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20" yWindow="-120" windowWidth="21840" windowHeight="13140"/>
  </bookViews>
  <sheets>
    <sheet name="YARN ADVICE" sheetId="1" r:id="rId1"/>
  </sheets>
  <calcPr calcId="162913"/>
</workbook>
</file>

<file path=xl/calcChain.xml><?xml version="1.0" encoding="utf-8"?>
<calcChain xmlns="http://schemas.openxmlformats.org/spreadsheetml/2006/main">
  <c r="G8724" i="1" l="1"/>
  <c r="G8726" i="1"/>
  <c r="E8726" i="1"/>
  <c r="G8641" i="1" l="1"/>
  <c r="G8640" i="1"/>
  <c r="E8682" i="1" l="1"/>
  <c r="G8682" i="1"/>
  <c r="E8641" i="1" l="1"/>
  <c r="G8639" i="1"/>
  <c r="G8638" i="1"/>
  <c r="G8592" i="1"/>
  <c r="E8593" i="1"/>
  <c r="G8593" i="1"/>
  <c r="G8546" i="1"/>
  <c r="E8547" i="1"/>
  <c r="G8547" i="1"/>
  <c r="G8503" i="1" l="1"/>
  <c r="G8504" i="1"/>
  <c r="E8505" i="1"/>
  <c r="G8502" i="1"/>
  <c r="G8505" i="1" l="1"/>
  <c r="E8460" i="1"/>
  <c r="G8459" i="1"/>
  <c r="G8458" i="1"/>
  <c r="G8418" i="1"/>
  <c r="G8460" i="1" l="1"/>
  <c r="G8417" i="1"/>
  <c r="E8419" i="1"/>
  <c r="G8416" i="1"/>
  <c r="G8419" i="1" l="1"/>
  <c r="E8373" i="1"/>
  <c r="G8370" i="1"/>
  <c r="G8373" i="1" s="1"/>
  <c r="G8339" i="1" l="1"/>
  <c r="G8338" i="1"/>
  <c r="G8337" i="1"/>
  <c r="G8336" i="1" l="1"/>
  <c r="G8335" i="1"/>
  <c r="G8333" i="1"/>
  <c r="E8341" i="1"/>
  <c r="G8332" i="1"/>
  <c r="G8341" i="1" l="1"/>
  <c r="G8246" i="1"/>
  <c r="E8292" i="1"/>
  <c r="G8289" i="1"/>
  <c r="G8292" i="1" s="1"/>
  <c r="E8248" i="1"/>
  <c r="G8245" i="1"/>
  <c r="G8244" i="1"/>
  <c r="G8248" i="1" l="1"/>
  <c r="G8205" i="1"/>
  <c r="E8212" i="1" l="1"/>
  <c r="G8211" i="1"/>
  <c r="G8210" i="1"/>
  <c r="G8209" i="1"/>
  <c r="G8208" i="1"/>
  <c r="G8206" i="1"/>
  <c r="G8212" i="1" l="1"/>
  <c r="E8161" i="1"/>
  <c r="G8159" i="1"/>
  <c r="G8161" i="1" s="1"/>
  <c r="E8118" i="1" l="1"/>
  <c r="G8117" i="1"/>
  <c r="G8116" i="1"/>
  <c r="G8115" i="1"/>
  <c r="G8118" i="1" l="1"/>
  <c r="G8089" i="1"/>
  <c r="G8088" i="1"/>
  <c r="G8086" i="1"/>
  <c r="F8085" i="1"/>
  <c r="F8083" i="1"/>
  <c r="F8082" i="1"/>
  <c r="G8080" i="1"/>
  <c r="G8081" i="1"/>
  <c r="G8087" i="1"/>
  <c r="E8090" i="1"/>
  <c r="G8079" i="1"/>
  <c r="G8090" i="1" l="1"/>
  <c r="E8035" i="1"/>
  <c r="G8033" i="1"/>
  <c r="G8035" i="1" s="1"/>
  <c r="G7990" i="1" l="1"/>
  <c r="G7989" i="1"/>
  <c r="G7991" i="1" s="1"/>
  <c r="E7991" i="1"/>
  <c r="G7952" i="1" l="1"/>
  <c r="G7951" i="1"/>
  <c r="G7950" i="1"/>
  <c r="G7949" i="1"/>
  <c r="G7948" i="1"/>
  <c r="E7954" i="1"/>
  <c r="G7947" i="1"/>
  <c r="G7899" i="1" l="1"/>
  <c r="G7854" i="1"/>
  <c r="G7857" i="1"/>
  <c r="E7857" i="1"/>
  <c r="E7811" i="1" l="1"/>
  <c r="G7807" i="1"/>
  <c r="G7811" i="1" s="1"/>
  <c r="G7779" i="1" l="1"/>
  <c r="G7778" i="1"/>
  <c r="G7777" i="1"/>
  <c r="E7781" i="1"/>
  <c r="G7775" i="1"/>
  <c r="G7774" i="1"/>
  <c r="G7773" i="1"/>
  <c r="G7771" i="1"/>
  <c r="G7770" i="1"/>
  <c r="G7781" i="1" l="1"/>
  <c r="G7731" i="1"/>
  <c r="E7734" i="1"/>
  <c r="G7732" i="1"/>
  <c r="G7730" i="1"/>
  <c r="G7729" i="1"/>
  <c r="G7728" i="1"/>
  <c r="G7734" i="1" l="1"/>
  <c r="G7692" i="1"/>
  <c r="G7691" i="1"/>
  <c r="G7690" i="1"/>
  <c r="E7694" i="1"/>
  <c r="G7689" i="1"/>
  <c r="G7688" i="1"/>
  <c r="G7687" i="1"/>
  <c r="G7694" i="1" l="1"/>
  <c r="G7651" i="1"/>
  <c r="G7650" i="1"/>
  <c r="E7653" i="1"/>
  <c r="G7649" i="1"/>
  <c r="G7653" i="1" l="1"/>
  <c r="E7604" i="1"/>
  <c r="G7601" i="1"/>
  <c r="G7604" i="1" s="1"/>
  <c r="E7562" i="1" l="1"/>
  <c r="G7559" i="1"/>
  <c r="G7558" i="1"/>
  <c r="G7562" i="1" l="1"/>
  <c r="G7524" i="1"/>
  <c r="G7523" i="1"/>
  <c r="G7522" i="1"/>
  <c r="E7525" i="1"/>
  <c r="G7520" i="1"/>
  <c r="G7519" i="1"/>
  <c r="G7518" i="1"/>
  <c r="G7525" i="1" l="1"/>
  <c r="G7477" i="1"/>
  <c r="G7476" i="1"/>
  <c r="G7475" i="1"/>
  <c r="E7479" i="1"/>
  <c r="G7479" i="1" l="1"/>
  <c r="G7441" i="1"/>
  <c r="E7441" i="1"/>
  <c r="E7397" i="1" l="1"/>
  <c r="G7394" i="1"/>
  <c r="G7397" i="1" s="1"/>
  <c r="G7361" i="1" l="1"/>
  <c r="E7362" i="1"/>
  <c r="G7360" i="1"/>
  <c r="G7356" i="1" l="1"/>
  <c r="G7355" i="1"/>
  <c r="G7359" i="1"/>
  <c r="G7358" i="1"/>
  <c r="G7362" i="1" l="1"/>
  <c r="E7311" i="1"/>
  <c r="G7310" i="1"/>
  <c r="G7309" i="1"/>
  <c r="G7307" i="1"/>
  <c r="G7306" i="1"/>
  <c r="G7311" i="1" l="1"/>
  <c r="G7270" i="1"/>
  <c r="G7268" i="1"/>
  <c r="G7267" i="1"/>
  <c r="G7265" i="1"/>
  <c r="G7264" i="1"/>
  <c r="E7272" i="1"/>
  <c r="G7272" i="1" l="1"/>
  <c r="E7220" i="1"/>
  <c r="G7218" i="1"/>
  <c r="G7220" i="1" l="1"/>
  <c r="G7186" i="1"/>
  <c r="G7184" i="1"/>
  <c r="G7183" i="1"/>
  <c r="G7182" i="1"/>
  <c r="G7181" i="1"/>
  <c r="G7180" i="1"/>
  <c r="E7187" i="1"/>
  <c r="G7187" i="1" l="1"/>
  <c r="E7139" i="1"/>
  <c r="G7138" i="1"/>
  <c r="G7137" i="1" l="1"/>
  <c r="G7136" i="1"/>
  <c r="G7139" i="1" l="1"/>
  <c r="G7095" i="1"/>
  <c r="G7094" i="1"/>
  <c r="G7093" i="1"/>
  <c r="G7092" i="1"/>
  <c r="E7096" i="1"/>
  <c r="G7096" i="1" l="1"/>
  <c r="G7053" i="1"/>
  <c r="G7052" i="1"/>
  <c r="G7051" i="1"/>
  <c r="E7055" i="1"/>
  <c r="G7055" i="1" l="1"/>
  <c r="G6961" i="1"/>
  <c r="G7011" i="1" l="1"/>
  <c r="G7010" i="1"/>
  <c r="G7009" i="1"/>
  <c r="E7014" i="1"/>
  <c r="E6964" i="1"/>
  <c r="G6960" i="1"/>
  <c r="G6959" i="1"/>
  <c r="G7014" i="1" l="1"/>
  <c r="G6964" i="1"/>
  <c r="E6917" i="1"/>
  <c r="G6914" i="1"/>
  <c r="G6913" i="1"/>
  <c r="E6871" i="1"/>
  <c r="G6868" i="1"/>
  <c r="G6867" i="1"/>
  <c r="G6871" i="1" s="1"/>
  <c r="G6917" i="1" l="1"/>
  <c r="G6836" i="1"/>
  <c r="G6835" i="1"/>
  <c r="G6834" i="1"/>
  <c r="E6838" i="1"/>
  <c r="G6833" i="1"/>
  <c r="G6832" i="1"/>
  <c r="G6831" i="1"/>
  <c r="G6830" i="1"/>
  <c r="G6829" i="1"/>
  <c r="G6838" i="1" l="1"/>
  <c r="G6787" i="1"/>
  <c r="G6786" i="1"/>
  <c r="G6785" i="1"/>
  <c r="G6784" i="1"/>
  <c r="G6783" i="1"/>
  <c r="E6790" i="1"/>
  <c r="G6790" i="1" l="1"/>
  <c r="G6737" i="1"/>
  <c r="G6736" i="1"/>
  <c r="E6743" i="1"/>
  <c r="G6743" i="1" l="1"/>
  <c r="E6692" i="1"/>
  <c r="G6689" i="1"/>
  <c r="G6692" i="1" s="1"/>
  <c r="G6643" i="1" l="1"/>
  <c r="G6646" i="1" s="1"/>
  <c r="E6646" i="1"/>
  <c r="F6613" i="1" l="1"/>
  <c r="G6616" i="1" s="1"/>
  <c r="E6616" i="1"/>
  <c r="G6586" i="1" l="1"/>
  <c r="G6585" i="1"/>
  <c r="G6583" i="1"/>
  <c r="E6588" i="1"/>
  <c r="G6588" i="1" l="1"/>
  <c r="E6564" i="1"/>
  <c r="G6562" i="1"/>
  <c r="G6560" i="1"/>
  <c r="G6564" i="1" l="1"/>
  <c r="G6515" i="1"/>
  <c r="G6513" i="1"/>
  <c r="E6518" i="1"/>
  <c r="G6426" i="1"/>
  <c r="G6518" i="1" l="1"/>
  <c r="G6469" i="1"/>
  <c r="G6468" i="1"/>
  <c r="E6471" i="1"/>
  <c r="G6467" i="1"/>
  <c r="E6435" i="1"/>
  <c r="G6435" i="1"/>
  <c r="G6471" i="1" l="1"/>
  <c r="G6387" i="1"/>
  <c r="G6386" i="1"/>
  <c r="G6385" i="1"/>
  <c r="G6383" i="1"/>
  <c r="G6381" i="1"/>
  <c r="E6390" i="1"/>
  <c r="G6336" i="1"/>
  <c r="G6335" i="1"/>
  <c r="E6338" i="1"/>
  <c r="G6390" i="1" l="1"/>
  <c r="G6338" i="1"/>
  <c r="E6298" i="1"/>
  <c r="G6295" i="1"/>
  <c r="G6292" i="1"/>
  <c r="G6291" i="1"/>
  <c r="G6290" i="1"/>
  <c r="G6298" i="1" l="1"/>
  <c r="G6246" i="1"/>
  <c r="G6245" i="1"/>
  <c r="G6244" i="1"/>
  <c r="E6248" i="1"/>
  <c r="G6248" i="1" l="1"/>
  <c r="E6207" i="1"/>
  <c r="G6205" i="1"/>
  <c r="G6204" i="1"/>
  <c r="G6203" i="1"/>
  <c r="G6207" i="1" l="1"/>
  <c r="G6159" i="1"/>
  <c r="G6158" i="1"/>
  <c r="G6157" i="1"/>
  <c r="E6161" i="1"/>
  <c r="G6161" i="1" l="1"/>
  <c r="G6111" i="1"/>
  <c r="G6110" i="1"/>
  <c r="G6109" i="1"/>
  <c r="E6113" i="1"/>
  <c r="G6113" i="1" l="1"/>
  <c r="G6064" i="1"/>
  <c r="E6067" i="1" l="1"/>
  <c r="G6066" i="1"/>
  <c r="G6063" i="1"/>
  <c r="G6062" i="1"/>
  <c r="G6067" i="1" l="1"/>
  <c r="G6017" i="1"/>
  <c r="G6015" i="1"/>
  <c r="G5982" i="1" l="1"/>
  <c r="G5981" i="1"/>
  <c r="G5979" i="1"/>
  <c r="G5939" i="1" l="1"/>
  <c r="G5938" i="1"/>
  <c r="G5935" i="1"/>
  <c r="G5936" i="1"/>
  <c r="E5941" i="1"/>
  <c r="G5941" i="1" l="1"/>
  <c r="G5894" i="1"/>
  <c r="G5893" i="1"/>
  <c r="G5891" i="1"/>
  <c r="G5890" i="1"/>
  <c r="E5896" i="1"/>
  <c r="G5896" i="1" l="1"/>
  <c r="G5849" i="1"/>
  <c r="E5852" i="1" l="1"/>
  <c r="G5852" i="1"/>
  <c r="G5805" i="1" l="1"/>
  <c r="G5808" i="1" s="1"/>
  <c r="E5808" i="1"/>
  <c r="G5765" i="1" l="1"/>
  <c r="G5764" i="1"/>
  <c r="G5763" i="1"/>
  <c r="G5761" i="1"/>
  <c r="G5760" i="1"/>
  <c r="E5767" i="1"/>
  <c r="G5767" i="1" l="1"/>
  <c r="G5717" i="1"/>
  <c r="G5716" i="1"/>
  <c r="E5721" i="1"/>
  <c r="G5721" i="1" l="1"/>
  <c r="G5674" i="1"/>
  <c r="G5673" i="1"/>
  <c r="G5672" i="1"/>
  <c r="G5671" i="1"/>
  <c r="E5676" i="1"/>
  <c r="G5676" i="1" l="1"/>
  <c r="G5626" i="1"/>
  <c r="G5631" i="1" s="1"/>
  <c r="E5631" i="1"/>
  <c r="E5586" i="1" l="1"/>
  <c r="G5584" i="1"/>
  <c r="G5583" i="1"/>
  <c r="G5582" i="1"/>
  <c r="G5581" i="1"/>
  <c r="G5586" i="1" l="1"/>
  <c r="G5544" i="1"/>
  <c r="G5542" i="1"/>
  <c r="E5546" i="1"/>
  <c r="G5546" i="1" l="1"/>
  <c r="G5498" i="1"/>
  <c r="G5497" i="1"/>
  <c r="E5501" i="1"/>
  <c r="G5501" i="1" l="1"/>
  <c r="G5453" i="1"/>
  <c r="G5452" i="1" l="1"/>
  <c r="G5456" i="1" s="1"/>
  <c r="E5456" i="1"/>
  <c r="G5408" i="1" l="1"/>
  <c r="G5407" i="1"/>
  <c r="E5412" i="1"/>
  <c r="G5412" i="1" l="1"/>
  <c r="G5364" i="1"/>
  <c r="G5363" i="1"/>
  <c r="E5366" i="1"/>
  <c r="G5366" i="1" l="1"/>
  <c r="G5318" i="1"/>
  <c r="G5321" i="1" s="1"/>
  <c r="E5321" i="1"/>
  <c r="G5278" i="1" l="1"/>
  <c r="G5277" i="1"/>
  <c r="E5280" i="1"/>
  <c r="G5280" i="1" l="1"/>
  <c r="E5238" i="1"/>
  <c r="G5236" i="1"/>
  <c r="G5235" i="1"/>
  <c r="G5233" i="1"/>
  <c r="G5232" i="1"/>
  <c r="G5238" i="1" l="1"/>
  <c r="G5187" i="1"/>
  <c r="E5190" i="1"/>
  <c r="G5188" i="1"/>
  <c r="G5190" i="1" l="1"/>
  <c r="G5143" i="1"/>
  <c r="G5145" i="1"/>
  <c r="E5147" i="1"/>
  <c r="G5147" i="1" l="1"/>
  <c r="G5100" i="1"/>
  <c r="G5098" i="1"/>
  <c r="G5097" i="1"/>
  <c r="E5102" i="1"/>
  <c r="G5102" i="1" l="1"/>
  <c r="G5061" i="1"/>
  <c r="G5060" i="1"/>
  <c r="G5059" i="1"/>
  <c r="G5058" i="1"/>
  <c r="E5063" i="1"/>
  <c r="G5063" i="1" l="1"/>
  <c r="G5023" i="1"/>
  <c r="G5022" i="1"/>
  <c r="G5020" i="1"/>
  <c r="G5019" i="1"/>
  <c r="G5018" i="1"/>
  <c r="G5016" i="1"/>
  <c r="G5015" i="1"/>
  <c r="E5026" i="1"/>
  <c r="G5014" i="1"/>
  <c r="G5026" i="1" l="1"/>
  <c r="G4978" i="1"/>
  <c r="G4980" i="1"/>
  <c r="G4979" i="1"/>
  <c r="E4975" i="1"/>
  <c r="G4975" i="1" s="1"/>
  <c r="G4976" i="1"/>
  <c r="G4973" i="1"/>
  <c r="G4971" i="1"/>
  <c r="G4970" i="1"/>
  <c r="G4982" i="1" l="1"/>
  <c r="E4982" i="1"/>
  <c r="G4926" i="1"/>
  <c r="G4925" i="1"/>
  <c r="E4929" i="1"/>
  <c r="G4929" i="1" l="1"/>
  <c r="G4887" i="1"/>
  <c r="G4886" i="1"/>
  <c r="G4885" i="1"/>
  <c r="G4883" i="1"/>
  <c r="G4882" i="1"/>
  <c r="G4881" i="1"/>
  <c r="E4888" i="1"/>
  <c r="G4888" i="1" l="1"/>
  <c r="G4838" i="1"/>
  <c r="G4836" i="1"/>
  <c r="E4840" i="1"/>
  <c r="G4840" i="1" l="1"/>
  <c r="G4800" i="1"/>
  <c r="G4799" i="1"/>
  <c r="G4798" i="1"/>
  <c r="G4797" i="1"/>
  <c r="G4793" i="1" l="1"/>
  <c r="G4792" i="1"/>
  <c r="A4795" i="1"/>
  <c r="A4793" i="1"/>
  <c r="E4802" i="1"/>
  <c r="G4802" i="1" l="1"/>
  <c r="G4750" i="1"/>
  <c r="G4749" i="1"/>
  <c r="E4753" i="1"/>
  <c r="G4753" i="1" l="1"/>
  <c r="G4708" i="1"/>
  <c r="G4706" i="1" l="1"/>
  <c r="G4704" i="1"/>
  <c r="G4705" i="1"/>
  <c r="E4712" i="1"/>
  <c r="G4712" i="1" l="1"/>
  <c r="G4668" i="1"/>
  <c r="G4667" i="1"/>
  <c r="G4666" i="1"/>
  <c r="G4665" i="1"/>
  <c r="E4670" i="1"/>
  <c r="G4670" i="1" l="1"/>
  <c r="G4621" i="1"/>
  <c r="G4620" i="1"/>
  <c r="E4623" i="1"/>
  <c r="G4623" i="1" l="1"/>
  <c r="E4584" i="1"/>
  <c r="G4582" i="1"/>
  <c r="G4581" i="1"/>
  <c r="G4580" i="1"/>
  <c r="G4579" i="1"/>
  <c r="G4577" i="1"/>
  <c r="G4576" i="1"/>
  <c r="G4575" i="1"/>
  <c r="G4584" i="1" l="1"/>
  <c r="G4533" i="1"/>
  <c r="G4532" i="1"/>
  <c r="G4531" i="1"/>
  <c r="G4530" i="1"/>
  <c r="E4535" i="1"/>
  <c r="G4535" i="1" l="1"/>
  <c r="G4487" i="1"/>
  <c r="G4486" i="1"/>
  <c r="G4485" i="1"/>
  <c r="E4489" i="1"/>
  <c r="G4489" i="1" l="1"/>
  <c r="G4446" i="1"/>
  <c r="A4444" i="1" l="1"/>
  <c r="A4445" i="1" s="1"/>
  <c r="G4445" i="1"/>
  <c r="G4444" i="1"/>
  <c r="G4443" i="1"/>
  <c r="G4441" i="1" l="1"/>
  <c r="G4440" i="1"/>
  <c r="E4448" i="1"/>
  <c r="G4448" i="1" l="1"/>
  <c r="E4388" i="1"/>
  <c r="G4384" i="1"/>
  <c r="G4388" i="1" s="1"/>
  <c r="G4343" i="1" l="1"/>
  <c r="G4342" i="1"/>
  <c r="E4346" i="1"/>
  <c r="G4346" i="1" l="1"/>
  <c r="E4306" i="1"/>
  <c r="G4302" i="1"/>
  <c r="G4306" i="1" s="1"/>
  <c r="E4267" i="1"/>
  <c r="G4265" i="1"/>
  <c r="G4264" i="1"/>
  <c r="G4263" i="1"/>
  <c r="G4262" i="1"/>
  <c r="G4260" i="1"/>
  <c r="G4259" i="1"/>
  <c r="G4258" i="1"/>
  <c r="G4267" i="1" l="1"/>
  <c r="G4225" i="1"/>
  <c r="G4224" i="1"/>
  <c r="G4223" i="1" l="1"/>
  <c r="G4222" i="1"/>
  <c r="G4220" i="1"/>
  <c r="G4219" i="1"/>
  <c r="G4218" i="1"/>
  <c r="E4227" i="1"/>
  <c r="G4227" i="1" l="1"/>
  <c r="E4181" i="1"/>
  <c r="G4176" i="1"/>
  <c r="G4179" i="1"/>
  <c r="G4175" i="1"/>
  <c r="A4179" i="1"/>
  <c r="A4176" i="1"/>
  <c r="G4181" i="1" l="1"/>
  <c r="G4138" i="1"/>
  <c r="G4137" i="1"/>
  <c r="G4136" i="1"/>
  <c r="G4135" i="1"/>
  <c r="G4134" i="1"/>
  <c r="A4135" i="1"/>
  <c r="A4136" i="1" s="1"/>
  <c r="A4137" i="1" s="1"/>
  <c r="A4138" i="1" s="1"/>
  <c r="E4140" i="1"/>
  <c r="G4106" i="1"/>
  <c r="G4103" i="1"/>
  <c r="G4105" i="1"/>
  <c r="G4102" i="1"/>
  <c r="E4108" i="1"/>
  <c r="G4140" i="1" l="1"/>
  <c r="G4108" i="1"/>
  <c r="G4058" i="1"/>
  <c r="G4061" i="1"/>
  <c r="G4064" i="1"/>
  <c r="E4066" i="1"/>
  <c r="G4057" i="1"/>
  <c r="G4056" i="1"/>
  <c r="G4060" i="1"/>
  <c r="G4063" i="1"/>
  <c r="G4062" i="1"/>
  <c r="G4066" i="1" l="1"/>
  <c r="G4014" i="1"/>
  <c r="G4017" i="1"/>
  <c r="G4016" i="1"/>
  <c r="G4013" i="1"/>
  <c r="E4020" i="1"/>
  <c r="G4020" i="1" l="1"/>
  <c r="E3978" i="1"/>
  <c r="G3976" i="1"/>
  <c r="G3972" i="1"/>
  <c r="G3970" i="1"/>
  <c r="G3971" i="1"/>
  <c r="G3969" i="1"/>
  <c r="G3968" i="1"/>
  <c r="G3974" i="1"/>
  <c r="G3967" i="1"/>
  <c r="G3978" i="1" l="1"/>
  <c r="E3927" i="1"/>
  <c r="G3923" i="1"/>
  <c r="G3922" i="1"/>
  <c r="G3921" i="1"/>
  <c r="G3925" i="1"/>
  <c r="G3927" i="1" l="1"/>
  <c r="G3878" i="1"/>
  <c r="G3875" i="1"/>
  <c r="G3874" i="1"/>
  <c r="G3877" i="1"/>
  <c r="E3880" i="1"/>
  <c r="G3880" i="1" l="1"/>
  <c r="E3831" i="1"/>
  <c r="G3831" i="1" s="1"/>
  <c r="G3830" i="1"/>
  <c r="G3829" i="1"/>
  <c r="E3833" i="1" l="1"/>
  <c r="G3833" i="1"/>
  <c r="G3789" i="1"/>
  <c r="G3792" i="1"/>
  <c r="G3795" i="1"/>
  <c r="G3788" i="1"/>
  <c r="G3794" i="1"/>
  <c r="G3787" i="1"/>
  <c r="G3793" i="1"/>
  <c r="G3786" i="1"/>
  <c r="G3791" i="1"/>
  <c r="E3798" i="1"/>
  <c r="G3798" i="1" l="1"/>
  <c r="G3739" i="1"/>
  <c r="G3742" i="1" s="1"/>
  <c r="E3742" i="1"/>
  <c r="E3651" i="1" l="1"/>
  <c r="G3647" i="1"/>
  <c r="G3649" i="1"/>
  <c r="G3648" i="1"/>
  <c r="G3645" i="1"/>
  <c r="G3651" i="1" l="1"/>
  <c r="E3698" i="1"/>
  <c r="G3696" i="1"/>
  <c r="G3695" i="1"/>
  <c r="G3693" i="1"/>
  <c r="G3692" i="1"/>
  <c r="G3698" i="1" l="1"/>
  <c r="G3602" i="1"/>
  <c r="G3609" i="1"/>
  <c r="G3610" i="1"/>
  <c r="G3608" i="1"/>
  <c r="G3607" i="1"/>
  <c r="G3601" i="1"/>
  <c r="G3606" i="1"/>
  <c r="G3600" i="1"/>
  <c r="G3605" i="1"/>
  <c r="G3599" i="1"/>
  <c r="G3604" i="1"/>
  <c r="E3612" i="1"/>
  <c r="G3612" i="1" l="1"/>
  <c r="G3555" i="1"/>
  <c r="G3554" i="1"/>
  <c r="G3553" i="1"/>
  <c r="G3551" i="1"/>
  <c r="G3550" i="1"/>
  <c r="E3557" i="1"/>
  <c r="G3557" i="1" l="1"/>
  <c r="E3520" i="1"/>
  <c r="G3520" i="1"/>
  <c r="G3468" i="1" l="1"/>
  <c r="G3467" i="1"/>
  <c r="G3466" i="1"/>
  <c r="G3464" i="1"/>
  <c r="E3470" i="1"/>
  <c r="G3470" i="1" l="1"/>
  <c r="G3424" i="1"/>
  <c r="G3421" i="1"/>
  <c r="G3420" i="1"/>
  <c r="E3419" i="1"/>
  <c r="G3419" i="1" s="1"/>
  <c r="G3418" i="1"/>
  <c r="E3426" i="1" l="1"/>
  <c r="G3426" i="1"/>
  <c r="G3385" i="1"/>
  <c r="G3376" i="1"/>
  <c r="G3375" i="1"/>
  <c r="G3374" i="1" l="1"/>
  <c r="G3384" i="1"/>
  <c r="G3383" i="1"/>
  <c r="G3381" i="1"/>
  <c r="G3372" i="1" l="1"/>
  <c r="G3380" i="1"/>
  <c r="G3379" i="1"/>
  <c r="G3378" i="1"/>
  <c r="E3387" i="1"/>
  <c r="G3387" i="1" l="1"/>
  <c r="E3334" i="1"/>
  <c r="G3331" i="1"/>
  <c r="G3334" i="1" s="1"/>
  <c r="G3289" i="1" l="1"/>
  <c r="G3286" i="1"/>
  <c r="G3285" i="1"/>
  <c r="E3292" i="1"/>
  <c r="G3292" i="1" l="1"/>
  <c r="G3247" i="1"/>
  <c r="G3243" i="1"/>
  <c r="G3241" i="1"/>
  <c r="G3240" i="1"/>
  <c r="G3239" i="1"/>
  <c r="E3249" i="1"/>
  <c r="G3246" i="1"/>
  <c r="G3245" i="1"/>
  <c r="G3249" i="1" l="1"/>
  <c r="G3195" i="1"/>
  <c r="E3197" i="1"/>
  <c r="G3194" i="1"/>
  <c r="G3192" i="1"/>
  <c r="G3197" i="1" l="1"/>
  <c r="E3150" i="1"/>
  <c r="G3148" i="1"/>
  <c r="G3146" i="1"/>
  <c r="G3145" i="1"/>
  <c r="G3099" i="1"/>
  <c r="G3104" i="1" s="1"/>
  <c r="E3104" i="1"/>
  <c r="A3100" i="1"/>
  <c r="A3101" i="1" s="1"/>
  <c r="G3150" i="1" l="1"/>
  <c r="G3062" i="1"/>
  <c r="G3061" i="1"/>
  <c r="G3067" i="1"/>
  <c r="G3060" i="1"/>
  <c r="G3059" i="1"/>
  <c r="G3058" i="1"/>
  <c r="G3066" i="1"/>
  <c r="G3065" i="1"/>
  <c r="G3064" i="1"/>
  <c r="E3069" i="1"/>
  <c r="A3065" i="1"/>
  <c r="A3066" i="1" s="1"/>
  <c r="G3069" i="1" l="1"/>
  <c r="G3014" i="1"/>
  <c r="G3012" i="1" l="1"/>
  <c r="G3016" i="1" s="1"/>
  <c r="E3016" i="1"/>
  <c r="G2967" i="1" l="1"/>
  <c r="G2966" i="1"/>
  <c r="E2969" i="1"/>
  <c r="G2969" i="1" l="1"/>
  <c r="G2923" i="1"/>
  <c r="G2929" i="1"/>
  <c r="G2922" i="1"/>
  <c r="G2928" i="1"/>
  <c r="G2927" i="1"/>
  <c r="G2921" i="1"/>
  <c r="G2926" i="1"/>
  <c r="G2925" i="1"/>
  <c r="G2920" i="1"/>
  <c r="E2931" i="1"/>
  <c r="A2926" i="1"/>
  <c r="A2927" i="1" s="1"/>
  <c r="G2931" i="1" l="1"/>
  <c r="E2876" i="1"/>
  <c r="G2874" i="1"/>
  <c r="G2873" i="1"/>
  <c r="G2876" i="1" l="1"/>
  <c r="E2837" i="1"/>
  <c r="G2830" i="1"/>
  <c r="G2829" i="1"/>
  <c r="G2834" i="1"/>
  <c r="G2835" i="1"/>
  <c r="G2833" i="1"/>
  <c r="G2828" i="1"/>
  <c r="G2832" i="1"/>
  <c r="A2833" i="1"/>
  <c r="A2834" i="1" s="1"/>
  <c r="A2835" i="1" s="1"/>
  <c r="G2837" i="1" l="1"/>
  <c r="G2784" i="1" l="1"/>
  <c r="G2783" i="1"/>
  <c r="E2794" i="1" l="1"/>
  <c r="A2787" i="1"/>
  <c r="A2788" i="1" s="1"/>
  <c r="A2789" i="1" s="1"/>
  <c r="A2790" i="1" s="1"/>
  <c r="A2791" i="1" s="1"/>
  <c r="A2792" i="1" s="1"/>
  <c r="G2794" i="1"/>
  <c r="E2739" i="1" l="1"/>
  <c r="G2737" i="1"/>
  <c r="G2739" i="1" s="1"/>
  <c r="E2695" i="1"/>
  <c r="A2693" i="1"/>
  <c r="G2690" i="1"/>
  <c r="G2695" i="1" s="1"/>
  <c r="G2644" i="1"/>
  <c r="G2651" i="1" s="1"/>
  <c r="E2651" i="1"/>
  <c r="A2647" i="1"/>
  <c r="A2648" i="1" s="1"/>
  <c r="A2649" i="1" s="1"/>
  <c r="E2602" i="1"/>
  <c r="A2599" i="1"/>
  <c r="A2600" i="1" s="1"/>
  <c r="G2602" i="1"/>
  <c r="G2553" i="1"/>
  <c r="G2552" i="1"/>
  <c r="E2561" i="1"/>
  <c r="A2556" i="1"/>
  <c r="A2557" i="1" s="1"/>
  <c r="A2558" i="1" s="1"/>
  <c r="A2559" i="1" s="1"/>
  <c r="G2561" i="1" l="1"/>
  <c r="G2512" i="1" l="1"/>
  <c r="G2511" i="1"/>
  <c r="E2516" i="1"/>
  <c r="A2512" i="1"/>
  <c r="A2513" i="1" s="1"/>
  <c r="A2514" i="1" s="1"/>
  <c r="E2469" i="1"/>
  <c r="A2467" i="1"/>
  <c r="G2469" i="1"/>
  <c r="G2420" i="1"/>
  <c r="G2427" i="1" s="1"/>
  <c r="E2427" i="1"/>
  <c r="A2423" i="1"/>
  <c r="A2424" i="1" s="1"/>
  <c r="A2425" i="1" s="1"/>
  <c r="G2516" i="1" l="1"/>
  <c r="E2379" i="1"/>
  <c r="A2375" i="1"/>
  <c r="A2376" i="1" s="1"/>
  <c r="A2377" i="1" s="1"/>
  <c r="G2379" i="1"/>
  <c r="G2329" i="1" l="1"/>
  <c r="G2328" i="1"/>
  <c r="E2331" i="1"/>
  <c r="G2285" i="1"/>
  <c r="G2284" i="1"/>
  <c r="G2283" i="1"/>
  <c r="G2282" i="1"/>
  <c r="E2292" i="1"/>
  <c r="A2288" i="1"/>
  <c r="A2289" i="1" s="1"/>
  <c r="A2290" i="1" s="1"/>
  <c r="E2245" i="1"/>
  <c r="G2243" i="1"/>
  <c r="G2242" i="1"/>
  <c r="G2238" i="1"/>
  <c r="G2237" i="1"/>
  <c r="G2331" i="1" l="1"/>
  <c r="G2292" i="1"/>
  <c r="G2245" i="1" l="1"/>
  <c r="A2243" i="1"/>
  <c r="G2199" i="1" l="1"/>
  <c r="E2199" i="1"/>
  <c r="A2196" i="1"/>
  <c r="A2197" i="1" s="1"/>
  <c r="G2156" i="1"/>
  <c r="E2156" i="1"/>
  <c r="A2147" i="1"/>
  <c r="A2148" i="1" s="1"/>
  <c r="A2149" i="1" s="1"/>
  <c r="A2150" i="1" s="1"/>
  <c r="A2151" i="1" s="1"/>
  <c r="A2152" i="1" s="1"/>
  <c r="A2153" i="1" s="1"/>
  <c r="A2154" i="1" s="1"/>
  <c r="G2113" i="1"/>
  <c r="E2113" i="1"/>
  <c r="A2108" i="1"/>
  <c r="A2109" i="1" s="1"/>
  <c r="A2110" i="1" s="1"/>
  <c r="A2111" i="1" s="1"/>
  <c r="G2060" i="1"/>
  <c r="G2059" i="1"/>
  <c r="E2069" i="1"/>
  <c r="A2063" i="1"/>
  <c r="A2064" i="1" s="1"/>
  <c r="A2065" i="1" s="1"/>
  <c r="A2066" i="1" s="1"/>
  <c r="A2020" i="1"/>
  <c r="A2021" i="1" s="1"/>
  <c r="A2022" i="1" s="1"/>
  <c r="A2023" i="1" s="1"/>
  <c r="G2015" i="1"/>
  <c r="G2014" i="1"/>
  <c r="G2017" i="1"/>
  <c r="G2016" i="1"/>
  <c r="E2025" i="1"/>
  <c r="G2069" i="1" l="1"/>
  <c r="G2025" i="1"/>
  <c r="G1970" i="1" l="1"/>
  <c r="G1969" i="1"/>
  <c r="G1968" i="1"/>
  <c r="G1967" i="1"/>
  <c r="E1974" i="1"/>
  <c r="G1924" i="1"/>
  <c r="G1923" i="1"/>
  <c r="G1922" i="1"/>
  <c r="G1921" i="1"/>
  <c r="A1927" i="1"/>
  <c r="A1928" i="1" s="1"/>
  <c r="A1929" i="1" s="1"/>
  <c r="E1931" i="1"/>
  <c r="G1881" i="1"/>
  <c r="G1877" i="1"/>
  <c r="G1876" i="1"/>
  <c r="G1875" i="1"/>
  <c r="G1879" i="1"/>
  <c r="G1878" i="1"/>
  <c r="E1884" i="1"/>
  <c r="G1841" i="1"/>
  <c r="E1841" i="1"/>
  <c r="G1974" i="1" l="1"/>
  <c r="G1884" i="1"/>
  <c r="G1931" i="1"/>
  <c r="G1797" i="1" l="1"/>
  <c r="E1797" i="1"/>
  <c r="E1758" i="1"/>
  <c r="G1758" i="1"/>
  <c r="E1705" i="1"/>
  <c r="G1700" i="1"/>
  <c r="G1699" i="1"/>
  <c r="G1698" i="1"/>
  <c r="G1654" i="1"/>
  <c r="G1653" i="1"/>
  <c r="G1652" i="1"/>
  <c r="E1659" i="1"/>
  <c r="G1560" i="1"/>
  <c r="G1559" i="1"/>
  <c r="G1562" i="1"/>
  <c r="G1558" i="1"/>
  <c r="E1611" i="1"/>
  <c r="G1606" i="1"/>
  <c r="G1611" i="1" s="1"/>
  <c r="G1659" i="1" l="1"/>
  <c r="G1705" i="1"/>
  <c r="G1564" i="1" l="1"/>
  <c r="E1564" i="1"/>
  <c r="G1513" i="1" l="1"/>
  <c r="G1512" i="1"/>
  <c r="E1522" i="1"/>
  <c r="A1518" i="1"/>
  <c r="A1519" i="1" s="1"/>
  <c r="A1520" i="1" s="1"/>
  <c r="A1514" i="1"/>
  <c r="A1515" i="1" s="1"/>
  <c r="E1484" i="1"/>
  <c r="A1476" i="1"/>
  <c r="A1477" i="1" s="1"/>
  <c r="A1478" i="1" s="1"/>
  <c r="A1479" i="1" s="1"/>
  <c r="A1480" i="1" s="1"/>
  <c r="A1481" i="1" s="1"/>
  <c r="A1482" i="1" s="1"/>
  <c r="A1469" i="1"/>
  <c r="A1470" i="1" s="1"/>
  <c r="A1471" i="1" s="1"/>
  <c r="A1472" i="1" s="1"/>
  <c r="A1473" i="1" s="1"/>
  <c r="G1477" i="1"/>
  <c r="G1484" i="1" s="1"/>
  <c r="G1522" i="1" l="1"/>
  <c r="E1433" i="1"/>
  <c r="G1429" i="1"/>
  <c r="G1427" i="1"/>
  <c r="G1426" i="1"/>
  <c r="G1425" i="1"/>
  <c r="G1433" i="1" l="1"/>
  <c r="G1379" i="1"/>
  <c r="G1378" i="1"/>
  <c r="E1382" i="1"/>
  <c r="G1382" i="1" l="1"/>
  <c r="G1335" i="1"/>
  <c r="G1334" i="1"/>
  <c r="G1332" i="1"/>
  <c r="G1331" i="1"/>
  <c r="E1337" i="1"/>
  <c r="G1337" i="1" l="1"/>
  <c r="G1288" i="1"/>
  <c r="G1287" i="1"/>
  <c r="G1286" i="1"/>
  <c r="G1285" i="1"/>
  <c r="G1284" i="1"/>
  <c r="E1290" i="1"/>
  <c r="G1290" i="1" l="1"/>
  <c r="E1254" i="1"/>
  <c r="G1252" i="1"/>
  <c r="G1251" i="1"/>
  <c r="G1250" i="1"/>
  <c r="G1249" i="1"/>
  <c r="G1248" i="1"/>
  <c r="G1246" i="1"/>
  <c r="G1245" i="1"/>
  <c r="G1244" i="1"/>
  <c r="G1243" i="1"/>
  <c r="G1242" i="1"/>
  <c r="G1241" i="1"/>
  <c r="G1240" i="1"/>
  <c r="G1239" i="1"/>
  <c r="G1254" i="1" l="1"/>
  <c r="G1193" i="1"/>
  <c r="G1192" i="1"/>
  <c r="G1195" i="1"/>
  <c r="G1156" i="1" l="1"/>
  <c r="G1153" i="1"/>
  <c r="G1155" i="1"/>
  <c r="G1152" i="1"/>
  <c r="G1151" i="1"/>
  <c r="G1150" i="1"/>
  <c r="G1197" i="1" l="1"/>
  <c r="E1197" i="1"/>
  <c r="E1158" i="1"/>
  <c r="G1158" i="1"/>
  <c r="G1114" i="1"/>
  <c r="G1113" i="1"/>
  <c r="G1112" i="1"/>
  <c r="G1110" i="1"/>
  <c r="G1109" i="1"/>
  <c r="G1108" i="1"/>
  <c r="G1107" i="1"/>
  <c r="G1106" i="1"/>
  <c r="G1105" i="1"/>
  <c r="G1104" i="1"/>
  <c r="E1116" i="1"/>
  <c r="G1067" i="1"/>
  <c r="G1066" i="1"/>
  <c r="G1065" i="1"/>
  <c r="G1064" i="1"/>
  <c r="G1063" i="1"/>
  <c r="G1062" i="1"/>
  <c r="E1071" i="1"/>
  <c r="G1116" i="1" l="1"/>
  <c r="G1071" i="1"/>
  <c r="G1021" i="1" l="1"/>
  <c r="G1020" i="1"/>
  <c r="G1023" i="1"/>
  <c r="G1018" i="1"/>
  <c r="G1017" i="1"/>
  <c r="E1025" i="1"/>
  <c r="G974" i="1"/>
  <c r="G1025" i="1" l="1"/>
  <c r="E978" i="1"/>
  <c r="G973" i="1" l="1"/>
  <c r="G971" i="1"/>
  <c r="G972" i="1"/>
  <c r="G976" i="1" l="1"/>
  <c r="G978" i="1" s="1"/>
  <c r="G925" i="1" l="1"/>
  <c r="G924" i="1"/>
  <c r="E928" i="1"/>
  <c r="G928" i="1" l="1"/>
  <c r="G879" i="1"/>
  <c r="G880" i="1"/>
  <c r="G882" i="1"/>
  <c r="G878" i="1"/>
  <c r="E884" i="1"/>
  <c r="G884" i="1" l="1"/>
  <c r="G839" i="1"/>
  <c r="G835" i="1"/>
  <c r="G834" i="1"/>
  <c r="G838" i="1"/>
  <c r="G833" i="1"/>
  <c r="G832" i="1"/>
  <c r="E841" i="1"/>
  <c r="G837" i="1"/>
  <c r="G785" i="1"/>
  <c r="G787" i="1"/>
  <c r="E789" i="1"/>
  <c r="E755" i="1"/>
  <c r="G752" i="1"/>
  <c r="G751" i="1"/>
  <c r="G750" i="1"/>
  <c r="G748" i="1"/>
  <c r="G747" i="1"/>
  <c r="G696" i="1"/>
  <c r="G694" i="1"/>
  <c r="G789" i="1" l="1"/>
  <c r="G755" i="1"/>
  <c r="G841" i="1"/>
  <c r="E698" i="1" l="1"/>
  <c r="G698" i="1"/>
  <c r="G661" i="1" l="1"/>
  <c r="G660" i="1"/>
  <c r="E663" i="1"/>
  <c r="G658" i="1"/>
  <c r="G657" i="1"/>
  <c r="G656" i="1"/>
  <c r="G655" i="1" l="1"/>
  <c r="G654" i="1"/>
  <c r="G652" i="1"/>
  <c r="G651" i="1"/>
  <c r="G650" i="1"/>
  <c r="G649" i="1"/>
  <c r="A650" i="1"/>
  <c r="A651" i="1" s="1"/>
  <c r="A652" i="1" s="1"/>
  <c r="A654" i="1" s="1"/>
  <c r="A655" i="1" s="1"/>
  <c r="A656" i="1" s="1"/>
  <c r="A657" i="1" s="1"/>
  <c r="A658" i="1" s="1"/>
  <c r="A660" i="1" s="1"/>
  <c r="G663" i="1" l="1"/>
  <c r="G615" i="1"/>
  <c r="G614" i="1"/>
  <c r="G613" i="1"/>
  <c r="G612" i="1"/>
  <c r="G611" i="1"/>
  <c r="G610" i="1"/>
  <c r="G608" i="1"/>
  <c r="E617" i="1"/>
  <c r="G606" i="1"/>
  <c r="G605" i="1"/>
  <c r="G604" i="1"/>
  <c r="G617" i="1" l="1"/>
  <c r="G560" i="1"/>
  <c r="G559" i="1"/>
  <c r="G558" i="1"/>
  <c r="G557" i="1"/>
  <c r="E561" i="1"/>
  <c r="G561" i="1" l="1"/>
  <c r="G517" i="1"/>
  <c r="G516" i="1"/>
  <c r="G521" i="1" l="1"/>
  <c r="G520" i="1"/>
  <c r="G519" i="1" l="1"/>
  <c r="G523" i="1" s="1"/>
  <c r="E523" i="1"/>
  <c r="G474" i="1" l="1"/>
  <c r="G476" i="1" l="1"/>
  <c r="G472" i="1"/>
  <c r="G471" i="1"/>
  <c r="E478" i="1"/>
  <c r="G429" i="1"/>
  <c r="G433" i="1"/>
  <c r="G432" i="1"/>
  <c r="G431" i="1"/>
  <c r="G428" i="1"/>
  <c r="G427" i="1"/>
  <c r="G426" i="1"/>
  <c r="E435" i="1"/>
  <c r="G385" i="1"/>
  <c r="G384" i="1"/>
  <c r="G382" i="1"/>
  <c r="G381" i="1"/>
  <c r="G478" i="1" l="1"/>
  <c r="G435" i="1"/>
  <c r="E387" i="1" l="1"/>
  <c r="G387" i="1"/>
  <c r="G342" i="1" l="1"/>
  <c r="G337" i="1"/>
  <c r="G338" i="1"/>
  <c r="G341" i="1"/>
  <c r="G336" i="1"/>
  <c r="E344" i="1"/>
  <c r="G344" i="1" l="1"/>
  <c r="E302" i="1"/>
  <c r="G300" i="1"/>
  <c r="G299" i="1"/>
  <c r="G296" i="1"/>
  <c r="G298" i="1"/>
  <c r="G297" i="1"/>
  <c r="G295" i="1"/>
  <c r="G293" i="1"/>
  <c r="G292" i="1"/>
  <c r="G291" i="1"/>
  <c r="G290" i="1"/>
  <c r="G302" i="1" l="1"/>
  <c r="G244" i="1"/>
  <c r="G246" i="1" s="1"/>
  <c r="E246" i="1"/>
  <c r="E213" i="1" l="1"/>
  <c r="G202" i="1" l="1"/>
  <c r="G205" i="1" l="1"/>
  <c r="G211" i="1"/>
  <c r="G207" i="1"/>
  <c r="G209" i="1"/>
  <c r="G208" i="1"/>
  <c r="G201" i="1"/>
  <c r="G204" i="1"/>
  <c r="G200" i="1"/>
  <c r="G199" i="1"/>
  <c r="G213" i="1" l="1"/>
  <c r="E160" i="1" l="1"/>
  <c r="G154" i="1"/>
  <c r="G155" i="1"/>
  <c r="G156" i="1"/>
  <c r="G158" i="1"/>
  <c r="G157" i="1"/>
  <c r="G160" i="1" l="1"/>
  <c r="G111" i="1"/>
  <c r="G109" i="1"/>
  <c r="G108" i="1"/>
  <c r="G110" i="1"/>
  <c r="E113" i="1"/>
  <c r="G113" i="1" l="1"/>
  <c r="G69" i="1"/>
  <c r="E74" i="1"/>
  <c r="G72" i="1"/>
  <c r="G70" i="1" l="1"/>
  <c r="G67" i="1"/>
  <c r="G73" i="1"/>
  <c r="G68" i="1" l="1"/>
  <c r="G66" i="1"/>
  <c r="G65" i="1"/>
  <c r="G64" i="1"/>
  <c r="G74" i="1" l="1"/>
  <c r="G20" i="1"/>
  <c r="E21" i="1" l="1"/>
  <c r="G19" i="1"/>
  <c r="G18" i="1"/>
  <c r="G21" i="1" l="1"/>
  <c r="G7954" i="1"/>
</calcChain>
</file>

<file path=xl/sharedStrings.xml><?xml version="1.0" encoding="utf-8"?>
<sst xmlns="http://schemas.openxmlformats.org/spreadsheetml/2006/main" count="7035" uniqueCount="586">
  <si>
    <t>TO:</t>
  </si>
  <si>
    <t>Sales Dept,</t>
  </si>
  <si>
    <t>SSPL</t>
  </si>
  <si>
    <t xml:space="preserve">        Dear sir,</t>
  </si>
  <si>
    <t>Sub: - Yarn dispatch  for fabric activity regarding,</t>
  </si>
  <si>
    <t xml:space="preserve">Please deliver the following materials to the specfied  </t>
  </si>
  <si>
    <t>External providers respectively for fabric conversion purpose.</t>
  </si>
  <si>
    <t>SL NO</t>
  </si>
  <si>
    <t>EXTERNAL PROVIDER</t>
  </si>
  <si>
    <t>COUNT NAME</t>
  </si>
  <si>
    <t>LOT NO</t>
  </si>
  <si>
    <t>NO OF BAGS/ROLLS</t>
  </si>
  <si>
    <t>KGS/MTRS</t>
  </si>
  <si>
    <t>TOTAL</t>
  </si>
  <si>
    <t>RETURN LOAD DETAILS FROM EXTERNAL PROVIDER'S</t>
  </si>
  <si>
    <t>S.NO</t>
  </si>
  <si>
    <t>RETURN BALES/ROLLS</t>
  </si>
  <si>
    <t>Regards.,</t>
  </si>
  <si>
    <t>Fabric- Supervisor</t>
  </si>
  <si>
    <t>UMA TEXTILES</t>
  </si>
  <si>
    <t>6 KW</t>
  </si>
  <si>
    <t>14 PC</t>
  </si>
  <si>
    <t>NAJMA TEXTILES</t>
  </si>
  <si>
    <t>KG FABRIC</t>
  </si>
  <si>
    <t>7.3 PC M</t>
  </si>
  <si>
    <t xml:space="preserve">14 PC </t>
  </si>
  <si>
    <t>SUPER FABRIC</t>
  </si>
  <si>
    <t>AMT SIZING</t>
  </si>
  <si>
    <t>SUPREME SIZING</t>
  </si>
  <si>
    <t>3/20 PC</t>
  </si>
  <si>
    <t>UMA DEVI SIZING</t>
  </si>
  <si>
    <t>6 PC M</t>
  </si>
  <si>
    <t>83-2</t>
  </si>
  <si>
    <t>JAYAMURUGAN TEXTILES</t>
  </si>
  <si>
    <t>12 PC</t>
  </si>
  <si>
    <t>AH ROLL</t>
  </si>
  <si>
    <t>UMADEVI SIZING</t>
  </si>
  <si>
    <t>JAYAMURUGAN TEX</t>
  </si>
  <si>
    <t>READY BALES &amp; WASTE</t>
  </si>
  <si>
    <t xml:space="preserve">7s OE </t>
  </si>
  <si>
    <t>83F</t>
  </si>
  <si>
    <t>KG FABRIKS</t>
  </si>
  <si>
    <t>7s OE</t>
  </si>
  <si>
    <t>7 s OE</t>
  </si>
  <si>
    <t>ARUNA TEXTILES</t>
  </si>
  <si>
    <t>MCYSL A/C</t>
  </si>
  <si>
    <t>6 PC GREY</t>
  </si>
  <si>
    <t>159G</t>
  </si>
  <si>
    <t>PC 11 13</t>
  </si>
  <si>
    <t>6s OE</t>
  </si>
  <si>
    <t>18F</t>
  </si>
  <si>
    <t xml:space="preserve">12 PC </t>
  </si>
  <si>
    <t>6 OE PC</t>
  </si>
  <si>
    <t>KARTHICK TEXTILES</t>
  </si>
  <si>
    <t>JAYAM WEAVING</t>
  </si>
  <si>
    <t>A.A.AGENCY</t>
  </si>
  <si>
    <t>PRIORITY DISPATCH</t>
  </si>
  <si>
    <t>109F</t>
  </si>
  <si>
    <t xml:space="preserve">                  DATE: 02.04.2021</t>
  </si>
  <si>
    <t>DISPATCH ADVICE NO :2</t>
  </si>
  <si>
    <t>6 PC OE</t>
  </si>
  <si>
    <t>BALAJI TEXTILES</t>
  </si>
  <si>
    <t>DISPATCH ADVICE NO :1</t>
  </si>
  <si>
    <t xml:space="preserve">                  DATE: 03.04.2021</t>
  </si>
  <si>
    <t>6 PC OE(OLD LOT)</t>
  </si>
  <si>
    <t>DISPATCH ADVICE NO :5</t>
  </si>
  <si>
    <t xml:space="preserve">                  DATE: 07.04.2021</t>
  </si>
  <si>
    <t>83F JOB WORK</t>
  </si>
  <si>
    <t>SSMPL</t>
  </si>
  <si>
    <t>DISPATCH ADVICE NO :6</t>
  </si>
  <si>
    <t>DISPATCH ADVICE NO :7</t>
  </si>
  <si>
    <t>BALAJI SIZING</t>
  </si>
  <si>
    <t xml:space="preserve">MORNING STAR </t>
  </si>
  <si>
    <t>3/20 PC J/W</t>
  </si>
  <si>
    <t>DISPATCH ADVICE NO :8</t>
  </si>
  <si>
    <t xml:space="preserve">                  DATE: 09.04.2021</t>
  </si>
  <si>
    <t>DISPATCH ADVICE NO :9</t>
  </si>
  <si>
    <t xml:space="preserve">                  DATE: 10.04.2021</t>
  </si>
  <si>
    <t>6PC M</t>
  </si>
  <si>
    <t xml:space="preserve">6 OE PC </t>
  </si>
  <si>
    <t xml:space="preserve">                  DATE: 11.04.2021</t>
  </si>
  <si>
    <t>DISPATCH ADVICE NO :10</t>
  </si>
  <si>
    <t>THANGAVEL TEXTILES</t>
  </si>
  <si>
    <t>MORNING STAR</t>
  </si>
  <si>
    <t>OSM6 R/W</t>
  </si>
  <si>
    <t>121 R/W</t>
  </si>
  <si>
    <t>6 OE KW</t>
  </si>
  <si>
    <t>SSPL TO MCYSL</t>
  </si>
  <si>
    <t>MCYSL JOB WORK</t>
  </si>
  <si>
    <t>KARTHICK TEX</t>
  </si>
  <si>
    <t xml:space="preserve">                  DATE: 14.04.2021</t>
  </si>
  <si>
    <t>DISPATCH ADVICE NO :11</t>
  </si>
  <si>
    <t>DISPATCH ADVICE NO :12</t>
  </si>
  <si>
    <t xml:space="preserve">                  DATE: 16.04.2021</t>
  </si>
  <si>
    <t>162G</t>
  </si>
  <si>
    <t>DISPATCH ADVICE NO :13</t>
  </si>
  <si>
    <t>DISPATCH ADVICE NO :14</t>
  </si>
  <si>
    <t xml:space="preserve">                  DATE: 17.04.2021</t>
  </si>
  <si>
    <t>MORNING STAR WVG</t>
  </si>
  <si>
    <t>86 &amp; 86-2</t>
  </si>
  <si>
    <t>DISPATCH ADVICE NO :16</t>
  </si>
  <si>
    <t xml:space="preserve">                  DATE: 19.04.2021</t>
  </si>
  <si>
    <t xml:space="preserve">KG FABRIC </t>
  </si>
  <si>
    <t>DISPATCH ADVICE NO :17</t>
  </si>
  <si>
    <t>86-2</t>
  </si>
  <si>
    <t>162 G</t>
  </si>
  <si>
    <t>7 OE PC</t>
  </si>
  <si>
    <t>DISPATCH ADVICE NO :18</t>
  </si>
  <si>
    <t xml:space="preserve">                  DATE: 20.04.2021</t>
  </si>
  <si>
    <t>GK TEXTILES</t>
  </si>
  <si>
    <t>NAJMA TEX</t>
  </si>
  <si>
    <t xml:space="preserve">                  DATE: 21.04.2021</t>
  </si>
  <si>
    <t>DISPATCH ADVICE NO :19</t>
  </si>
  <si>
    <t>7s OE PC</t>
  </si>
  <si>
    <t>KM04</t>
  </si>
  <si>
    <t>DISPATCH ADVICE NO :20</t>
  </si>
  <si>
    <t xml:space="preserve">                  DATE: 22.04.2021</t>
  </si>
  <si>
    <t>6 PC G</t>
  </si>
  <si>
    <t>14 PC G</t>
  </si>
  <si>
    <t>164G</t>
  </si>
  <si>
    <t xml:space="preserve">SUPER FABRIC </t>
  </si>
  <si>
    <t xml:space="preserve">7 s OE </t>
  </si>
  <si>
    <t>6 s OE</t>
  </si>
  <si>
    <t>SSM04</t>
  </si>
  <si>
    <t>DISPATCH ADVICE NO :21</t>
  </si>
  <si>
    <t xml:space="preserve">                  DATE: 23.04.2021</t>
  </si>
  <si>
    <t>DISPATCH ADVICE NO :22</t>
  </si>
  <si>
    <t xml:space="preserve">                  DATE: 24.04.2021</t>
  </si>
  <si>
    <t>DISPATCH ADVICE NO :23</t>
  </si>
  <si>
    <t xml:space="preserve">                  DATE: 25.04.2021</t>
  </si>
  <si>
    <t>KANNAPIRAN</t>
  </si>
  <si>
    <t>14s PC</t>
  </si>
  <si>
    <t>THANGAVELU TEXTILES</t>
  </si>
  <si>
    <t>DISPATCH ADVICE NO :24</t>
  </si>
  <si>
    <t xml:space="preserve">                  DATE: 26.04.2021</t>
  </si>
  <si>
    <t>DISPATCH ADVICE NO :26</t>
  </si>
  <si>
    <t>6s OE PC</t>
  </si>
  <si>
    <t xml:space="preserve">                  DATE: 27.04.2021</t>
  </si>
  <si>
    <t>DISPATCH ADVICE NO :27</t>
  </si>
  <si>
    <t>KGFABRIKS</t>
  </si>
  <si>
    <t>DISPATCH ADVICE NO :28</t>
  </si>
  <si>
    <t xml:space="preserve">                  DATE: 28.04.2021</t>
  </si>
  <si>
    <t>FGD ROLL</t>
  </si>
  <si>
    <t>DISPATCH ADVICE NO :29</t>
  </si>
  <si>
    <t>PC 11 14</t>
  </si>
  <si>
    <t>SRI JAYAMURUGAN</t>
  </si>
  <si>
    <t>UMA TEXTILE</t>
  </si>
  <si>
    <t xml:space="preserve">6 KW </t>
  </si>
  <si>
    <t xml:space="preserve">6s OE </t>
  </si>
  <si>
    <t>PANIPET</t>
  </si>
  <si>
    <t>DISPATCH ADVICE NO :30</t>
  </si>
  <si>
    <t xml:space="preserve">                  DATE: 30.04.2021</t>
  </si>
  <si>
    <t>DISPATCH ADVICE NO :31</t>
  </si>
  <si>
    <t>6S OE</t>
  </si>
  <si>
    <t>PUR</t>
  </si>
  <si>
    <t xml:space="preserve">                  DATE: 03.05.2021</t>
  </si>
  <si>
    <t>DISPATCH ADVICE NO :32</t>
  </si>
  <si>
    <t>2/40 CVC</t>
  </si>
  <si>
    <t>4S</t>
  </si>
  <si>
    <t>DISPATCH ADVICE NO :33</t>
  </si>
  <si>
    <t xml:space="preserve">                  DATE: 05.05.2021</t>
  </si>
  <si>
    <t>DISPATCH ADVICE NO :34</t>
  </si>
  <si>
    <t xml:space="preserve">                  DATE: 06.05.2021</t>
  </si>
  <si>
    <t>SARDHANA</t>
  </si>
  <si>
    <t>SSPL/MCYSL</t>
  </si>
  <si>
    <t>DISPATCH ADVICE NO :35</t>
  </si>
  <si>
    <t>UNITED TEXTILES</t>
  </si>
  <si>
    <t>DISPATCH ADVICE NO :36</t>
  </si>
  <si>
    <t xml:space="preserve">                  DATE: 07.05.2021</t>
  </si>
  <si>
    <t>20/3 PC</t>
  </si>
  <si>
    <t>PC11 14</t>
  </si>
  <si>
    <t>40/2 CVC</t>
  </si>
  <si>
    <t>4 S</t>
  </si>
  <si>
    <t>6s PC</t>
  </si>
  <si>
    <t>DISPATCH ADVICE NO :37</t>
  </si>
  <si>
    <t>ARUNA TEXTILE PROCESSING</t>
  </si>
  <si>
    <t>2/40 PC</t>
  </si>
  <si>
    <t>3/16 CP</t>
  </si>
  <si>
    <t>6 OE YARN</t>
  </si>
  <si>
    <t>8.5 PC FABRIC</t>
  </si>
  <si>
    <t>7 OE YARN</t>
  </si>
  <si>
    <t>R/W</t>
  </si>
  <si>
    <t>THANGAVEL TEXTILE</t>
  </si>
  <si>
    <t>6PC M YARN</t>
  </si>
  <si>
    <t>3/20 PC YARN</t>
  </si>
  <si>
    <t>6 PC YARN</t>
  </si>
  <si>
    <t>PC11-14</t>
  </si>
  <si>
    <t>86-3</t>
  </si>
  <si>
    <t>DISPATCH ADVICE NO :38</t>
  </si>
  <si>
    <t xml:space="preserve">                  DATE: 08.05.2021</t>
  </si>
  <si>
    <t xml:space="preserve">                  DATE: 09.05.2021</t>
  </si>
  <si>
    <t>SRI JAYAM WEAVING</t>
  </si>
  <si>
    <t xml:space="preserve">                  DATE: 11.05.2021</t>
  </si>
  <si>
    <t>DISPATCH ADVICE NO :40</t>
  </si>
  <si>
    <t>DISPATCH ADVICE NO :39</t>
  </si>
  <si>
    <t>DISPATCH ADVICE NO :41</t>
  </si>
  <si>
    <t>12 PC YARN</t>
  </si>
  <si>
    <t>DISPATCH ADVICE NO :42</t>
  </si>
  <si>
    <t>DISPATCH ADVICE NO :43</t>
  </si>
  <si>
    <t xml:space="preserve">                  DATE: 12.05.2021</t>
  </si>
  <si>
    <t>6 KW YARN</t>
  </si>
  <si>
    <t>2/16 KW YARN</t>
  </si>
  <si>
    <t xml:space="preserve">BALAJI TEXTILES (SIZING) </t>
  </si>
  <si>
    <t xml:space="preserve">2/40 CW CVC </t>
  </si>
  <si>
    <t>DISPATCH ADVICE NO :44</t>
  </si>
  <si>
    <t>6PCM YARN</t>
  </si>
  <si>
    <t>19R/W</t>
  </si>
  <si>
    <t>2/40 CW CVC</t>
  </si>
  <si>
    <t xml:space="preserve">                  DATE: 13.05.2021</t>
  </si>
  <si>
    <t>7.3 pc m</t>
  </si>
  <si>
    <t>DISPATCH ADVICE NO :45</t>
  </si>
  <si>
    <t xml:space="preserve">                  DATE: 14.05.2021</t>
  </si>
  <si>
    <t>DISPATCH ADVICE NO :46</t>
  </si>
  <si>
    <t xml:space="preserve">                  DATE: 15.05.2021</t>
  </si>
  <si>
    <t>DISPATCH ADVICE NO :47</t>
  </si>
  <si>
    <t xml:space="preserve">                  DATE: 16.05.2021</t>
  </si>
  <si>
    <t>14PC YARN GREY</t>
  </si>
  <si>
    <t>7.3PCM YARN</t>
  </si>
  <si>
    <t>DISPATCH ADVICE NO :48</t>
  </si>
  <si>
    <t xml:space="preserve">                  DATE: 17.05.2021</t>
  </si>
  <si>
    <t>DISPATCH ADVICE NO :49</t>
  </si>
  <si>
    <t xml:space="preserve">                  DATE: 18.05.2021</t>
  </si>
  <si>
    <t xml:space="preserve">SUPREME SIZING </t>
  </si>
  <si>
    <t>DISPATCH ADVICE NO :50</t>
  </si>
  <si>
    <t xml:space="preserve">                  DATE: 19.05.2021</t>
  </si>
  <si>
    <t>G K TEXTILES</t>
  </si>
  <si>
    <t>SUPER SIZNG MILLS</t>
  </si>
  <si>
    <t>DISPATCH ADVICE NO :51</t>
  </si>
  <si>
    <t xml:space="preserve">                  DATE: 20.05.2021</t>
  </si>
  <si>
    <t>SUPER SIZING MILLS</t>
  </si>
  <si>
    <t>DISPATCH ADVICE NO :52</t>
  </si>
  <si>
    <t xml:space="preserve">                  DATE: 21.05.2021</t>
  </si>
  <si>
    <t xml:space="preserve">UMA DEVI SIZING  </t>
  </si>
  <si>
    <t>86F</t>
  </si>
  <si>
    <t>DISPATCH ADVICE NO :53</t>
  </si>
  <si>
    <t xml:space="preserve">                  DATE: 22.05.2021</t>
  </si>
  <si>
    <t xml:space="preserve">2/40 CVC </t>
  </si>
  <si>
    <t>SUNSHINE FABRICS</t>
  </si>
  <si>
    <t>DISPATCH ADVICE NO :54</t>
  </si>
  <si>
    <t xml:space="preserve">                  DATE: 23.05.2021</t>
  </si>
  <si>
    <t>DISPATCH ADVICE NO :55</t>
  </si>
  <si>
    <t xml:space="preserve">                  DATE: 25.05.2021</t>
  </si>
  <si>
    <t>DISPATCH ADVICE NO :56</t>
  </si>
  <si>
    <t xml:space="preserve">                  DATE: 26.05.2021</t>
  </si>
  <si>
    <t>86 R/W</t>
  </si>
  <si>
    <t>DISPATCH ADVICE NO :57</t>
  </si>
  <si>
    <t>MORNING STAR WEAVERS</t>
  </si>
  <si>
    <t>SRI JAYAMURUGAN TEXTILES</t>
  </si>
  <si>
    <t>6 OE YARN PANI</t>
  </si>
  <si>
    <t>DISPATCH ADVICE NO :58</t>
  </si>
  <si>
    <t xml:space="preserve">                  DATE: 29.05.2021</t>
  </si>
  <si>
    <t xml:space="preserve">                  DATE: 28.05.2021</t>
  </si>
  <si>
    <t>ARUNA TEX</t>
  </si>
  <si>
    <t>1714 MTR</t>
  </si>
  <si>
    <t>DISPATCH ADVICE NO :59</t>
  </si>
  <si>
    <t xml:space="preserve">                  DATE: 01.06.2021</t>
  </si>
  <si>
    <t>16CVC YARN</t>
  </si>
  <si>
    <t>RW</t>
  </si>
  <si>
    <t xml:space="preserve">                  DATE: 03.06.2021</t>
  </si>
  <si>
    <t>DISPATCH ADVICE NO :60</t>
  </si>
  <si>
    <t xml:space="preserve">                  DATE: 04.06.2021</t>
  </si>
  <si>
    <t>DISPATCH ADVICE NO :61</t>
  </si>
  <si>
    <t>DISPATCH ADVICE NO :62</t>
  </si>
  <si>
    <t xml:space="preserve">                  DATE: 05.06.2021</t>
  </si>
  <si>
    <t>THANGAVEL TEX</t>
  </si>
  <si>
    <t>DISPATCH ADVICE NO :63</t>
  </si>
  <si>
    <t xml:space="preserve">                  DATE: 06.06.2021</t>
  </si>
  <si>
    <t>JAYAM WVG</t>
  </si>
  <si>
    <t>DISPATCH ADVICE NO :64</t>
  </si>
  <si>
    <t xml:space="preserve">                  DATE: 07.06.2021</t>
  </si>
  <si>
    <t>DISPATCH ADVICE NO :65</t>
  </si>
  <si>
    <t xml:space="preserve">                  DATE: 8.06.2021</t>
  </si>
  <si>
    <t xml:space="preserve">3/20 PC </t>
  </si>
  <si>
    <t>BALAJI TEXTILE (SIZING)</t>
  </si>
  <si>
    <t>KARTHIK TEXTILES</t>
  </si>
  <si>
    <t>DISPATCH ADVICE NO :66</t>
  </si>
  <si>
    <t xml:space="preserve">                  DATE:09.06.2021</t>
  </si>
  <si>
    <t>SUPER SIZING</t>
  </si>
  <si>
    <t>DISPATCH ADVICE NO :72</t>
  </si>
  <si>
    <t xml:space="preserve">                  DATE:15.06.2021</t>
  </si>
  <si>
    <t>166G</t>
  </si>
  <si>
    <t>DISPATCH ADVICE NO :73</t>
  </si>
  <si>
    <t>6 kw</t>
  </si>
  <si>
    <t>6 OE</t>
  </si>
  <si>
    <t xml:space="preserve">NAJMA </t>
  </si>
  <si>
    <t>UMATEXTILES</t>
  </si>
  <si>
    <t>BALAJI TEX</t>
  </si>
  <si>
    <t>6 PE GREY</t>
  </si>
  <si>
    <t>7 OE</t>
  </si>
  <si>
    <t xml:space="preserve">                  DATE:16.06.2021</t>
  </si>
  <si>
    <t>DISPATCH ADVICE NO :74</t>
  </si>
  <si>
    <t xml:space="preserve">                  DATE:18.06.2021</t>
  </si>
  <si>
    <t>DISPATCH ADVICE NO :75</t>
  </si>
  <si>
    <t>SUNSHINE FABRIC</t>
  </si>
  <si>
    <t>DISPATCH ADVICE NO :76</t>
  </si>
  <si>
    <t xml:space="preserve">                  DATE:19.06.2021</t>
  </si>
  <si>
    <t>G.K TEXTILES</t>
  </si>
  <si>
    <t>DISPATCH ADVICE NO :77</t>
  </si>
  <si>
    <t>DISPATCH ADVICE NO :78</t>
  </si>
  <si>
    <t xml:space="preserve">                  DATE:20.06.2021</t>
  </si>
  <si>
    <t>DISPATCH ADVICE NO :79</t>
  </si>
  <si>
    <t xml:space="preserve">                  DATE:21.06.2021</t>
  </si>
  <si>
    <t>DISPATCH ADVICE NO :80</t>
  </si>
  <si>
    <t xml:space="preserve">                  DATE:22.06.2021</t>
  </si>
  <si>
    <t xml:space="preserve">3/24 PC </t>
  </si>
  <si>
    <t>DISPATCH ADVICE NO :81</t>
  </si>
  <si>
    <t xml:space="preserve">                  DATE:24.06.2021</t>
  </si>
  <si>
    <t>DISPATCH ADVICE NO :82</t>
  </si>
  <si>
    <t>DISPATCH ADVICE NO :83</t>
  </si>
  <si>
    <t xml:space="preserve">6 OE </t>
  </si>
  <si>
    <t>MEERUT</t>
  </si>
  <si>
    <t>6KW</t>
  </si>
  <si>
    <t xml:space="preserve">3/20 KW </t>
  </si>
  <si>
    <t>SELVEDGE</t>
  </si>
  <si>
    <t>7s  OE</t>
  </si>
  <si>
    <t>3/24 PC</t>
  </si>
  <si>
    <t>DISPATCH ADVICE NO :84</t>
  </si>
  <si>
    <t xml:space="preserve">                  DATE:27.06.2021</t>
  </si>
  <si>
    <t>86F R/W</t>
  </si>
  <si>
    <t>DISPATCH ADVICE NO :85</t>
  </si>
  <si>
    <t xml:space="preserve">                  DATE:28.06.2021</t>
  </si>
  <si>
    <t>6 KE</t>
  </si>
  <si>
    <t>DISPATCH ADVICE NO :86</t>
  </si>
  <si>
    <t xml:space="preserve">                  DATE:29.06.2021</t>
  </si>
  <si>
    <t>PC 11 14 R/W</t>
  </si>
  <si>
    <t>DISPATCH ADVICE NO :87</t>
  </si>
  <si>
    <t xml:space="preserve">                  DATE:01.07.2021</t>
  </si>
  <si>
    <t>kg fabric</t>
  </si>
  <si>
    <t>6 pc m</t>
  </si>
  <si>
    <t>G.K TEX</t>
  </si>
  <si>
    <t>DISPATCH ADVICE NO :88</t>
  </si>
  <si>
    <t xml:space="preserve">                  DATE:02.07.2021</t>
  </si>
  <si>
    <t>THNAGAVL TEXTILES</t>
  </si>
  <si>
    <t>UMA TEX</t>
  </si>
  <si>
    <t>DISPATCH ADVICE NO :89</t>
  </si>
  <si>
    <t xml:space="preserve">6 PCM </t>
  </si>
  <si>
    <t>34 R/W</t>
  </si>
  <si>
    <t>DISPATCH ADVICE NO :90</t>
  </si>
  <si>
    <t>DISPATCH ADVICE NO :91</t>
  </si>
  <si>
    <t xml:space="preserve">                  DATE:03.07.2021</t>
  </si>
  <si>
    <t>DISPATCH ADVICE NO :92</t>
  </si>
  <si>
    <t xml:space="preserve">                  DATE:05.07.2021</t>
  </si>
  <si>
    <t>169G</t>
  </si>
  <si>
    <t>20 ROLL</t>
  </si>
  <si>
    <t>DISPATCH ADVICE NO :93</t>
  </si>
  <si>
    <t>123 R/W</t>
  </si>
  <si>
    <t>3/20KW</t>
  </si>
  <si>
    <t>20A</t>
  </si>
  <si>
    <t xml:space="preserve">                  DATE:06.07.2021</t>
  </si>
  <si>
    <t>DISPATCH ADVICE NO :94</t>
  </si>
  <si>
    <t>supreme sizing</t>
  </si>
  <si>
    <t>6 oe</t>
  </si>
  <si>
    <t>Meerut</t>
  </si>
  <si>
    <t xml:space="preserve">3/20 ke </t>
  </si>
  <si>
    <t xml:space="preserve">3/20 pc </t>
  </si>
  <si>
    <t>pc 11 14</t>
  </si>
  <si>
    <t>DISPATCH ADVICE NO :95</t>
  </si>
  <si>
    <t xml:space="preserve">                  DATE:07.07.2021</t>
  </si>
  <si>
    <t>DISPATCH ADVICE NO :96</t>
  </si>
  <si>
    <t xml:space="preserve">                  DATE:08.07.2021</t>
  </si>
  <si>
    <t>6 KW FGD ROLLS</t>
  </si>
  <si>
    <t>KGFABRIC</t>
  </si>
  <si>
    <t>10 ROLLS</t>
  </si>
  <si>
    <t>DISPATCH ADVICE NO :97</t>
  </si>
  <si>
    <t xml:space="preserve">                  DATE:09.07.2021</t>
  </si>
  <si>
    <t>14 PC GREY</t>
  </si>
  <si>
    <t>EMPTY STEEL SPOOLS</t>
  </si>
  <si>
    <t>DISPATCH ADVICE NO :98</t>
  </si>
  <si>
    <t xml:space="preserve">6 PC </t>
  </si>
  <si>
    <t>DISPATCH ADVICE NO :99</t>
  </si>
  <si>
    <t xml:space="preserve">                  DATE:11.07.2021</t>
  </si>
  <si>
    <t>DISPATCH ADVICE NO :100</t>
  </si>
  <si>
    <t xml:space="preserve">                  DATE:12.07.2021</t>
  </si>
  <si>
    <t>3/20 KW</t>
  </si>
  <si>
    <t>7.3 PC MELANGE</t>
  </si>
  <si>
    <t>DISPATCH ADVICE NO :101</t>
  </si>
  <si>
    <t xml:space="preserve">                  DATE:13.07.2021</t>
  </si>
  <si>
    <t>6 KW ( FGD ROLLS)</t>
  </si>
  <si>
    <t xml:space="preserve">7.3 PC MELANGE </t>
  </si>
  <si>
    <t>R/W 86F</t>
  </si>
  <si>
    <t>DISPATCH ADVICE NO :102</t>
  </si>
  <si>
    <t xml:space="preserve">                  DATE:14.07.2021</t>
  </si>
  <si>
    <t>DISPATCH ADVICE NO :103</t>
  </si>
  <si>
    <t xml:space="preserve">                  DATE:15.07.2021</t>
  </si>
  <si>
    <t>DISPATCH ADVICE NO :105</t>
  </si>
  <si>
    <t>DISPATCH ADVICE NO :106</t>
  </si>
  <si>
    <t>MORNING STAR WEAVING</t>
  </si>
  <si>
    <t>6 s OE PC</t>
  </si>
  <si>
    <t>DISPATCH ADVICE NO :107</t>
  </si>
  <si>
    <t xml:space="preserve">                  DATE:18.07.2021</t>
  </si>
  <si>
    <t>A/C</t>
  </si>
  <si>
    <t>MCYSL</t>
  </si>
  <si>
    <t xml:space="preserve">7s OE PC </t>
  </si>
  <si>
    <t>NOTE : RETURN LOAD SUPER SIZING ALL CUT CONE BAGS &amp; SUPER FABRIC ALL READY BALES &amp;</t>
  </si>
  <si>
    <t>WASTAGES.</t>
  </si>
  <si>
    <t>DISPATCH ADVICE NO :108</t>
  </si>
  <si>
    <t xml:space="preserve">                  DATE:20.07.2021</t>
  </si>
  <si>
    <t>12 PC GREY</t>
  </si>
  <si>
    <t>19F</t>
  </si>
  <si>
    <t>DISPATCH ADVICE NO :109</t>
  </si>
  <si>
    <t xml:space="preserve">                  DATE:21.07.2021</t>
  </si>
  <si>
    <t xml:space="preserve"> 6 OE PC</t>
  </si>
  <si>
    <t>DISPATCH ADVICE NO :110</t>
  </si>
  <si>
    <t xml:space="preserve">                  DATE:22.07.2021</t>
  </si>
  <si>
    <t>6 PC MELANGE</t>
  </si>
  <si>
    <t>DISPATCH ADVICE NO :111</t>
  </si>
  <si>
    <t>DISPATCH ADVICE NO :112</t>
  </si>
  <si>
    <t xml:space="preserve">                  DATE:23.07.2021</t>
  </si>
  <si>
    <t>DISPATCH ADVICE NO :113</t>
  </si>
  <si>
    <t xml:space="preserve">                  DATE:24.07.2021</t>
  </si>
  <si>
    <t>DISPATCH ADVICE NO :114</t>
  </si>
  <si>
    <t>DISPATCH ADVICE NO :115</t>
  </si>
  <si>
    <t xml:space="preserve">                  DATE:28.07.2021</t>
  </si>
  <si>
    <t>FGD ROLLS</t>
  </si>
  <si>
    <t>DISPATCH ADVICE NO :116</t>
  </si>
  <si>
    <t xml:space="preserve">                  DATE:29.07.2021</t>
  </si>
  <si>
    <t>SUNSHINE FABRIKS</t>
  </si>
  <si>
    <t>KG FABRICS</t>
  </si>
  <si>
    <t>DISPATCH ADVICE NO :117</t>
  </si>
  <si>
    <t xml:space="preserve">                  DATE:30.07.2021</t>
  </si>
  <si>
    <t>DISPATCH ADVICE NO :118</t>
  </si>
  <si>
    <t>DISPATCH ADVICE NO :119</t>
  </si>
  <si>
    <t xml:space="preserve">                  DATE:31.07.2021</t>
  </si>
  <si>
    <t>DISPATCH ADVICE NO :120</t>
  </si>
  <si>
    <t xml:space="preserve">                  DATE:05.08.2021</t>
  </si>
  <si>
    <t>J/W</t>
  </si>
  <si>
    <t>DISPATCH ADVICE NO :121</t>
  </si>
  <si>
    <t xml:space="preserve">                  DATE:07.08.2021</t>
  </si>
  <si>
    <t>6 PCM</t>
  </si>
  <si>
    <t>DISPATCH ADVICE NO :122</t>
  </si>
  <si>
    <t>2/20 KW</t>
  </si>
  <si>
    <t>28V</t>
  </si>
  <si>
    <t>DISPATCH ADVICE NO :123</t>
  </si>
  <si>
    <t xml:space="preserve">                  DATE:09.08.2021</t>
  </si>
  <si>
    <t>MCYLS J/W</t>
  </si>
  <si>
    <t>DISPATCH ADVICE NO :124</t>
  </si>
  <si>
    <t>MCYSL JW</t>
  </si>
  <si>
    <t>DISPATCH ADVICE NO :125</t>
  </si>
  <si>
    <t xml:space="preserve">                  DATE:10.08.2021</t>
  </si>
  <si>
    <t>SURAT</t>
  </si>
  <si>
    <t>MCYSL J/W</t>
  </si>
  <si>
    <t>DISPATCH ADVICE NO :126</t>
  </si>
  <si>
    <t xml:space="preserve">                  DATE:13.08.2021</t>
  </si>
  <si>
    <t>171G</t>
  </si>
  <si>
    <t>DISPATCH ADVICE NO :127</t>
  </si>
  <si>
    <t>110F</t>
  </si>
  <si>
    <t>DISPATCH ADVICE NO :128</t>
  </si>
  <si>
    <t xml:space="preserve">                  DATE:14.08.2021</t>
  </si>
  <si>
    <t>DISPATCH ADVICE NO :129</t>
  </si>
  <si>
    <t>DISPATCH ADVICE NO :130</t>
  </si>
  <si>
    <t xml:space="preserve">                  DATE:16.08.2021</t>
  </si>
  <si>
    <t>DISPATCH ADVICE NO :131</t>
  </si>
  <si>
    <t>Thangavel textiles</t>
  </si>
  <si>
    <t>14 pc grey</t>
  </si>
  <si>
    <t>110f</t>
  </si>
  <si>
    <t>sspl/mcysl</t>
  </si>
  <si>
    <t>DISPATCH ADVICE NO :132</t>
  </si>
  <si>
    <t>DISPATCH ADVICE NO :133</t>
  </si>
  <si>
    <t xml:space="preserve">                  DATE:18.08.2021</t>
  </si>
  <si>
    <t>14 PC MELANGE</t>
  </si>
  <si>
    <t>7.3 PV M</t>
  </si>
  <si>
    <t>DISPATCH ADVICE NO :134</t>
  </si>
  <si>
    <t>DISPATCH ADVICE NO :135</t>
  </si>
  <si>
    <t xml:space="preserve">                  DATE:19.08.2021</t>
  </si>
  <si>
    <t>SUPEREME SIZING</t>
  </si>
  <si>
    <t>14 PC M</t>
  </si>
  <si>
    <t>2/20KW</t>
  </si>
  <si>
    <t>DISPATCH ADVICE NO :136</t>
  </si>
  <si>
    <t>DISPATCH ADVICE NO :137</t>
  </si>
  <si>
    <t xml:space="preserve">                  DATE:20.08.2021</t>
  </si>
  <si>
    <t>sunshine fabric</t>
  </si>
  <si>
    <t>7.3pc grey</t>
  </si>
  <si>
    <t>super sizing</t>
  </si>
  <si>
    <t>7.3 pc grey</t>
  </si>
  <si>
    <t>94M</t>
  </si>
  <si>
    <t>DISPATCH ADVICE NO :138</t>
  </si>
  <si>
    <t xml:space="preserve">                  DATE:21.08.2021</t>
  </si>
  <si>
    <t>6 pc grey</t>
  </si>
  <si>
    <t>sspl / mcysl</t>
  </si>
  <si>
    <t>DISPATCH ADVICE NO :139</t>
  </si>
  <si>
    <t>7.3 PC G</t>
  </si>
  <si>
    <t>DISPATCH ADVICE NO :140</t>
  </si>
  <si>
    <t xml:space="preserve">                  DATE:23.08.2021</t>
  </si>
  <si>
    <t>DISPATCH ADVICE NO :141</t>
  </si>
  <si>
    <t>172G</t>
  </si>
  <si>
    <t>173G</t>
  </si>
  <si>
    <t>DISPATCH ADVICE NO :142</t>
  </si>
  <si>
    <t>DISPATCH ADVICE NO :143</t>
  </si>
  <si>
    <t xml:space="preserve">                  DATE:24.08.2021</t>
  </si>
  <si>
    <t>KGS</t>
  </si>
  <si>
    <t>SSPL / MCYSL</t>
  </si>
  <si>
    <t>DISPATCH ADVICE NO :144</t>
  </si>
  <si>
    <t xml:space="preserve">                  DATE:25.08.2021</t>
  </si>
  <si>
    <t>7.3 PCM</t>
  </si>
  <si>
    <t>DISPATCH ADVICE NO :145</t>
  </si>
  <si>
    <t>R/W 34</t>
  </si>
  <si>
    <t>R/W 36</t>
  </si>
  <si>
    <t>DISPATCH ADVICE NO :146</t>
  </si>
  <si>
    <t xml:space="preserve">                  DATE:26.08.2021</t>
  </si>
  <si>
    <t>TN29CX0598</t>
  </si>
  <si>
    <t>VEHICLE NO</t>
  </si>
  <si>
    <t>DISPATCH ADVICE NO :147</t>
  </si>
  <si>
    <t xml:space="preserve">                  DATE:27.08.2021</t>
  </si>
  <si>
    <t>TN29CX2758</t>
  </si>
  <si>
    <t>DISPATCH ADVICE NO :148</t>
  </si>
  <si>
    <t>AH</t>
  </si>
  <si>
    <t>FGD</t>
  </si>
  <si>
    <t>DISPATCH ADVICE NO :149</t>
  </si>
  <si>
    <t xml:space="preserve">                  DATE:28.08.2021</t>
  </si>
  <si>
    <t>THANGAVEL</t>
  </si>
  <si>
    <t>V.NO</t>
  </si>
  <si>
    <t>DISPATCH ADVICE NO :150</t>
  </si>
  <si>
    <t>28V R/W</t>
  </si>
  <si>
    <t>TN29BT4812</t>
  </si>
  <si>
    <t xml:space="preserve">                  DATE:29.08.2021</t>
  </si>
  <si>
    <t>DISPATCH ADVICE NO :151</t>
  </si>
  <si>
    <t>DISPATCH ADVICE NO :152</t>
  </si>
  <si>
    <t>DISPATCH ADVICE NO :153</t>
  </si>
  <si>
    <t>TN48AA8696</t>
  </si>
  <si>
    <t>TN25BD8845</t>
  </si>
  <si>
    <t xml:space="preserve">                  DATE:30.08.2021</t>
  </si>
  <si>
    <t>TN29BT4372</t>
  </si>
  <si>
    <t>TN29CZ4871</t>
  </si>
  <si>
    <t xml:space="preserve">                  DATE:31.08.2021</t>
  </si>
  <si>
    <t>TN29CZ3021</t>
  </si>
  <si>
    <t>DISPATCH ADVICE NO :155</t>
  </si>
  <si>
    <t xml:space="preserve">                  DATE:02.09.2021</t>
  </si>
  <si>
    <t>6 OC PC</t>
  </si>
  <si>
    <t xml:space="preserve">  </t>
  </si>
  <si>
    <t xml:space="preserve">                  DATE:03.09.2021</t>
  </si>
  <si>
    <t xml:space="preserve">86-2 </t>
  </si>
  <si>
    <t>KARTHIK TEX</t>
  </si>
  <si>
    <t xml:space="preserve">7 OE </t>
  </si>
  <si>
    <t xml:space="preserve">                  DATE:04.09.2021</t>
  </si>
  <si>
    <t>TIRUCHENGODE</t>
  </si>
  <si>
    <t xml:space="preserve">                  DATE:06.09.2021</t>
  </si>
  <si>
    <t xml:space="preserve">                  DATE:07.09.2021</t>
  </si>
  <si>
    <t>6 KW PC</t>
  </si>
  <si>
    <t>10x54,1x16.50</t>
  </si>
  <si>
    <t xml:space="preserve">                  DATE:09.09.2021</t>
  </si>
  <si>
    <t xml:space="preserve">                  DATE:10.09.2021</t>
  </si>
  <si>
    <t>TN39AC3717</t>
  </si>
  <si>
    <t>6 PC</t>
  </si>
  <si>
    <t xml:space="preserve">                  DATE:11.09.2021</t>
  </si>
  <si>
    <t>50+56+52+47.50</t>
  </si>
  <si>
    <t>KG</t>
  </si>
  <si>
    <t>MTR</t>
  </si>
  <si>
    <t>7.3PCM</t>
  </si>
  <si>
    <t>7.3PC OE</t>
  </si>
  <si>
    <t xml:space="preserve">                  DATE:13.09.2021</t>
  </si>
  <si>
    <t>KARTHICK TEXTILE</t>
  </si>
  <si>
    <t>14/2 pcm</t>
  </si>
  <si>
    <t>92M</t>
  </si>
  <si>
    <t xml:space="preserve">                  DATE:14.09.2021</t>
  </si>
  <si>
    <t xml:space="preserve">                  DATE:15.09.2021</t>
  </si>
  <si>
    <t>7 PC OE</t>
  </si>
  <si>
    <t>KARTHIK TEXTILE</t>
  </si>
  <si>
    <t xml:space="preserve">                  DATE:16.09.2021</t>
  </si>
  <si>
    <t>7.3 PC OE</t>
  </si>
  <si>
    <t xml:space="preserve">7.3 PCM </t>
  </si>
  <si>
    <t>TN56P1711</t>
  </si>
  <si>
    <t xml:space="preserve">                  DATE:17.09.2021</t>
  </si>
  <si>
    <t>BGMSS</t>
  </si>
  <si>
    <t>7.3 PC ,OE</t>
  </si>
  <si>
    <t>KARTHICK</t>
  </si>
  <si>
    <t xml:space="preserve">                  DATE:18.09.2021</t>
  </si>
  <si>
    <t>7.3 PC</t>
  </si>
  <si>
    <t>20/2 KW</t>
  </si>
  <si>
    <t xml:space="preserve">                  DATE:19.09.2021</t>
  </si>
  <si>
    <t xml:space="preserve">                  DATE:20.09.2021</t>
  </si>
  <si>
    <t>6PC OE</t>
  </si>
  <si>
    <t>7.3 OE PC</t>
  </si>
  <si>
    <t xml:space="preserve">                  DATE:21.09.2021</t>
  </si>
  <si>
    <t>TN29BX7510</t>
  </si>
  <si>
    <t>177G</t>
  </si>
  <si>
    <t>7.3  PC OE</t>
  </si>
  <si>
    <t xml:space="preserve">                  DATE:22.09.2021</t>
  </si>
  <si>
    <t>7.3 PC  OE</t>
  </si>
  <si>
    <t xml:space="preserve">6 PC OE </t>
  </si>
  <si>
    <t xml:space="preserve">                  DATE:23.09.2021</t>
  </si>
  <si>
    <t>Yarn Sales Dept,</t>
  </si>
  <si>
    <t xml:space="preserve">Sub: - Yarn dispatch  for fabric activity regarding, </t>
  </si>
  <si>
    <t xml:space="preserve">Please despatch the following materials to the specfied  </t>
  </si>
  <si>
    <t>TN30AS6748</t>
  </si>
  <si>
    <t>TN29CX6437</t>
  </si>
  <si>
    <t xml:space="preserve">                  DATE:24.09.2021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</si>
</sst>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4" x14ac:knownFonts="1">
    <font>
      <sz val="11"/>
      <color theme="1"/>
      <name val="Calibri"/>
      <family val="2"/>
      <scheme val="minor"/>
    </font>
    <font>
      <b/>
      <sz val="12"/>
      <color theme="1"/>
      <name val="Cambria"/>
      <family val="1"/>
      <scheme val="major"/>
    </font>
    <font>
      <sz val="11"/>
      <color theme="1"/>
      <name val="Cambria"/>
      <family val="1"/>
      <scheme val="major"/>
    </font>
    <font>
      <b/>
      <sz val="14"/>
      <color rgb="FF000000"/>
      <name val="Cambria"/>
      <family val="1"/>
      <scheme val="major"/>
    </font>
    <font>
      <sz val="12"/>
      <color rgb="FF000000"/>
      <name val="Cambria"/>
      <family val="1"/>
      <scheme val="major"/>
    </font>
    <font>
      <b/>
      <sz val="12"/>
      <color rgb="FF000000"/>
      <name val="Cambria"/>
      <family val="1"/>
      <scheme val="major"/>
    </font>
    <font>
      <b/>
      <sz val="12"/>
      <color rgb="FFFF0000"/>
      <name val="Cambria"/>
      <family val="1"/>
      <scheme val="major"/>
    </font>
    <font>
      <b/>
      <sz val="12"/>
      <name val="Cambria"/>
      <family val="1"/>
      <scheme val="major"/>
    </font>
    <font>
      <b/>
      <sz val="11"/>
      <name val="Cambria"/>
      <family val="1"/>
      <scheme val="major"/>
    </font>
    <font>
      <b/>
      <sz val="9"/>
      <color theme="1"/>
      <name val="Cambria"/>
      <family val="1"/>
      <scheme val="major"/>
    </font>
    <font>
      <b/>
      <sz val="16"/>
      <color rgb="FF7030A0"/>
      <name val="Cambria"/>
      <family val="1"/>
      <scheme val="maj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sz val="12"/>
      <name val="Cambria"/>
      <family val="1"/>
      <scheme val="major"/>
    </font>
    <font>
      <b/>
      <sz val="11"/>
      <color theme="1"/>
      <name val="Cambria"/>
      <family val="1"/>
      <scheme val="maj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0000"/>
      <name val="Cambria"/>
      <family val="1"/>
      <scheme val="major"/>
    </font>
    <font>
      <b/>
      <sz val="11"/>
      <color rgb="FFFF0000"/>
      <name val="Cambria"/>
      <family val="1"/>
      <scheme val="major"/>
    </font>
    <font>
      <b/>
      <sz val="12"/>
      <color rgb="FF92D050"/>
      <name val="Cambria"/>
      <family val="1"/>
      <scheme val="major"/>
    </font>
    <font>
      <sz val="12"/>
      <color rgb="FF92D050"/>
      <name val="Calibri"/>
      <family val="2"/>
      <scheme val="minor"/>
    </font>
    <font>
      <b/>
      <sz val="11"/>
      <color rgb="FF92D05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22"/>
      <color theme="1"/>
      <name val="Cambria"/>
      <family val="1"/>
      <scheme val="major"/>
    </font>
    <font>
      <b/>
      <sz val="22"/>
      <color theme="1"/>
      <name val="Cambria"/>
      <family val="1"/>
      <scheme val="major"/>
    </font>
    <font>
      <b/>
      <sz val="14"/>
      <color theme="1"/>
      <name val="Calibri"/>
      <family val="2"/>
      <scheme val="minor"/>
    </font>
    <font>
      <b/>
      <sz val="16"/>
      <name val="Cambria"/>
      <family val="1"/>
      <scheme val="major"/>
    </font>
    <font>
      <b/>
      <sz val="16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6"/>
      <color theme="1"/>
      <name val="Cambria"/>
      <family val="1"/>
      <scheme val="maj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FFFF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rgb="FFFFFFFF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rgb="FFFFFFFF"/>
      </patternFill>
    </fill>
    <fill>
      <patternFill patternType="solid">
        <fgColor theme="6"/>
        <bgColor rgb="FFFFFFFF"/>
      </patternFill>
    </fill>
    <fill>
      <patternFill patternType="solid">
        <fgColor theme="7" tint="0.39997558519241921"/>
        <bgColor rgb="FFFFFFFF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  <bgColor indexed="64"/>
      </patternFill>
    </fill>
    <fill>
      <patternFill patternType="solid">
        <fgColor rgb="FF66FF33"/>
        <bgColor rgb="FFFFFFFF"/>
      </patternFill>
    </fill>
    <fill>
      <patternFill patternType="solid">
        <fgColor rgb="FF66FF3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9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4" fillId="0" borderId="0" xfId="0" applyFont="1"/>
    <xf numFmtId="0" fontId="5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2" fillId="6" borderId="0" xfId="0" applyFont="1" applyFill="1"/>
    <xf numFmtId="0" fontId="7" fillId="2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9" borderId="1" xfId="0" applyFont="1" applyFill="1" applyBorder="1"/>
    <xf numFmtId="0" fontId="1" fillId="11" borderId="1" xfId="0" applyFont="1" applyFill="1" applyBorder="1" applyAlignment="1">
      <alignment horizontal="center"/>
    </xf>
    <xf numFmtId="0" fontId="7" fillId="8" borderId="1" xfId="0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 wrapText="1"/>
    </xf>
    <xf numFmtId="0" fontId="1" fillId="6" borderId="1" xfId="0" applyFont="1" applyFill="1" applyBorder="1"/>
    <xf numFmtId="0" fontId="7" fillId="3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1" fillId="11" borderId="1" xfId="0" applyFont="1" applyFill="1" applyBorder="1"/>
    <xf numFmtId="0" fontId="1" fillId="11" borderId="1" xfId="0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horizontal="center" vertical="center"/>
    </xf>
    <xf numFmtId="0" fontId="7" fillId="9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7" fillId="11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 wrapText="1"/>
    </xf>
    <xf numFmtId="0" fontId="6" fillId="11" borderId="1" xfId="0" applyFont="1" applyFill="1" applyBorder="1"/>
    <xf numFmtId="0" fontId="6" fillId="11" borderId="1" xfId="0" applyFont="1" applyFill="1" applyBorder="1" applyAlignment="1">
      <alignment horizontal="center"/>
    </xf>
    <xf numFmtId="0" fontId="6" fillId="11" borderId="1" xfId="0" applyFont="1" applyFill="1" applyBorder="1" applyAlignment="1">
      <alignment horizontal="center" vertical="center"/>
    </xf>
    <xf numFmtId="0" fontId="11" fillId="6" borderId="1" xfId="0" applyFont="1" applyFill="1" applyBorder="1"/>
    <xf numFmtId="0" fontId="11" fillId="6" borderId="1" xfId="0" applyFont="1" applyFill="1" applyBorder="1" applyAlignment="1">
      <alignment horizontal="center"/>
    </xf>
    <xf numFmtId="0" fontId="12" fillId="6" borderId="1" xfId="0" applyFont="1" applyFill="1" applyBorder="1" applyAlignment="1">
      <alignment horizontal="center"/>
    </xf>
    <xf numFmtId="2" fontId="11" fillId="6" borderId="1" xfId="0" applyNumberFormat="1" applyFont="1" applyFill="1" applyBorder="1" applyAlignment="1">
      <alignment horizontal="right"/>
    </xf>
    <xf numFmtId="0" fontId="0" fillId="0" borderId="1" xfId="0" applyBorder="1"/>
    <xf numFmtId="0" fontId="0" fillId="6" borderId="1" xfId="0" applyFill="1" applyBorder="1" applyAlignment="1">
      <alignment horizontal="center"/>
    </xf>
    <xf numFmtId="2" fontId="0" fillId="6" borderId="1" xfId="0" applyNumberFormat="1" applyFont="1" applyFill="1" applyBorder="1"/>
    <xf numFmtId="0" fontId="13" fillId="6" borderId="1" xfId="0" applyFont="1" applyFill="1" applyBorder="1" applyAlignment="1">
      <alignment horizontal="center"/>
    </xf>
    <xf numFmtId="0" fontId="14" fillId="2" borderId="1" xfId="0" applyFont="1" applyFill="1" applyBorder="1" applyAlignment="1">
      <alignment horizontal="center" vertical="center" wrapText="1"/>
    </xf>
    <xf numFmtId="0" fontId="13" fillId="5" borderId="1" xfId="0" applyFont="1" applyFill="1" applyBorder="1" applyAlignment="1">
      <alignment horizontal="center"/>
    </xf>
    <xf numFmtId="2" fontId="11" fillId="9" borderId="1" xfId="0" applyNumberFormat="1" applyFont="1" applyFill="1" applyBorder="1" applyAlignment="1">
      <alignment horizontal="right"/>
    </xf>
    <xf numFmtId="0" fontId="7" fillId="2" borderId="6" xfId="0" applyFont="1" applyFill="1" applyBorder="1" applyAlignment="1">
      <alignment horizontal="center" vertical="center" wrapText="1"/>
    </xf>
    <xf numFmtId="0" fontId="11" fillId="6" borderId="2" xfId="0" applyFont="1" applyFill="1" applyBorder="1" applyAlignment="1">
      <alignment horizontal="center"/>
    </xf>
    <xf numFmtId="2" fontId="12" fillId="6" borderId="1" xfId="0" applyNumberFormat="1" applyFont="1" applyFill="1" applyBorder="1" applyAlignment="1">
      <alignment horizontal="right"/>
    </xf>
    <xf numFmtId="2" fontId="11" fillId="6" borderId="6" xfId="0" applyNumberFormat="1" applyFont="1" applyFill="1" applyBorder="1" applyAlignment="1">
      <alignment horizontal="right"/>
    </xf>
    <xf numFmtId="2" fontId="11" fillId="6" borderId="5" xfId="0" applyNumberFormat="1" applyFont="1" applyFill="1" applyBorder="1" applyAlignment="1">
      <alignment horizontal="right"/>
    </xf>
    <xf numFmtId="0" fontId="13" fillId="6" borderId="6" xfId="0" applyFont="1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7" fillId="8" borderId="1" xfId="0" applyFont="1" applyFill="1" applyBorder="1" applyAlignment="1">
      <alignment horizontal="center" vertical="center" wrapText="1"/>
    </xf>
    <xf numFmtId="0" fontId="7" fillId="8" borderId="1" xfId="0" applyFont="1" applyFill="1" applyBorder="1" applyAlignment="1">
      <alignment horizontal="center" vertical="center" wrapText="1"/>
    </xf>
    <xf numFmtId="0" fontId="7" fillId="8" borderId="1" xfId="0" applyFont="1" applyFill="1" applyBorder="1" applyAlignment="1">
      <alignment horizontal="center" vertical="center" wrapText="1"/>
    </xf>
    <xf numFmtId="0" fontId="7" fillId="8" borderId="1" xfId="0" applyFont="1" applyFill="1" applyBorder="1" applyAlignment="1">
      <alignment horizontal="center" vertical="center" wrapText="1"/>
    </xf>
    <xf numFmtId="0" fontId="7" fillId="8" borderId="1" xfId="0" applyFont="1" applyFill="1" applyBorder="1" applyAlignment="1">
      <alignment horizontal="center" vertical="center" wrapText="1"/>
    </xf>
    <xf numFmtId="0" fontId="7" fillId="8" borderId="1" xfId="0" applyFont="1" applyFill="1" applyBorder="1" applyAlignment="1">
      <alignment horizontal="center" vertical="center" wrapText="1"/>
    </xf>
    <xf numFmtId="0" fontId="7" fillId="8" borderId="1" xfId="0" applyFont="1" applyFill="1" applyBorder="1" applyAlignment="1">
      <alignment horizontal="center" vertical="center" wrapText="1"/>
    </xf>
    <xf numFmtId="0" fontId="7" fillId="8" borderId="1" xfId="0" applyFont="1" applyFill="1" applyBorder="1" applyAlignment="1">
      <alignment horizontal="center" vertical="center" wrapText="1"/>
    </xf>
    <xf numFmtId="0" fontId="7" fillId="14" borderId="1" xfId="0" applyFont="1" applyFill="1" applyBorder="1" applyAlignment="1">
      <alignment horizontal="center" vertical="center" wrapText="1"/>
    </xf>
    <xf numFmtId="0" fontId="0" fillId="15" borderId="1" xfId="0" applyFill="1" applyBorder="1"/>
    <xf numFmtId="0" fontId="13" fillId="15" borderId="1" xfId="0" applyFont="1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2" fontId="0" fillId="15" borderId="1" xfId="0" applyNumberFormat="1" applyFont="1" applyFill="1" applyBorder="1"/>
    <xf numFmtId="0" fontId="7" fillId="8" borderId="1" xfId="0" applyFont="1" applyFill="1" applyBorder="1" applyAlignment="1">
      <alignment horizontal="center" vertical="center" wrapText="1"/>
    </xf>
    <xf numFmtId="0" fontId="7" fillId="8" borderId="1" xfId="0" applyFont="1" applyFill="1" applyBorder="1" applyAlignment="1">
      <alignment horizontal="center" vertical="center" wrapText="1"/>
    </xf>
    <xf numFmtId="0" fontId="0" fillId="6" borderId="1" xfId="0" applyFill="1" applyBorder="1"/>
    <xf numFmtId="0" fontId="2" fillId="0" borderId="1" xfId="0" applyFont="1" applyBorder="1"/>
    <xf numFmtId="0" fontId="7" fillId="12" borderId="6" xfId="0" applyFont="1" applyFill="1" applyBorder="1" applyAlignment="1">
      <alignment horizontal="center" vertical="center" wrapText="1"/>
    </xf>
    <xf numFmtId="0" fontId="0" fillId="16" borderId="1" xfId="0" applyFill="1" applyBorder="1"/>
    <xf numFmtId="0" fontId="13" fillId="16" borderId="6" xfId="0" applyFont="1" applyFill="1" applyBorder="1" applyAlignment="1">
      <alignment horizontal="center"/>
    </xf>
    <xf numFmtId="0" fontId="0" fillId="16" borderId="6" xfId="0" applyFill="1" applyBorder="1" applyAlignment="1">
      <alignment horizontal="center"/>
    </xf>
    <xf numFmtId="2" fontId="0" fillId="16" borderId="1" xfId="0" applyNumberFormat="1" applyFont="1" applyFill="1" applyBorder="1"/>
    <xf numFmtId="0" fontId="2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2" fontId="2" fillId="0" borderId="1" xfId="0" applyNumberFormat="1" applyFont="1" applyBorder="1"/>
    <xf numFmtId="0" fontId="7" fillId="8" borderId="1" xfId="0" applyFont="1" applyFill="1" applyBorder="1" applyAlignment="1">
      <alignment horizontal="center" vertical="center" wrapText="1"/>
    </xf>
    <xf numFmtId="0" fontId="7" fillId="8" borderId="1" xfId="0" applyFont="1" applyFill="1" applyBorder="1" applyAlignment="1">
      <alignment horizontal="center" vertical="center" wrapText="1"/>
    </xf>
    <xf numFmtId="0" fontId="7" fillId="8" borderId="1" xfId="0" applyFont="1" applyFill="1" applyBorder="1" applyAlignment="1">
      <alignment horizontal="center" vertical="center" wrapText="1"/>
    </xf>
    <xf numFmtId="0" fontId="7" fillId="8" borderId="1" xfId="0" applyFont="1" applyFill="1" applyBorder="1" applyAlignment="1">
      <alignment horizontal="center" vertical="center" wrapText="1"/>
    </xf>
    <xf numFmtId="0" fontId="7" fillId="8" borderId="1" xfId="0" applyFont="1" applyFill="1" applyBorder="1" applyAlignment="1">
      <alignment horizontal="center" vertical="center" wrapText="1"/>
    </xf>
    <xf numFmtId="0" fontId="7" fillId="8" borderId="1" xfId="0" applyFont="1" applyFill="1" applyBorder="1" applyAlignment="1">
      <alignment horizontal="center" vertical="center" wrapText="1"/>
    </xf>
    <xf numFmtId="0" fontId="7" fillId="8" borderId="1" xfId="0" applyFont="1" applyFill="1" applyBorder="1" applyAlignment="1">
      <alignment horizontal="center" vertical="center" wrapText="1"/>
    </xf>
    <xf numFmtId="0" fontId="7" fillId="8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right" vertical="center" wrapText="1"/>
    </xf>
    <xf numFmtId="0" fontId="16" fillId="6" borderId="1" xfId="0" applyFont="1" applyFill="1" applyBorder="1"/>
    <xf numFmtId="0" fontId="17" fillId="6" borderId="1" xfId="0" applyFont="1" applyFill="1" applyBorder="1" applyAlignment="1">
      <alignment horizontal="center"/>
    </xf>
    <xf numFmtId="0" fontId="16" fillId="6" borderId="1" xfId="0" applyFont="1" applyFill="1" applyBorder="1" applyAlignment="1">
      <alignment horizontal="center"/>
    </xf>
    <xf numFmtId="2" fontId="16" fillId="6" borderId="1" xfId="0" applyNumberFormat="1" applyFont="1" applyFill="1" applyBorder="1"/>
    <xf numFmtId="0" fontId="7" fillId="8" borderId="1" xfId="0" applyFont="1" applyFill="1" applyBorder="1" applyAlignment="1">
      <alignment horizontal="center" vertical="center" wrapText="1"/>
    </xf>
    <xf numFmtId="0" fontId="7" fillId="8" borderId="1" xfId="0" applyFont="1" applyFill="1" applyBorder="1" applyAlignment="1">
      <alignment horizontal="center" vertical="center" wrapText="1"/>
    </xf>
    <xf numFmtId="0" fontId="7" fillId="8" borderId="1" xfId="0" applyFont="1" applyFill="1" applyBorder="1" applyAlignment="1">
      <alignment horizontal="center" vertical="center" wrapText="1"/>
    </xf>
    <xf numFmtId="0" fontId="7" fillId="8" borderId="1" xfId="0" applyFont="1" applyFill="1" applyBorder="1" applyAlignment="1">
      <alignment horizontal="center" vertical="center" wrapText="1"/>
    </xf>
    <xf numFmtId="0" fontId="7" fillId="8" borderId="1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right" vertical="center"/>
    </xf>
    <xf numFmtId="0" fontId="7" fillId="8" borderId="1" xfId="0" applyFont="1" applyFill="1" applyBorder="1" applyAlignment="1">
      <alignment horizontal="center" vertical="center" wrapText="1"/>
    </xf>
    <xf numFmtId="0" fontId="7" fillId="8" borderId="1" xfId="0" applyFont="1" applyFill="1" applyBorder="1" applyAlignment="1">
      <alignment horizontal="center" vertical="center" wrapText="1"/>
    </xf>
    <xf numFmtId="0" fontId="7" fillId="8" borderId="1" xfId="0" applyFont="1" applyFill="1" applyBorder="1" applyAlignment="1">
      <alignment horizontal="center" vertical="center" wrapText="1"/>
    </xf>
    <xf numFmtId="0" fontId="13" fillId="6" borderId="1" xfId="0" applyFont="1" applyFill="1" applyBorder="1"/>
    <xf numFmtId="2" fontId="13" fillId="6" borderId="1" xfId="0" applyNumberFormat="1" applyFont="1" applyFill="1" applyBorder="1"/>
    <xf numFmtId="0" fontId="7" fillId="8" borderId="1" xfId="0" applyFont="1" applyFill="1" applyBorder="1" applyAlignment="1">
      <alignment horizontal="center" vertical="center" wrapText="1"/>
    </xf>
    <xf numFmtId="0" fontId="7" fillId="8" borderId="1" xfId="0" applyFont="1" applyFill="1" applyBorder="1" applyAlignment="1">
      <alignment horizontal="center" vertical="center" wrapText="1"/>
    </xf>
    <xf numFmtId="0" fontId="7" fillId="8" borderId="1" xfId="0" applyFont="1" applyFill="1" applyBorder="1" applyAlignment="1">
      <alignment horizontal="center" vertical="center" wrapText="1"/>
    </xf>
    <xf numFmtId="0" fontId="7" fillId="8" borderId="1" xfId="0" applyFont="1" applyFill="1" applyBorder="1" applyAlignment="1">
      <alignment horizontal="center" vertical="center" wrapText="1"/>
    </xf>
    <xf numFmtId="0" fontId="7" fillId="8" borderId="1" xfId="0" applyFont="1" applyFill="1" applyBorder="1" applyAlignment="1">
      <alignment horizontal="center" vertical="center" wrapText="1"/>
    </xf>
    <xf numFmtId="0" fontId="7" fillId="8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wrapText="1"/>
    </xf>
    <xf numFmtId="2" fontId="0" fillId="6" borderId="1" xfId="0" applyNumberFormat="1" applyFon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7" fillId="12" borderId="1" xfId="0" applyFont="1" applyFill="1" applyBorder="1" applyAlignment="1">
      <alignment horizontal="center" vertical="center" wrapText="1"/>
    </xf>
    <xf numFmtId="0" fontId="15" fillId="0" borderId="0" xfId="0" applyFont="1"/>
    <xf numFmtId="0" fontId="15" fillId="6" borderId="0" xfId="0" applyFont="1" applyFill="1"/>
    <xf numFmtId="2" fontId="16" fillId="6" borderId="1" xfId="0" applyNumberFormat="1" applyFont="1" applyFill="1" applyBorder="1" applyAlignment="1">
      <alignment horizontal="center" vertical="center"/>
    </xf>
    <xf numFmtId="2" fontId="16" fillId="16" borderId="1" xfId="0" applyNumberFormat="1" applyFont="1" applyFill="1" applyBorder="1" applyAlignment="1">
      <alignment horizontal="center" vertical="center"/>
    </xf>
    <xf numFmtId="2" fontId="11" fillId="6" borderId="1" xfId="0" applyNumberFormat="1" applyFont="1" applyFill="1" applyBorder="1"/>
    <xf numFmtId="0" fontId="11" fillId="16" borderId="1" xfId="0" applyFont="1" applyFill="1" applyBorder="1"/>
    <xf numFmtId="0" fontId="12" fillId="16" borderId="1" xfId="0" applyFont="1" applyFill="1" applyBorder="1" applyAlignment="1">
      <alignment horizontal="center"/>
    </xf>
    <xf numFmtId="0" fontId="11" fillId="16" borderId="1" xfId="0" applyFont="1" applyFill="1" applyBorder="1" applyAlignment="1">
      <alignment horizontal="center"/>
    </xf>
    <xf numFmtId="2" fontId="11" fillId="16" borderId="1" xfId="0" applyNumberFormat="1" applyFont="1" applyFill="1" applyBorder="1"/>
    <xf numFmtId="0" fontId="18" fillId="3" borderId="1" xfId="0" applyFont="1" applyFill="1" applyBorder="1" applyAlignment="1">
      <alignment horizontal="center" vertical="center" wrapText="1"/>
    </xf>
    <xf numFmtId="0" fontId="15" fillId="9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 wrapText="1"/>
    </xf>
    <xf numFmtId="0" fontId="19" fillId="0" borderId="0" xfId="0" applyFont="1"/>
    <xf numFmtId="0" fontId="7" fillId="8" borderId="1" xfId="0" applyFont="1" applyFill="1" applyBorder="1" applyAlignment="1">
      <alignment horizontal="center" vertical="center" wrapText="1"/>
    </xf>
    <xf numFmtId="0" fontId="7" fillId="8" borderId="1" xfId="0" applyFont="1" applyFill="1" applyBorder="1" applyAlignment="1">
      <alignment horizontal="center" vertical="center" wrapText="1"/>
    </xf>
    <xf numFmtId="0" fontId="7" fillId="8" borderId="1" xfId="0" applyFont="1" applyFill="1" applyBorder="1" applyAlignment="1">
      <alignment horizontal="center" vertical="center" wrapText="1"/>
    </xf>
    <xf numFmtId="0" fontId="11" fillId="9" borderId="1" xfId="0" applyFont="1" applyFill="1" applyBorder="1"/>
    <xf numFmtId="0" fontId="12" fillId="9" borderId="1" xfId="0" applyFont="1" applyFill="1" applyBorder="1" applyAlignment="1">
      <alignment horizontal="center"/>
    </xf>
    <xf numFmtId="0" fontId="11" fillId="9" borderId="1" xfId="0" applyFont="1" applyFill="1" applyBorder="1" applyAlignment="1">
      <alignment horizontal="center"/>
    </xf>
    <xf numFmtId="2" fontId="11" fillId="9" borderId="1" xfId="0" applyNumberFormat="1" applyFont="1" applyFill="1" applyBorder="1"/>
    <xf numFmtId="2" fontId="16" fillId="9" borderId="1" xfId="0" applyNumberFormat="1" applyFont="1" applyFill="1" applyBorder="1" applyAlignment="1">
      <alignment horizontal="center" vertical="center"/>
    </xf>
    <xf numFmtId="2" fontId="7" fillId="3" borderId="1" xfId="0" applyNumberFormat="1" applyFont="1" applyFill="1" applyBorder="1" applyAlignment="1">
      <alignment horizontal="right" vertical="center"/>
    </xf>
    <xf numFmtId="0" fontId="7" fillId="8" borderId="1" xfId="0" applyFont="1" applyFill="1" applyBorder="1" applyAlignment="1">
      <alignment horizontal="center" vertical="center" wrapText="1"/>
    </xf>
    <xf numFmtId="0" fontId="7" fillId="8" borderId="1" xfId="0" applyFont="1" applyFill="1" applyBorder="1" applyAlignment="1">
      <alignment horizontal="center" vertical="center" wrapText="1"/>
    </xf>
    <xf numFmtId="0" fontId="7" fillId="8" borderId="1" xfId="0" applyFont="1" applyFill="1" applyBorder="1" applyAlignment="1">
      <alignment horizontal="center" vertical="center" wrapText="1"/>
    </xf>
    <xf numFmtId="0" fontId="7" fillId="8" borderId="1" xfId="0" applyFont="1" applyFill="1" applyBorder="1" applyAlignment="1">
      <alignment horizontal="center" vertical="center" wrapText="1"/>
    </xf>
    <xf numFmtId="0" fontId="7" fillId="8" borderId="1" xfId="0" applyFont="1" applyFill="1" applyBorder="1" applyAlignment="1">
      <alignment horizontal="center" vertical="center" wrapText="1"/>
    </xf>
    <xf numFmtId="0" fontId="7" fillId="8" borderId="1" xfId="0" applyFont="1" applyFill="1" applyBorder="1" applyAlignment="1">
      <alignment horizontal="center" vertical="center" wrapText="1"/>
    </xf>
    <xf numFmtId="0" fontId="7" fillId="10" borderId="1" xfId="0" applyFont="1" applyFill="1" applyBorder="1" applyAlignment="1">
      <alignment horizontal="center" vertical="center" wrapText="1"/>
    </xf>
    <xf numFmtId="0" fontId="11" fillId="17" borderId="1" xfId="0" applyFont="1" applyFill="1" applyBorder="1"/>
    <xf numFmtId="0" fontId="12" fillId="17" borderId="1" xfId="0" applyFont="1" applyFill="1" applyBorder="1" applyAlignment="1">
      <alignment horizontal="center"/>
    </xf>
    <xf numFmtId="0" fontId="11" fillId="17" borderId="1" xfId="0" applyFont="1" applyFill="1" applyBorder="1" applyAlignment="1">
      <alignment horizontal="center"/>
    </xf>
    <xf numFmtId="2" fontId="11" fillId="17" borderId="1" xfId="0" applyNumberFormat="1" applyFont="1" applyFill="1" applyBorder="1"/>
    <xf numFmtId="2" fontId="16" fillId="17" borderId="1" xfId="0" applyNumberFormat="1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 wrapText="1"/>
    </xf>
    <xf numFmtId="0" fontId="7" fillId="8" borderId="1" xfId="0" applyFont="1" applyFill="1" applyBorder="1" applyAlignment="1">
      <alignment horizontal="center" vertical="center" wrapText="1"/>
    </xf>
    <xf numFmtId="0" fontId="7" fillId="8" borderId="1" xfId="0" applyFont="1" applyFill="1" applyBorder="1" applyAlignment="1">
      <alignment horizontal="center" vertical="center" wrapText="1"/>
    </xf>
    <xf numFmtId="0" fontId="7" fillId="8" borderId="1" xfId="0" applyFont="1" applyFill="1" applyBorder="1" applyAlignment="1">
      <alignment horizontal="center" vertical="center" wrapText="1"/>
    </xf>
    <xf numFmtId="0" fontId="20" fillId="18" borderId="1" xfId="0" applyFont="1" applyFill="1" applyBorder="1" applyAlignment="1">
      <alignment horizontal="center" vertical="center" wrapText="1"/>
    </xf>
    <xf numFmtId="0" fontId="21" fillId="19" borderId="1" xfId="0" applyFont="1" applyFill="1" applyBorder="1"/>
    <xf numFmtId="0" fontId="21" fillId="19" borderId="1" xfId="0" applyFont="1" applyFill="1" applyBorder="1" applyAlignment="1">
      <alignment horizontal="center"/>
    </xf>
    <xf numFmtId="2" fontId="21" fillId="19" borderId="1" xfId="0" applyNumberFormat="1" applyFont="1" applyFill="1" applyBorder="1"/>
    <xf numFmtId="2" fontId="22" fillId="19" borderId="1" xfId="0" applyNumberFormat="1" applyFont="1" applyFill="1" applyBorder="1" applyAlignment="1">
      <alignment horizontal="center" vertical="center"/>
    </xf>
    <xf numFmtId="0" fontId="7" fillId="18" borderId="1" xfId="0" applyFont="1" applyFill="1" applyBorder="1" applyAlignment="1">
      <alignment horizontal="center" vertical="center" wrapText="1"/>
    </xf>
    <xf numFmtId="0" fontId="11" fillId="19" borderId="1" xfId="0" applyFont="1" applyFill="1" applyBorder="1"/>
    <xf numFmtId="0" fontId="12" fillId="19" borderId="1" xfId="0" applyFont="1" applyFill="1" applyBorder="1" applyAlignment="1">
      <alignment horizontal="center"/>
    </xf>
    <xf numFmtId="0" fontId="11" fillId="19" borderId="1" xfId="0" applyFont="1" applyFill="1" applyBorder="1" applyAlignment="1">
      <alignment horizontal="center"/>
    </xf>
    <xf numFmtId="2" fontId="11" fillId="19" borderId="1" xfId="0" applyNumberFormat="1" applyFont="1" applyFill="1" applyBorder="1"/>
    <xf numFmtId="2" fontId="16" fillId="19" borderId="1" xfId="0" applyNumberFormat="1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 wrapText="1"/>
    </xf>
    <xf numFmtId="0" fontId="20" fillId="2" borderId="1" xfId="0" applyFont="1" applyFill="1" applyBorder="1" applyAlignment="1">
      <alignment horizontal="center" vertical="center" wrapText="1"/>
    </xf>
    <xf numFmtId="2" fontId="12" fillId="6" borderId="1" xfId="0" applyNumberFormat="1" applyFont="1" applyFill="1" applyBorder="1"/>
    <xf numFmtId="2" fontId="17" fillId="6" borderId="1" xfId="0" applyNumberFormat="1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 wrapText="1"/>
    </xf>
    <xf numFmtId="0" fontId="7" fillId="20" borderId="1" xfId="0" applyFont="1" applyFill="1" applyBorder="1" applyAlignment="1">
      <alignment horizontal="center" vertical="center" wrapText="1"/>
    </xf>
    <xf numFmtId="0" fontId="11" fillId="21" borderId="1" xfId="0" applyFont="1" applyFill="1" applyBorder="1"/>
    <xf numFmtId="0" fontId="12" fillId="21" borderId="1" xfId="0" applyFont="1" applyFill="1" applyBorder="1" applyAlignment="1">
      <alignment horizontal="center"/>
    </xf>
    <xf numFmtId="0" fontId="11" fillId="21" borderId="1" xfId="0" applyFont="1" applyFill="1" applyBorder="1" applyAlignment="1">
      <alignment horizontal="center"/>
    </xf>
    <xf numFmtId="2" fontId="11" fillId="21" borderId="1" xfId="0" applyNumberFormat="1" applyFont="1" applyFill="1" applyBorder="1"/>
    <xf numFmtId="2" fontId="16" fillId="21" borderId="1" xfId="0" applyNumberFormat="1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 wrapText="1"/>
    </xf>
    <xf numFmtId="0" fontId="7" fillId="8" borderId="1" xfId="0" applyFont="1" applyFill="1" applyBorder="1" applyAlignment="1">
      <alignment horizontal="center" vertical="center" wrapText="1"/>
    </xf>
    <xf numFmtId="0" fontId="7" fillId="8" borderId="1" xfId="0" applyFont="1" applyFill="1" applyBorder="1" applyAlignment="1">
      <alignment horizontal="center" vertical="center" wrapText="1"/>
    </xf>
    <xf numFmtId="0" fontId="7" fillId="8" borderId="1" xfId="0" applyFont="1" applyFill="1" applyBorder="1" applyAlignment="1">
      <alignment horizontal="center" vertical="center" wrapText="1"/>
    </xf>
    <xf numFmtId="0" fontId="7" fillId="8" borderId="1" xfId="0" applyFont="1" applyFill="1" applyBorder="1" applyAlignment="1">
      <alignment horizontal="center" vertical="center" wrapText="1"/>
    </xf>
    <xf numFmtId="0" fontId="7" fillId="8" borderId="1" xfId="0" applyFont="1" applyFill="1" applyBorder="1" applyAlignment="1">
      <alignment horizontal="center" vertical="center" wrapText="1"/>
    </xf>
    <xf numFmtId="0" fontId="7" fillId="8" borderId="1" xfId="0" applyFont="1" applyFill="1" applyBorder="1" applyAlignment="1">
      <alignment horizontal="center" vertical="center" wrapText="1"/>
    </xf>
    <xf numFmtId="0" fontId="6" fillId="20" borderId="1" xfId="0" applyFont="1" applyFill="1" applyBorder="1" applyAlignment="1">
      <alignment horizontal="center" vertical="center" wrapText="1"/>
    </xf>
    <xf numFmtId="0" fontId="23" fillId="21" borderId="1" xfId="0" applyFont="1" applyFill="1" applyBorder="1"/>
    <xf numFmtId="0" fontId="23" fillId="21" borderId="1" xfId="0" applyFont="1" applyFill="1" applyBorder="1" applyAlignment="1">
      <alignment horizontal="center"/>
    </xf>
    <xf numFmtId="2" fontId="23" fillId="21" borderId="1" xfId="0" applyNumberFormat="1" applyFont="1" applyFill="1" applyBorder="1"/>
    <xf numFmtId="2" fontId="24" fillId="21" borderId="1" xfId="0" applyNumberFormat="1" applyFont="1" applyFill="1" applyBorder="1" applyAlignment="1">
      <alignment horizontal="center" vertical="center"/>
    </xf>
    <xf numFmtId="0" fontId="26" fillId="0" borderId="0" xfId="0" applyFont="1"/>
    <xf numFmtId="0" fontId="7" fillId="8" borderId="1" xfId="0" applyFont="1" applyFill="1" applyBorder="1" applyAlignment="1">
      <alignment horizontal="center" vertical="center" wrapText="1"/>
    </xf>
    <xf numFmtId="0" fontId="7" fillId="8" borderId="1" xfId="0" applyFont="1" applyFill="1" applyBorder="1" applyAlignment="1">
      <alignment horizontal="center" vertical="center" wrapText="1"/>
    </xf>
    <xf numFmtId="0" fontId="7" fillId="8" borderId="1" xfId="0" applyFont="1" applyFill="1" applyBorder="1" applyAlignment="1">
      <alignment horizontal="center" vertical="center" wrapText="1"/>
    </xf>
    <xf numFmtId="2" fontId="16" fillId="6" borderId="1" xfId="0" applyNumberFormat="1" applyFont="1" applyFill="1" applyBorder="1" applyAlignment="1">
      <alignment horizontal="center"/>
    </xf>
    <xf numFmtId="0" fontId="7" fillId="8" borderId="1" xfId="0" applyFont="1" applyFill="1" applyBorder="1" applyAlignment="1">
      <alignment horizontal="center" wrapText="1"/>
    </xf>
    <xf numFmtId="2" fontId="16" fillId="9" borderId="1" xfId="0" applyNumberFormat="1" applyFont="1" applyFill="1" applyBorder="1" applyAlignment="1">
      <alignment horizontal="center"/>
    </xf>
    <xf numFmtId="0" fontId="11" fillId="6" borderId="1" xfId="0" applyFont="1" applyFill="1" applyBorder="1" applyAlignment="1">
      <alignment wrapText="1"/>
    </xf>
    <xf numFmtId="0" fontId="11" fillId="6" borderId="1" xfId="0" applyFont="1" applyFill="1" applyBorder="1" applyAlignment="1">
      <alignment horizontal="center" vertical="center"/>
    </xf>
    <xf numFmtId="0" fontId="12" fillId="6" borderId="1" xfId="0" applyFont="1" applyFill="1" applyBorder="1" applyAlignment="1">
      <alignment horizontal="center" vertical="center"/>
    </xf>
    <xf numFmtId="2" fontId="11" fillId="6" borderId="1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16" borderId="1" xfId="0" applyFill="1" applyBorder="1" applyAlignment="1">
      <alignment horizontal="center" vertical="center"/>
    </xf>
    <xf numFmtId="0" fontId="16" fillId="6" borderId="1" xfId="0" applyFont="1" applyFill="1" applyBorder="1" applyAlignment="1">
      <alignment horizontal="center" vertical="center"/>
    </xf>
    <xf numFmtId="0" fontId="13" fillId="6" borderId="1" xfId="0" applyFont="1" applyFill="1" applyBorder="1" applyAlignment="1">
      <alignment horizontal="center" vertical="center"/>
    </xf>
    <xf numFmtId="0" fontId="11" fillId="16" borderId="1" xfId="0" applyFont="1" applyFill="1" applyBorder="1" applyAlignment="1">
      <alignment horizontal="center" vertical="center"/>
    </xf>
    <xf numFmtId="0" fontId="11" fillId="9" borderId="1" xfId="0" applyFont="1" applyFill="1" applyBorder="1" applyAlignment="1">
      <alignment horizontal="center" vertical="center"/>
    </xf>
    <xf numFmtId="0" fontId="11" fillId="17" borderId="1" xfId="0" applyFont="1" applyFill="1" applyBorder="1" applyAlignment="1">
      <alignment horizontal="center" vertical="center"/>
    </xf>
    <xf numFmtId="0" fontId="21" fillId="19" borderId="1" xfId="0" applyFont="1" applyFill="1" applyBorder="1" applyAlignment="1">
      <alignment horizontal="center" vertical="center"/>
    </xf>
    <xf numFmtId="0" fontId="11" fillId="19" borderId="1" xfId="0" applyFont="1" applyFill="1" applyBorder="1" applyAlignment="1">
      <alignment horizontal="center" vertical="center"/>
    </xf>
    <xf numFmtId="0" fontId="11" fillId="21" borderId="1" xfId="0" applyFont="1" applyFill="1" applyBorder="1" applyAlignment="1">
      <alignment horizontal="center" vertical="center"/>
    </xf>
    <xf numFmtId="0" fontId="23" fillId="21" borderId="1" xfId="0" applyFont="1" applyFill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2" fontId="11" fillId="9" borderId="1" xfId="0" applyNumberFormat="1" applyFont="1" applyFill="1" applyBorder="1" applyAlignment="1">
      <alignment horizontal="center"/>
    </xf>
    <xf numFmtId="0" fontId="0" fillId="6" borderId="1" xfId="0" applyFont="1" applyFill="1" applyBorder="1" applyAlignment="1">
      <alignment horizontal="left" vertical="center" wrapText="1"/>
    </xf>
    <xf numFmtId="0" fontId="11" fillId="6" borderId="1" xfId="0" applyFont="1" applyFill="1" applyBorder="1" applyAlignment="1">
      <alignment horizontal="left" vertical="center" wrapText="1"/>
    </xf>
    <xf numFmtId="0" fontId="7" fillId="8" borderId="1" xfId="0" applyFont="1" applyFill="1" applyBorder="1" applyAlignment="1">
      <alignment horizontal="center" vertical="center" wrapText="1"/>
    </xf>
    <xf numFmtId="2" fontId="27" fillId="9" borderId="1" xfId="0" applyNumberFormat="1" applyFont="1" applyFill="1" applyBorder="1" applyAlignment="1">
      <alignment horizontal="center"/>
    </xf>
    <xf numFmtId="2" fontId="29" fillId="9" borderId="1" xfId="0" applyNumberFormat="1" applyFont="1" applyFill="1" applyBorder="1" applyAlignment="1">
      <alignment horizontal="center"/>
    </xf>
    <xf numFmtId="0" fontId="30" fillId="9" borderId="1" xfId="0" applyFont="1" applyFill="1" applyBorder="1" applyAlignment="1">
      <alignment horizontal="center"/>
    </xf>
    <xf numFmtId="2" fontId="29" fillId="9" borderId="1" xfId="0" applyNumberFormat="1" applyFont="1" applyFill="1" applyBorder="1" applyAlignment="1">
      <alignment horizontal="center" vertical="center"/>
    </xf>
    <xf numFmtId="0" fontId="31" fillId="0" borderId="0" xfId="0" applyFont="1"/>
    <xf numFmtId="0" fontId="11" fillId="9" borderId="1" xfId="0" applyFont="1" applyFill="1" applyBorder="1" applyAlignment="1">
      <alignment horizontal="left" vertical="center" wrapText="1"/>
    </xf>
    <xf numFmtId="0" fontId="12" fillId="9" borderId="1" xfId="0" applyFont="1" applyFill="1" applyBorder="1" applyAlignment="1">
      <alignment horizontal="center" vertical="center"/>
    </xf>
    <xf numFmtId="2" fontId="11" fillId="9" borderId="1" xfId="0" applyNumberFormat="1" applyFont="1" applyFill="1" applyBorder="1" applyAlignment="1">
      <alignment horizontal="center" vertical="center"/>
    </xf>
    <xf numFmtId="0" fontId="11" fillId="6" borderId="3" xfId="0" applyFont="1" applyFill="1" applyBorder="1" applyAlignment="1">
      <alignment horizontal="left" vertical="center" wrapText="1"/>
    </xf>
    <xf numFmtId="0" fontId="11" fillId="6" borderId="3" xfId="0" applyFont="1" applyFill="1" applyBorder="1" applyAlignment="1">
      <alignment horizontal="center" vertical="center"/>
    </xf>
    <xf numFmtId="0" fontId="12" fillId="6" borderId="4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 wrapText="1"/>
    </xf>
    <xf numFmtId="0" fontId="7" fillId="8" borderId="1" xfId="0" applyFont="1" applyFill="1" applyBorder="1" applyAlignment="1">
      <alignment horizontal="center" vertical="center" wrapText="1"/>
    </xf>
    <xf numFmtId="0" fontId="7" fillId="8" borderId="1" xfId="0" applyFont="1" applyFill="1" applyBorder="1" applyAlignment="1">
      <alignment horizontal="center" vertical="center" wrapText="1"/>
    </xf>
    <xf numFmtId="0" fontId="7" fillId="8" borderId="1" xfId="0" applyFont="1" applyFill="1" applyBorder="1" applyAlignment="1">
      <alignment horizontal="center" vertical="center" wrapText="1"/>
    </xf>
    <xf numFmtId="0" fontId="7" fillId="8" borderId="1" xfId="0" applyFont="1" applyFill="1" applyBorder="1" applyAlignment="1">
      <alignment horizontal="center" vertical="center" wrapText="1"/>
    </xf>
    <xf numFmtId="0" fontId="7" fillId="8" borderId="1" xfId="0" applyFont="1" applyFill="1" applyBorder="1" applyAlignment="1">
      <alignment horizontal="center" vertical="center" wrapText="1"/>
    </xf>
    <xf numFmtId="0" fontId="16" fillId="6" borderId="1" xfId="0" applyFont="1" applyFill="1" applyBorder="1" applyAlignment="1">
      <alignment horizontal="left" vertical="center" wrapText="1"/>
    </xf>
    <xf numFmtId="0" fontId="32" fillId="6" borderId="1" xfId="0" applyFont="1" applyFill="1" applyBorder="1" applyAlignment="1">
      <alignment horizontal="center" vertical="center"/>
    </xf>
    <xf numFmtId="0" fontId="33" fillId="6" borderId="1" xfId="0" applyFont="1" applyFill="1" applyBorder="1" applyAlignment="1">
      <alignment horizontal="center" vertical="center"/>
    </xf>
    <xf numFmtId="2" fontId="32" fillId="6" borderId="1" xfId="0" applyNumberFormat="1" applyFont="1" applyFill="1" applyBorder="1" applyAlignment="1">
      <alignment horizontal="center" vertical="center"/>
    </xf>
    <xf numFmtId="0" fontId="16" fillId="9" borderId="1" xfId="0" applyFont="1" applyFill="1" applyBorder="1" applyAlignment="1">
      <alignment horizontal="left" vertical="center" wrapText="1"/>
    </xf>
    <xf numFmtId="0" fontId="32" fillId="9" borderId="1" xfId="0" applyFont="1" applyFill="1" applyBorder="1" applyAlignment="1">
      <alignment horizontal="center" vertical="center"/>
    </xf>
    <xf numFmtId="0" fontId="33" fillId="9" borderId="1" xfId="0" applyFont="1" applyFill="1" applyBorder="1" applyAlignment="1">
      <alignment horizontal="center" vertical="center"/>
    </xf>
    <xf numFmtId="2" fontId="32" fillId="9" borderId="1" xfId="0" applyNumberFormat="1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 wrapText="1"/>
    </xf>
    <xf numFmtId="0" fontId="7" fillId="8" borderId="1" xfId="0" applyFont="1" applyFill="1" applyBorder="1" applyAlignment="1">
      <alignment horizontal="center" vertical="center" wrapText="1"/>
    </xf>
    <xf numFmtId="0" fontId="7" fillId="8" borderId="1" xfId="0" applyFont="1" applyFill="1" applyBorder="1" applyAlignment="1">
      <alignment horizontal="center" vertical="center" wrapText="1"/>
    </xf>
    <xf numFmtId="0" fontId="16" fillId="6" borderId="6" xfId="0" applyFont="1" applyFill="1" applyBorder="1" applyAlignment="1">
      <alignment horizontal="left" vertical="center" wrapText="1"/>
    </xf>
    <xf numFmtId="0" fontId="32" fillId="6" borderId="6" xfId="0" applyFont="1" applyFill="1" applyBorder="1" applyAlignment="1">
      <alignment horizontal="center" vertical="center"/>
    </xf>
    <xf numFmtId="0" fontId="33" fillId="6" borderId="6" xfId="0" applyFont="1" applyFill="1" applyBorder="1" applyAlignment="1">
      <alignment horizontal="center" vertical="center"/>
    </xf>
    <xf numFmtId="2" fontId="32" fillId="6" borderId="6" xfId="0" applyNumberFormat="1" applyFont="1" applyFill="1" applyBorder="1" applyAlignment="1">
      <alignment horizontal="center" vertical="center"/>
    </xf>
    <xf numFmtId="2" fontId="16" fillId="6" borderId="6" xfId="0" applyNumberFormat="1" applyFont="1" applyFill="1" applyBorder="1" applyAlignment="1">
      <alignment horizontal="center" vertical="center"/>
    </xf>
    <xf numFmtId="2" fontId="29" fillId="9" borderId="5" xfId="0" applyNumberFormat="1" applyFont="1" applyFill="1" applyBorder="1" applyAlignment="1">
      <alignment horizontal="center"/>
    </xf>
    <xf numFmtId="0" fontId="30" fillId="9" borderId="5" xfId="0" applyFont="1" applyFill="1" applyBorder="1" applyAlignment="1">
      <alignment horizontal="center"/>
    </xf>
    <xf numFmtId="2" fontId="29" fillId="9" borderId="5" xfId="0" applyNumberFormat="1" applyFont="1" applyFill="1" applyBorder="1" applyAlignment="1">
      <alignment horizontal="center" vertical="center"/>
    </xf>
    <xf numFmtId="0" fontId="28" fillId="8" borderId="2" xfId="0" applyFont="1" applyFill="1" applyBorder="1" applyAlignment="1">
      <alignment horizontal="center" vertical="center" wrapText="1"/>
    </xf>
    <xf numFmtId="0" fontId="28" fillId="8" borderId="3" xfId="0" applyFont="1" applyFill="1" applyBorder="1" applyAlignment="1">
      <alignment horizontal="center" vertical="center" wrapText="1"/>
    </xf>
    <xf numFmtId="0" fontId="28" fillId="8" borderId="4" xfId="0" applyFont="1" applyFill="1" applyBorder="1" applyAlignment="1">
      <alignment horizontal="center" vertical="center" wrapText="1"/>
    </xf>
    <xf numFmtId="0" fontId="28" fillId="8" borderId="8" xfId="0" applyFont="1" applyFill="1" applyBorder="1" applyAlignment="1">
      <alignment horizontal="center" vertical="center" wrapText="1"/>
    </xf>
    <xf numFmtId="0" fontId="28" fillId="8" borderId="9" xfId="0" applyFont="1" applyFill="1" applyBorder="1" applyAlignment="1">
      <alignment horizontal="center" vertical="center" wrapText="1"/>
    </xf>
    <xf numFmtId="0" fontId="28" fillId="8" borderId="10" xfId="0" applyFont="1" applyFill="1" applyBorder="1" applyAlignment="1">
      <alignment horizontal="center" vertical="center" wrapText="1"/>
    </xf>
    <xf numFmtId="0" fontId="7" fillId="8" borderId="2" xfId="0" applyFont="1" applyFill="1" applyBorder="1" applyAlignment="1">
      <alignment horizontal="center" vertical="center" wrapText="1"/>
    </xf>
    <xf numFmtId="0" fontId="7" fillId="8" borderId="3" xfId="0" applyFont="1" applyFill="1" applyBorder="1" applyAlignment="1">
      <alignment horizontal="center" vertical="center" wrapText="1"/>
    </xf>
    <xf numFmtId="0" fontId="7" fillId="8" borderId="4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7" fillId="13" borderId="2" xfId="0" applyFont="1" applyFill="1" applyBorder="1" applyAlignment="1">
      <alignment horizontal="center" vertical="center" wrapText="1"/>
    </xf>
    <xf numFmtId="0" fontId="7" fillId="13" borderId="3" xfId="0" applyFont="1" applyFill="1" applyBorder="1" applyAlignment="1">
      <alignment horizontal="center" vertical="center" wrapText="1"/>
    </xf>
    <xf numFmtId="0" fontId="7" fillId="13" borderId="4" xfId="0" applyFont="1" applyFill="1" applyBorder="1" applyAlignment="1">
      <alignment horizontal="center" vertical="center" wrapText="1"/>
    </xf>
    <xf numFmtId="0" fontId="16" fillId="6" borderId="2" xfId="0" applyFont="1" applyFill="1" applyBorder="1" applyAlignment="1">
      <alignment horizontal="center"/>
    </xf>
    <xf numFmtId="0" fontId="16" fillId="6" borderId="3" xfId="0" applyFont="1" applyFill="1" applyBorder="1" applyAlignment="1">
      <alignment horizontal="center"/>
    </xf>
    <xf numFmtId="0" fontId="16" fillId="6" borderId="4" xfId="0" applyFont="1" applyFill="1" applyBorder="1" applyAlignment="1">
      <alignment horizontal="center"/>
    </xf>
    <xf numFmtId="0" fontId="7" fillId="8" borderId="1" xfId="0" applyFont="1" applyFill="1" applyBorder="1" applyAlignment="1">
      <alignment horizontal="center" vertical="center" wrapText="1"/>
    </xf>
    <xf numFmtId="0" fontId="5" fillId="10" borderId="2" xfId="0" applyFont="1" applyFill="1" applyBorder="1" applyAlignment="1">
      <alignment horizontal="center" vertical="center" wrapText="1"/>
    </xf>
    <xf numFmtId="0" fontId="5" fillId="10" borderId="3" xfId="0" applyFont="1" applyFill="1" applyBorder="1" applyAlignment="1">
      <alignment horizontal="center" vertical="center" wrapText="1"/>
    </xf>
    <xf numFmtId="0" fontId="5" fillId="10" borderId="4" xfId="0" applyFont="1" applyFill="1" applyBorder="1" applyAlignment="1">
      <alignment horizontal="center" vertical="center" wrapText="1"/>
    </xf>
    <xf numFmtId="0" fontId="7" fillId="10" borderId="2" xfId="0" applyFont="1" applyFill="1" applyBorder="1" applyAlignment="1">
      <alignment horizontal="center" vertical="center" wrapText="1"/>
    </xf>
    <xf numFmtId="0" fontId="7" fillId="10" borderId="3" xfId="0" applyFont="1" applyFill="1" applyBorder="1" applyAlignment="1">
      <alignment horizontal="center" vertical="center" wrapText="1"/>
    </xf>
    <xf numFmtId="0" fontId="7" fillId="10" borderId="4" xfId="0" applyFont="1" applyFill="1" applyBorder="1" applyAlignment="1">
      <alignment horizontal="center" vertical="center" wrapText="1"/>
    </xf>
    <xf numFmtId="0" fontId="10" fillId="6" borderId="6" xfId="0" applyFont="1" applyFill="1" applyBorder="1" applyAlignment="1">
      <alignment horizontal="center" vertical="center"/>
    </xf>
    <xf numFmtId="0" fontId="10" fillId="6" borderId="5" xfId="0" applyFont="1" applyFill="1" applyBorder="1" applyAlignment="1">
      <alignment horizontal="center" vertical="center"/>
    </xf>
    <xf numFmtId="0" fontId="5" fillId="12" borderId="2" xfId="0" applyFont="1" applyFill="1" applyBorder="1" applyAlignment="1">
      <alignment horizontal="center" vertical="center" wrapText="1"/>
    </xf>
    <xf numFmtId="0" fontId="5" fillId="12" borderId="3" xfId="0" applyFont="1" applyFill="1" applyBorder="1" applyAlignment="1">
      <alignment horizontal="center" vertical="center" wrapText="1"/>
    </xf>
    <xf numFmtId="0" fontId="5" fillId="12" borderId="4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0" fillId="6" borderId="7" xfId="0" applyFont="1" applyFill="1" applyBorder="1" applyAlignment="1">
      <alignment horizontal="center" vertical="center"/>
    </xf>
    <xf numFmtId="0" fontId="7" fillId="8" borderId="8" xfId="0" applyFont="1" applyFill="1" applyBorder="1" applyAlignment="1">
      <alignment horizontal="center" vertical="center" wrapText="1"/>
    </xf>
    <xf numFmtId="0" fontId="7" fillId="8" borderId="9" xfId="0" applyFont="1" applyFill="1" applyBorder="1" applyAlignment="1">
      <alignment horizontal="center" vertical="center" wrapText="1"/>
    </xf>
    <xf numFmtId="0" fontId="7" fillId="8" borderId="1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8736"/>
  <sheetViews>
    <sheetView showGridLines="0" tabSelected="1" view="pageLayout" topLeftCell="A8722" workbookViewId="0">
      <selection activeCell="H8725" sqref="H8725"/>
    </sheetView>
  </sheetViews>
  <sheetFormatPr defaultRowHeight="14.25" x14ac:dyDescent="0.2"/>
  <cols>
    <col min="1" max="1" width="5.7109375" style="2" customWidth="1"/>
    <col min="2" max="2" width="16.140625" style="2" customWidth="1"/>
    <col min="3" max="3" width="14.7109375" style="197" customWidth="1"/>
    <col min="4" max="4" width="5.85546875" style="2" customWidth="1"/>
    <col min="5" max="5" width="14.85546875" style="2" customWidth="1"/>
    <col min="6" max="6" width="7" style="2" customWidth="1"/>
    <col min="7" max="7" width="12.5703125" style="2" customWidth="1"/>
    <col min="8" max="8" width="12.140625" style="113" customWidth="1"/>
    <col min="9" max="10" width="9.140625" style="2"/>
    <col min="11" max="11" width="11.28515625" style="2" customWidth="1"/>
    <col min="12" max="16384" width="9.140625" style="2"/>
  </cols>
  <sheetData>
    <row r="3" spans="1:7" ht="15.75" x14ac:dyDescent="0.25">
      <c r="A3" s="1" t="s">
        <v>62</v>
      </c>
    </row>
    <row r="5" spans="1:7" ht="18" x14ac:dyDescent="0.25">
      <c r="A5" s="3" t="s">
        <v>0</v>
      </c>
      <c r="B5" s="4"/>
      <c r="E5" s="5" t="s">
        <v>58</v>
      </c>
      <c r="G5" s="5"/>
    </row>
    <row r="6" spans="1:7" ht="18" x14ac:dyDescent="0.25">
      <c r="A6" s="3"/>
      <c r="B6" s="3" t="s">
        <v>1</v>
      </c>
      <c r="C6" s="198"/>
      <c r="D6" s="3"/>
      <c r="E6" s="3"/>
      <c r="F6" s="3"/>
      <c r="G6" s="3"/>
    </row>
    <row r="7" spans="1:7" ht="18" x14ac:dyDescent="0.25">
      <c r="A7" s="3"/>
      <c r="B7" s="3" t="s">
        <v>2</v>
      </c>
      <c r="C7" s="198"/>
      <c r="D7" s="3"/>
      <c r="E7" s="3"/>
      <c r="F7" s="3"/>
      <c r="G7" s="3"/>
    </row>
    <row r="8" spans="1:7" ht="18" x14ac:dyDescent="0.25">
      <c r="A8" s="3"/>
      <c r="B8" s="3"/>
      <c r="C8" s="198"/>
      <c r="D8" s="3"/>
      <c r="E8" s="3"/>
      <c r="F8" s="3"/>
      <c r="G8" s="3"/>
    </row>
    <row r="9" spans="1:7" ht="18" x14ac:dyDescent="0.25">
      <c r="A9" s="5" t="s">
        <v>3</v>
      </c>
      <c r="B9" s="5"/>
      <c r="C9" s="198"/>
      <c r="D9" s="5"/>
      <c r="E9" s="3"/>
      <c r="F9" s="5"/>
      <c r="G9" s="3"/>
    </row>
    <row r="10" spans="1:7" ht="18" x14ac:dyDescent="0.25">
      <c r="A10" s="3"/>
      <c r="B10" s="3" t="s">
        <v>4</v>
      </c>
      <c r="C10" s="198"/>
      <c r="D10" s="3"/>
      <c r="E10" s="3"/>
      <c r="F10" s="3"/>
      <c r="G10" s="3"/>
    </row>
    <row r="11" spans="1:7" ht="18" x14ac:dyDescent="0.25">
      <c r="A11" s="3" t="s">
        <v>5</v>
      </c>
      <c r="B11" s="3"/>
      <c r="C11" s="198"/>
      <c r="D11" s="3"/>
      <c r="E11" s="3"/>
      <c r="F11" s="3"/>
      <c r="G11" s="3"/>
    </row>
    <row r="12" spans="1:7" ht="18" x14ac:dyDescent="0.25">
      <c r="A12" s="3"/>
      <c r="B12" s="3"/>
      <c r="C12" s="198"/>
      <c r="D12" s="3"/>
      <c r="E12" s="3"/>
      <c r="F12" s="3"/>
      <c r="G12" s="3"/>
    </row>
    <row r="13" spans="1:7" ht="18" x14ac:dyDescent="0.25">
      <c r="A13" s="3" t="s">
        <v>6</v>
      </c>
      <c r="B13" s="3"/>
      <c r="C13" s="198"/>
      <c r="D13" s="3"/>
      <c r="E13" s="3"/>
      <c r="F13" s="3"/>
      <c r="G13" s="3"/>
    </row>
    <row r="14" spans="1:7" ht="15.75" x14ac:dyDescent="0.25">
      <c r="A14" s="6"/>
      <c r="B14" s="6"/>
      <c r="C14" s="199"/>
      <c r="D14" s="6"/>
      <c r="E14" s="6"/>
      <c r="F14" s="6"/>
      <c r="G14" s="6"/>
    </row>
    <row r="15" spans="1:7" ht="15.75" x14ac:dyDescent="0.25">
      <c r="A15" s="6"/>
      <c r="B15" s="6"/>
      <c r="C15" s="199"/>
      <c r="D15" s="6"/>
      <c r="E15" s="6"/>
      <c r="F15" s="6"/>
      <c r="G15" s="6"/>
    </row>
    <row r="16" spans="1:7" ht="31.5" x14ac:dyDescent="0.2">
      <c r="A16" s="7" t="s">
        <v>7</v>
      </c>
      <c r="B16" s="8" t="s">
        <v>8</v>
      </c>
      <c r="C16" s="8" t="s">
        <v>9</v>
      </c>
      <c r="D16" s="7" t="s">
        <v>10</v>
      </c>
      <c r="E16" s="7" t="s">
        <v>11</v>
      </c>
      <c r="F16" s="7" t="s">
        <v>10</v>
      </c>
      <c r="G16" s="7" t="s">
        <v>12</v>
      </c>
    </row>
    <row r="17" spans="1:8" ht="15.75" x14ac:dyDescent="0.2">
      <c r="A17" s="284" t="s">
        <v>45</v>
      </c>
      <c r="B17" s="285"/>
      <c r="C17" s="285"/>
      <c r="D17" s="285"/>
      <c r="E17" s="285"/>
      <c r="F17" s="285"/>
      <c r="G17" s="286"/>
    </row>
    <row r="18" spans="1:8" ht="15.75" customHeight="1" x14ac:dyDescent="0.25">
      <c r="A18" s="11">
        <v>1</v>
      </c>
      <c r="B18" s="18" t="s">
        <v>19</v>
      </c>
      <c r="C18" s="20" t="s">
        <v>21</v>
      </c>
      <c r="D18" s="12" t="s">
        <v>57</v>
      </c>
      <c r="E18" s="12">
        <v>7</v>
      </c>
      <c r="F18" s="12" t="s">
        <v>57</v>
      </c>
      <c r="G18" s="12">
        <f>+E18*48</f>
        <v>336</v>
      </c>
    </row>
    <row r="19" spans="1:8" ht="15.75" customHeight="1" x14ac:dyDescent="0.25">
      <c r="A19" s="11">
        <v>2</v>
      </c>
      <c r="B19" s="18" t="s">
        <v>19</v>
      </c>
      <c r="C19" s="20" t="s">
        <v>20</v>
      </c>
      <c r="D19" s="12">
        <v>161</v>
      </c>
      <c r="E19" s="12">
        <v>10</v>
      </c>
      <c r="F19" s="12">
        <v>161</v>
      </c>
      <c r="G19" s="12">
        <f>+E19*54</f>
        <v>540</v>
      </c>
    </row>
    <row r="20" spans="1:8" s="10" customFormat="1" ht="15.75" x14ac:dyDescent="0.25">
      <c r="A20" s="11">
        <v>3</v>
      </c>
      <c r="B20" s="18" t="s">
        <v>53</v>
      </c>
      <c r="C20" s="20" t="s">
        <v>24</v>
      </c>
      <c r="D20" s="12" t="s">
        <v>32</v>
      </c>
      <c r="E20" s="12">
        <v>20</v>
      </c>
      <c r="F20" s="12" t="s">
        <v>32</v>
      </c>
      <c r="G20" s="12">
        <f>+E20*54</f>
        <v>1080</v>
      </c>
      <c r="H20" s="114"/>
    </row>
    <row r="21" spans="1:8" ht="15.75" x14ac:dyDescent="0.2">
      <c r="A21" s="266" t="s">
        <v>13</v>
      </c>
      <c r="B21" s="267"/>
      <c r="C21" s="267"/>
      <c r="D21" s="268"/>
      <c r="E21" s="19">
        <f>SUM(E18:E20)</f>
        <v>37</v>
      </c>
      <c r="F21" s="19"/>
      <c r="G21" s="19">
        <f>SUM(G18:G20)</f>
        <v>1956</v>
      </c>
    </row>
    <row r="24" spans="1:8" ht="18" x14ac:dyDescent="0.25">
      <c r="A24" s="3"/>
    </row>
    <row r="27" spans="1:8" ht="15.75" x14ac:dyDescent="0.2">
      <c r="A27" s="287" t="s">
        <v>14</v>
      </c>
      <c r="B27" s="288"/>
      <c r="C27" s="288"/>
      <c r="D27" s="289"/>
    </row>
    <row r="28" spans="1:8" ht="15.75" x14ac:dyDescent="0.2">
      <c r="A28" s="9" t="s">
        <v>15</v>
      </c>
      <c r="B28" s="9" t="s">
        <v>8</v>
      </c>
      <c r="C28" s="290" t="s">
        <v>16</v>
      </c>
      <c r="D28" s="291"/>
    </row>
    <row r="29" spans="1:8" ht="15.75" x14ac:dyDescent="0.2">
      <c r="A29" s="20">
        <v>1</v>
      </c>
      <c r="B29" s="20" t="s">
        <v>19</v>
      </c>
      <c r="C29" s="292" t="s">
        <v>38</v>
      </c>
      <c r="D29" s="293"/>
    </row>
    <row r="30" spans="1:8" ht="15.75" x14ac:dyDescent="0.2">
      <c r="A30" s="20">
        <v>2</v>
      </c>
      <c r="B30" s="20" t="s">
        <v>53</v>
      </c>
      <c r="C30" s="292" t="s">
        <v>38</v>
      </c>
      <c r="D30" s="293"/>
    </row>
    <row r="33" spans="1:1" ht="18" x14ac:dyDescent="0.25">
      <c r="A33" s="3" t="s">
        <v>17</v>
      </c>
    </row>
    <row r="34" spans="1:1" ht="18" x14ac:dyDescent="0.25">
      <c r="A34" s="3" t="s">
        <v>18</v>
      </c>
    </row>
    <row r="50" spans="1:7" ht="15.75" x14ac:dyDescent="0.25">
      <c r="A50" s="1" t="s">
        <v>59</v>
      </c>
    </row>
    <row r="52" spans="1:7" ht="18" x14ac:dyDescent="0.25">
      <c r="A52" s="3" t="s">
        <v>0</v>
      </c>
      <c r="B52" s="4"/>
      <c r="E52" s="5" t="s">
        <v>63</v>
      </c>
      <c r="G52" s="5"/>
    </row>
    <row r="53" spans="1:7" ht="18" x14ac:dyDescent="0.25">
      <c r="A53" s="3"/>
      <c r="B53" s="3" t="s">
        <v>1</v>
      </c>
      <c r="C53" s="198"/>
      <c r="D53" s="3"/>
      <c r="E53" s="3"/>
      <c r="F53" s="3"/>
      <c r="G53" s="3"/>
    </row>
    <row r="54" spans="1:7" ht="18" x14ac:dyDescent="0.25">
      <c r="A54" s="3"/>
      <c r="B54" s="3" t="s">
        <v>2</v>
      </c>
      <c r="C54" s="198"/>
      <c r="D54" s="3"/>
      <c r="E54" s="3"/>
      <c r="F54" s="3"/>
      <c r="G54" s="3"/>
    </row>
    <row r="55" spans="1:7" ht="18" x14ac:dyDescent="0.25">
      <c r="A55" s="3"/>
      <c r="B55" s="3"/>
      <c r="C55" s="198"/>
      <c r="D55" s="3"/>
      <c r="E55" s="3"/>
      <c r="F55" s="3"/>
      <c r="G55" s="3"/>
    </row>
    <row r="56" spans="1:7" ht="18" x14ac:dyDescent="0.25">
      <c r="A56" s="5" t="s">
        <v>3</v>
      </c>
      <c r="B56" s="5"/>
      <c r="C56" s="198"/>
      <c r="D56" s="5"/>
      <c r="E56" s="3"/>
      <c r="F56" s="5"/>
      <c r="G56" s="3"/>
    </row>
    <row r="57" spans="1:7" ht="18" x14ac:dyDescent="0.25">
      <c r="A57" s="3"/>
      <c r="B57" s="3" t="s">
        <v>4</v>
      </c>
      <c r="C57" s="198"/>
      <c r="D57" s="3"/>
      <c r="E57" s="3"/>
      <c r="F57" s="3"/>
      <c r="G57" s="3"/>
    </row>
    <row r="58" spans="1:7" ht="18" x14ac:dyDescent="0.25">
      <c r="A58" s="3" t="s">
        <v>5</v>
      </c>
      <c r="B58" s="3"/>
      <c r="C58" s="198"/>
      <c r="D58" s="3"/>
      <c r="E58" s="3"/>
      <c r="F58" s="3"/>
      <c r="G58" s="3"/>
    </row>
    <row r="59" spans="1:7" ht="18" x14ac:dyDescent="0.25">
      <c r="A59" s="3"/>
      <c r="B59" s="3"/>
      <c r="C59" s="198"/>
      <c r="D59" s="3"/>
      <c r="E59" s="3"/>
      <c r="F59" s="3"/>
      <c r="G59" s="3"/>
    </row>
    <row r="60" spans="1:7" ht="18" x14ac:dyDescent="0.25">
      <c r="A60" s="3" t="s">
        <v>6</v>
      </c>
      <c r="B60" s="3"/>
      <c r="C60" s="198"/>
      <c r="D60" s="3"/>
      <c r="E60" s="3"/>
      <c r="F60" s="3"/>
      <c r="G60" s="3"/>
    </row>
    <row r="61" spans="1:7" ht="15.75" x14ac:dyDescent="0.25">
      <c r="A61" s="6"/>
      <c r="B61" s="6"/>
      <c r="C61" s="199"/>
      <c r="D61" s="6"/>
      <c r="E61" s="6"/>
      <c r="F61" s="6"/>
      <c r="G61" s="6"/>
    </row>
    <row r="62" spans="1:7" ht="94.5" x14ac:dyDescent="0.2">
      <c r="A62" s="7" t="s">
        <v>7</v>
      </c>
      <c r="B62" s="8" t="s">
        <v>8</v>
      </c>
      <c r="C62" s="8" t="s">
        <v>9</v>
      </c>
      <c r="D62" s="7" t="s">
        <v>56</v>
      </c>
      <c r="E62" s="7" t="s">
        <v>11</v>
      </c>
      <c r="F62" s="7" t="s">
        <v>56</v>
      </c>
      <c r="G62" s="7" t="s">
        <v>12</v>
      </c>
    </row>
    <row r="63" spans="1:7" ht="15.75" x14ac:dyDescent="0.2">
      <c r="A63" s="284" t="s">
        <v>45</v>
      </c>
      <c r="B63" s="285"/>
      <c r="C63" s="285"/>
      <c r="D63" s="285"/>
      <c r="E63" s="285"/>
      <c r="F63" s="285"/>
      <c r="G63" s="286"/>
    </row>
    <row r="64" spans="1:7" ht="15.75" customHeight="1" x14ac:dyDescent="0.25">
      <c r="A64" s="11">
        <v>1</v>
      </c>
      <c r="B64" s="18" t="s">
        <v>41</v>
      </c>
      <c r="C64" s="20" t="s">
        <v>60</v>
      </c>
      <c r="D64" s="282">
        <v>1</v>
      </c>
      <c r="E64" s="12">
        <v>40</v>
      </c>
      <c r="F64" s="282">
        <v>1</v>
      </c>
      <c r="G64" s="20">
        <f t="shared" ref="G64:G70" si="0">+E64*50</f>
        <v>2000</v>
      </c>
    </row>
    <row r="65" spans="1:7" ht="15.75" customHeight="1" x14ac:dyDescent="0.25">
      <c r="A65" s="11">
        <v>2</v>
      </c>
      <c r="B65" s="18" t="s">
        <v>61</v>
      </c>
      <c r="C65" s="20" t="s">
        <v>60</v>
      </c>
      <c r="D65" s="283"/>
      <c r="E65" s="12">
        <v>80</v>
      </c>
      <c r="F65" s="283"/>
      <c r="G65" s="20">
        <f t="shared" si="0"/>
        <v>4000</v>
      </c>
    </row>
    <row r="66" spans="1:7" ht="20.25" customHeight="1" x14ac:dyDescent="0.25">
      <c r="A66" s="11">
        <v>3</v>
      </c>
      <c r="B66" s="18" t="s">
        <v>28</v>
      </c>
      <c r="C66" s="20" t="s">
        <v>60</v>
      </c>
      <c r="D66" s="282">
        <v>2</v>
      </c>
      <c r="E66" s="12">
        <v>90</v>
      </c>
      <c r="F66" s="282">
        <v>2</v>
      </c>
      <c r="G66" s="20">
        <f t="shared" si="0"/>
        <v>4500</v>
      </c>
    </row>
    <row r="67" spans="1:7" ht="15.75" customHeight="1" x14ac:dyDescent="0.25">
      <c r="A67" s="11">
        <v>4</v>
      </c>
      <c r="B67" s="18" t="s">
        <v>54</v>
      </c>
      <c r="C67" s="20" t="s">
        <v>60</v>
      </c>
      <c r="D67" s="283"/>
      <c r="E67" s="12">
        <v>30</v>
      </c>
      <c r="F67" s="283"/>
      <c r="G67" s="20">
        <f t="shared" si="0"/>
        <v>1500</v>
      </c>
    </row>
    <row r="68" spans="1:7" ht="15.75" customHeight="1" x14ac:dyDescent="0.25">
      <c r="A68" s="11">
        <v>5</v>
      </c>
      <c r="B68" s="18" t="s">
        <v>36</v>
      </c>
      <c r="C68" s="20" t="s">
        <v>60</v>
      </c>
      <c r="D68" s="282">
        <v>3</v>
      </c>
      <c r="E68" s="12">
        <v>80</v>
      </c>
      <c r="F68" s="282">
        <v>3</v>
      </c>
      <c r="G68" s="20">
        <f t="shared" si="0"/>
        <v>4000</v>
      </c>
    </row>
    <row r="69" spans="1:7" ht="15.75" customHeight="1" x14ac:dyDescent="0.25">
      <c r="A69" s="11">
        <v>6</v>
      </c>
      <c r="B69" s="18" t="s">
        <v>55</v>
      </c>
      <c r="C69" s="20" t="s">
        <v>60</v>
      </c>
      <c r="D69" s="294"/>
      <c r="E69" s="12">
        <v>15</v>
      </c>
      <c r="F69" s="294"/>
      <c r="G69" s="20">
        <f t="shared" si="0"/>
        <v>750</v>
      </c>
    </row>
    <row r="70" spans="1:7" ht="15.75" customHeight="1" x14ac:dyDescent="0.25">
      <c r="A70" s="11">
        <v>7</v>
      </c>
      <c r="B70" s="18" t="s">
        <v>22</v>
      </c>
      <c r="C70" s="20" t="s">
        <v>60</v>
      </c>
      <c r="D70" s="283"/>
      <c r="E70" s="12">
        <v>5</v>
      </c>
      <c r="F70" s="283"/>
      <c r="G70" s="20">
        <f t="shared" si="0"/>
        <v>250</v>
      </c>
    </row>
    <row r="71" spans="1:7" ht="15.75" customHeight="1" x14ac:dyDescent="0.25">
      <c r="A71" s="16"/>
      <c r="B71" s="14"/>
      <c r="C71" s="21"/>
      <c r="D71" s="24"/>
      <c r="E71" s="13"/>
      <c r="F71" s="24"/>
      <c r="G71" s="21"/>
    </row>
    <row r="72" spans="1:7" ht="20.25" customHeight="1" x14ac:dyDescent="0.25">
      <c r="A72" s="11">
        <v>8</v>
      </c>
      <c r="B72" s="18" t="s">
        <v>26</v>
      </c>
      <c r="C72" s="20" t="s">
        <v>60</v>
      </c>
      <c r="D72" s="282">
        <v>4</v>
      </c>
      <c r="E72" s="12">
        <v>10</v>
      </c>
      <c r="F72" s="282">
        <v>4</v>
      </c>
      <c r="G72" s="20">
        <f>+E72*50</f>
        <v>500</v>
      </c>
    </row>
    <row r="73" spans="1:7" ht="20.25" customHeight="1" x14ac:dyDescent="0.25">
      <c r="A73" s="11">
        <v>9</v>
      </c>
      <c r="B73" s="18" t="s">
        <v>26</v>
      </c>
      <c r="C73" s="200" t="s">
        <v>64</v>
      </c>
      <c r="D73" s="283"/>
      <c r="E73" s="12">
        <v>15</v>
      </c>
      <c r="F73" s="283"/>
      <c r="G73" s="20">
        <f>+E73*50</f>
        <v>750</v>
      </c>
    </row>
    <row r="74" spans="1:7" ht="15.75" x14ac:dyDescent="0.2">
      <c r="A74" s="266" t="s">
        <v>13</v>
      </c>
      <c r="B74" s="267"/>
      <c r="C74" s="267"/>
      <c r="D74" s="268"/>
      <c r="E74" s="19">
        <f>SUM(E64:E73)</f>
        <v>365</v>
      </c>
      <c r="F74" s="19"/>
      <c r="G74" s="19">
        <f>SUM(G64:G73)</f>
        <v>18250</v>
      </c>
    </row>
    <row r="77" spans="1:7" ht="18" x14ac:dyDescent="0.25">
      <c r="A77" s="3"/>
    </row>
    <row r="82" spans="1:7" ht="18" x14ac:dyDescent="0.25">
      <c r="A82" s="3" t="s">
        <v>17</v>
      </c>
    </row>
    <row r="83" spans="1:7" ht="18" x14ac:dyDescent="0.25">
      <c r="A83" s="3" t="s">
        <v>18</v>
      </c>
    </row>
    <row r="94" spans="1:7" ht="15.75" x14ac:dyDescent="0.25">
      <c r="A94" s="1" t="s">
        <v>65</v>
      </c>
    </row>
    <row r="96" spans="1:7" ht="18" x14ac:dyDescent="0.25">
      <c r="A96" s="3" t="s">
        <v>0</v>
      </c>
      <c r="B96" s="4"/>
      <c r="E96" s="5" t="s">
        <v>66</v>
      </c>
      <c r="G96" s="5"/>
    </row>
    <row r="97" spans="1:7" ht="18" x14ac:dyDescent="0.25">
      <c r="A97" s="3"/>
      <c r="B97" s="3" t="s">
        <v>1</v>
      </c>
      <c r="C97" s="198"/>
      <c r="D97" s="3"/>
      <c r="E97" s="3"/>
      <c r="F97" s="3"/>
      <c r="G97" s="3"/>
    </row>
    <row r="98" spans="1:7" ht="18" x14ac:dyDescent="0.25">
      <c r="A98" s="3"/>
      <c r="B98" s="3" t="s">
        <v>2</v>
      </c>
      <c r="C98" s="198"/>
      <c r="D98" s="3"/>
      <c r="E98" s="3"/>
      <c r="F98" s="3"/>
      <c r="G98" s="3"/>
    </row>
    <row r="99" spans="1:7" ht="18" x14ac:dyDescent="0.25">
      <c r="A99" s="3"/>
      <c r="B99" s="3"/>
      <c r="C99" s="198"/>
      <c r="D99" s="3"/>
      <c r="E99" s="3"/>
      <c r="F99" s="3"/>
      <c r="G99" s="3"/>
    </row>
    <row r="100" spans="1:7" ht="18" x14ac:dyDescent="0.25">
      <c r="A100" s="5" t="s">
        <v>3</v>
      </c>
      <c r="B100" s="5"/>
      <c r="C100" s="198"/>
      <c r="D100" s="5"/>
      <c r="E100" s="3"/>
      <c r="F100" s="5"/>
      <c r="G100" s="3"/>
    </row>
    <row r="101" spans="1:7" ht="18" x14ac:dyDescent="0.25">
      <c r="A101" s="3"/>
      <c r="B101" s="3" t="s">
        <v>4</v>
      </c>
      <c r="C101" s="198"/>
      <c r="D101" s="3"/>
      <c r="E101" s="3"/>
      <c r="F101" s="3"/>
      <c r="G101" s="3"/>
    </row>
    <row r="102" spans="1:7" ht="18" x14ac:dyDescent="0.25">
      <c r="A102" s="3" t="s">
        <v>5</v>
      </c>
      <c r="B102" s="3"/>
      <c r="C102" s="198"/>
      <c r="D102" s="3"/>
      <c r="E102" s="3"/>
      <c r="F102" s="3"/>
      <c r="G102" s="3"/>
    </row>
    <row r="103" spans="1:7" ht="18" x14ac:dyDescent="0.25">
      <c r="A103" s="3"/>
      <c r="B103" s="3"/>
      <c r="C103" s="198"/>
      <c r="D103" s="3"/>
      <c r="E103" s="3"/>
      <c r="F103" s="3"/>
      <c r="G103" s="3"/>
    </row>
    <row r="104" spans="1:7" ht="18" x14ac:dyDescent="0.25">
      <c r="A104" s="3" t="s">
        <v>6</v>
      </c>
      <c r="B104" s="3"/>
      <c r="C104" s="198"/>
      <c r="D104" s="3"/>
      <c r="E104" s="3"/>
      <c r="F104" s="3"/>
      <c r="G104" s="3"/>
    </row>
    <row r="105" spans="1:7" ht="15.75" x14ac:dyDescent="0.25">
      <c r="A105" s="6"/>
      <c r="B105" s="6"/>
      <c r="C105" s="199"/>
      <c r="D105" s="6"/>
      <c r="E105" s="6"/>
      <c r="F105" s="6"/>
      <c r="G105" s="6"/>
    </row>
    <row r="106" spans="1:7" ht="31.5" x14ac:dyDescent="0.2">
      <c r="A106" s="7" t="s">
        <v>7</v>
      </c>
      <c r="B106" s="8" t="s">
        <v>8</v>
      </c>
      <c r="C106" s="8" t="s">
        <v>9</v>
      </c>
      <c r="D106" s="7" t="s">
        <v>10</v>
      </c>
      <c r="E106" s="7" t="s">
        <v>11</v>
      </c>
      <c r="F106" s="7" t="s">
        <v>10</v>
      </c>
      <c r="G106" s="7" t="s">
        <v>12</v>
      </c>
    </row>
    <row r="107" spans="1:7" ht="15.75" x14ac:dyDescent="0.2">
      <c r="A107" s="284" t="s">
        <v>45</v>
      </c>
      <c r="B107" s="285"/>
      <c r="C107" s="285"/>
      <c r="D107" s="285"/>
      <c r="E107" s="285"/>
      <c r="F107" s="285"/>
      <c r="G107" s="286"/>
    </row>
    <row r="108" spans="1:7" ht="15.75" customHeight="1" x14ac:dyDescent="0.25">
      <c r="A108" s="11">
        <v>1</v>
      </c>
      <c r="B108" s="18" t="s">
        <v>23</v>
      </c>
      <c r="C108" s="20" t="s">
        <v>24</v>
      </c>
      <c r="D108" s="26">
        <v>86</v>
      </c>
      <c r="E108" s="12">
        <v>40</v>
      </c>
      <c r="F108" s="26">
        <v>86</v>
      </c>
      <c r="G108" s="20">
        <f>+E108*54</f>
        <v>2160</v>
      </c>
    </row>
    <row r="109" spans="1:7" ht="15.75" customHeight="1" x14ac:dyDescent="0.25">
      <c r="A109" s="11">
        <v>2</v>
      </c>
      <c r="B109" s="18" t="s">
        <v>23</v>
      </c>
      <c r="C109" s="20" t="s">
        <v>24</v>
      </c>
      <c r="D109" s="26" t="s">
        <v>32</v>
      </c>
      <c r="E109" s="12">
        <v>20</v>
      </c>
      <c r="F109" s="26" t="s">
        <v>32</v>
      </c>
      <c r="G109" s="20">
        <f>+E109*54</f>
        <v>1080</v>
      </c>
    </row>
    <row r="110" spans="1:7" ht="15.75" customHeight="1" x14ac:dyDescent="0.25">
      <c r="A110" s="11">
        <v>3</v>
      </c>
      <c r="B110" s="18" t="s">
        <v>23</v>
      </c>
      <c r="C110" s="20" t="s">
        <v>24</v>
      </c>
      <c r="D110" s="27" t="s">
        <v>67</v>
      </c>
      <c r="E110" s="12">
        <v>13</v>
      </c>
      <c r="F110" s="27" t="s">
        <v>67</v>
      </c>
      <c r="G110" s="20">
        <f>+E110*48</f>
        <v>624</v>
      </c>
    </row>
    <row r="111" spans="1:7" ht="15.75" customHeight="1" x14ac:dyDescent="0.25">
      <c r="A111" s="11">
        <v>4</v>
      </c>
      <c r="B111" s="18" t="s">
        <v>23</v>
      </c>
      <c r="C111" s="20" t="s">
        <v>52</v>
      </c>
      <c r="D111" s="26" t="s">
        <v>68</v>
      </c>
      <c r="E111" s="12">
        <v>20</v>
      </c>
      <c r="F111" s="26" t="s">
        <v>68</v>
      </c>
      <c r="G111" s="20">
        <f>+E111*50</f>
        <v>1000</v>
      </c>
    </row>
    <row r="112" spans="1:7" ht="15.75" customHeight="1" x14ac:dyDescent="0.25">
      <c r="A112" s="16"/>
      <c r="B112" s="14"/>
      <c r="C112" s="21"/>
      <c r="D112" s="25"/>
      <c r="E112" s="13"/>
      <c r="F112" s="25"/>
      <c r="G112" s="21"/>
    </row>
    <row r="113" spans="1:7" ht="15.75" x14ac:dyDescent="0.2">
      <c r="A113" s="266" t="s">
        <v>13</v>
      </c>
      <c r="B113" s="267"/>
      <c r="C113" s="267"/>
      <c r="D113" s="268"/>
      <c r="E113" s="19">
        <f>SUM(E108:E112)</f>
        <v>93</v>
      </c>
      <c r="F113" s="19"/>
      <c r="G113" s="19">
        <f>SUM(G108:G112)</f>
        <v>4864</v>
      </c>
    </row>
    <row r="116" spans="1:7" ht="18" x14ac:dyDescent="0.25">
      <c r="A116" s="3"/>
    </row>
    <row r="121" spans="1:7" ht="18" x14ac:dyDescent="0.25">
      <c r="A121" s="3"/>
    </row>
    <row r="122" spans="1:7" ht="18" x14ac:dyDescent="0.25">
      <c r="A122" s="3"/>
    </row>
    <row r="125" spans="1:7" ht="18" x14ac:dyDescent="0.25">
      <c r="A125" s="3" t="s">
        <v>17</v>
      </c>
    </row>
    <row r="126" spans="1:7" ht="18" x14ac:dyDescent="0.25">
      <c r="A126" s="3" t="s">
        <v>18</v>
      </c>
    </row>
    <row r="140" spans="1:7" ht="15.75" x14ac:dyDescent="0.25">
      <c r="A140" s="1" t="s">
        <v>69</v>
      </c>
    </row>
    <row r="142" spans="1:7" ht="18" x14ac:dyDescent="0.25">
      <c r="A142" s="3" t="s">
        <v>0</v>
      </c>
      <c r="B142" s="4"/>
      <c r="E142" s="5" t="s">
        <v>66</v>
      </c>
      <c r="G142" s="5"/>
    </row>
    <row r="143" spans="1:7" ht="18" x14ac:dyDescent="0.25">
      <c r="A143" s="3"/>
      <c r="B143" s="3" t="s">
        <v>1</v>
      </c>
      <c r="C143" s="198"/>
      <c r="D143" s="3"/>
      <c r="E143" s="3"/>
      <c r="F143" s="3"/>
      <c r="G143" s="3"/>
    </row>
    <row r="144" spans="1:7" ht="18" x14ac:dyDescent="0.25">
      <c r="A144" s="3"/>
      <c r="B144" s="3" t="s">
        <v>2</v>
      </c>
      <c r="C144" s="198"/>
      <c r="D144" s="3"/>
      <c r="E144" s="3"/>
      <c r="F144" s="3"/>
      <c r="G144" s="3"/>
    </row>
    <row r="145" spans="1:7" ht="18" x14ac:dyDescent="0.25">
      <c r="A145" s="3"/>
      <c r="B145" s="3"/>
      <c r="C145" s="198"/>
      <c r="D145" s="3"/>
      <c r="E145" s="3"/>
      <c r="F145" s="3"/>
      <c r="G145" s="3"/>
    </row>
    <row r="146" spans="1:7" ht="18" x14ac:dyDescent="0.25">
      <c r="A146" s="5" t="s">
        <v>3</v>
      </c>
      <c r="B146" s="5"/>
      <c r="C146" s="198"/>
      <c r="D146" s="5"/>
      <c r="E146" s="3"/>
      <c r="F146" s="5"/>
      <c r="G146" s="3"/>
    </row>
    <row r="147" spans="1:7" ht="18" x14ac:dyDescent="0.25">
      <c r="A147" s="3"/>
      <c r="B147" s="3" t="s">
        <v>4</v>
      </c>
      <c r="C147" s="198"/>
      <c r="D147" s="3"/>
      <c r="E147" s="3"/>
      <c r="F147" s="3"/>
      <c r="G147" s="3"/>
    </row>
    <row r="148" spans="1:7" ht="18" x14ac:dyDescent="0.25">
      <c r="A148" s="3" t="s">
        <v>5</v>
      </c>
      <c r="B148" s="3"/>
      <c r="C148" s="198"/>
      <c r="D148" s="3"/>
      <c r="E148" s="3"/>
      <c r="F148" s="3"/>
      <c r="G148" s="3"/>
    </row>
    <row r="149" spans="1:7" ht="18" x14ac:dyDescent="0.25">
      <c r="A149" s="3"/>
      <c r="B149" s="3"/>
      <c r="C149" s="198"/>
      <c r="D149" s="3"/>
      <c r="E149" s="3"/>
      <c r="F149" s="3"/>
      <c r="G149" s="3"/>
    </row>
    <row r="150" spans="1:7" ht="18" x14ac:dyDescent="0.25">
      <c r="A150" s="3" t="s">
        <v>6</v>
      </c>
      <c r="B150" s="3"/>
      <c r="C150" s="198"/>
      <c r="D150" s="3"/>
      <c r="E150" s="3"/>
      <c r="F150" s="3"/>
      <c r="G150" s="3"/>
    </row>
    <row r="151" spans="1:7" ht="15.75" x14ac:dyDescent="0.25">
      <c r="A151" s="6"/>
      <c r="B151" s="6"/>
      <c r="C151" s="199"/>
      <c r="D151" s="6"/>
      <c r="E151" s="6"/>
      <c r="F151" s="6"/>
      <c r="G151" s="6"/>
    </row>
    <row r="152" spans="1:7" ht="31.5" x14ac:dyDescent="0.2">
      <c r="A152" s="7" t="s">
        <v>7</v>
      </c>
      <c r="B152" s="8" t="s">
        <v>8</v>
      </c>
      <c r="C152" s="8" t="s">
        <v>9</v>
      </c>
      <c r="D152" s="7" t="s">
        <v>10</v>
      </c>
      <c r="E152" s="7" t="s">
        <v>11</v>
      </c>
      <c r="F152" s="7" t="s">
        <v>10</v>
      </c>
      <c r="G152" s="7" t="s">
        <v>12</v>
      </c>
    </row>
    <row r="153" spans="1:7" ht="15.75" x14ac:dyDescent="0.2">
      <c r="A153" s="284" t="s">
        <v>45</v>
      </c>
      <c r="B153" s="285"/>
      <c r="C153" s="285"/>
      <c r="D153" s="285"/>
      <c r="E153" s="285"/>
      <c r="F153" s="285"/>
      <c r="G153" s="286"/>
    </row>
    <row r="154" spans="1:7" ht="15.75" customHeight="1" x14ac:dyDescent="0.25">
      <c r="A154" s="11">
        <v>1</v>
      </c>
      <c r="B154" s="18" t="s">
        <v>19</v>
      </c>
      <c r="C154" s="20" t="s">
        <v>20</v>
      </c>
      <c r="D154" s="26">
        <v>161</v>
      </c>
      <c r="E154" s="12">
        <v>10</v>
      </c>
      <c r="F154" s="26">
        <v>161</v>
      </c>
      <c r="G154" s="20">
        <f>+E154*54</f>
        <v>540</v>
      </c>
    </row>
    <row r="155" spans="1:7" ht="15.75" customHeight="1" x14ac:dyDescent="0.25">
      <c r="A155" s="11">
        <v>2</v>
      </c>
      <c r="B155" s="18" t="s">
        <v>19</v>
      </c>
      <c r="C155" s="20" t="s">
        <v>52</v>
      </c>
      <c r="D155" s="26" t="s">
        <v>68</v>
      </c>
      <c r="E155" s="12">
        <v>10</v>
      </c>
      <c r="F155" s="26" t="s">
        <v>68</v>
      </c>
      <c r="G155" s="20">
        <f>+E155*54</f>
        <v>540</v>
      </c>
    </row>
    <row r="156" spans="1:7" ht="15.75" customHeight="1" x14ac:dyDescent="0.25">
      <c r="A156" s="11">
        <v>3</v>
      </c>
      <c r="B156" s="18" t="s">
        <v>27</v>
      </c>
      <c r="C156" s="20" t="s">
        <v>52</v>
      </c>
      <c r="D156" s="26" t="s">
        <v>68</v>
      </c>
      <c r="E156" s="12">
        <v>18</v>
      </c>
      <c r="F156" s="26" t="s">
        <v>68</v>
      </c>
      <c r="G156" s="20">
        <f>+E156*50</f>
        <v>900</v>
      </c>
    </row>
    <row r="157" spans="1:7" ht="15.75" customHeight="1" x14ac:dyDescent="0.25">
      <c r="A157" s="11">
        <v>4</v>
      </c>
      <c r="B157" s="18" t="s">
        <v>23</v>
      </c>
      <c r="C157" s="20" t="s">
        <v>52</v>
      </c>
      <c r="D157" s="26" t="s">
        <v>68</v>
      </c>
      <c r="E157" s="12">
        <v>60</v>
      </c>
      <c r="F157" s="26" t="s">
        <v>68</v>
      </c>
      <c r="G157" s="20">
        <f>+E157*50</f>
        <v>3000</v>
      </c>
    </row>
    <row r="158" spans="1:7" ht="15.75" customHeight="1" x14ac:dyDescent="0.25">
      <c r="A158" s="11">
        <v>5</v>
      </c>
      <c r="B158" s="18" t="s">
        <v>26</v>
      </c>
      <c r="C158" s="20" t="s">
        <v>52</v>
      </c>
      <c r="D158" s="26" t="s">
        <v>68</v>
      </c>
      <c r="E158" s="12">
        <v>20</v>
      </c>
      <c r="F158" s="26" t="s">
        <v>68</v>
      </c>
      <c r="G158" s="20">
        <f>+E158*50</f>
        <v>1000</v>
      </c>
    </row>
    <row r="159" spans="1:7" ht="15.75" customHeight="1" x14ac:dyDescent="0.25">
      <c r="A159" s="16"/>
      <c r="B159" s="14"/>
      <c r="C159" s="21"/>
      <c r="D159" s="25"/>
      <c r="E159" s="13"/>
      <c r="F159" s="25"/>
      <c r="G159" s="21"/>
    </row>
    <row r="160" spans="1:7" ht="15.75" x14ac:dyDescent="0.2">
      <c r="A160" s="266" t="s">
        <v>13</v>
      </c>
      <c r="B160" s="267"/>
      <c r="C160" s="267"/>
      <c r="D160" s="268"/>
      <c r="E160" s="19">
        <f>SUM(E154:E159)</f>
        <v>118</v>
      </c>
      <c r="F160" s="19"/>
      <c r="G160" s="19">
        <f>SUM(G154:G159)</f>
        <v>5980</v>
      </c>
    </row>
    <row r="163" spans="1:1" ht="18" x14ac:dyDescent="0.25">
      <c r="A163" s="3"/>
    </row>
    <row r="168" spans="1:1" ht="18" x14ac:dyDescent="0.25">
      <c r="A168" s="3"/>
    </row>
    <row r="169" spans="1:1" ht="18" x14ac:dyDescent="0.25">
      <c r="A169" s="3"/>
    </row>
    <row r="172" spans="1:1" ht="18" x14ac:dyDescent="0.25">
      <c r="A172" s="3" t="s">
        <v>17</v>
      </c>
    </row>
    <row r="173" spans="1:1" ht="18" x14ac:dyDescent="0.25">
      <c r="A173" s="3" t="s">
        <v>18</v>
      </c>
    </row>
    <row r="185" spans="1:7" ht="15.75" x14ac:dyDescent="0.25">
      <c r="A185" s="1" t="s">
        <v>70</v>
      </c>
    </row>
    <row r="187" spans="1:7" ht="18" x14ac:dyDescent="0.25">
      <c r="A187" s="3" t="s">
        <v>0</v>
      </c>
      <c r="B187" s="4"/>
      <c r="E187" s="5" t="s">
        <v>66</v>
      </c>
      <c r="G187" s="5"/>
    </row>
    <row r="188" spans="1:7" ht="18" x14ac:dyDescent="0.25">
      <c r="A188" s="3"/>
      <c r="B188" s="3" t="s">
        <v>1</v>
      </c>
      <c r="C188" s="198"/>
      <c r="D188" s="3"/>
      <c r="E188" s="3"/>
      <c r="F188" s="3"/>
      <c r="G188" s="3"/>
    </row>
    <row r="189" spans="1:7" ht="18" x14ac:dyDescent="0.25">
      <c r="A189" s="3"/>
      <c r="B189" s="3" t="s">
        <v>2</v>
      </c>
      <c r="C189" s="198"/>
      <c r="D189" s="3"/>
      <c r="E189" s="3"/>
      <c r="F189" s="3"/>
      <c r="G189" s="3"/>
    </row>
    <row r="190" spans="1:7" ht="18" x14ac:dyDescent="0.25">
      <c r="A190" s="3"/>
      <c r="B190" s="3"/>
      <c r="C190" s="198"/>
      <c r="D190" s="3"/>
      <c r="E190" s="3"/>
      <c r="F190" s="3"/>
      <c r="G190" s="3"/>
    </row>
    <row r="191" spans="1:7" ht="18" x14ac:dyDescent="0.25">
      <c r="A191" s="5" t="s">
        <v>3</v>
      </c>
      <c r="B191" s="5"/>
      <c r="C191" s="198"/>
      <c r="D191" s="5"/>
      <c r="E191" s="3"/>
      <c r="F191" s="5"/>
      <c r="G191" s="3"/>
    </row>
    <row r="192" spans="1:7" ht="18" x14ac:dyDescent="0.25">
      <c r="A192" s="3"/>
      <c r="B192" s="3" t="s">
        <v>4</v>
      </c>
      <c r="C192" s="198"/>
      <c r="D192" s="3"/>
      <c r="E192" s="3"/>
      <c r="F192" s="3"/>
      <c r="G192" s="3"/>
    </row>
    <row r="193" spans="1:7" ht="18" x14ac:dyDescent="0.25">
      <c r="A193" s="3" t="s">
        <v>5</v>
      </c>
      <c r="B193" s="3"/>
      <c r="C193" s="198"/>
      <c r="D193" s="3"/>
      <c r="E193" s="3"/>
      <c r="F193" s="3"/>
      <c r="G193" s="3"/>
    </row>
    <row r="194" spans="1:7" ht="18" x14ac:dyDescent="0.25">
      <c r="A194" s="3"/>
      <c r="B194" s="3"/>
      <c r="C194" s="198"/>
      <c r="D194" s="3"/>
      <c r="E194" s="3"/>
      <c r="F194" s="3"/>
      <c r="G194" s="3"/>
    </row>
    <row r="195" spans="1:7" ht="18" x14ac:dyDescent="0.25">
      <c r="A195" s="3" t="s">
        <v>6</v>
      </c>
      <c r="B195" s="3"/>
      <c r="C195" s="198"/>
      <c r="D195" s="3"/>
      <c r="E195" s="3"/>
      <c r="F195" s="3"/>
      <c r="G195" s="3"/>
    </row>
    <row r="196" spans="1:7" ht="15.75" x14ac:dyDescent="0.25">
      <c r="A196" s="6"/>
      <c r="B196" s="6"/>
      <c r="C196" s="199"/>
      <c r="D196" s="6"/>
      <c r="E196" s="6"/>
      <c r="F196" s="6"/>
      <c r="G196" s="6"/>
    </row>
    <row r="197" spans="1:7" ht="31.5" x14ac:dyDescent="0.2">
      <c r="A197" s="7" t="s">
        <v>7</v>
      </c>
      <c r="B197" s="8" t="s">
        <v>8</v>
      </c>
      <c r="C197" s="8" t="s">
        <v>9</v>
      </c>
      <c r="D197" s="7" t="s">
        <v>10</v>
      </c>
      <c r="E197" s="7" t="s">
        <v>11</v>
      </c>
      <c r="F197" s="7" t="s">
        <v>10</v>
      </c>
      <c r="G197" s="7" t="s">
        <v>12</v>
      </c>
    </row>
    <row r="198" spans="1:7" ht="15.75" x14ac:dyDescent="0.2">
      <c r="A198" s="284" t="s">
        <v>45</v>
      </c>
      <c r="B198" s="285"/>
      <c r="C198" s="285"/>
      <c r="D198" s="285"/>
      <c r="E198" s="285"/>
      <c r="F198" s="285"/>
      <c r="G198" s="286"/>
    </row>
    <row r="199" spans="1:7" ht="15.75" customHeight="1" x14ac:dyDescent="0.25">
      <c r="A199" s="11">
        <v>1</v>
      </c>
      <c r="B199" s="18" t="s">
        <v>30</v>
      </c>
      <c r="C199" s="20" t="s">
        <v>52</v>
      </c>
      <c r="D199" s="26" t="s">
        <v>68</v>
      </c>
      <c r="E199" s="12">
        <v>60</v>
      </c>
      <c r="F199" s="26" t="s">
        <v>68</v>
      </c>
      <c r="G199" s="20">
        <f>+E199*50</f>
        <v>3000</v>
      </c>
    </row>
    <row r="200" spans="1:7" ht="15.75" customHeight="1" x14ac:dyDescent="0.25">
      <c r="A200" s="11">
        <v>2</v>
      </c>
      <c r="B200" s="18" t="s">
        <v>55</v>
      </c>
      <c r="C200" s="20" t="s">
        <v>52</v>
      </c>
      <c r="D200" s="26" t="s">
        <v>68</v>
      </c>
      <c r="E200" s="12">
        <v>20</v>
      </c>
      <c r="F200" s="26" t="s">
        <v>68</v>
      </c>
      <c r="G200" s="20">
        <f>+E200*50</f>
        <v>1000</v>
      </c>
    </row>
    <row r="201" spans="1:7" ht="15.75" customHeight="1" x14ac:dyDescent="0.25">
      <c r="A201" s="11">
        <v>3</v>
      </c>
      <c r="B201" s="18" t="s">
        <v>54</v>
      </c>
      <c r="C201" s="20" t="s">
        <v>52</v>
      </c>
      <c r="D201" s="26" t="s">
        <v>68</v>
      </c>
      <c r="E201" s="12">
        <v>20</v>
      </c>
      <c r="F201" s="26" t="s">
        <v>68</v>
      </c>
      <c r="G201" s="20">
        <f>+E201*50</f>
        <v>1000</v>
      </c>
    </row>
    <row r="202" spans="1:7" ht="15.75" customHeight="1" x14ac:dyDescent="0.25">
      <c r="A202" s="11">
        <v>4</v>
      </c>
      <c r="B202" s="18" t="s">
        <v>72</v>
      </c>
      <c r="C202" s="20" t="s">
        <v>20</v>
      </c>
      <c r="D202" s="26">
        <v>158</v>
      </c>
      <c r="E202" s="12">
        <v>4</v>
      </c>
      <c r="F202" s="26">
        <v>158</v>
      </c>
      <c r="G202" s="20">
        <f>+E202*54</f>
        <v>216</v>
      </c>
    </row>
    <row r="203" spans="1:7" ht="15.75" customHeight="1" x14ac:dyDescent="0.25">
      <c r="A203" s="16"/>
      <c r="B203" s="14"/>
      <c r="C203" s="21"/>
      <c r="D203" s="25"/>
      <c r="E203" s="13"/>
      <c r="F203" s="25"/>
      <c r="G203" s="21"/>
    </row>
    <row r="204" spans="1:7" ht="15.75" customHeight="1" x14ac:dyDescent="0.25">
      <c r="A204" s="11">
        <v>5</v>
      </c>
      <c r="B204" s="18" t="s">
        <v>71</v>
      </c>
      <c r="C204" s="20" t="s">
        <v>52</v>
      </c>
      <c r="D204" s="26" t="s">
        <v>68</v>
      </c>
      <c r="E204" s="12">
        <v>80</v>
      </c>
      <c r="F204" s="26" t="s">
        <v>68</v>
      </c>
      <c r="G204" s="20">
        <f>+E204*50</f>
        <v>4000</v>
      </c>
    </row>
    <row r="205" spans="1:7" ht="15.75" customHeight="1" x14ac:dyDescent="0.25">
      <c r="A205" s="11">
        <v>6</v>
      </c>
      <c r="B205" s="18" t="s">
        <v>53</v>
      </c>
      <c r="C205" s="20" t="s">
        <v>52</v>
      </c>
      <c r="D205" s="26" t="s">
        <v>68</v>
      </c>
      <c r="E205" s="12">
        <v>15</v>
      </c>
      <c r="F205" s="26" t="s">
        <v>68</v>
      </c>
      <c r="G205" s="20">
        <f>+E205*50</f>
        <v>750</v>
      </c>
    </row>
    <row r="206" spans="1:7" ht="15.75" customHeight="1" x14ac:dyDescent="0.25">
      <c r="A206" s="16"/>
      <c r="B206" s="14"/>
      <c r="C206" s="21"/>
      <c r="D206" s="25"/>
      <c r="E206" s="13"/>
      <c r="F206" s="25"/>
      <c r="G206" s="21"/>
    </row>
    <row r="207" spans="1:7" ht="15.75" customHeight="1" x14ac:dyDescent="0.25">
      <c r="A207" s="11">
        <v>10</v>
      </c>
      <c r="B207" s="18" t="s">
        <v>19</v>
      </c>
      <c r="C207" s="20" t="s">
        <v>20</v>
      </c>
      <c r="D207" s="26">
        <v>161</v>
      </c>
      <c r="E207" s="13">
        <v>10</v>
      </c>
      <c r="F207" s="26">
        <v>161</v>
      </c>
      <c r="G207" s="20">
        <f>+E207*54</f>
        <v>540</v>
      </c>
    </row>
    <row r="208" spans="1:7" ht="15.75" customHeight="1" x14ac:dyDescent="0.25">
      <c r="A208" s="11">
        <v>7</v>
      </c>
      <c r="B208" s="18" t="s">
        <v>27</v>
      </c>
      <c r="C208" s="20" t="s">
        <v>25</v>
      </c>
      <c r="D208" s="26">
        <v>109</v>
      </c>
      <c r="E208" s="13">
        <v>30</v>
      </c>
      <c r="F208" s="26">
        <v>109</v>
      </c>
      <c r="G208" s="20">
        <f>+E208*48</f>
        <v>1440</v>
      </c>
    </row>
    <row r="209" spans="1:7" ht="15.75" customHeight="1" x14ac:dyDescent="0.25">
      <c r="A209" s="11">
        <v>8</v>
      </c>
      <c r="B209" s="18" t="s">
        <v>27</v>
      </c>
      <c r="C209" s="20" t="s">
        <v>20</v>
      </c>
      <c r="D209" s="26">
        <v>161</v>
      </c>
      <c r="E209" s="13">
        <v>33</v>
      </c>
      <c r="F209" s="26">
        <v>161</v>
      </c>
      <c r="G209" s="20">
        <f>+E209*54</f>
        <v>1782</v>
      </c>
    </row>
    <row r="210" spans="1:7" ht="15.75" customHeight="1" x14ac:dyDescent="0.25">
      <c r="A210" s="11">
        <v>9</v>
      </c>
      <c r="B210" s="18" t="s">
        <v>27</v>
      </c>
      <c r="C210" s="20" t="s">
        <v>73</v>
      </c>
      <c r="D210" s="26" t="s">
        <v>48</v>
      </c>
      <c r="E210" s="13">
        <v>1</v>
      </c>
      <c r="F210" s="26" t="s">
        <v>48</v>
      </c>
      <c r="G210" s="20">
        <v>35.5</v>
      </c>
    </row>
    <row r="211" spans="1:7" ht="15.75" customHeight="1" x14ac:dyDescent="0.25">
      <c r="A211" s="17">
        <v>11</v>
      </c>
      <c r="B211" s="22" t="s">
        <v>44</v>
      </c>
      <c r="C211" s="23" t="s">
        <v>35</v>
      </c>
      <c r="D211" s="28">
        <v>161</v>
      </c>
      <c r="E211" s="13">
        <v>6</v>
      </c>
      <c r="F211" s="28">
        <v>161</v>
      </c>
      <c r="G211" s="23">
        <f>+E211*380</f>
        <v>2280</v>
      </c>
    </row>
    <row r="212" spans="1:7" ht="15.75" customHeight="1" x14ac:dyDescent="0.25">
      <c r="A212" s="16"/>
      <c r="B212" s="14"/>
      <c r="C212" s="21"/>
      <c r="D212" s="25"/>
      <c r="E212" s="13"/>
      <c r="F212" s="25"/>
      <c r="G212" s="21"/>
    </row>
    <row r="213" spans="1:7" ht="15.75" x14ac:dyDescent="0.2">
      <c r="A213" s="266" t="s">
        <v>13</v>
      </c>
      <c r="B213" s="267"/>
      <c r="C213" s="267"/>
      <c r="D213" s="268"/>
      <c r="E213" s="19">
        <f>SUM(E199:E212)</f>
        <v>279</v>
      </c>
      <c r="F213" s="19"/>
      <c r="G213" s="19">
        <f>SUM(G199:G212)</f>
        <v>16043.5</v>
      </c>
    </row>
    <row r="215" spans="1:7" ht="18" x14ac:dyDescent="0.25">
      <c r="A215" s="3"/>
    </row>
    <row r="216" spans="1:7" ht="18" x14ac:dyDescent="0.25">
      <c r="A216" s="3"/>
    </row>
    <row r="219" spans="1:7" ht="18" x14ac:dyDescent="0.25">
      <c r="A219" s="3" t="s">
        <v>17</v>
      </c>
    </row>
    <row r="220" spans="1:7" ht="18" x14ac:dyDescent="0.25">
      <c r="A220" s="3" t="s">
        <v>18</v>
      </c>
    </row>
    <row r="231" spans="1:7" ht="15.75" x14ac:dyDescent="0.25">
      <c r="A231" s="1" t="s">
        <v>74</v>
      </c>
    </row>
    <row r="233" spans="1:7" ht="18" x14ac:dyDescent="0.25">
      <c r="A233" s="3" t="s">
        <v>0</v>
      </c>
      <c r="B233" s="4"/>
      <c r="E233" s="5" t="s">
        <v>75</v>
      </c>
      <c r="G233" s="5"/>
    </row>
    <row r="234" spans="1:7" ht="18" x14ac:dyDescent="0.25">
      <c r="A234" s="3"/>
      <c r="B234" s="3" t="s">
        <v>1</v>
      </c>
      <c r="C234" s="198"/>
      <c r="D234" s="3"/>
      <c r="E234" s="3"/>
      <c r="F234" s="3"/>
      <c r="G234" s="3"/>
    </row>
    <row r="235" spans="1:7" ht="18" x14ac:dyDescent="0.25">
      <c r="A235" s="3"/>
      <c r="B235" s="3" t="s">
        <v>2</v>
      </c>
      <c r="C235" s="198"/>
      <c r="D235" s="3"/>
      <c r="E235" s="3"/>
      <c r="F235" s="3"/>
      <c r="G235" s="3"/>
    </row>
    <row r="236" spans="1:7" ht="18" x14ac:dyDescent="0.25">
      <c r="A236" s="3"/>
      <c r="B236" s="3"/>
      <c r="C236" s="198"/>
      <c r="D236" s="3"/>
      <c r="E236" s="3"/>
      <c r="F236" s="3"/>
      <c r="G236" s="3"/>
    </row>
    <row r="237" spans="1:7" ht="18" x14ac:dyDescent="0.25">
      <c r="A237" s="5" t="s">
        <v>3</v>
      </c>
      <c r="B237" s="5"/>
      <c r="C237" s="198"/>
      <c r="D237" s="5"/>
      <c r="E237" s="3"/>
      <c r="F237" s="5"/>
      <c r="G237" s="3"/>
    </row>
    <row r="238" spans="1:7" ht="18" x14ac:dyDescent="0.25">
      <c r="A238" s="3"/>
      <c r="B238" s="3" t="s">
        <v>4</v>
      </c>
      <c r="C238" s="198"/>
      <c r="D238" s="3"/>
      <c r="E238" s="3"/>
      <c r="F238" s="3"/>
      <c r="G238" s="3"/>
    </row>
    <row r="239" spans="1:7" ht="18" x14ac:dyDescent="0.25">
      <c r="A239" s="3" t="s">
        <v>5</v>
      </c>
      <c r="B239" s="3"/>
      <c r="C239" s="198"/>
      <c r="D239" s="3"/>
      <c r="E239" s="3"/>
      <c r="F239" s="3"/>
      <c r="G239" s="3"/>
    </row>
    <row r="240" spans="1:7" ht="18" x14ac:dyDescent="0.25">
      <c r="A240" s="3"/>
      <c r="B240" s="3"/>
      <c r="C240" s="198"/>
      <c r="D240" s="3"/>
      <c r="E240" s="3"/>
      <c r="F240" s="3"/>
      <c r="G240" s="3"/>
    </row>
    <row r="241" spans="1:7" ht="18" x14ac:dyDescent="0.25">
      <c r="A241" s="3" t="s">
        <v>6</v>
      </c>
      <c r="B241" s="3"/>
      <c r="C241" s="198"/>
      <c r="D241" s="3"/>
      <c r="E241" s="3"/>
      <c r="F241" s="3"/>
      <c r="G241" s="3"/>
    </row>
    <row r="242" spans="1:7" ht="15.75" x14ac:dyDescent="0.25">
      <c r="A242" s="6"/>
      <c r="B242" s="6"/>
      <c r="C242" s="199"/>
      <c r="D242" s="6"/>
      <c r="E242" s="6"/>
      <c r="F242" s="6"/>
      <c r="G242" s="6"/>
    </row>
    <row r="243" spans="1:7" ht="31.5" x14ac:dyDescent="0.2">
      <c r="A243" s="7" t="s">
        <v>7</v>
      </c>
      <c r="B243" s="8" t="s">
        <v>8</v>
      </c>
      <c r="C243" s="8" t="s">
        <v>9</v>
      </c>
      <c r="D243" s="7" t="s">
        <v>10</v>
      </c>
      <c r="E243" s="7" t="s">
        <v>11</v>
      </c>
      <c r="F243" s="7" t="s">
        <v>10</v>
      </c>
      <c r="G243" s="7" t="s">
        <v>12</v>
      </c>
    </row>
    <row r="244" spans="1:7" ht="15.75" customHeight="1" x14ac:dyDescent="0.25">
      <c r="A244" s="11">
        <v>1</v>
      </c>
      <c r="B244" s="18" t="s">
        <v>19</v>
      </c>
      <c r="C244" s="20" t="s">
        <v>21</v>
      </c>
      <c r="D244" s="26">
        <v>109</v>
      </c>
      <c r="E244" s="12">
        <v>3</v>
      </c>
      <c r="F244" s="26">
        <v>109</v>
      </c>
      <c r="G244" s="20">
        <f>+E244*48</f>
        <v>144</v>
      </c>
    </row>
    <row r="245" spans="1:7" ht="15.75" customHeight="1" x14ac:dyDescent="0.25">
      <c r="A245" s="16"/>
      <c r="B245" s="14"/>
      <c r="C245" s="21"/>
      <c r="D245" s="25"/>
      <c r="E245" s="13"/>
      <c r="F245" s="25"/>
      <c r="G245" s="21"/>
    </row>
    <row r="246" spans="1:7" ht="15.75" x14ac:dyDescent="0.2">
      <c r="A246" s="266" t="s">
        <v>13</v>
      </c>
      <c r="B246" s="267"/>
      <c r="C246" s="267"/>
      <c r="D246" s="268"/>
      <c r="E246" s="19">
        <f>SUM(E244:E245)</f>
        <v>3</v>
      </c>
      <c r="F246" s="19"/>
      <c r="G246" s="19">
        <f>SUM(G244:G245)</f>
        <v>144</v>
      </c>
    </row>
    <row r="248" spans="1:7" ht="18" x14ac:dyDescent="0.25">
      <c r="A248" s="3"/>
    </row>
    <row r="249" spans="1:7" ht="18" x14ac:dyDescent="0.25">
      <c r="A249" s="3"/>
    </row>
    <row r="252" spans="1:7" ht="18" x14ac:dyDescent="0.25">
      <c r="A252" s="3" t="s">
        <v>17</v>
      </c>
    </row>
    <row r="253" spans="1:7" ht="18" x14ac:dyDescent="0.25">
      <c r="A253" s="3" t="s">
        <v>18</v>
      </c>
    </row>
    <row r="277" spans="1:7" ht="15.75" x14ac:dyDescent="0.25">
      <c r="A277" s="1" t="s">
        <v>76</v>
      </c>
    </row>
    <row r="279" spans="1:7" ht="18" x14ac:dyDescent="0.25">
      <c r="A279" s="3" t="s">
        <v>0</v>
      </c>
      <c r="B279" s="4"/>
      <c r="E279" s="5" t="s">
        <v>77</v>
      </c>
      <c r="G279" s="5"/>
    </row>
    <row r="280" spans="1:7" ht="18" x14ac:dyDescent="0.25">
      <c r="A280" s="3"/>
      <c r="B280" s="3" t="s">
        <v>1</v>
      </c>
      <c r="C280" s="198"/>
      <c r="D280" s="3"/>
      <c r="E280" s="3"/>
      <c r="F280" s="3"/>
      <c r="G280" s="3"/>
    </row>
    <row r="281" spans="1:7" ht="18" x14ac:dyDescent="0.25">
      <c r="A281" s="3"/>
      <c r="B281" s="3" t="s">
        <v>2</v>
      </c>
      <c r="C281" s="198"/>
      <c r="D281" s="3"/>
      <c r="E281" s="3"/>
      <c r="F281" s="3"/>
      <c r="G281" s="3"/>
    </row>
    <row r="282" spans="1:7" ht="18" x14ac:dyDescent="0.25">
      <c r="A282" s="3"/>
      <c r="B282" s="3"/>
      <c r="C282" s="198"/>
      <c r="D282" s="3"/>
      <c r="E282" s="3"/>
      <c r="F282" s="3"/>
      <c r="G282" s="3"/>
    </row>
    <row r="283" spans="1:7" ht="18" x14ac:dyDescent="0.25">
      <c r="A283" s="5" t="s">
        <v>3</v>
      </c>
      <c r="B283" s="5"/>
      <c r="C283" s="198"/>
      <c r="D283" s="5"/>
      <c r="E283" s="3"/>
      <c r="F283" s="5"/>
      <c r="G283" s="3"/>
    </row>
    <row r="284" spans="1:7" ht="18" x14ac:dyDescent="0.25">
      <c r="A284" s="3"/>
      <c r="B284" s="3" t="s">
        <v>4</v>
      </c>
      <c r="C284" s="198"/>
      <c r="D284" s="3"/>
      <c r="E284" s="3"/>
      <c r="F284" s="3"/>
      <c r="G284" s="3"/>
    </row>
    <row r="285" spans="1:7" ht="18" x14ac:dyDescent="0.25">
      <c r="A285" s="3" t="s">
        <v>5</v>
      </c>
      <c r="B285" s="3"/>
      <c r="C285" s="198"/>
      <c r="D285" s="3"/>
      <c r="E285" s="3"/>
      <c r="F285" s="3"/>
      <c r="G285" s="3"/>
    </row>
    <row r="286" spans="1:7" ht="18" x14ac:dyDescent="0.25">
      <c r="A286" s="3"/>
      <c r="B286" s="3"/>
      <c r="C286" s="198"/>
      <c r="D286" s="3"/>
      <c r="E286" s="3"/>
      <c r="F286" s="3"/>
      <c r="G286" s="3"/>
    </row>
    <row r="287" spans="1:7" ht="18" x14ac:dyDescent="0.25">
      <c r="A287" s="3" t="s">
        <v>6</v>
      </c>
      <c r="B287" s="3"/>
      <c r="C287" s="198"/>
      <c r="D287" s="3"/>
      <c r="E287" s="3"/>
      <c r="F287" s="3"/>
      <c r="G287" s="3"/>
    </row>
    <row r="288" spans="1:7" ht="15.75" x14ac:dyDescent="0.25">
      <c r="A288" s="6"/>
      <c r="B288" s="6"/>
      <c r="C288" s="199"/>
      <c r="D288" s="6"/>
      <c r="E288" s="6"/>
      <c r="F288" s="6"/>
      <c r="G288" s="6"/>
    </row>
    <row r="289" spans="1:7" ht="31.5" x14ac:dyDescent="0.2">
      <c r="A289" s="7" t="s">
        <v>7</v>
      </c>
      <c r="B289" s="8" t="s">
        <v>8</v>
      </c>
      <c r="C289" s="8" t="s">
        <v>9</v>
      </c>
      <c r="D289" s="7" t="s">
        <v>10</v>
      </c>
      <c r="E289" s="7" t="s">
        <v>11</v>
      </c>
      <c r="F289" s="7" t="s">
        <v>10</v>
      </c>
      <c r="G289" s="7" t="s">
        <v>12</v>
      </c>
    </row>
    <row r="290" spans="1:7" ht="15.75" customHeight="1" x14ac:dyDescent="0.25">
      <c r="A290" s="11">
        <v>1</v>
      </c>
      <c r="B290" s="18" t="s">
        <v>23</v>
      </c>
      <c r="C290" s="20" t="s">
        <v>24</v>
      </c>
      <c r="D290" s="26">
        <v>86</v>
      </c>
      <c r="E290" s="12">
        <v>56</v>
      </c>
      <c r="F290" s="26">
        <v>86</v>
      </c>
      <c r="G290" s="20">
        <f>+E290*54</f>
        <v>3024</v>
      </c>
    </row>
    <row r="291" spans="1:7" ht="15.75" customHeight="1" x14ac:dyDescent="0.25">
      <c r="A291" s="11">
        <v>2</v>
      </c>
      <c r="B291" s="18" t="s">
        <v>23</v>
      </c>
      <c r="C291" s="20" t="s">
        <v>24</v>
      </c>
      <c r="D291" s="26" t="s">
        <v>32</v>
      </c>
      <c r="E291" s="12">
        <v>24</v>
      </c>
      <c r="F291" s="26" t="s">
        <v>32</v>
      </c>
      <c r="G291" s="20">
        <f>+E291*54</f>
        <v>1296</v>
      </c>
    </row>
    <row r="292" spans="1:7" ht="15.75" customHeight="1" x14ac:dyDescent="0.25">
      <c r="A292" s="11">
        <v>3</v>
      </c>
      <c r="B292" s="18" t="s">
        <v>23</v>
      </c>
      <c r="C292" s="20" t="s">
        <v>78</v>
      </c>
      <c r="D292" s="26">
        <v>18</v>
      </c>
      <c r="E292" s="12">
        <v>3</v>
      </c>
      <c r="F292" s="26">
        <v>18</v>
      </c>
      <c r="G292" s="20">
        <f>+E292*54</f>
        <v>162</v>
      </c>
    </row>
    <row r="293" spans="1:7" ht="15.75" customHeight="1" x14ac:dyDescent="0.25">
      <c r="A293" s="11">
        <v>4</v>
      </c>
      <c r="B293" s="18" t="s">
        <v>23</v>
      </c>
      <c r="C293" s="20" t="s">
        <v>34</v>
      </c>
      <c r="D293" s="26">
        <v>34</v>
      </c>
      <c r="E293" s="12">
        <v>2</v>
      </c>
      <c r="F293" s="26">
        <v>34</v>
      </c>
      <c r="G293" s="20">
        <f>+E293*45</f>
        <v>90</v>
      </c>
    </row>
    <row r="294" spans="1:7" ht="15.75" customHeight="1" x14ac:dyDescent="0.25">
      <c r="A294" s="16"/>
      <c r="B294" s="14"/>
      <c r="C294" s="21"/>
      <c r="D294" s="25"/>
      <c r="E294" s="13"/>
      <c r="F294" s="25"/>
      <c r="G294" s="21"/>
    </row>
    <row r="295" spans="1:7" ht="15.75" customHeight="1" x14ac:dyDescent="0.25">
      <c r="A295" s="11">
        <v>5</v>
      </c>
      <c r="B295" s="18" t="s">
        <v>19</v>
      </c>
      <c r="C295" s="20" t="s">
        <v>25</v>
      </c>
      <c r="D295" s="26">
        <v>109</v>
      </c>
      <c r="E295" s="12">
        <v>2</v>
      </c>
      <c r="F295" s="26">
        <v>109</v>
      </c>
      <c r="G295" s="20">
        <f>+E295*48</f>
        <v>96</v>
      </c>
    </row>
    <row r="296" spans="1:7" ht="15.75" customHeight="1" x14ac:dyDescent="0.25">
      <c r="A296" s="11">
        <v>6</v>
      </c>
      <c r="B296" s="18" t="s">
        <v>27</v>
      </c>
      <c r="C296" s="20" t="s">
        <v>25</v>
      </c>
      <c r="D296" s="26">
        <v>109</v>
      </c>
      <c r="E296" s="12">
        <v>6</v>
      </c>
      <c r="F296" s="26">
        <v>109</v>
      </c>
      <c r="G296" s="20">
        <f>+E296*48</f>
        <v>288</v>
      </c>
    </row>
    <row r="297" spans="1:7" ht="15.75" customHeight="1" x14ac:dyDescent="0.25">
      <c r="A297" s="11">
        <v>7</v>
      </c>
      <c r="B297" s="18" t="s">
        <v>27</v>
      </c>
      <c r="C297" s="20" t="s">
        <v>20</v>
      </c>
      <c r="D297" s="26">
        <v>161</v>
      </c>
      <c r="E297" s="12">
        <v>3</v>
      </c>
      <c r="F297" s="26">
        <v>161</v>
      </c>
      <c r="G297" s="20">
        <f>+E297*54</f>
        <v>162</v>
      </c>
    </row>
    <row r="298" spans="1:7" ht="15.75" customHeight="1" x14ac:dyDescent="0.25">
      <c r="A298" s="11">
        <v>8</v>
      </c>
      <c r="B298" s="18" t="s">
        <v>27</v>
      </c>
      <c r="C298" s="20" t="s">
        <v>52</v>
      </c>
      <c r="D298" s="26" t="s">
        <v>68</v>
      </c>
      <c r="E298" s="12">
        <v>16</v>
      </c>
      <c r="F298" s="26" t="s">
        <v>68</v>
      </c>
      <c r="G298" s="20">
        <f>+E298*50</f>
        <v>800</v>
      </c>
    </row>
    <row r="299" spans="1:7" ht="15.75" customHeight="1" x14ac:dyDescent="0.25">
      <c r="A299" s="11">
        <v>9</v>
      </c>
      <c r="B299" s="18" t="s">
        <v>61</v>
      </c>
      <c r="C299" s="20" t="s">
        <v>79</v>
      </c>
      <c r="D299" s="26" t="s">
        <v>68</v>
      </c>
      <c r="E299" s="12">
        <v>64</v>
      </c>
      <c r="F299" s="26" t="s">
        <v>68</v>
      </c>
      <c r="G299" s="20">
        <f>+E299*50</f>
        <v>3200</v>
      </c>
    </row>
    <row r="300" spans="1:7" ht="15.75" customHeight="1" x14ac:dyDescent="0.25">
      <c r="A300" s="11">
        <v>10</v>
      </c>
      <c r="B300" s="18" t="s">
        <v>53</v>
      </c>
      <c r="C300" s="20" t="s">
        <v>24</v>
      </c>
      <c r="D300" s="26">
        <v>86</v>
      </c>
      <c r="E300" s="12">
        <v>20</v>
      </c>
      <c r="F300" s="26">
        <v>86</v>
      </c>
      <c r="G300" s="20">
        <f>+E300*54</f>
        <v>1080</v>
      </c>
    </row>
    <row r="301" spans="1:7" ht="15.75" customHeight="1" x14ac:dyDescent="0.25">
      <c r="A301" s="16"/>
      <c r="B301" s="14"/>
      <c r="C301" s="21"/>
      <c r="D301" s="25"/>
      <c r="E301" s="13"/>
      <c r="F301" s="25"/>
      <c r="G301" s="21"/>
    </row>
    <row r="302" spans="1:7" ht="15.75" x14ac:dyDescent="0.2">
      <c r="A302" s="266" t="s">
        <v>13</v>
      </c>
      <c r="B302" s="267"/>
      <c r="C302" s="267"/>
      <c r="D302" s="268"/>
      <c r="E302" s="19">
        <f>SUM(E290:E301)</f>
        <v>196</v>
      </c>
      <c r="F302" s="19"/>
      <c r="G302" s="19">
        <f>SUM(G290:G301)</f>
        <v>10198</v>
      </c>
    </row>
    <row r="304" spans="1:7" ht="18" x14ac:dyDescent="0.25">
      <c r="A304" s="3"/>
    </row>
    <row r="305" spans="1:1" ht="18" x14ac:dyDescent="0.25">
      <c r="A305" s="3"/>
    </row>
    <row r="308" spans="1:1" ht="18" x14ac:dyDescent="0.25">
      <c r="A308" s="3" t="s">
        <v>17</v>
      </c>
    </row>
    <row r="309" spans="1:1" ht="18" x14ac:dyDescent="0.25">
      <c r="A309" s="3" t="s">
        <v>18</v>
      </c>
    </row>
    <row r="322" spans="1:7" ht="15.75" x14ac:dyDescent="0.25">
      <c r="A322" s="1" t="s">
        <v>81</v>
      </c>
    </row>
    <row r="324" spans="1:7" ht="18" x14ac:dyDescent="0.25">
      <c r="A324" s="3" t="s">
        <v>0</v>
      </c>
      <c r="B324" s="4"/>
      <c r="E324" s="5" t="s">
        <v>80</v>
      </c>
      <c r="G324" s="5"/>
    </row>
    <row r="325" spans="1:7" ht="18" x14ac:dyDescent="0.25">
      <c r="A325" s="3"/>
      <c r="B325" s="3" t="s">
        <v>1</v>
      </c>
      <c r="C325" s="198"/>
      <c r="D325" s="3"/>
      <c r="E325" s="3"/>
      <c r="F325" s="3"/>
      <c r="G325" s="3"/>
    </row>
    <row r="326" spans="1:7" ht="18" x14ac:dyDescent="0.25">
      <c r="A326" s="3"/>
      <c r="B326" s="3" t="s">
        <v>2</v>
      </c>
      <c r="C326" s="198"/>
      <c r="D326" s="3"/>
      <c r="E326" s="3"/>
      <c r="F326" s="3"/>
      <c r="G326" s="3"/>
    </row>
    <row r="327" spans="1:7" ht="18" x14ac:dyDescent="0.25">
      <c r="A327" s="3"/>
      <c r="B327" s="3"/>
      <c r="C327" s="198"/>
      <c r="D327" s="3"/>
      <c r="E327" s="3"/>
      <c r="F327" s="3"/>
      <c r="G327" s="3"/>
    </row>
    <row r="328" spans="1:7" ht="18" x14ac:dyDescent="0.25">
      <c r="A328" s="5" t="s">
        <v>3</v>
      </c>
      <c r="B328" s="5"/>
      <c r="C328" s="198"/>
      <c r="D328" s="5"/>
      <c r="E328" s="3"/>
      <c r="F328" s="5"/>
      <c r="G328" s="3"/>
    </row>
    <row r="329" spans="1:7" ht="18" x14ac:dyDescent="0.25">
      <c r="A329" s="3"/>
      <c r="B329" s="3" t="s">
        <v>4</v>
      </c>
      <c r="C329" s="198"/>
      <c r="D329" s="3"/>
      <c r="E329" s="3"/>
      <c r="F329" s="3"/>
      <c r="G329" s="3"/>
    </row>
    <row r="330" spans="1:7" ht="18" x14ac:dyDescent="0.25">
      <c r="A330" s="3" t="s">
        <v>5</v>
      </c>
      <c r="B330" s="3"/>
      <c r="C330" s="198"/>
      <c r="D330" s="3"/>
      <c r="E330" s="3"/>
      <c r="F330" s="3"/>
      <c r="G330" s="3"/>
    </row>
    <row r="331" spans="1:7" ht="18" x14ac:dyDescent="0.25">
      <c r="A331" s="3"/>
      <c r="B331" s="3"/>
      <c r="C331" s="198"/>
      <c r="D331" s="3"/>
      <c r="E331" s="3"/>
      <c r="F331" s="3"/>
      <c r="G331" s="3"/>
    </row>
    <row r="332" spans="1:7" ht="18" x14ac:dyDescent="0.25">
      <c r="A332" s="3" t="s">
        <v>6</v>
      </c>
      <c r="B332" s="3"/>
      <c r="C332" s="198"/>
      <c r="D332" s="3"/>
      <c r="E332" s="3"/>
      <c r="F332" s="3"/>
      <c r="G332" s="3"/>
    </row>
    <row r="333" spans="1:7" ht="15.75" x14ac:dyDescent="0.25">
      <c r="A333" s="6"/>
      <c r="B333" s="6"/>
      <c r="C333" s="199"/>
      <c r="D333" s="6"/>
      <c r="E333" s="6"/>
      <c r="F333" s="6"/>
      <c r="G333" s="6"/>
    </row>
    <row r="334" spans="1:7" ht="31.5" x14ac:dyDescent="0.2">
      <c r="A334" s="7" t="s">
        <v>7</v>
      </c>
      <c r="B334" s="8" t="s">
        <v>8</v>
      </c>
      <c r="C334" s="8" t="s">
        <v>9</v>
      </c>
      <c r="D334" s="7" t="s">
        <v>10</v>
      </c>
      <c r="E334" s="7" t="s">
        <v>11</v>
      </c>
      <c r="F334" s="7" t="s">
        <v>10</v>
      </c>
      <c r="G334" s="7" t="s">
        <v>12</v>
      </c>
    </row>
    <row r="335" spans="1:7" ht="15.75" x14ac:dyDescent="0.2">
      <c r="A335" s="276" t="s">
        <v>87</v>
      </c>
      <c r="B335" s="277"/>
      <c r="C335" s="277"/>
      <c r="D335" s="277"/>
      <c r="E335" s="277"/>
      <c r="F335" s="277"/>
      <c r="G335" s="278"/>
    </row>
    <row r="336" spans="1:7" ht="15.75" customHeight="1" x14ac:dyDescent="0.25">
      <c r="A336" s="11">
        <v>1</v>
      </c>
      <c r="B336" s="18" t="s">
        <v>82</v>
      </c>
      <c r="C336" s="20" t="s">
        <v>24</v>
      </c>
      <c r="D336" s="26">
        <v>86</v>
      </c>
      <c r="E336" s="12">
        <v>24</v>
      </c>
      <c r="F336" s="26">
        <v>86</v>
      </c>
      <c r="G336" s="20">
        <f>+E336*54</f>
        <v>1296</v>
      </c>
    </row>
    <row r="337" spans="1:7" ht="15.75" customHeight="1" x14ac:dyDescent="0.25">
      <c r="A337" s="11">
        <v>2</v>
      </c>
      <c r="B337" s="18" t="s">
        <v>27</v>
      </c>
      <c r="C337" s="20" t="s">
        <v>24</v>
      </c>
      <c r="D337" s="26">
        <v>86</v>
      </c>
      <c r="E337" s="12">
        <v>33</v>
      </c>
      <c r="F337" s="26">
        <v>86</v>
      </c>
      <c r="G337" s="20">
        <f>+E337*54</f>
        <v>1782</v>
      </c>
    </row>
    <row r="338" spans="1:7" ht="15.75" customHeight="1" x14ac:dyDescent="0.25">
      <c r="A338" s="11">
        <v>3</v>
      </c>
      <c r="B338" s="18" t="s">
        <v>83</v>
      </c>
      <c r="C338" s="20" t="s">
        <v>20</v>
      </c>
      <c r="D338" s="26">
        <v>54</v>
      </c>
      <c r="E338" s="12">
        <v>2</v>
      </c>
      <c r="F338" s="26">
        <v>54</v>
      </c>
      <c r="G338" s="20">
        <f>60+56</f>
        <v>116</v>
      </c>
    </row>
    <row r="339" spans="1:7" ht="15.75" customHeight="1" x14ac:dyDescent="0.2">
      <c r="A339" s="279" t="s">
        <v>88</v>
      </c>
      <c r="B339" s="280"/>
      <c r="C339" s="280"/>
      <c r="D339" s="280"/>
      <c r="E339" s="280"/>
      <c r="F339" s="280"/>
      <c r="G339" s="281"/>
    </row>
    <row r="340" spans="1:7" ht="15.75" customHeight="1" x14ac:dyDescent="0.25">
      <c r="A340" s="11">
        <v>4</v>
      </c>
      <c r="B340" s="18" t="s">
        <v>26</v>
      </c>
      <c r="C340" s="20" t="s">
        <v>46</v>
      </c>
      <c r="D340" s="26" t="s">
        <v>85</v>
      </c>
      <c r="E340" s="12">
        <v>6</v>
      </c>
      <c r="F340" s="26" t="s">
        <v>85</v>
      </c>
      <c r="G340" s="20">
        <v>288</v>
      </c>
    </row>
    <row r="341" spans="1:7" ht="15.75" customHeight="1" x14ac:dyDescent="0.25">
      <c r="A341" s="11">
        <v>5</v>
      </c>
      <c r="B341" s="18" t="s">
        <v>37</v>
      </c>
      <c r="C341" s="20" t="s">
        <v>86</v>
      </c>
      <c r="D341" s="26" t="s">
        <v>84</v>
      </c>
      <c r="E341" s="12">
        <v>17</v>
      </c>
      <c r="F341" s="26" t="s">
        <v>84</v>
      </c>
      <c r="G341" s="20">
        <f>768+8</f>
        <v>776</v>
      </c>
    </row>
    <row r="342" spans="1:7" ht="15.75" customHeight="1" x14ac:dyDescent="0.25">
      <c r="A342" s="11">
        <v>6</v>
      </c>
      <c r="B342" s="18" t="s">
        <v>19</v>
      </c>
      <c r="C342" s="20" t="s">
        <v>20</v>
      </c>
      <c r="D342" s="26" t="s">
        <v>47</v>
      </c>
      <c r="E342" s="12">
        <v>5</v>
      </c>
      <c r="F342" s="26" t="s">
        <v>47</v>
      </c>
      <c r="G342" s="20">
        <f>4*54+33</f>
        <v>249</v>
      </c>
    </row>
    <row r="343" spans="1:7" ht="15.75" customHeight="1" x14ac:dyDescent="0.25">
      <c r="A343" s="16"/>
      <c r="B343" s="14"/>
      <c r="C343" s="21"/>
      <c r="D343" s="25"/>
      <c r="E343" s="13"/>
      <c r="F343" s="25"/>
      <c r="G343" s="21"/>
    </row>
    <row r="344" spans="1:7" ht="15.75" x14ac:dyDescent="0.2">
      <c r="A344" s="266" t="s">
        <v>13</v>
      </c>
      <c r="B344" s="267"/>
      <c r="C344" s="267"/>
      <c r="D344" s="268"/>
      <c r="E344" s="19">
        <f>SUM(E336:E343)</f>
        <v>87</v>
      </c>
      <c r="F344" s="19"/>
      <c r="G344" s="19">
        <f>SUM(G336:G343)</f>
        <v>4507</v>
      </c>
    </row>
    <row r="346" spans="1:7" ht="18" x14ac:dyDescent="0.25">
      <c r="A346" s="3"/>
    </row>
    <row r="347" spans="1:7" ht="18" x14ac:dyDescent="0.25">
      <c r="A347" s="3"/>
    </row>
    <row r="350" spans="1:7" ht="18" x14ac:dyDescent="0.25">
      <c r="A350" s="3" t="s">
        <v>17</v>
      </c>
    </row>
    <row r="351" spans="1:7" ht="18" x14ac:dyDescent="0.25">
      <c r="A351" s="3" t="s">
        <v>18</v>
      </c>
    </row>
    <row r="367" spans="1:1" ht="15.75" x14ac:dyDescent="0.25">
      <c r="A367" s="1" t="s">
        <v>91</v>
      </c>
    </row>
    <row r="369" spans="1:7" ht="18" x14ac:dyDescent="0.25">
      <c r="A369" s="3" t="s">
        <v>0</v>
      </c>
      <c r="B369" s="4"/>
      <c r="E369" s="5" t="s">
        <v>90</v>
      </c>
      <c r="G369" s="5"/>
    </row>
    <row r="370" spans="1:7" ht="18" x14ac:dyDescent="0.25">
      <c r="A370" s="3"/>
      <c r="B370" s="3" t="s">
        <v>1</v>
      </c>
      <c r="C370" s="198"/>
      <c r="D370" s="3"/>
      <c r="E370" s="3"/>
      <c r="F370" s="3"/>
      <c r="G370" s="3"/>
    </row>
    <row r="371" spans="1:7" ht="18" x14ac:dyDescent="0.25">
      <c r="A371" s="3"/>
      <c r="B371" s="3" t="s">
        <v>2</v>
      </c>
      <c r="C371" s="198"/>
      <c r="D371" s="3"/>
      <c r="E371" s="3"/>
      <c r="F371" s="3"/>
      <c r="G371" s="3"/>
    </row>
    <row r="372" spans="1:7" ht="18" x14ac:dyDescent="0.25">
      <c r="A372" s="3"/>
      <c r="B372" s="3"/>
      <c r="C372" s="198"/>
      <c r="D372" s="3"/>
      <c r="E372" s="3"/>
      <c r="F372" s="3"/>
      <c r="G372" s="3"/>
    </row>
    <row r="373" spans="1:7" ht="18" x14ac:dyDescent="0.25">
      <c r="A373" s="5" t="s">
        <v>3</v>
      </c>
      <c r="B373" s="5"/>
      <c r="C373" s="198"/>
      <c r="D373" s="5"/>
      <c r="E373" s="3"/>
      <c r="F373" s="5"/>
      <c r="G373" s="3"/>
    </row>
    <row r="374" spans="1:7" ht="18" x14ac:dyDescent="0.25">
      <c r="A374" s="3"/>
      <c r="B374" s="3" t="s">
        <v>4</v>
      </c>
      <c r="C374" s="198"/>
      <c r="D374" s="3"/>
      <c r="E374" s="3"/>
      <c r="F374" s="3"/>
      <c r="G374" s="3"/>
    </row>
    <row r="375" spans="1:7" ht="18" x14ac:dyDescent="0.25">
      <c r="A375" s="3" t="s">
        <v>5</v>
      </c>
      <c r="B375" s="3"/>
      <c r="C375" s="198"/>
      <c r="D375" s="3"/>
      <c r="E375" s="3"/>
      <c r="F375" s="3"/>
      <c r="G375" s="3"/>
    </row>
    <row r="376" spans="1:7" ht="18" x14ac:dyDescent="0.25">
      <c r="A376" s="3"/>
      <c r="B376" s="3"/>
      <c r="C376" s="198"/>
      <c r="D376" s="3"/>
      <c r="E376" s="3"/>
      <c r="F376" s="3"/>
      <c r="G376" s="3"/>
    </row>
    <row r="377" spans="1:7" ht="18" x14ac:dyDescent="0.25">
      <c r="A377" s="3" t="s">
        <v>6</v>
      </c>
      <c r="B377" s="3"/>
      <c r="C377" s="198"/>
      <c r="D377" s="3"/>
      <c r="E377" s="3"/>
      <c r="F377" s="3"/>
      <c r="G377" s="3"/>
    </row>
    <row r="378" spans="1:7" ht="15.75" x14ac:dyDescent="0.25">
      <c r="A378" s="6"/>
      <c r="B378" s="6"/>
      <c r="C378" s="199"/>
      <c r="D378" s="6"/>
      <c r="E378" s="6"/>
      <c r="F378" s="6"/>
      <c r="G378" s="6"/>
    </row>
    <row r="379" spans="1:7" ht="31.5" x14ac:dyDescent="0.2">
      <c r="A379" s="7" t="s">
        <v>7</v>
      </c>
      <c r="B379" s="8" t="s">
        <v>8</v>
      </c>
      <c r="C379" s="8" t="s">
        <v>9</v>
      </c>
      <c r="D379" s="7" t="s">
        <v>10</v>
      </c>
      <c r="E379" s="7" t="s">
        <v>11</v>
      </c>
      <c r="F379" s="7" t="s">
        <v>10</v>
      </c>
      <c r="G379" s="7" t="s">
        <v>12</v>
      </c>
    </row>
    <row r="380" spans="1:7" ht="15.75" x14ac:dyDescent="0.2">
      <c r="A380" s="276" t="s">
        <v>87</v>
      </c>
      <c r="B380" s="277"/>
      <c r="C380" s="277"/>
      <c r="D380" s="277"/>
      <c r="E380" s="277"/>
      <c r="F380" s="277"/>
      <c r="G380" s="278"/>
    </row>
    <row r="381" spans="1:7" ht="15.75" customHeight="1" x14ac:dyDescent="0.25">
      <c r="A381" s="11">
        <v>1</v>
      </c>
      <c r="B381" s="18" t="s">
        <v>27</v>
      </c>
      <c r="C381" s="20" t="s">
        <v>24</v>
      </c>
      <c r="D381" s="26">
        <v>86</v>
      </c>
      <c r="E381" s="12">
        <v>66</v>
      </c>
      <c r="F381" s="26">
        <v>86</v>
      </c>
      <c r="G381" s="20">
        <f>+E381*54</f>
        <v>3564</v>
      </c>
    </row>
    <row r="382" spans="1:7" ht="15.75" customHeight="1" x14ac:dyDescent="0.25">
      <c r="A382" s="11">
        <v>2</v>
      </c>
      <c r="B382" s="18" t="s">
        <v>89</v>
      </c>
      <c r="C382" s="20" t="s">
        <v>24</v>
      </c>
      <c r="D382" s="26">
        <v>86</v>
      </c>
      <c r="E382" s="12">
        <v>10</v>
      </c>
      <c r="F382" s="26">
        <v>86</v>
      </c>
      <c r="G382" s="20">
        <f>+E382*54</f>
        <v>540</v>
      </c>
    </row>
    <row r="383" spans="1:7" ht="15.75" customHeight="1" x14ac:dyDescent="0.2">
      <c r="A383" s="279" t="s">
        <v>88</v>
      </c>
      <c r="B383" s="280"/>
      <c r="C383" s="280"/>
      <c r="D383" s="280"/>
      <c r="E383" s="280"/>
      <c r="F383" s="280"/>
      <c r="G383" s="281"/>
    </row>
    <row r="384" spans="1:7" ht="15.75" customHeight="1" x14ac:dyDescent="0.25">
      <c r="A384" s="11">
        <v>4</v>
      </c>
      <c r="B384" s="18" t="s">
        <v>55</v>
      </c>
      <c r="C384" s="20" t="s">
        <v>52</v>
      </c>
      <c r="D384" s="26" t="s">
        <v>68</v>
      </c>
      <c r="E384" s="12">
        <v>37</v>
      </c>
      <c r="F384" s="26" t="s">
        <v>68</v>
      </c>
      <c r="G384" s="20">
        <f>+E384*50</f>
        <v>1850</v>
      </c>
    </row>
    <row r="385" spans="1:7" ht="15.75" customHeight="1" x14ac:dyDescent="0.25">
      <c r="A385" s="11">
        <v>5</v>
      </c>
      <c r="B385" s="18" t="s">
        <v>26</v>
      </c>
      <c r="C385" s="20" t="s">
        <v>52</v>
      </c>
      <c r="D385" s="26" t="s">
        <v>68</v>
      </c>
      <c r="E385" s="12">
        <v>35</v>
      </c>
      <c r="F385" s="26" t="s">
        <v>68</v>
      </c>
      <c r="G385" s="20">
        <f>+E385*50</f>
        <v>1750</v>
      </c>
    </row>
    <row r="386" spans="1:7" ht="15.75" customHeight="1" x14ac:dyDescent="0.25">
      <c r="A386" s="16"/>
      <c r="B386" s="14"/>
      <c r="C386" s="21"/>
      <c r="D386" s="25"/>
      <c r="E386" s="13"/>
      <c r="F386" s="25"/>
      <c r="G386" s="21"/>
    </row>
    <row r="387" spans="1:7" ht="15.75" x14ac:dyDescent="0.2">
      <c r="A387" s="266" t="s">
        <v>13</v>
      </c>
      <c r="B387" s="267"/>
      <c r="C387" s="267"/>
      <c r="D387" s="268"/>
      <c r="E387" s="19">
        <f>SUM(E381:E386)</f>
        <v>148</v>
      </c>
      <c r="F387" s="19"/>
      <c r="G387" s="19">
        <f>SUM(G381:G386)</f>
        <v>7704</v>
      </c>
    </row>
    <row r="389" spans="1:7" ht="18" x14ac:dyDescent="0.25">
      <c r="A389" s="3"/>
    </row>
    <row r="390" spans="1:7" ht="18" x14ac:dyDescent="0.25">
      <c r="A390" s="3"/>
    </row>
    <row r="393" spans="1:7" ht="18" x14ac:dyDescent="0.25">
      <c r="A393" s="3" t="s">
        <v>17</v>
      </c>
    </row>
    <row r="394" spans="1:7" ht="18" x14ac:dyDescent="0.25">
      <c r="A394" s="3" t="s">
        <v>18</v>
      </c>
    </row>
    <row r="412" spans="1:7" ht="15.75" x14ac:dyDescent="0.25">
      <c r="A412" s="1" t="s">
        <v>92</v>
      </c>
    </row>
    <row r="414" spans="1:7" ht="18" x14ac:dyDescent="0.25">
      <c r="A414" s="3" t="s">
        <v>0</v>
      </c>
      <c r="B414" s="4"/>
      <c r="E414" s="5" t="s">
        <v>93</v>
      </c>
      <c r="G414" s="5"/>
    </row>
    <row r="415" spans="1:7" ht="18" x14ac:dyDescent="0.25">
      <c r="A415" s="3"/>
      <c r="B415" s="3" t="s">
        <v>1</v>
      </c>
      <c r="C415" s="198"/>
      <c r="D415" s="3"/>
      <c r="E415" s="3"/>
      <c r="F415" s="3"/>
      <c r="G415" s="3"/>
    </row>
    <row r="416" spans="1:7" ht="18" x14ac:dyDescent="0.25">
      <c r="A416" s="3"/>
      <c r="B416" s="3" t="s">
        <v>2</v>
      </c>
      <c r="C416" s="198"/>
      <c r="D416" s="3"/>
      <c r="E416" s="3"/>
      <c r="F416" s="3"/>
      <c r="G416" s="3"/>
    </row>
    <row r="417" spans="1:7" ht="18" x14ac:dyDescent="0.25">
      <c r="A417" s="3"/>
      <c r="B417" s="3"/>
      <c r="C417" s="198"/>
      <c r="D417" s="3"/>
      <c r="E417" s="3"/>
      <c r="F417" s="3"/>
      <c r="G417" s="3"/>
    </row>
    <row r="418" spans="1:7" ht="18" x14ac:dyDescent="0.25">
      <c r="A418" s="5" t="s">
        <v>3</v>
      </c>
      <c r="B418" s="5"/>
      <c r="C418" s="198"/>
      <c r="D418" s="5"/>
      <c r="E418" s="3"/>
      <c r="F418" s="5"/>
      <c r="G418" s="3"/>
    </row>
    <row r="419" spans="1:7" ht="18" x14ac:dyDescent="0.25">
      <c r="A419" s="3"/>
      <c r="B419" s="3" t="s">
        <v>4</v>
      </c>
      <c r="C419" s="198"/>
      <c r="D419" s="3"/>
      <c r="E419" s="3"/>
      <c r="F419" s="3"/>
      <c r="G419" s="3"/>
    </row>
    <row r="420" spans="1:7" ht="18" x14ac:dyDescent="0.25">
      <c r="A420" s="3" t="s">
        <v>5</v>
      </c>
      <c r="B420" s="3"/>
      <c r="C420" s="198"/>
      <c r="D420" s="3"/>
      <c r="E420" s="3"/>
      <c r="F420" s="3"/>
      <c r="G420" s="3"/>
    </row>
    <row r="421" spans="1:7" ht="18" x14ac:dyDescent="0.25">
      <c r="A421" s="3"/>
      <c r="B421" s="3"/>
      <c r="C421" s="198"/>
      <c r="D421" s="3"/>
      <c r="E421" s="3"/>
      <c r="F421" s="3"/>
      <c r="G421" s="3"/>
    </row>
    <row r="422" spans="1:7" ht="18" x14ac:dyDescent="0.25">
      <c r="A422" s="3" t="s">
        <v>6</v>
      </c>
      <c r="B422" s="3"/>
      <c r="C422" s="198"/>
      <c r="D422" s="3"/>
      <c r="E422" s="3"/>
      <c r="F422" s="3"/>
      <c r="G422" s="3"/>
    </row>
    <row r="423" spans="1:7" ht="15.75" x14ac:dyDescent="0.25">
      <c r="A423" s="6"/>
      <c r="B423" s="6"/>
      <c r="C423" s="199"/>
      <c r="D423" s="6"/>
      <c r="E423" s="6"/>
      <c r="F423" s="6"/>
      <c r="G423" s="6"/>
    </row>
    <row r="424" spans="1:7" ht="31.5" x14ac:dyDescent="0.2">
      <c r="A424" s="7" t="s">
        <v>7</v>
      </c>
      <c r="B424" s="8" t="s">
        <v>8</v>
      </c>
      <c r="C424" s="8" t="s">
        <v>9</v>
      </c>
      <c r="D424" s="7" t="s">
        <v>10</v>
      </c>
      <c r="E424" s="7" t="s">
        <v>11</v>
      </c>
      <c r="F424" s="7" t="s">
        <v>10</v>
      </c>
      <c r="G424" s="7" t="s">
        <v>12</v>
      </c>
    </row>
    <row r="425" spans="1:7" ht="15.75" x14ac:dyDescent="0.2">
      <c r="A425" s="276" t="s">
        <v>87</v>
      </c>
      <c r="B425" s="277"/>
      <c r="C425" s="277"/>
      <c r="D425" s="277"/>
      <c r="E425" s="277"/>
      <c r="F425" s="277"/>
      <c r="G425" s="278"/>
    </row>
    <row r="426" spans="1:7" ht="15.75" customHeight="1" x14ac:dyDescent="0.25">
      <c r="A426" s="11">
        <v>1</v>
      </c>
      <c r="B426" s="18" t="s">
        <v>23</v>
      </c>
      <c r="C426" s="20" t="s">
        <v>24</v>
      </c>
      <c r="D426" s="26">
        <v>86</v>
      </c>
      <c r="E426" s="12">
        <v>62</v>
      </c>
      <c r="F426" s="26">
        <v>86</v>
      </c>
      <c r="G426" s="20">
        <f>+E426*54</f>
        <v>3348</v>
      </c>
    </row>
    <row r="427" spans="1:7" ht="15.75" customHeight="1" x14ac:dyDescent="0.25">
      <c r="A427" s="11">
        <v>2</v>
      </c>
      <c r="B427" s="18" t="s">
        <v>23</v>
      </c>
      <c r="C427" s="20" t="s">
        <v>31</v>
      </c>
      <c r="D427" s="26">
        <v>19</v>
      </c>
      <c r="E427" s="12">
        <v>6</v>
      </c>
      <c r="F427" s="26">
        <v>19</v>
      </c>
      <c r="G427" s="20">
        <f>+E427*54</f>
        <v>324</v>
      </c>
    </row>
    <row r="428" spans="1:7" ht="15.75" customHeight="1" x14ac:dyDescent="0.25">
      <c r="A428" s="11">
        <v>3</v>
      </c>
      <c r="B428" s="18" t="s">
        <v>23</v>
      </c>
      <c r="C428" s="20" t="s">
        <v>34</v>
      </c>
      <c r="D428" s="26">
        <v>34</v>
      </c>
      <c r="E428" s="12">
        <v>6</v>
      </c>
      <c r="F428" s="26">
        <v>34</v>
      </c>
      <c r="G428" s="20">
        <f>+E428*45</f>
        <v>270</v>
      </c>
    </row>
    <row r="429" spans="1:7" ht="15.75" customHeight="1" x14ac:dyDescent="0.25">
      <c r="A429" s="11">
        <v>4</v>
      </c>
      <c r="B429" s="18" t="s">
        <v>19</v>
      </c>
      <c r="C429" s="20" t="s">
        <v>20</v>
      </c>
      <c r="D429" s="26" t="s">
        <v>94</v>
      </c>
      <c r="E429" s="12">
        <v>5</v>
      </c>
      <c r="F429" s="26" t="s">
        <v>94</v>
      </c>
      <c r="G429" s="20">
        <f>+E429*54</f>
        <v>270</v>
      </c>
    </row>
    <row r="430" spans="1:7" ht="15.75" customHeight="1" x14ac:dyDescent="0.2">
      <c r="A430" s="279" t="s">
        <v>88</v>
      </c>
      <c r="B430" s="280"/>
      <c r="C430" s="280"/>
      <c r="D430" s="280"/>
      <c r="E430" s="280"/>
      <c r="F430" s="280"/>
      <c r="G430" s="281"/>
    </row>
    <row r="431" spans="1:7" ht="15.75" customHeight="1" x14ac:dyDescent="0.25">
      <c r="A431" s="11">
        <v>5</v>
      </c>
      <c r="B431" s="18" t="s">
        <v>23</v>
      </c>
      <c r="C431" s="20" t="s">
        <v>24</v>
      </c>
      <c r="D431" s="26" t="s">
        <v>40</v>
      </c>
      <c r="E431" s="12">
        <v>8</v>
      </c>
      <c r="F431" s="26" t="s">
        <v>40</v>
      </c>
      <c r="G431" s="20">
        <f>+E431*48</f>
        <v>384</v>
      </c>
    </row>
    <row r="432" spans="1:7" ht="15.75" customHeight="1" x14ac:dyDescent="0.25">
      <c r="A432" s="11">
        <v>6</v>
      </c>
      <c r="B432" s="18" t="s">
        <v>23</v>
      </c>
      <c r="C432" s="20" t="s">
        <v>31</v>
      </c>
      <c r="D432" s="26" t="s">
        <v>50</v>
      </c>
      <c r="E432" s="12">
        <v>8</v>
      </c>
      <c r="F432" s="26" t="s">
        <v>50</v>
      </c>
      <c r="G432" s="20">
        <f>+E432*48</f>
        <v>384</v>
      </c>
    </row>
    <row r="433" spans="1:7" ht="15.75" customHeight="1" x14ac:dyDescent="0.25">
      <c r="A433" s="11">
        <v>7</v>
      </c>
      <c r="B433" s="18" t="s">
        <v>71</v>
      </c>
      <c r="C433" s="20" t="s">
        <v>52</v>
      </c>
      <c r="D433" s="26" t="s">
        <v>68</v>
      </c>
      <c r="E433" s="12">
        <v>35</v>
      </c>
      <c r="F433" s="26" t="s">
        <v>68</v>
      </c>
      <c r="G433" s="20">
        <f>+E433*50</f>
        <v>1750</v>
      </c>
    </row>
    <row r="434" spans="1:7" ht="15.75" customHeight="1" x14ac:dyDescent="0.25">
      <c r="A434" s="16"/>
      <c r="B434" s="14"/>
      <c r="C434" s="21"/>
      <c r="D434" s="25"/>
      <c r="E434" s="13"/>
      <c r="F434" s="25"/>
      <c r="G434" s="21"/>
    </row>
    <row r="435" spans="1:7" ht="15.75" x14ac:dyDescent="0.2">
      <c r="A435" s="266" t="s">
        <v>13</v>
      </c>
      <c r="B435" s="267"/>
      <c r="C435" s="267"/>
      <c r="D435" s="268"/>
      <c r="E435" s="19">
        <f>SUM(E426:E434)</f>
        <v>130</v>
      </c>
      <c r="F435" s="19"/>
      <c r="G435" s="19">
        <f>SUM(G426:G434)</f>
        <v>6730</v>
      </c>
    </row>
    <row r="437" spans="1:7" ht="18" x14ac:dyDescent="0.25">
      <c r="A437" s="3"/>
    </row>
    <row r="438" spans="1:7" ht="18" x14ac:dyDescent="0.25">
      <c r="A438" s="3"/>
    </row>
    <row r="441" spans="1:7" ht="18" x14ac:dyDescent="0.25">
      <c r="A441" s="3" t="s">
        <v>17</v>
      </c>
    </row>
    <row r="442" spans="1:7" ht="18" x14ac:dyDescent="0.25">
      <c r="A442" s="3" t="s">
        <v>18</v>
      </c>
    </row>
    <row r="457" spans="1:7" ht="15.75" x14ac:dyDescent="0.25">
      <c r="A457" s="1" t="s">
        <v>95</v>
      </c>
    </row>
    <row r="459" spans="1:7" ht="18" x14ac:dyDescent="0.25">
      <c r="A459" s="3" t="s">
        <v>0</v>
      </c>
      <c r="B459" s="4"/>
      <c r="E459" s="5" t="s">
        <v>93</v>
      </c>
      <c r="G459" s="5"/>
    </row>
    <row r="460" spans="1:7" ht="18" x14ac:dyDescent="0.25">
      <c r="A460" s="3"/>
      <c r="B460" s="3" t="s">
        <v>1</v>
      </c>
      <c r="C460" s="198"/>
      <c r="D460" s="3"/>
      <c r="E460" s="3"/>
      <c r="F460" s="3"/>
      <c r="G460" s="3"/>
    </row>
    <row r="461" spans="1:7" ht="18" x14ac:dyDescent="0.25">
      <c r="A461" s="3"/>
      <c r="B461" s="3" t="s">
        <v>2</v>
      </c>
      <c r="C461" s="198"/>
      <c r="D461" s="3"/>
      <c r="E461" s="3"/>
      <c r="F461" s="3"/>
      <c r="G461" s="3"/>
    </row>
    <row r="462" spans="1:7" ht="18" x14ac:dyDescent="0.25">
      <c r="A462" s="3"/>
      <c r="B462" s="3"/>
      <c r="C462" s="198"/>
      <c r="D462" s="3"/>
      <c r="E462" s="3"/>
      <c r="F462" s="3"/>
      <c r="G462" s="3"/>
    </row>
    <row r="463" spans="1:7" ht="18" x14ac:dyDescent="0.25">
      <c r="A463" s="5" t="s">
        <v>3</v>
      </c>
      <c r="B463" s="5"/>
      <c r="C463" s="198"/>
      <c r="D463" s="5"/>
      <c r="E463" s="3"/>
      <c r="F463" s="5"/>
      <c r="G463" s="3"/>
    </row>
    <row r="464" spans="1:7" ht="18" x14ac:dyDescent="0.25">
      <c r="A464" s="3"/>
      <c r="B464" s="3" t="s">
        <v>4</v>
      </c>
      <c r="C464" s="198"/>
      <c r="D464" s="3"/>
      <c r="E464" s="3"/>
      <c r="F464" s="3"/>
      <c r="G464" s="3"/>
    </row>
    <row r="465" spans="1:7" ht="18" x14ac:dyDescent="0.25">
      <c r="A465" s="3" t="s">
        <v>5</v>
      </c>
      <c r="B465" s="3"/>
      <c r="C465" s="198"/>
      <c r="D465" s="3"/>
      <c r="E465" s="3"/>
      <c r="F465" s="3"/>
      <c r="G465" s="3"/>
    </row>
    <row r="466" spans="1:7" ht="18" x14ac:dyDescent="0.25">
      <c r="A466" s="3"/>
      <c r="B466" s="3"/>
      <c r="C466" s="198"/>
      <c r="D466" s="3"/>
      <c r="E466" s="3"/>
      <c r="F466" s="3"/>
      <c r="G466" s="3"/>
    </row>
    <row r="467" spans="1:7" ht="18" x14ac:dyDescent="0.25">
      <c r="A467" s="3" t="s">
        <v>6</v>
      </c>
      <c r="B467" s="3"/>
      <c r="C467" s="198"/>
      <c r="D467" s="3"/>
      <c r="E467" s="3"/>
      <c r="F467" s="3"/>
      <c r="G467" s="3"/>
    </row>
    <row r="468" spans="1:7" ht="15.75" x14ac:dyDescent="0.25">
      <c r="A468" s="6"/>
      <c r="B468" s="6"/>
      <c r="C468" s="199"/>
      <c r="D468" s="6"/>
      <c r="E468" s="6"/>
      <c r="F468" s="6"/>
      <c r="G468" s="6"/>
    </row>
    <row r="469" spans="1:7" ht="31.5" x14ac:dyDescent="0.2">
      <c r="A469" s="7" t="s">
        <v>7</v>
      </c>
      <c r="B469" s="8" t="s">
        <v>8</v>
      </c>
      <c r="C469" s="8" t="s">
        <v>9</v>
      </c>
      <c r="D469" s="7" t="s">
        <v>10</v>
      </c>
      <c r="E469" s="7" t="s">
        <v>11</v>
      </c>
      <c r="F469" s="7" t="s">
        <v>10</v>
      </c>
      <c r="G469" s="7" t="s">
        <v>12</v>
      </c>
    </row>
    <row r="470" spans="1:7" ht="15.75" x14ac:dyDescent="0.2">
      <c r="A470" s="276" t="s">
        <v>87</v>
      </c>
      <c r="B470" s="277"/>
      <c r="C470" s="277"/>
      <c r="D470" s="277"/>
      <c r="E470" s="277"/>
      <c r="F470" s="277"/>
      <c r="G470" s="278"/>
    </row>
    <row r="471" spans="1:7" ht="15.75" customHeight="1" x14ac:dyDescent="0.25">
      <c r="A471" s="11">
        <v>1</v>
      </c>
      <c r="B471" s="18" t="s">
        <v>71</v>
      </c>
      <c r="C471" s="20" t="s">
        <v>24</v>
      </c>
      <c r="D471" s="26">
        <v>86</v>
      </c>
      <c r="E471" s="12">
        <v>33</v>
      </c>
      <c r="F471" s="26">
        <v>86</v>
      </c>
      <c r="G471" s="20">
        <f>+E471*33</f>
        <v>1089</v>
      </c>
    </row>
    <row r="472" spans="1:7" ht="15.75" customHeight="1" x14ac:dyDescent="0.25">
      <c r="A472" s="11">
        <v>2</v>
      </c>
      <c r="B472" s="18" t="s">
        <v>82</v>
      </c>
      <c r="C472" s="20" t="s">
        <v>24</v>
      </c>
      <c r="D472" s="26">
        <v>86</v>
      </c>
      <c r="E472" s="12">
        <v>20</v>
      </c>
      <c r="F472" s="26">
        <v>86</v>
      </c>
      <c r="G472" s="20">
        <f>+E472*33</f>
        <v>660</v>
      </c>
    </row>
    <row r="473" spans="1:7" ht="15.75" customHeight="1" x14ac:dyDescent="0.25">
      <c r="A473" s="11">
        <v>3</v>
      </c>
      <c r="B473" s="18" t="s">
        <v>26</v>
      </c>
      <c r="C473" s="20" t="s">
        <v>46</v>
      </c>
      <c r="D473" s="26">
        <v>121</v>
      </c>
      <c r="E473" s="12">
        <v>5</v>
      </c>
      <c r="F473" s="26">
        <v>121</v>
      </c>
      <c r="G473" s="20">
        <v>261.5</v>
      </c>
    </row>
    <row r="474" spans="1:7" ht="15.75" customHeight="1" x14ac:dyDescent="0.25">
      <c r="A474" s="11">
        <v>4</v>
      </c>
      <c r="B474" s="18" t="s">
        <v>27</v>
      </c>
      <c r="C474" s="20" t="s">
        <v>29</v>
      </c>
      <c r="D474" s="26">
        <v>45</v>
      </c>
      <c r="E474" s="12">
        <v>2</v>
      </c>
      <c r="F474" s="26">
        <v>45</v>
      </c>
      <c r="G474" s="20">
        <f>+E474*48</f>
        <v>96</v>
      </c>
    </row>
    <row r="475" spans="1:7" ht="15.75" customHeight="1" x14ac:dyDescent="0.2">
      <c r="A475" s="279" t="s">
        <v>88</v>
      </c>
      <c r="B475" s="280"/>
      <c r="C475" s="280"/>
      <c r="D475" s="280"/>
      <c r="E475" s="280"/>
      <c r="F475" s="280"/>
      <c r="G475" s="281"/>
    </row>
    <row r="476" spans="1:7" ht="15.75" customHeight="1" x14ac:dyDescent="0.25">
      <c r="A476" s="11">
        <v>5</v>
      </c>
      <c r="B476" s="18" t="s">
        <v>27</v>
      </c>
      <c r="C476" s="20" t="s">
        <v>52</v>
      </c>
      <c r="D476" s="26" t="s">
        <v>68</v>
      </c>
      <c r="E476" s="12">
        <v>18</v>
      </c>
      <c r="F476" s="26" t="s">
        <v>68</v>
      </c>
      <c r="G476" s="20">
        <f>+E476*50</f>
        <v>900</v>
      </c>
    </row>
    <row r="477" spans="1:7" ht="15.75" customHeight="1" x14ac:dyDescent="0.25">
      <c r="A477" s="16"/>
      <c r="B477" s="14"/>
      <c r="C477" s="21"/>
      <c r="D477" s="25"/>
      <c r="E477" s="13"/>
      <c r="F477" s="25"/>
      <c r="G477" s="21"/>
    </row>
    <row r="478" spans="1:7" ht="15.75" x14ac:dyDescent="0.2">
      <c r="A478" s="266" t="s">
        <v>13</v>
      </c>
      <c r="B478" s="267"/>
      <c r="C478" s="267"/>
      <c r="D478" s="268"/>
      <c r="E478" s="19">
        <f>SUM(E471:E477)</f>
        <v>78</v>
      </c>
      <c r="F478" s="19"/>
      <c r="G478" s="19">
        <f>SUM(G471:G477)</f>
        <v>3006.5</v>
      </c>
    </row>
    <row r="480" spans="1:7" ht="18" x14ac:dyDescent="0.25">
      <c r="A480" s="3"/>
    </row>
    <row r="481" spans="1:1" ht="18" x14ac:dyDescent="0.25">
      <c r="A481" s="3"/>
    </row>
    <row r="484" spans="1:1" ht="18" x14ac:dyDescent="0.25">
      <c r="A484" s="3" t="s">
        <v>17</v>
      </c>
    </row>
    <row r="485" spans="1:1" ht="18" x14ac:dyDescent="0.25">
      <c r="A485" s="3" t="s">
        <v>18</v>
      </c>
    </row>
    <row r="502" spans="1:7" ht="15.75" x14ac:dyDescent="0.25">
      <c r="A502" s="1" t="s">
        <v>96</v>
      </c>
    </row>
    <row r="504" spans="1:7" ht="18" x14ac:dyDescent="0.25">
      <c r="A504" s="3" t="s">
        <v>0</v>
      </c>
      <c r="B504" s="4"/>
      <c r="E504" s="5" t="s">
        <v>97</v>
      </c>
      <c r="G504" s="5"/>
    </row>
    <row r="505" spans="1:7" ht="18" x14ac:dyDescent="0.25">
      <c r="A505" s="3"/>
      <c r="B505" s="3" t="s">
        <v>1</v>
      </c>
      <c r="C505" s="198"/>
      <c r="D505" s="3"/>
      <c r="E505" s="3"/>
      <c r="F505" s="3"/>
      <c r="G505" s="3"/>
    </row>
    <row r="506" spans="1:7" ht="18" x14ac:dyDescent="0.25">
      <c r="A506" s="3"/>
      <c r="B506" s="3" t="s">
        <v>2</v>
      </c>
      <c r="C506" s="198"/>
      <c r="D506" s="3"/>
      <c r="E506" s="3"/>
      <c r="F506" s="3"/>
      <c r="G506" s="3"/>
    </row>
    <row r="507" spans="1:7" ht="18" x14ac:dyDescent="0.25">
      <c r="A507" s="3"/>
      <c r="B507" s="3"/>
      <c r="C507" s="198"/>
      <c r="D507" s="3"/>
      <c r="E507" s="3"/>
      <c r="F507" s="3"/>
      <c r="G507" s="3"/>
    </row>
    <row r="508" spans="1:7" ht="18" x14ac:dyDescent="0.25">
      <c r="A508" s="5" t="s">
        <v>3</v>
      </c>
      <c r="B508" s="5"/>
      <c r="C508" s="198"/>
      <c r="D508" s="5"/>
      <c r="E508" s="3"/>
      <c r="F508" s="5"/>
      <c r="G508" s="3"/>
    </row>
    <row r="509" spans="1:7" ht="18" x14ac:dyDescent="0.25">
      <c r="A509" s="3"/>
      <c r="B509" s="3" t="s">
        <v>4</v>
      </c>
      <c r="C509" s="198"/>
      <c r="D509" s="3"/>
      <c r="E509" s="3"/>
      <c r="F509" s="3"/>
      <c r="G509" s="3"/>
    </row>
    <row r="510" spans="1:7" ht="18" x14ac:dyDescent="0.25">
      <c r="A510" s="3" t="s">
        <v>5</v>
      </c>
      <c r="B510" s="3"/>
      <c r="C510" s="198"/>
      <c r="D510" s="3"/>
      <c r="E510" s="3"/>
      <c r="F510" s="3"/>
      <c r="G510" s="3"/>
    </row>
    <row r="511" spans="1:7" ht="18" x14ac:dyDescent="0.25">
      <c r="A511" s="3"/>
      <c r="B511" s="3"/>
      <c r="C511" s="198"/>
      <c r="D511" s="3"/>
      <c r="E511" s="3"/>
      <c r="F511" s="3"/>
      <c r="G511" s="3"/>
    </row>
    <row r="512" spans="1:7" ht="18" x14ac:dyDescent="0.25">
      <c r="A512" s="3" t="s">
        <v>6</v>
      </c>
      <c r="B512" s="3"/>
      <c r="C512" s="198"/>
      <c r="D512" s="3"/>
      <c r="E512" s="3"/>
      <c r="F512" s="3"/>
      <c r="G512" s="3"/>
    </row>
    <row r="513" spans="1:7" ht="15.75" x14ac:dyDescent="0.25">
      <c r="A513" s="6"/>
      <c r="B513" s="6"/>
      <c r="C513" s="199"/>
      <c r="D513" s="6"/>
      <c r="E513" s="6"/>
      <c r="F513" s="6"/>
      <c r="G513" s="6"/>
    </row>
    <row r="514" spans="1:7" ht="31.5" x14ac:dyDescent="0.2">
      <c r="A514" s="7" t="s">
        <v>7</v>
      </c>
      <c r="B514" s="8" t="s">
        <v>8</v>
      </c>
      <c r="C514" s="8" t="s">
        <v>9</v>
      </c>
      <c r="D514" s="7" t="s">
        <v>10</v>
      </c>
      <c r="E514" s="7" t="s">
        <v>11</v>
      </c>
      <c r="F514" s="7" t="s">
        <v>10</v>
      </c>
      <c r="G514" s="7" t="s">
        <v>12</v>
      </c>
    </row>
    <row r="515" spans="1:7" ht="15.75" x14ac:dyDescent="0.2">
      <c r="A515" s="276" t="s">
        <v>87</v>
      </c>
      <c r="B515" s="277"/>
      <c r="C515" s="277"/>
      <c r="D515" s="277"/>
      <c r="E515" s="277"/>
      <c r="F515" s="277"/>
      <c r="G515" s="278"/>
    </row>
    <row r="516" spans="1:7" ht="15.75" customHeight="1" x14ac:dyDescent="0.25">
      <c r="A516" s="11">
        <v>1</v>
      </c>
      <c r="B516" s="18" t="s">
        <v>23</v>
      </c>
      <c r="C516" s="20" t="s">
        <v>24</v>
      </c>
      <c r="D516" s="26" t="s">
        <v>99</v>
      </c>
      <c r="E516" s="12">
        <v>50</v>
      </c>
      <c r="F516" s="26" t="s">
        <v>99</v>
      </c>
      <c r="G516" s="20">
        <f>+E516*54</f>
        <v>2700</v>
      </c>
    </row>
    <row r="517" spans="1:7" ht="15.75" customHeight="1" x14ac:dyDescent="0.25">
      <c r="A517" s="11">
        <v>2</v>
      </c>
      <c r="B517" s="18" t="s">
        <v>23</v>
      </c>
      <c r="C517" s="20" t="s">
        <v>31</v>
      </c>
      <c r="D517" s="26">
        <v>19</v>
      </c>
      <c r="E517" s="12">
        <v>15</v>
      </c>
      <c r="F517" s="26">
        <v>19</v>
      </c>
      <c r="G517" s="20">
        <f>+E517*54</f>
        <v>810</v>
      </c>
    </row>
    <row r="518" spans="1:7" ht="15.75" customHeight="1" x14ac:dyDescent="0.2">
      <c r="A518" s="279" t="s">
        <v>88</v>
      </c>
      <c r="B518" s="280"/>
      <c r="C518" s="280"/>
      <c r="D518" s="280"/>
      <c r="E518" s="280"/>
      <c r="F518" s="280"/>
      <c r="G518" s="281"/>
    </row>
    <row r="519" spans="1:7" ht="15.75" customHeight="1" x14ac:dyDescent="0.25">
      <c r="A519" s="11">
        <v>1</v>
      </c>
      <c r="B519" s="18" t="s">
        <v>98</v>
      </c>
      <c r="C519" s="20" t="s">
        <v>20</v>
      </c>
      <c r="D519" s="26">
        <v>161</v>
      </c>
      <c r="E519" s="12">
        <v>5</v>
      </c>
      <c r="F519" s="26">
        <v>161</v>
      </c>
      <c r="G519" s="12">
        <f>4*54+1*30</f>
        <v>246</v>
      </c>
    </row>
    <row r="520" spans="1:7" ht="15.75" customHeight="1" x14ac:dyDescent="0.25">
      <c r="A520" s="11">
        <v>2</v>
      </c>
      <c r="B520" s="18" t="s">
        <v>98</v>
      </c>
      <c r="C520" s="20" t="s">
        <v>52</v>
      </c>
      <c r="D520" s="26" t="s">
        <v>68</v>
      </c>
      <c r="E520" s="12">
        <v>5</v>
      </c>
      <c r="F520" s="26" t="s">
        <v>68</v>
      </c>
      <c r="G520" s="20">
        <f>+E520*50</f>
        <v>250</v>
      </c>
    </row>
    <row r="521" spans="1:7" ht="15.75" customHeight="1" x14ac:dyDescent="0.25">
      <c r="A521" s="11">
        <v>3</v>
      </c>
      <c r="B521" s="18" t="s">
        <v>28</v>
      </c>
      <c r="C521" s="20" t="s">
        <v>52</v>
      </c>
      <c r="D521" s="26" t="s">
        <v>68</v>
      </c>
      <c r="E521" s="12">
        <v>30</v>
      </c>
      <c r="F521" s="26" t="s">
        <v>68</v>
      </c>
      <c r="G521" s="20">
        <f>+E521*50</f>
        <v>1500</v>
      </c>
    </row>
    <row r="522" spans="1:7" ht="15.75" customHeight="1" x14ac:dyDescent="0.25">
      <c r="A522" s="16"/>
      <c r="B522" s="14"/>
      <c r="C522" s="21"/>
      <c r="D522" s="25"/>
      <c r="E522" s="13"/>
      <c r="F522" s="25"/>
      <c r="G522" s="21"/>
    </row>
    <row r="523" spans="1:7" ht="15.75" x14ac:dyDescent="0.2">
      <c r="A523" s="266" t="s">
        <v>13</v>
      </c>
      <c r="B523" s="267"/>
      <c r="C523" s="267"/>
      <c r="D523" s="268"/>
      <c r="E523" s="19">
        <f>SUM(E516:E522)</f>
        <v>105</v>
      </c>
      <c r="F523" s="19"/>
      <c r="G523" s="19">
        <f>SUM(G516:G522)</f>
        <v>5506</v>
      </c>
    </row>
    <row r="525" spans="1:7" ht="18" x14ac:dyDescent="0.25">
      <c r="A525" s="3"/>
    </row>
    <row r="526" spans="1:7" ht="18" x14ac:dyDescent="0.25">
      <c r="A526" s="3"/>
    </row>
    <row r="529" spans="1:1" ht="18" x14ac:dyDescent="0.25">
      <c r="A529" s="3" t="s">
        <v>17</v>
      </c>
    </row>
    <row r="530" spans="1:1" ht="18" x14ac:dyDescent="0.25">
      <c r="A530" s="3" t="s">
        <v>18</v>
      </c>
    </row>
    <row r="543" spans="1:1" ht="15.75" x14ac:dyDescent="0.25">
      <c r="A543" s="1" t="s">
        <v>100</v>
      </c>
    </row>
    <row r="545" spans="1:7" ht="18" x14ac:dyDescent="0.25">
      <c r="A545" s="3" t="s">
        <v>0</v>
      </c>
      <c r="B545" s="4"/>
      <c r="E545" s="5" t="s">
        <v>101</v>
      </c>
      <c r="G545" s="5"/>
    </row>
    <row r="546" spans="1:7" ht="18" x14ac:dyDescent="0.25">
      <c r="A546" s="3"/>
      <c r="B546" s="3" t="s">
        <v>1</v>
      </c>
      <c r="C546" s="198"/>
      <c r="D546" s="3"/>
      <c r="E546" s="3"/>
      <c r="F546" s="3"/>
      <c r="G546" s="3"/>
    </row>
    <row r="547" spans="1:7" ht="18" x14ac:dyDescent="0.25">
      <c r="A547" s="3"/>
      <c r="B547" s="3" t="s">
        <v>2</v>
      </c>
      <c r="C547" s="198"/>
      <c r="D547" s="3"/>
      <c r="E547" s="3"/>
      <c r="F547" s="3"/>
      <c r="G547" s="3"/>
    </row>
    <row r="548" spans="1:7" ht="18" x14ac:dyDescent="0.25">
      <c r="A548" s="3"/>
      <c r="B548" s="3"/>
      <c r="C548" s="198"/>
      <c r="D548" s="3"/>
      <c r="E548" s="3"/>
      <c r="F548" s="3"/>
      <c r="G548" s="3"/>
    </row>
    <row r="549" spans="1:7" ht="18" x14ac:dyDescent="0.25">
      <c r="A549" s="5" t="s">
        <v>3</v>
      </c>
      <c r="B549" s="5"/>
      <c r="C549" s="198"/>
      <c r="D549" s="5"/>
      <c r="E549" s="3"/>
      <c r="F549" s="5"/>
      <c r="G549" s="3"/>
    </row>
    <row r="550" spans="1:7" ht="18" x14ac:dyDescent="0.25">
      <c r="A550" s="3"/>
      <c r="B550" s="3" t="s">
        <v>4</v>
      </c>
      <c r="C550" s="198"/>
      <c r="D550" s="3"/>
      <c r="E550" s="3"/>
      <c r="F550" s="3"/>
      <c r="G550" s="3"/>
    </row>
    <row r="551" spans="1:7" ht="18" x14ac:dyDescent="0.25">
      <c r="A551" s="3" t="s">
        <v>5</v>
      </c>
      <c r="B551" s="3"/>
      <c r="C551" s="198"/>
      <c r="D551" s="3"/>
      <c r="E551" s="3"/>
      <c r="F551" s="3"/>
      <c r="G551" s="3"/>
    </row>
    <row r="552" spans="1:7" ht="18" x14ac:dyDescent="0.25">
      <c r="A552" s="3"/>
      <c r="B552" s="3"/>
      <c r="C552" s="198"/>
      <c r="D552" s="3"/>
      <c r="E552" s="3"/>
      <c r="F552" s="3"/>
      <c r="G552" s="3"/>
    </row>
    <row r="553" spans="1:7" ht="18" x14ac:dyDescent="0.25">
      <c r="A553" s="3" t="s">
        <v>6</v>
      </c>
      <c r="B553" s="3"/>
      <c r="C553" s="198"/>
      <c r="D553" s="3"/>
      <c r="E553" s="3"/>
      <c r="F553" s="3"/>
      <c r="G553" s="3"/>
    </row>
    <row r="554" spans="1:7" ht="15.75" x14ac:dyDescent="0.25">
      <c r="A554" s="6"/>
      <c r="B554" s="6"/>
      <c r="C554" s="199"/>
      <c r="D554" s="6"/>
      <c r="E554" s="6"/>
      <c r="F554" s="6"/>
      <c r="G554" s="6"/>
    </row>
    <row r="555" spans="1:7" ht="31.5" x14ac:dyDescent="0.2">
      <c r="A555" s="7" t="s">
        <v>7</v>
      </c>
      <c r="B555" s="8" t="s">
        <v>8</v>
      </c>
      <c r="C555" s="8" t="s">
        <v>9</v>
      </c>
      <c r="D555" s="7" t="s">
        <v>10</v>
      </c>
      <c r="E555" s="7" t="s">
        <v>11</v>
      </c>
      <c r="F555" s="7" t="s">
        <v>10</v>
      </c>
      <c r="G555" s="7" t="s">
        <v>12</v>
      </c>
    </row>
    <row r="556" spans="1:7" ht="15.75" x14ac:dyDescent="0.2">
      <c r="A556" s="276" t="s">
        <v>88</v>
      </c>
      <c r="B556" s="277"/>
      <c r="C556" s="277"/>
      <c r="D556" s="277"/>
      <c r="E556" s="277"/>
      <c r="F556" s="277"/>
      <c r="G556" s="278"/>
    </row>
    <row r="557" spans="1:7" ht="15.75" customHeight="1" x14ac:dyDescent="0.25">
      <c r="A557" s="11">
        <v>1</v>
      </c>
      <c r="B557" s="18" t="s">
        <v>102</v>
      </c>
      <c r="C557" s="20" t="s">
        <v>39</v>
      </c>
      <c r="D557" s="26" t="s">
        <v>68</v>
      </c>
      <c r="E557" s="12">
        <v>110</v>
      </c>
      <c r="F557" s="26" t="s">
        <v>68</v>
      </c>
      <c r="G557" s="20">
        <f>+E557*50</f>
        <v>5500</v>
      </c>
    </row>
    <row r="558" spans="1:7" ht="15.75" customHeight="1" x14ac:dyDescent="0.25">
      <c r="A558" s="11">
        <v>2</v>
      </c>
      <c r="B558" s="18" t="s">
        <v>27</v>
      </c>
      <c r="C558" s="20" t="s">
        <v>39</v>
      </c>
      <c r="D558" s="26" t="s">
        <v>68</v>
      </c>
      <c r="E558" s="12">
        <v>60</v>
      </c>
      <c r="F558" s="26" t="s">
        <v>68</v>
      </c>
      <c r="G558" s="20">
        <f>+E558*50</f>
        <v>3000</v>
      </c>
    </row>
    <row r="559" spans="1:7" ht="15.75" customHeight="1" x14ac:dyDescent="0.25">
      <c r="A559" s="11">
        <v>3</v>
      </c>
      <c r="B559" s="18" t="s">
        <v>61</v>
      </c>
      <c r="C559" s="20" t="s">
        <v>39</v>
      </c>
      <c r="D559" s="26" t="s">
        <v>68</v>
      </c>
      <c r="E559" s="12">
        <v>100</v>
      </c>
      <c r="F559" s="26" t="s">
        <v>68</v>
      </c>
      <c r="G559" s="20">
        <f>+E559*50</f>
        <v>5000</v>
      </c>
    </row>
    <row r="560" spans="1:7" ht="15.75" customHeight="1" x14ac:dyDescent="0.25">
      <c r="A560" s="11">
        <v>4</v>
      </c>
      <c r="B560" s="18" t="s">
        <v>30</v>
      </c>
      <c r="C560" s="20" t="s">
        <v>39</v>
      </c>
      <c r="D560" s="26" t="s">
        <v>68</v>
      </c>
      <c r="E560" s="12">
        <v>80</v>
      </c>
      <c r="F560" s="26" t="s">
        <v>68</v>
      </c>
      <c r="G560" s="20">
        <f>+E560*50</f>
        <v>4000</v>
      </c>
    </row>
    <row r="561" spans="1:7" ht="15.75" x14ac:dyDescent="0.2">
      <c r="A561" s="266" t="s">
        <v>13</v>
      </c>
      <c r="B561" s="267"/>
      <c r="C561" s="267"/>
      <c r="D561" s="268"/>
      <c r="E561" s="19">
        <f>SUM(E557:E560)</f>
        <v>350</v>
      </c>
      <c r="F561" s="19"/>
      <c r="G561" s="19">
        <f>SUM(G557:G560)</f>
        <v>17500</v>
      </c>
    </row>
    <row r="563" spans="1:7" ht="18" x14ac:dyDescent="0.25">
      <c r="A563" s="3"/>
    </row>
    <row r="564" spans="1:7" ht="18" x14ac:dyDescent="0.25">
      <c r="A564" s="3"/>
    </row>
    <row r="567" spans="1:7" ht="18" x14ac:dyDescent="0.25">
      <c r="A567" s="3" t="s">
        <v>17</v>
      </c>
    </row>
    <row r="568" spans="1:7" ht="18" x14ac:dyDescent="0.25">
      <c r="A568" s="3" t="s">
        <v>18</v>
      </c>
    </row>
    <row r="590" spans="1:7" ht="15.75" x14ac:dyDescent="0.25">
      <c r="A590" s="1" t="s">
        <v>103</v>
      </c>
    </row>
    <row r="592" spans="1:7" ht="18" x14ac:dyDescent="0.25">
      <c r="A592" s="3" t="s">
        <v>0</v>
      </c>
      <c r="B592" s="4"/>
      <c r="E592" s="5" t="s">
        <v>101</v>
      </c>
      <c r="G592" s="5"/>
    </row>
    <row r="593" spans="1:7" ht="18" x14ac:dyDescent="0.25">
      <c r="A593" s="3"/>
      <c r="B593" s="3" t="s">
        <v>1</v>
      </c>
      <c r="C593" s="198"/>
      <c r="D593" s="3"/>
      <c r="E593" s="3"/>
      <c r="F593" s="3"/>
      <c r="G593" s="3"/>
    </row>
    <row r="594" spans="1:7" ht="18" x14ac:dyDescent="0.25">
      <c r="A594" s="3"/>
      <c r="B594" s="3" t="s">
        <v>2</v>
      </c>
      <c r="C594" s="198"/>
      <c r="D594" s="3"/>
      <c r="E594" s="3"/>
      <c r="F594" s="3"/>
      <c r="G594" s="3"/>
    </row>
    <row r="595" spans="1:7" ht="18" x14ac:dyDescent="0.25">
      <c r="A595" s="3"/>
      <c r="B595" s="3"/>
      <c r="C595" s="198"/>
      <c r="D595" s="3"/>
      <c r="E595" s="3"/>
      <c r="F595" s="3"/>
      <c r="G595" s="3"/>
    </row>
    <row r="596" spans="1:7" ht="18" x14ac:dyDescent="0.25">
      <c r="A596" s="5" t="s">
        <v>3</v>
      </c>
      <c r="B596" s="5"/>
      <c r="C596" s="198"/>
      <c r="D596" s="5"/>
      <c r="E596" s="3"/>
      <c r="F596" s="5"/>
      <c r="G596" s="3"/>
    </row>
    <row r="597" spans="1:7" ht="18" x14ac:dyDescent="0.25">
      <c r="A597" s="3"/>
      <c r="B597" s="3" t="s">
        <v>4</v>
      </c>
      <c r="C597" s="198"/>
      <c r="D597" s="3"/>
      <c r="E597" s="3"/>
      <c r="F597" s="3"/>
      <c r="G597" s="3"/>
    </row>
    <row r="598" spans="1:7" ht="18" x14ac:dyDescent="0.25">
      <c r="A598" s="3" t="s">
        <v>5</v>
      </c>
      <c r="B598" s="3"/>
      <c r="C598" s="198"/>
      <c r="D598" s="3"/>
      <c r="E598" s="3"/>
      <c r="F598" s="3"/>
      <c r="G598" s="3"/>
    </row>
    <row r="599" spans="1:7" ht="18" x14ac:dyDescent="0.25">
      <c r="A599" s="3"/>
      <c r="B599" s="3"/>
      <c r="C599" s="198"/>
      <c r="D599" s="3"/>
      <c r="E599" s="3"/>
      <c r="F599" s="3"/>
      <c r="G599" s="3"/>
    </row>
    <row r="600" spans="1:7" ht="18" x14ac:dyDescent="0.25">
      <c r="A600" s="3" t="s">
        <v>6</v>
      </c>
      <c r="B600" s="3"/>
      <c r="C600" s="198"/>
      <c r="D600" s="3"/>
      <c r="E600" s="3"/>
      <c r="F600" s="3"/>
      <c r="G600" s="3"/>
    </row>
    <row r="601" spans="1:7" ht="15.75" x14ac:dyDescent="0.25">
      <c r="A601" s="6"/>
      <c r="B601" s="6"/>
      <c r="C601" s="199"/>
      <c r="D601" s="6"/>
      <c r="E601" s="6"/>
      <c r="F601" s="6"/>
      <c r="G601" s="6"/>
    </row>
    <row r="602" spans="1:7" ht="31.5" x14ac:dyDescent="0.2">
      <c r="A602" s="7" t="s">
        <v>7</v>
      </c>
      <c r="B602" s="8" t="s">
        <v>8</v>
      </c>
      <c r="C602" s="8" t="s">
        <v>9</v>
      </c>
      <c r="D602" s="7" t="s">
        <v>10</v>
      </c>
      <c r="E602" s="7" t="s">
        <v>11</v>
      </c>
      <c r="F602" s="7" t="s">
        <v>10</v>
      </c>
      <c r="G602" s="7" t="s">
        <v>12</v>
      </c>
    </row>
    <row r="603" spans="1:7" ht="15.75" x14ac:dyDescent="0.2">
      <c r="A603" s="276" t="s">
        <v>88</v>
      </c>
      <c r="B603" s="277"/>
      <c r="C603" s="277"/>
      <c r="D603" s="277"/>
      <c r="E603" s="277"/>
      <c r="F603" s="277"/>
      <c r="G603" s="278"/>
    </row>
    <row r="604" spans="1:7" ht="15.75" customHeight="1" x14ac:dyDescent="0.25">
      <c r="A604" s="11">
        <v>1</v>
      </c>
      <c r="B604" s="18" t="s">
        <v>23</v>
      </c>
      <c r="C604" s="20" t="s">
        <v>24</v>
      </c>
      <c r="D604" s="26" t="s">
        <v>104</v>
      </c>
      <c r="E604" s="12">
        <v>40</v>
      </c>
      <c r="F604" s="26" t="s">
        <v>104</v>
      </c>
      <c r="G604" s="20">
        <f>+E604*54</f>
        <v>2160</v>
      </c>
    </row>
    <row r="605" spans="1:7" ht="15.75" customHeight="1" x14ac:dyDescent="0.25">
      <c r="A605" s="11">
        <v>2</v>
      </c>
      <c r="B605" s="18" t="s">
        <v>23</v>
      </c>
      <c r="C605" s="20" t="s">
        <v>31</v>
      </c>
      <c r="D605" s="26">
        <v>19</v>
      </c>
      <c r="E605" s="12">
        <v>7</v>
      </c>
      <c r="F605" s="26">
        <v>19</v>
      </c>
      <c r="G605" s="20">
        <f>+E605*54</f>
        <v>378</v>
      </c>
    </row>
    <row r="606" spans="1:7" ht="15.75" customHeight="1" x14ac:dyDescent="0.25">
      <c r="A606" s="11">
        <v>3</v>
      </c>
      <c r="B606" s="18" t="s">
        <v>23</v>
      </c>
      <c r="C606" s="20" t="s">
        <v>51</v>
      </c>
      <c r="D606" s="26">
        <v>34</v>
      </c>
      <c r="E606" s="12">
        <v>6</v>
      </c>
      <c r="F606" s="26">
        <v>34</v>
      </c>
      <c r="G606" s="20">
        <f>+E606*45</f>
        <v>270</v>
      </c>
    </row>
    <row r="607" spans="1:7" ht="15.75" customHeight="1" x14ac:dyDescent="0.25">
      <c r="A607" s="16"/>
      <c r="B607" s="14"/>
      <c r="C607" s="21"/>
      <c r="D607" s="25"/>
      <c r="E607" s="13"/>
      <c r="F607" s="25"/>
      <c r="G607" s="21"/>
    </row>
    <row r="608" spans="1:7" ht="15.75" customHeight="1" x14ac:dyDescent="0.25">
      <c r="A608" s="11">
        <v>4</v>
      </c>
      <c r="B608" s="18" t="s">
        <v>23</v>
      </c>
      <c r="C608" s="20" t="s">
        <v>42</v>
      </c>
      <c r="D608" s="26" t="s">
        <v>68</v>
      </c>
      <c r="E608" s="12">
        <v>96</v>
      </c>
      <c r="F608" s="26" t="s">
        <v>68</v>
      </c>
      <c r="G608" s="20">
        <f>+E608*50</f>
        <v>4800</v>
      </c>
    </row>
    <row r="609" spans="1:7" ht="15.75" customHeight="1" x14ac:dyDescent="0.25">
      <c r="A609" s="16"/>
      <c r="B609" s="14"/>
      <c r="C609" s="21"/>
      <c r="D609" s="25"/>
      <c r="E609" s="13"/>
      <c r="F609" s="25"/>
      <c r="G609" s="21"/>
    </row>
    <row r="610" spans="1:7" ht="15.75" customHeight="1" x14ac:dyDescent="0.25">
      <c r="A610" s="11">
        <v>5</v>
      </c>
      <c r="B610" s="18" t="s">
        <v>19</v>
      </c>
      <c r="C610" s="20" t="s">
        <v>20</v>
      </c>
      <c r="D610" s="26" t="s">
        <v>105</v>
      </c>
      <c r="E610" s="12">
        <v>5</v>
      </c>
      <c r="F610" s="26" t="s">
        <v>105</v>
      </c>
      <c r="G610" s="20">
        <f>+E610*54</f>
        <v>270</v>
      </c>
    </row>
    <row r="611" spans="1:7" ht="15.75" customHeight="1" x14ac:dyDescent="0.25">
      <c r="A611" s="11">
        <v>6</v>
      </c>
      <c r="B611" s="18" t="s">
        <v>19</v>
      </c>
      <c r="C611" s="20" t="s">
        <v>21</v>
      </c>
      <c r="D611" s="26" t="s">
        <v>57</v>
      </c>
      <c r="E611" s="12">
        <v>5</v>
      </c>
      <c r="F611" s="26" t="s">
        <v>57</v>
      </c>
      <c r="G611" s="20">
        <f>+E611*48</f>
        <v>240</v>
      </c>
    </row>
    <row r="612" spans="1:7" ht="15.75" customHeight="1" x14ac:dyDescent="0.25">
      <c r="A612" s="11">
        <v>7</v>
      </c>
      <c r="B612" s="18" t="s">
        <v>89</v>
      </c>
      <c r="C612" s="20" t="s">
        <v>52</v>
      </c>
      <c r="D612" s="26" t="s">
        <v>68</v>
      </c>
      <c r="E612" s="12">
        <v>20</v>
      </c>
      <c r="F612" s="26" t="s">
        <v>68</v>
      </c>
      <c r="G612" s="20">
        <f>+E612*50</f>
        <v>1000</v>
      </c>
    </row>
    <row r="613" spans="1:7" ht="15.75" customHeight="1" x14ac:dyDescent="0.25">
      <c r="A613" s="11">
        <v>8</v>
      </c>
      <c r="B613" s="18" t="s">
        <v>61</v>
      </c>
      <c r="C613" s="20" t="s">
        <v>106</v>
      </c>
      <c r="D613" s="26" t="s">
        <v>68</v>
      </c>
      <c r="E613" s="12">
        <v>55</v>
      </c>
      <c r="F613" s="26" t="s">
        <v>68</v>
      </c>
      <c r="G613" s="20">
        <f>+E613*50</f>
        <v>2750</v>
      </c>
    </row>
    <row r="614" spans="1:7" ht="15.75" customHeight="1" x14ac:dyDescent="0.25">
      <c r="A614" s="11">
        <v>9</v>
      </c>
      <c r="B614" s="18" t="s">
        <v>61</v>
      </c>
      <c r="C614" s="20" t="s">
        <v>24</v>
      </c>
      <c r="D614" s="26">
        <v>86</v>
      </c>
      <c r="E614" s="12">
        <v>25</v>
      </c>
      <c r="F614" s="26">
        <v>86</v>
      </c>
      <c r="G614" s="20">
        <f>+E614*54</f>
        <v>1350</v>
      </c>
    </row>
    <row r="615" spans="1:7" ht="15.75" customHeight="1" x14ac:dyDescent="0.25">
      <c r="A615" s="11">
        <v>10</v>
      </c>
      <c r="B615" s="18" t="s">
        <v>61</v>
      </c>
      <c r="C615" s="20" t="s">
        <v>24</v>
      </c>
      <c r="D615" s="26" t="s">
        <v>104</v>
      </c>
      <c r="E615" s="12">
        <v>12</v>
      </c>
      <c r="F615" s="26" t="s">
        <v>104</v>
      </c>
      <c r="G615" s="20">
        <f>+E615*54</f>
        <v>648</v>
      </c>
    </row>
    <row r="616" spans="1:7" ht="15.75" customHeight="1" x14ac:dyDescent="0.25">
      <c r="A616" s="16"/>
      <c r="B616" s="14"/>
      <c r="C616" s="21"/>
      <c r="D616" s="25"/>
      <c r="E616" s="13"/>
      <c r="F616" s="25"/>
      <c r="G616" s="21"/>
    </row>
    <row r="617" spans="1:7" ht="15.75" x14ac:dyDescent="0.2">
      <c r="A617" s="266" t="s">
        <v>13</v>
      </c>
      <c r="B617" s="267"/>
      <c r="C617" s="267"/>
      <c r="D617" s="268"/>
      <c r="E617" s="19">
        <f>SUM(E604:E608)</f>
        <v>149</v>
      </c>
      <c r="F617" s="19"/>
      <c r="G617" s="19">
        <f>SUM(G604:G607)</f>
        <v>2808</v>
      </c>
    </row>
    <row r="619" spans="1:7" ht="18" x14ac:dyDescent="0.25">
      <c r="A619" s="3"/>
    </row>
    <row r="620" spans="1:7" ht="18" x14ac:dyDescent="0.25">
      <c r="A620" s="3"/>
    </row>
    <row r="623" spans="1:7" ht="18" x14ac:dyDescent="0.25">
      <c r="A623" s="3" t="s">
        <v>17</v>
      </c>
    </row>
    <row r="624" spans="1:7" ht="18" x14ac:dyDescent="0.25">
      <c r="A624" s="3" t="s">
        <v>18</v>
      </c>
    </row>
    <row r="635" spans="1:7" ht="15.75" x14ac:dyDescent="0.25">
      <c r="A635" s="1" t="s">
        <v>107</v>
      </c>
    </row>
    <row r="637" spans="1:7" ht="18" x14ac:dyDescent="0.25">
      <c r="A637" s="3" t="s">
        <v>0</v>
      </c>
      <c r="B637" s="4"/>
      <c r="E637" s="5" t="s">
        <v>108</v>
      </c>
      <c r="G637" s="5"/>
    </row>
    <row r="638" spans="1:7" ht="18" x14ac:dyDescent="0.25">
      <c r="A638" s="3"/>
      <c r="B638" s="3" t="s">
        <v>1</v>
      </c>
      <c r="C638" s="198"/>
      <c r="D638" s="3"/>
      <c r="E638" s="3"/>
      <c r="F638" s="3"/>
      <c r="G638" s="3"/>
    </row>
    <row r="639" spans="1:7" ht="18" x14ac:dyDescent="0.25">
      <c r="A639" s="3"/>
      <c r="B639" s="3" t="s">
        <v>2</v>
      </c>
      <c r="C639" s="198"/>
      <c r="D639" s="3"/>
      <c r="E639" s="3"/>
      <c r="F639" s="3"/>
      <c r="G639" s="3"/>
    </row>
    <row r="640" spans="1:7" ht="18" x14ac:dyDescent="0.25">
      <c r="A640" s="3"/>
      <c r="B640" s="3"/>
      <c r="C640" s="198"/>
      <c r="D640" s="3"/>
      <c r="E640" s="3"/>
      <c r="F640" s="3"/>
      <c r="G640" s="3"/>
    </row>
    <row r="641" spans="1:7" ht="18" x14ac:dyDescent="0.25">
      <c r="A641" s="5" t="s">
        <v>3</v>
      </c>
      <c r="B641" s="5"/>
      <c r="C641" s="198"/>
      <c r="D641" s="5"/>
      <c r="E641" s="3"/>
      <c r="F641" s="5"/>
      <c r="G641" s="3"/>
    </row>
    <row r="642" spans="1:7" ht="18" x14ac:dyDescent="0.25">
      <c r="A642" s="3"/>
      <c r="B642" s="3" t="s">
        <v>4</v>
      </c>
      <c r="C642" s="198"/>
      <c r="D642" s="3"/>
      <c r="E642" s="3"/>
      <c r="F642" s="3"/>
      <c r="G642" s="3"/>
    </row>
    <row r="643" spans="1:7" ht="18" x14ac:dyDescent="0.25">
      <c r="A643" s="3" t="s">
        <v>5</v>
      </c>
      <c r="B643" s="3"/>
      <c r="C643" s="198"/>
      <c r="D643" s="3"/>
      <c r="E643" s="3"/>
      <c r="F643" s="3"/>
      <c r="G643" s="3"/>
    </row>
    <row r="644" spans="1:7" ht="18" x14ac:dyDescent="0.25">
      <c r="A644" s="3"/>
      <c r="B644" s="3"/>
      <c r="C644" s="198"/>
      <c r="D644" s="3"/>
      <c r="E644" s="3"/>
      <c r="F644" s="3"/>
      <c r="G644" s="3"/>
    </row>
    <row r="645" spans="1:7" ht="18" x14ac:dyDescent="0.25">
      <c r="A645" s="3" t="s">
        <v>6</v>
      </c>
      <c r="B645" s="3"/>
      <c r="C645" s="198"/>
      <c r="D645" s="3"/>
      <c r="E645" s="3"/>
      <c r="F645" s="3"/>
      <c r="G645" s="3"/>
    </row>
    <row r="646" spans="1:7" ht="15.75" x14ac:dyDescent="0.25">
      <c r="A646" s="6"/>
      <c r="B646" s="6"/>
      <c r="C646" s="199"/>
      <c r="D646" s="6"/>
      <c r="E646" s="6"/>
      <c r="F646" s="6"/>
      <c r="G646" s="6"/>
    </row>
    <row r="647" spans="1:7" ht="31.5" x14ac:dyDescent="0.2">
      <c r="A647" s="7" t="s">
        <v>7</v>
      </c>
      <c r="B647" s="8" t="s">
        <v>8</v>
      </c>
      <c r="C647" s="8" t="s">
        <v>9</v>
      </c>
      <c r="D647" s="7" t="s">
        <v>10</v>
      </c>
      <c r="E647" s="7" t="s">
        <v>11</v>
      </c>
      <c r="F647" s="7" t="s">
        <v>10</v>
      </c>
      <c r="G647" s="7" t="s">
        <v>12</v>
      </c>
    </row>
    <row r="648" spans="1:7" ht="15.75" x14ac:dyDescent="0.2">
      <c r="A648" s="276" t="s">
        <v>88</v>
      </c>
      <c r="B648" s="277"/>
      <c r="C648" s="277"/>
      <c r="D648" s="277"/>
      <c r="E648" s="277"/>
      <c r="F648" s="277"/>
      <c r="G648" s="278"/>
    </row>
    <row r="649" spans="1:7" ht="15.75" customHeight="1" x14ac:dyDescent="0.25">
      <c r="A649" s="11">
        <v>1</v>
      </c>
      <c r="B649" s="18" t="s">
        <v>71</v>
      </c>
      <c r="C649" s="20" t="s">
        <v>39</v>
      </c>
      <c r="D649" s="26" t="s">
        <v>68</v>
      </c>
      <c r="E649" s="12">
        <v>60</v>
      </c>
      <c r="F649" s="26" t="s">
        <v>68</v>
      </c>
      <c r="G649" s="20">
        <f>+E649*50</f>
        <v>3000</v>
      </c>
    </row>
    <row r="650" spans="1:7" ht="15.75" customHeight="1" x14ac:dyDescent="0.25">
      <c r="A650" s="11">
        <f>+A649+1</f>
        <v>2</v>
      </c>
      <c r="B650" s="18" t="s">
        <v>109</v>
      </c>
      <c r="C650" s="20" t="s">
        <v>39</v>
      </c>
      <c r="D650" s="26" t="s">
        <v>68</v>
      </c>
      <c r="E650" s="12">
        <v>20</v>
      </c>
      <c r="F650" s="26" t="s">
        <v>68</v>
      </c>
      <c r="G650" s="20">
        <f>+E650*50</f>
        <v>1000</v>
      </c>
    </row>
    <row r="651" spans="1:7" ht="15.75" customHeight="1" x14ac:dyDescent="0.25">
      <c r="A651" s="11">
        <f t="shared" ref="A651:A658" si="1">+A650+1</f>
        <v>3</v>
      </c>
      <c r="B651" s="18" t="s">
        <v>53</v>
      </c>
      <c r="C651" s="20" t="s">
        <v>24</v>
      </c>
      <c r="D651" s="26">
        <v>86</v>
      </c>
      <c r="E651" s="12">
        <v>10</v>
      </c>
      <c r="F651" s="26">
        <v>86</v>
      </c>
      <c r="G651" s="20">
        <f>+E651*54</f>
        <v>540</v>
      </c>
    </row>
    <row r="652" spans="1:7" ht="15.75" customHeight="1" x14ac:dyDescent="0.25">
      <c r="A652" s="11">
        <f t="shared" si="1"/>
        <v>4</v>
      </c>
      <c r="B652" s="18" t="s">
        <v>82</v>
      </c>
      <c r="C652" s="20" t="s">
        <v>24</v>
      </c>
      <c r="D652" s="26">
        <v>86</v>
      </c>
      <c r="E652" s="12">
        <v>20</v>
      </c>
      <c r="F652" s="26">
        <v>86</v>
      </c>
      <c r="G652" s="20">
        <f>+E652*54</f>
        <v>1080</v>
      </c>
    </row>
    <row r="653" spans="1:7" ht="15.75" customHeight="1" x14ac:dyDescent="0.25">
      <c r="A653" s="29"/>
      <c r="B653" s="30"/>
      <c r="C653" s="32"/>
      <c r="D653" s="32"/>
      <c r="E653" s="31"/>
      <c r="F653" s="32"/>
      <c r="G653" s="32"/>
    </row>
    <row r="654" spans="1:7" ht="15.75" customHeight="1" x14ac:dyDescent="0.25">
      <c r="A654" s="11">
        <f t="shared" si="1"/>
        <v>1</v>
      </c>
      <c r="B654" s="18" t="s">
        <v>30</v>
      </c>
      <c r="C654" s="20" t="s">
        <v>39</v>
      </c>
      <c r="D654" s="26" t="s">
        <v>68</v>
      </c>
      <c r="E654" s="12">
        <v>60</v>
      </c>
      <c r="F654" s="26" t="s">
        <v>68</v>
      </c>
      <c r="G654" s="20">
        <f>+E654*50</f>
        <v>3000</v>
      </c>
    </row>
    <row r="655" spans="1:7" ht="15.75" customHeight="1" x14ac:dyDescent="0.25">
      <c r="A655" s="11">
        <f t="shared" si="1"/>
        <v>2</v>
      </c>
      <c r="B655" s="18" t="s">
        <v>33</v>
      </c>
      <c r="C655" s="20" t="s">
        <v>39</v>
      </c>
      <c r="D655" s="26" t="s">
        <v>68</v>
      </c>
      <c r="E655" s="12">
        <v>10</v>
      </c>
      <c r="F655" s="26" t="s">
        <v>68</v>
      </c>
      <c r="G655" s="20">
        <f>+E655*50</f>
        <v>500</v>
      </c>
    </row>
    <row r="656" spans="1:7" ht="15.75" customHeight="1" x14ac:dyDescent="0.25">
      <c r="A656" s="11">
        <f t="shared" si="1"/>
        <v>3</v>
      </c>
      <c r="B656" s="18" t="s">
        <v>83</v>
      </c>
      <c r="C656" s="20" t="s">
        <v>20</v>
      </c>
      <c r="D656" s="26">
        <v>161</v>
      </c>
      <c r="E656" s="12">
        <v>10</v>
      </c>
      <c r="F656" s="26">
        <v>161</v>
      </c>
      <c r="G656" s="20">
        <f>+E656*54</f>
        <v>540</v>
      </c>
    </row>
    <row r="657" spans="1:7" ht="15.75" customHeight="1" x14ac:dyDescent="0.25">
      <c r="A657" s="11">
        <f t="shared" si="1"/>
        <v>4</v>
      </c>
      <c r="B657" s="18" t="s">
        <v>110</v>
      </c>
      <c r="C657" s="20" t="s">
        <v>49</v>
      </c>
      <c r="D657" s="26" t="s">
        <v>68</v>
      </c>
      <c r="E657" s="12">
        <v>5</v>
      </c>
      <c r="F657" s="26" t="s">
        <v>68</v>
      </c>
      <c r="G657" s="20">
        <f>+E657*50</f>
        <v>250</v>
      </c>
    </row>
    <row r="658" spans="1:7" ht="15.75" customHeight="1" x14ac:dyDescent="0.25">
      <c r="A658" s="11">
        <f t="shared" si="1"/>
        <v>5</v>
      </c>
      <c r="B658" s="18" t="s">
        <v>83</v>
      </c>
      <c r="C658" s="20" t="s">
        <v>49</v>
      </c>
      <c r="D658" s="26" t="s">
        <v>68</v>
      </c>
      <c r="E658" s="12">
        <v>5</v>
      </c>
      <c r="F658" s="26" t="s">
        <v>68</v>
      </c>
      <c r="G658" s="20">
        <f>+E658*50</f>
        <v>250</v>
      </c>
    </row>
    <row r="659" spans="1:7" ht="15.75" customHeight="1" x14ac:dyDescent="0.25">
      <c r="A659" s="17"/>
      <c r="B659" s="22"/>
      <c r="C659" s="23"/>
      <c r="D659" s="28"/>
      <c r="E659" s="15"/>
      <c r="F659" s="28"/>
      <c r="G659" s="23"/>
    </row>
    <row r="660" spans="1:7" ht="15.75" customHeight="1" x14ac:dyDescent="0.25">
      <c r="A660" s="11">
        <f t="shared" ref="A660" si="2">+A659+1</f>
        <v>1</v>
      </c>
      <c r="B660" s="18" t="s">
        <v>23</v>
      </c>
      <c r="C660" s="20" t="s">
        <v>43</v>
      </c>
      <c r="D660" s="26" t="s">
        <v>68</v>
      </c>
      <c r="E660" s="12">
        <v>80</v>
      </c>
      <c r="F660" s="26" t="s">
        <v>68</v>
      </c>
      <c r="G660" s="20">
        <f>+E660*50</f>
        <v>4000</v>
      </c>
    </row>
    <row r="661" spans="1:7" ht="15.75" customHeight="1" x14ac:dyDescent="0.25">
      <c r="A661" s="11">
        <v>2</v>
      </c>
      <c r="B661" s="18" t="s">
        <v>23</v>
      </c>
      <c r="C661" s="20" t="s">
        <v>31</v>
      </c>
      <c r="D661" s="26">
        <v>18</v>
      </c>
      <c r="E661" s="12">
        <v>15</v>
      </c>
      <c r="F661" s="26">
        <v>18</v>
      </c>
      <c r="G661" s="20">
        <f>+E661*50</f>
        <v>750</v>
      </c>
    </row>
    <row r="662" spans="1:7" ht="15.75" customHeight="1" x14ac:dyDescent="0.25">
      <c r="A662" s="16"/>
      <c r="B662" s="14"/>
      <c r="C662" s="21"/>
      <c r="D662" s="25"/>
      <c r="E662" s="13"/>
      <c r="F662" s="25"/>
      <c r="G662" s="21"/>
    </row>
    <row r="663" spans="1:7" ht="15.75" customHeight="1" x14ac:dyDescent="0.2">
      <c r="A663" s="266" t="s">
        <v>13</v>
      </c>
      <c r="B663" s="267"/>
      <c r="C663" s="267"/>
      <c r="D663" s="268"/>
      <c r="E663" s="19">
        <f>SUM(E649:E658)</f>
        <v>200</v>
      </c>
      <c r="F663" s="19"/>
      <c r="G663" s="19">
        <f>SUM(G649:G651)</f>
        <v>4540</v>
      </c>
    </row>
    <row r="665" spans="1:7" ht="18" x14ac:dyDescent="0.25">
      <c r="A665" s="3"/>
    </row>
    <row r="666" spans="1:7" ht="18" x14ac:dyDescent="0.25">
      <c r="A666" s="3"/>
    </row>
    <row r="669" spans="1:7" ht="18" x14ac:dyDescent="0.25">
      <c r="A669" s="3" t="s">
        <v>17</v>
      </c>
    </row>
    <row r="670" spans="1:7" ht="18" x14ac:dyDescent="0.25">
      <c r="A670" s="3" t="s">
        <v>18</v>
      </c>
    </row>
    <row r="680" spans="1:7" ht="15.75" x14ac:dyDescent="0.25">
      <c r="A680" s="1" t="s">
        <v>112</v>
      </c>
    </row>
    <row r="682" spans="1:7" ht="18" x14ac:dyDescent="0.25">
      <c r="A682" s="3" t="s">
        <v>0</v>
      </c>
      <c r="B682" s="4"/>
      <c r="E682" s="5" t="s">
        <v>111</v>
      </c>
      <c r="G682" s="5"/>
    </row>
    <row r="683" spans="1:7" ht="18" x14ac:dyDescent="0.25">
      <c r="A683" s="3"/>
      <c r="B683" s="3" t="s">
        <v>1</v>
      </c>
      <c r="C683" s="198"/>
      <c r="D683" s="3"/>
      <c r="E683" s="3"/>
      <c r="F683" s="3"/>
      <c r="G683" s="3"/>
    </row>
    <row r="684" spans="1:7" ht="18" x14ac:dyDescent="0.25">
      <c r="A684" s="3"/>
      <c r="B684" s="3" t="s">
        <v>2</v>
      </c>
      <c r="C684" s="198"/>
      <c r="D684" s="3"/>
      <c r="E684" s="3"/>
      <c r="F684" s="3"/>
      <c r="G684" s="3"/>
    </row>
    <row r="685" spans="1:7" ht="18" x14ac:dyDescent="0.25">
      <c r="A685" s="3"/>
      <c r="B685" s="3"/>
      <c r="C685" s="198"/>
      <c r="D685" s="3"/>
      <c r="E685" s="3"/>
      <c r="F685" s="3"/>
      <c r="G685" s="3"/>
    </row>
    <row r="686" spans="1:7" ht="18" x14ac:dyDescent="0.25">
      <c r="A686" s="5" t="s">
        <v>3</v>
      </c>
      <c r="B686" s="5"/>
      <c r="C686" s="198"/>
      <c r="D686" s="5"/>
      <c r="E686" s="3"/>
      <c r="F686" s="5"/>
      <c r="G686" s="3"/>
    </row>
    <row r="687" spans="1:7" ht="18" x14ac:dyDescent="0.25">
      <c r="A687" s="3"/>
      <c r="B687" s="3" t="s">
        <v>4</v>
      </c>
      <c r="C687" s="198"/>
      <c r="D687" s="3"/>
      <c r="E687" s="3"/>
      <c r="F687" s="3"/>
      <c r="G687" s="3"/>
    </row>
    <row r="688" spans="1:7" ht="18" x14ac:dyDescent="0.25">
      <c r="A688" s="3" t="s">
        <v>5</v>
      </c>
      <c r="B688" s="3"/>
      <c r="C688" s="198"/>
      <c r="D688" s="3"/>
      <c r="E688" s="3"/>
      <c r="F688" s="3"/>
      <c r="G688" s="3"/>
    </row>
    <row r="689" spans="1:7" ht="18" x14ac:dyDescent="0.25">
      <c r="A689" s="3"/>
      <c r="B689" s="3"/>
      <c r="C689" s="198"/>
      <c r="D689" s="3"/>
      <c r="E689" s="3"/>
      <c r="F689" s="3"/>
      <c r="G689" s="3"/>
    </row>
    <row r="690" spans="1:7" ht="18" x14ac:dyDescent="0.25">
      <c r="A690" s="3" t="s">
        <v>6</v>
      </c>
      <c r="B690" s="3"/>
      <c r="C690" s="198"/>
      <c r="D690" s="3"/>
      <c r="E690" s="3"/>
      <c r="F690" s="3"/>
      <c r="G690" s="3"/>
    </row>
    <row r="691" spans="1:7" ht="15.75" x14ac:dyDescent="0.25">
      <c r="A691" s="6"/>
      <c r="B691" s="6"/>
      <c r="C691" s="199"/>
      <c r="D691" s="6"/>
      <c r="E691" s="6"/>
      <c r="F691" s="6"/>
      <c r="G691" s="6"/>
    </row>
    <row r="692" spans="1:7" ht="31.5" x14ac:dyDescent="0.2">
      <c r="A692" s="7" t="s">
        <v>7</v>
      </c>
      <c r="B692" s="8" t="s">
        <v>8</v>
      </c>
      <c r="C692" s="8" t="s">
        <v>9</v>
      </c>
      <c r="D692" s="7" t="s">
        <v>10</v>
      </c>
      <c r="E692" s="7" t="s">
        <v>11</v>
      </c>
      <c r="F692" s="7" t="s">
        <v>10</v>
      </c>
      <c r="G692" s="7" t="s">
        <v>12</v>
      </c>
    </row>
    <row r="693" spans="1:7" ht="15.75" x14ac:dyDescent="0.2">
      <c r="A693" s="276" t="s">
        <v>88</v>
      </c>
      <c r="B693" s="277"/>
      <c r="C693" s="277"/>
      <c r="D693" s="277"/>
      <c r="E693" s="277"/>
      <c r="F693" s="277"/>
      <c r="G693" s="278"/>
    </row>
    <row r="694" spans="1:7" ht="15.75" customHeight="1" x14ac:dyDescent="0.25">
      <c r="A694" s="11">
        <v>1</v>
      </c>
      <c r="B694" s="18" t="s">
        <v>41</v>
      </c>
      <c r="C694" s="20" t="s">
        <v>113</v>
      </c>
      <c r="D694" s="26" t="s">
        <v>114</v>
      </c>
      <c r="E694" s="12">
        <v>80</v>
      </c>
      <c r="F694" s="26" t="s">
        <v>114</v>
      </c>
      <c r="G694" s="20">
        <f>+E694*50</f>
        <v>4000</v>
      </c>
    </row>
    <row r="695" spans="1:7" ht="15.75" customHeight="1" x14ac:dyDescent="0.2">
      <c r="A695" s="269" t="s">
        <v>87</v>
      </c>
      <c r="B695" s="270"/>
      <c r="C695" s="270"/>
      <c r="D695" s="270"/>
      <c r="E695" s="270"/>
      <c r="F695" s="270"/>
      <c r="G695" s="271"/>
    </row>
    <row r="696" spans="1:7" ht="15.75" customHeight="1" x14ac:dyDescent="0.25">
      <c r="A696" s="11">
        <v>2</v>
      </c>
      <c r="B696" s="18" t="s">
        <v>41</v>
      </c>
      <c r="C696" s="20" t="s">
        <v>31</v>
      </c>
      <c r="D696" s="26">
        <v>18</v>
      </c>
      <c r="E696" s="12">
        <v>16</v>
      </c>
      <c r="F696" s="26">
        <v>18</v>
      </c>
      <c r="G696" s="20">
        <f>+E696*54</f>
        <v>864</v>
      </c>
    </row>
    <row r="697" spans="1:7" ht="15.75" customHeight="1" x14ac:dyDescent="0.25">
      <c r="A697" s="16"/>
      <c r="B697" s="14"/>
      <c r="C697" s="21"/>
      <c r="D697" s="25"/>
      <c r="E697" s="13"/>
      <c r="F697" s="25"/>
      <c r="G697" s="21"/>
    </row>
    <row r="698" spans="1:7" ht="15.75" customHeight="1" x14ac:dyDescent="0.2">
      <c r="A698" s="266" t="s">
        <v>13</v>
      </c>
      <c r="B698" s="267"/>
      <c r="C698" s="267"/>
      <c r="D698" s="268"/>
      <c r="E698" s="19">
        <f>SUM(E694:E696)</f>
        <v>96</v>
      </c>
      <c r="F698" s="19"/>
      <c r="G698" s="19">
        <f>SUM(G694:G696)</f>
        <v>4864</v>
      </c>
    </row>
    <row r="700" spans="1:7" ht="18" x14ac:dyDescent="0.25">
      <c r="A700" s="3"/>
    </row>
    <row r="701" spans="1:7" ht="18" x14ac:dyDescent="0.25">
      <c r="A701" s="3"/>
    </row>
    <row r="704" spans="1:7" ht="18" x14ac:dyDescent="0.25">
      <c r="A704" s="3" t="s">
        <v>17</v>
      </c>
    </row>
    <row r="705" spans="1:1" ht="18" x14ac:dyDescent="0.25">
      <c r="A705" s="3" t="s">
        <v>18</v>
      </c>
    </row>
    <row r="727" spans="1:7" ht="15.75" x14ac:dyDescent="0.25">
      <c r="A727" s="1" t="s">
        <v>115</v>
      </c>
    </row>
    <row r="729" spans="1:7" ht="18" x14ac:dyDescent="0.25">
      <c r="A729" s="3" t="s">
        <v>0</v>
      </c>
      <c r="B729" s="4"/>
      <c r="E729" s="5" t="s">
        <v>116</v>
      </c>
      <c r="G729" s="5"/>
    </row>
    <row r="730" spans="1:7" ht="18" x14ac:dyDescent="0.25">
      <c r="A730" s="3"/>
      <c r="B730" s="3" t="s">
        <v>1</v>
      </c>
      <c r="C730" s="198"/>
      <c r="D730" s="3"/>
      <c r="E730" s="3"/>
      <c r="F730" s="3"/>
      <c r="G730" s="3"/>
    </row>
    <row r="731" spans="1:7" ht="18" x14ac:dyDescent="0.25">
      <c r="A731" s="3"/>
      <c r="B731" s="3" t="s">
        <v>2</v>
      </c>
      <c r="C731" s="198"/>
      <c r="D731" s="3"/>
      <c r="E731" s="3"/>
      <c r="F731" s="3"/>
      <c r="G731" s="3"/>
    </row>
    <row r="732" spans="1:7" ht="18" x14ac:dyDescent="0.25">
      <c r="A732" s="3"/>
      <c r="B732" s="3"/>
      <c r="C732" s="198"/>
      <c r="D732" s="3"/>
      <c r="E732" s="3"/>
      <c r="F732" s="3"/>
      <c r="G732" s="3"/>
    </row>
    <row r="733" spans="1:7" ht="18" x14ac:dyDescent="0.25">
      <c r="A733" s="5" t="s">
        <v>3</v>
      </c>
      <c r="B733" s="5"/>
      <c r="C733" s="198"/>
      <c r="D733" s="5"/>
      <c r="E733" s="3"/>
      <c r="F733" s="5"/>
      <c r="G733" s="3"/>
    </row>
    <row r="734" spans="1:7" ht="18" x14ac:dyDescent="0.25">
      <c r="A734" s="3"/>
      <c r="B734" s="3" t="s">
        <v>4</v>
      </c>
      <c r="C734" s="198"/>
      <c r="D734" s="3"/>
      <c r="E734" s="3"/>
      <c r="F734" s="3"/>
      <c r="G734" s="3"/>
    </row>
    <row r="735" spans="1:7" ht="18" x14ac:dyDescent="0.25">
      <c r="A735" s="3" t="s">
        <v>5</v>
      </c>
      <c r="B735" s="3"/>
      <c r="C735" s="198"/>
      <c r="D735" s="3"/>
      <c r="E735" s="3"/>
      <c r="F735" s="3"/>
      <c r="G735" s="3"/>
    </row>
    <row r="736" spans="1:7" ht="18" x14ac:dyDescent="0.25">
      <c r="A736" s="3"/>
      <c r="B736" s="3"/>
      <c r="C736" s="198"/>
      <c r="D736" s="3"/>
      <c r="E736" s="3"/>
      <c r="F736" s="3"/>
      <c r="G736" s="3"/>
    </row>
    <row r="737" spans="1:7" ht="18" x14ac:dyDescent="0.25">
      <c r="A737" s="3" t="s">
        <v>6</v>
      </c>
      <c r="B737" s="3"/>
      <c r="C737" s="198"/>
      <c r="D737" s="3"/>
      <c r="E737" s="3"/>
      <c r="F737" s="3"/>
      <c r="G737" s="3"/>
    </row>
    <row r="738" spans="1:7" ht="15.75" x14ac:dyDescent="0.25">
      <c r="A738" s="6"/>
      <c r="B738" s="6"/>
      <c r="C738" s="199"/>
      <c r="D738" s="6"/>
      <c r="E738" s="6"/>
      <c r="F738" s="6"/>
      <c r="G738" s="6"/>
    </row>
    <row r="739" spans="1:7" ht="31.5" x14ac:dyDescent="0.2">
      <c r="A739" s="7" t="s">
        <v>7</v>
      </c>
      <c r="B739" s="8" t="s">
        <v>8</v>
      </c>
      <c r="C739" s="8" t="s">
        <v>9</v>
      </c>
      <c r="D739" s="7" t="s">
        <v>10</v>
      </c>
      <c r="E739" s="7" t="s">
        <v>11</v>
      </c>
      <c r="F739" s="7" t="s">
        <v>10</v>
      </c>
      <c r="G739" s="7" t="s">
        <v>12</v>
      </c>
    </row>
    <row r="740" spans="1:7" ht="15.75" x14ac:dyDescent="0.2">
      <c r="A740" s="276" t="s">
        <v>88</v>
      </c>
      <c r="B740" s="277"/>
      <c r="C740" s="277"/>
      <c r="D740" s="277"/>
      <c r="E740" s="277"/>
      <c r="F740" s="277"/>
      <c r="G740" s="278"/>
    </row>
    <row r="741" spans="1:7" ht="15.75" customHeight="1" x14ac:dyDescent="0.25">
      <c r="A741" s="11">
        <v>1</v>
      </c>
      <c r="B741" s="18" t="s">
        <v>41</v>
      </c>
      <c r="C741" s="20" t="s">
        <v>121</v>
      </c>
      <c r="D741" s="26" t="s">
        <v>114</v>
      </c>
      <c r="E741" s="26">
        <v>35</v>
      </c>
      <c r="F741" s="26" t="s">
        <v>114</v>
      </c>
      <c r="G741" s="20">
        <v>1750</v>
      </c>
    </row>
    <row r="742" spans="1:7" ht="15.75" customHeight="1" x14ac:dyDescent="0.25">
      <c r="A742" s="11"/>
      <c r="B742" s="18" t="s">
        <v>120</v>
      </c>
      <c r="C742" s="20" t="s">
        <v>122</v>
      </c>
      <c r="D742" s="26" t="s">
        <v>123</v>
      </c>
      <c r="E742" s="26">
        <v>10</v>
      </c>
      <c r="F742" s="26" t="s">
        <v>123</v>
      </c>
      <c r="G742" s="20">
        <v>500</v>
      </c>
    </row>
    <row r="743" spans="1:7" ht="15.75" customHeight="1" x14ac:dyDescent="0.25">
      <c r="A743" s="11"/>
      <c r="B743" s="18" t="s">
        <v>53</v>
      </c>
      <c r="C743" s="20" t="s">
        <v>122</v>
      </c>
      <c r="D743" s="26" t="s">
        <v>123</v>
      </c>
      <c r="E743" s="26">
        <v>10</v>
      </c>
      <c r="F743" s="26" t="s">
        <v>123</v>
      </c>
      <c r="G743" s="20">
        <v>500</v>
      </c>
    </row>
    <row r="744" spans="1:7" ht="15.75" customHeight="1" x14ac:dyDescent="0.25">
      <c r="A744" s="11"/>
      <c r="B744" s="18" t="s">
        <v>27</v>
      </c>
      <c r="C744" s="20" t="s">
        <v>121</v>
      </c>
      <c r="D744" s="26" t="s">
        <v>114</v>
      </c>
      <c r="E744" s="26">
        <v>26</v>
      </c>
      <c r="F744" s="26" t="s">
        <v>114</v>
      </c>
      <c r="G744" s="20">
        <v>1300</v>
      </c>
    </row>
    <row r="745" spans="1:7" ht="15.75" customHeight="1" x14ac:dyDescent="0.25">
      <c r="A745" s="11"/>
      <c r="B745" s="18" t="s">
        <v>28</v>
      </c>
      <c r="C745" s="20" t="s">
        <v>122</v>
      </c>
      <c r="D745" s="26" t="s">
        <v>123</v>
      </c>
      <c r="E745" s="26">
        <v>35</v>
      </c>
      <c r="F745" s="26" t="s">
        <v>123</v>
      </c>
      <c r="G745" s="20">
        <v>1750</v>
      </c>
    </row>
    <row r="746" spans="1:7" ht="15.75" customHeight="1" x14ac:dyDescent="0.2">
      <c r="A746" s="269" t="s">
        <v>87</v>
      </c>
      <c r="B746" s="270"/>
      <c r="C746" s="270"/>
      <c r="D746" s="270"/>
      <c r="E746" s="270"/>
      <c r="F746" s="270"/>
      <c r="G746" s="271"/>
    </row>
    <row r="747" spans="1:7" ht="15.75" customHeight="1" x14ac:dyDescent="0.25">
      <c r="A747" s="11">
        <v>1</v>
      </c>
      <c r="B747" s="18" t="s">
        <v>23</v>
      </c>
      <c r="C747" s="20" t="s">
        <v>24</v>
      </c>
      <c r="D747" s="26">
        <v>86</v>
      </c>
      <c r="E747" s="12">
        <v>50</v>
      </c>
      <c r="F747" s="26">
        <v>86</v>
      </c>
      <c r="G747" s="20">
        <f>+E747*54</f>
        <v>2700</v>
      </c>
    </row>
    <row r="748" spans="1:7" ht="15.75" customHeight="1" x14ac:dyDescent="0.25">
      <c r="A748" s="11">
        <v>2</v>
      </c>
      <c r="B748" s="18" t="s">
        <v>23</v>
      </c>
      <c r="C748" s="20" t="s">
        <v>31</v>
      </c>
      <c r="D748" s="26">
        <v>19</v>
      </c>
      <c r="E748" s="12">
        <v>7</v>
      </c>
      <c r="F748" s="26">
        <v>19</v>
      </c>
      <c r="G748" s="20">
        <f>+E748*54</f>
        <v>378</v>
      </c>
    </row>
    <row r="749" spans="1:7" ht="15.75" customHeight="1" x14ac:dyDescent="0.25">
      <c r="A749" s="11">
        <v>3</v>
      </c>
      <c r="B749" s="18" t="s">
        <v>26</v>
      </c>
      <c r="C749" s="20" t="s">
        <v>117</v>
      </c>
      <c r="D749" s="26">
        <v>121</v>
      </c>
      <c r="E749" s="12">
        <v>5</v>
      </c>
      <c r="F749" s="26">
        <v>121</v>
      </c>
      <c r="G749" s="20">
        <v>161.5</v>
      </c>
    </row>
    <row r="750" spans="1:7" ht="15.75" customHeight="1" x14ac:dyDescent="0.25">
      <c r="A750" s="11">
        <v>4</v>
      </c>
      <c r="B750" s="18" t="s">
        <v>19</v>
      </c>
      <c r="C750" s="20" t="s">
        <v>20</v>
      </c>
      <c r="D750" s="26" t="s">
        <v>119</v>
      </c>
      <c r="E750" s="12">
        <v>9</v>
      </c>
      <c r="F750" s="26" t="s">
        <v>119</v>
      </c>
      <c r="G750" s="20">
        <f>+E750*54</f>
        <v>486</v>
      </c>
    </row>
    <row r="751" spans="1:7" ht="15.75" customHeight="1" x14ac:dyDescent="0.25">
      <c r="A751" s="11">
        <v>5</v>
      </c>
      <c r="B751" s="18" t="s">
        <v>27</v>
      </c>
      <c r="C751" s="20" t="s">
        <v>24</v>
      </c>
      <c r="D751" s="26" t="s">
        <v>104</v>
      </c>
      <c r="E751" s="12">
        <v>33</v>
      </c>
      <c r="F751" s="26" t="s">
        <v>104</v>
      </c>
      <c r="G751" s="20">
        <f>+E751*54</f>
        <v>1782</v>
      </c>
    </row>
    <row r="752" spans="1:7" ht="15.75" customHeight="1" x14ac:dyDescent="0.25">
      <c r="A752" s="11">
        <v>6</v>
      </c>
      <c r="B752" s="18" t="s">
        <v>27</v>
      </c>
      <c r="C752" s="20" t="s">
        <v>118</v>
      </c>
      <c r="D752" s="26" t="s">
        <v>57</v>
      </c>
      <c r="E752" s="12">
        <v>18</v>
      </c>
      <c r="F752" s="26" t="s">
        <v>57</v>
      </c>
      <c r="G752" s="20">
        <f>+E752*48</f>
        <v>864</v>
      </c>
    </row>
    <row r="753" spans="1:7" ht="15.75" customHeight="1" x14ac:dyDescent="0.25">
      <c r="A753" s="11">
        <v>7</v>
      </c>
      <c r="B753" s="18" t="s">
        <v>27</v>
      </c>
      <c r="C753" s="20" t="s">
        <v>20</v>
      </c>
      <c r="D753" s="26" t="s">
        <v>94</v>
      </c>
      <c r="E753" s="12">
        <v>21</v>
      </c>
      <c r="F753" s="26" t="s">
        <v>94</v>
      </c>
      <c r="G753" s="20">
        <v>1099</v>
      </c>
    </row>
    <row r="754" spans="1:7" ht="15.75" customHeight="1" x14ac:dyDescent="0.25">
      <c r="A754" s="16"/>
      <c r="B754" s="14"/>
      <c r="C754" s="21"/>
      <c r="D754" s="25"/>
      <c r="E754" s="13"/>
      <c r="F754" s="25"/>
      <c r="G754" s="21"/>
    </row>
    <row r="755" spans="1:7" ht="15.75" customHeight="1" x14ac:dyDescent="0.2">
      <c r="A755" s="266" t="s">
        <v>13</v>
      </c>
      <c r="B755" s="267"/>
      <c r="C755" s="267"/>
      <c r="D755" s="268"/>
      <c r="E755" s="19">
        <f>SUM(E741:E754)</f>
        <v>259</v>
      </c>
      <c r="F755" s="19"/>
      <c r="G755" s="19">
        <f>SUM(G741:G754)</f>
        <v>13270.5</v>
      </c>
    </row>
    <row r="757" spans="1:7" ht="18" x14ac:dyDescent="0.25">
      <c r="A757" s="3"/>
    </row>
    <row r="758" spans="1:7" ht="18" x14ac:dyDescent="0.25">
      <c r="A758" s="3"/>
    </row>
    <row r="761" spans="1:7" ht="18" x14ac:dyDescent="0.25">
      <c r="A761" s="3" t="s">
        <v>17</v>
      </c>
    </row>
    <row r="762" spans="1:7" ht="18" x14ac:dyDescent="0.25">
      <c r="A762" s="3" t="s">
        <v>18</v>
      </c>
    </row>
    <row r="771" spans="1:7" ht="15.75" x14ac:dyDescent="0.25">
      <c r="A771" s="1" t="s">
        <v>124</v>
      </c>
    </row>
    <row r="773" spans="1:7" ht="18" x14ac:dyDescent="0.25">
      <c r="A773" s="3" t="s">
        <v>0</v>
      </c>
      <c r="B773" s="4"/>
      <c r="E773" s="5" t="s">
        <v>125</v>
      </c>
      <c r="G773" s="5"/>
    </row>
    <row r="774" spans="1:7" ht="18" x14ac:dyDescent="0.25">
      <c r="A774" s="3"/>
      <c r="B774" s="3" t="s">
        <v>1</v>
      </c>
      <c r="C774" s="198"/>
      <c r="D774" s="3"/>
      <c r="E774" s="3"/>
      <c r="F774" s="3"/>
      <c r="G774" s="3"/>
    </row>
    <row r="775" spans="1:7" ht="18" x14ac:dyDescent="0.25">
      <c r="A775" s="3"/>
      <c r="B775" s="3" t="s">
        <v>2</v>
      </c>
      <c r="C775" s="198"/>
      <c r="D775" s="3"/>
      <c r="E775" s="3"/>
      <c r="F775" s="3"/>
      <c r="G775" s="3"/>
    </row>
    <row r="776" spans="1:7" ht="18" x14ac:dyDescent="0.25">
      <c r="A776" s="3"/>
      <c r="B776" s="3"/>
      <c r="C776" s="198"/>
      <c r="D776" s="3"/>
      <c r="E776" s="3"/>
      <c r="F776" s="3"/>
      <c r="G776" s="3"/>
    </row>
    <row r="777" spans="1:7" ht="18" x14ac:dyDescent="0.25">
      <c r="A777" s="5" t="s">
        <v>3</v>
      </c>
      <c r="B777" s="5"/>
      <c r="C777" s="198"/>
      <c r="D777" s="5"/>
      <c r="E777" s="3"/>
      <c r="F777" s="5"/>
      <c r="G777" s="3"/>
    </row>
    <row r="778" spans="1:7" ht="18" x14ac:dyDescent="0.25">
      <c r="A778" s="3"/>
      <c r="B778" s="3" t="s">
        <v>4</v>
      </c>
      <c r="C778" s="198"/>
      <c r="D778" s="3"/>
      <c r="E778" s="3"/>
      <c r="F778" s="3"/>
      <c r="G778" s="3"/>
    </row>
    <row r="779" spans="1:7" ht="18" x14ac:dyDescent="0.25">
      <c r="A779" s="3" t="s">
        <v>5</v>
      </c>
      <c r="B779" s="3"/>
      <c r="C779" s="198"/>
      <c r="D779" s="3"/>
      <c r="E779" s="3"/>
      <c r="F779" s="3"/>
      <c r="G779" s="3"/>
    </row>
    <row r="780" spans="1:7" ht="18" x14ac:dyDescent="0.25">
      <c r="A780" s="3"/>
      <c r="B780" s="3"/>
      <c r="C780" s="198"/>
      <c r="D780" s="3"/>
      <c r="E780" s="3"/>
      <c r="F780" s="3"/>
      <c r="G780" s="3"/>
    </row>
    <row r="781" spans="1:7" ht="18" x14ac:dyDescent="0.25">
      <c r="A781" s="3" t="s">
        <v>6</v>
      </c>
      <c r="B781" s="3"/>
      <c r="C781" s="198"/>
      <c r="D781" s="3"/>
      <c r="E781" s="3"/>
      <c r="F781" s="3"/>
      <c r="G781" s="3"/>
    </row>
    <row r="782" spans="1:7" ht="15.75" x14ac:dyDescent="0.25">
      <c r="A782" s="6"/>
      <c r="B782" s="6"/>
      <c r="C782" s="199"/>
      <c r="D782" s="6"/>
      <c r="E782" s="6"/>
      <c r="F782" s="6"/>
      <c r="G782" s="6"/>
    </row>
    <row r="783" spans="1:7" ht="31.5" x14ac:dyDescent="0.2">
      <c r="A783" s="7" t="s">
        <v>7</v>
      </c>
      <c r="B783" s="8" t="s">
        <v>8</v>
      </c>
      <c r="C783" s="8" t="s">
        <v>9</v>
      </c>
      <c r="D783" s="7" t="s">
        <v>10</v>
      </c>
      <c r="E783" s="7" t="s">
        <v>11</v>
      </c>
      <c r="F783" s="7" t="s">
        <v>10</v>
      </c>
      <c r="G783" s="7" t="s">
        <v>12</v>
      </c>
    </row>
    <row r="784" spans="1:7" ht="15.75" x14ac:dyDescent="0.2">
      <c r="A784" s="276" t="s">
        <v>88</v>
      </c>
      <c r="B784" s="277"/>
      <c r="C784" s="277"/>
      <c r="D784" s="277"/>
      <c r="E784" s="277"/>
      <c r="F784" s="277"/>
      <c r="G784" s="278"/>
    </row>
    <row r="785" spans="1:7" ht="15.75" customHeight="1" x14ac:dyDescent="0.25">
      <c r="A785" s="11">
        <v>1</v>
      </c>
      <c r="B785" s="18" t="s">
        <v>19</v>
      </c>
      <c r="C785" s="20" t="s">
        <v>42</v>
      </c>
      <c r="D785" s="26" t="s">
        <v>114</v>
      </c>
      <c r="E785" s="12">
        <v>7</v>
      </c>
      <c r="F785" s="26" t="s">
        <v>114</v>
      </c>
      <c r="G785" s="20">
        <f>+E785*54</f>
        <v>378</v>
      </c>
    </row>
    <row r="786" spans="1:7" ht="15.75" customHeight="1" x14ac:dyDescent="0.2">
      <c r="A786" s="269" t="s">
        <v>87</v>
      </c>
      <c r="B786" s="270"/>
      <c r="C786" s="270"/>
      <c r="D786" s="270"/>
      <c r="E786" s="270"/>
      <c r="F786" s="270"/>
      <c r="G786" s="271"/>
    </row>
    <row r="787" spans="1:7" ht="15.75" customHeight="1" x14ac:dyDescent="0.25">
      <c r="A787" s="11">
        <v>2</v>
      </c>
      <c r="B787" s="18" t="s">
        <v>82</v>
      </c>
      <c r="C787" s="20" t="s">
        <v>24</v>
      </c>
      <c r="D787" s="26">
        <v>86</v>
      </c>
      <c r="E787" s="12">
        <v>15</v>
      </c>
      <c r="F787" s="26">
        <v>86</v>
      </c>
      <c r="G787" s="20">
        <f>+E787*54</f>
        <v>810</v>
      </c>
    </row>
    <row r="788" spans="1:7" ht="15.75" customHeight="1" x14ac:dyDescent="0.25">
      <c r="A788" s="16"/>
      <c r="B788" s="14"/>
      <c r="C788" s="21"/>
      <c r="D788" s="25"/>
      <c r="E788" s="13"/>
      <c r="F788" s="25"/>
      <c r="G788" s="21"/>
    </row>
    <row r="789" spans="1:7" ht="15.75" customHeight="1" x14ac:dyDescent="0.2">
      <c r="A789" s="266" t="s">
        <v>13</v>
      </c>
      <c r="B789" s="267"/>
      <c r="C789" s="267"/>
      <c r="D789" s="268"/>
      <c r="E789" s="19">
        <f>SUM(E785:E787)</f>
        <v>22</v>
      </c>
      <c r="F789" s="19"/>
      <c r="G789" s="19">
        <f>SUM(G785:G787)</f>
        <v>1188</v>
      </c>
    </row>
    <row r="791" spans="1:7" ht="18" x14ac:dyDescent="0.25">
      <c r="A791" s="3"/>
    </row>
    <row r="792" spans="1:7" ht="18" x14ac:dyDescent="0.25">
      <c r="A792" s="3"/>
    </row>
    <row r="795" spans="1:7" ht="18" x14ac:dyDescent="0.25">
      <c r="A795" s="3" t="s">
        <v>17</v>
      </c>
    </row>
    <row r="796" spans="1:7" ht="18" x14ac:dyDescent="0.25">
      <c r="A796" s="3" t="s">
        <v>18</v>
      </c>
    </row>
    <row r="818" spans="1:7" ht="15.75" x14ac:dyDescent="0.25">
      <c r="A818" s="1" t="s">
        <v>126</v>
      </c>
    </row>
    <row r="820" spans="1:7" ht="18" x14ac:dyDescent="0.25">
      <c r="A820" s="3" t="s">
        <v>0</v>
      </c>
      <c r="B820" s="4"/>
      <c r="E820" s="5" t="s">
        <v>127</v>
      </c>
      <c r="G820" s="5"/>
    </row>
    <row r="821" spans="1:7" ht="18" x14ac:dyDescent="0.25">
      <c r="A821" s="3"/>
      <c r="B821" s="3" t="s">
        <v>1</v>
      </c>
      <c r="C821" s="198"/>
      <c r="D821" s="3"/>
      <c r="E821" s="3"/>
      <c r="F821" s="3"/>
      <c r="G821" s="3"/>
    </row>
    <row r="822" spans="1:7" ht="18" x14ac:dyDescent="0.25">
      <c r="A822" s="3"/>
      <c r="B822" s="3" t="s">
        <v>2</v>
      </c>
      <c r="C822" s="198"/>
      <c r="D822" s="3"/>
      <c r="E822" s="3"/>
      <c r="F822" s="3"/>
      <c r="G822" s="3"/>
    </row>
    <row r="823" spans="1:7" ht="18" x14ac:dyDescent="0.25">
      <c r="A823" s="3"/>
      <c r="B823" s="3"/>
      <c r="C823" s="198"/>
      <c r="D823" s="3"/>
      <c r="E823" s="3"/>
      <c r="F823" s="3"/>
      <c r="G823" s="3"/>
    </row>
    <row r="824" spans="1:7" ht="18" x14ac:dyDescent="0.25">
      <c r="A824" s="5" t="s">
        <v>3</v>
      </c>
      <c r="B824" s="5"/>
      <c r="C824" s="198"/>
      <c r="D824" s="5"/>
      <c r="E824" s="3"/>
      <c r="F824" s="5"/>
      <c r="G824" s="3"/>
    </row>
    <row r="825" spans="1:7" ht="18" x14ac:dyDescent="0.25">
      <c r="A825" s="3"/>
      <c r="B825" s="3" t="s">
        <v>4</v>
      </c>
      <c r="C825" s="198"/>
      <c r="D825" s="3"/>
      <c r="E825" s="3"/>
      <c r="F825" s="3"/>
      <c r="G825" s="3"/>
    </row>
    <row r="826" spans="1:7" ht="18" x14ac:dyDescent="0.25">
      <c r="A826" s="3" t="s">
        <v>5</v>
      </c>
      <c r="B826" s="3"/>
      <c r="C826" s="198"/>
      <c r="D826" s="3"/>
      <c r="E826" s="3"/>
      <c r="F826" s="3"/>
      <c r="G826" s="3"/>
    </row>
    <row r="827" spans="1:7" ht="18" x14ac:dyDescent="0.25">
      <c r="A827" s="3"/>
      <c r="B827" s="3"/>
      <c r="C827" s="198"/>
      <c r="D827" s="3"/>
      <c r="E827" s="3"/>
      <c r="F827" s="3"/>
      <c r="G827" s="3"/>
    </row>
    <row r="828" spans="1:7" ht="18" x14ac:dyDescent="0.25">
      <c r="A828" s="3" t="s">
        <v>6</v>
      </c>
      <c r="B828" s="3"/>
      <c r="C828" s="198"/>
      <c r="D828" s="3"/>
      <c r="E828" s="3"/>
      <c r="F828" s="3"/>
      <c r="G828" s="3"/>
    </row>
    <row r="829" spans="1:7" ht="15.75" x14ac:dyDescent="0.25">
      <c r="A829" s="6"/>
      <c r="B829" s="6"/>
      <c r="C829" s="199"/>
      <c r="D829" s="6"/>
      <c r="E829" s="6"/>
      <c r="F829" s="6"/>
      <c r="G829" s="6"/>
    </row>
    <row r="830" spans="1:7" ht="31.5" x14ac:dyDescent="0.2">
      <c r="A830" s="7" t="s">
        <v>7</v>
      </c>
      <c r="B830" s="8" t="s">
        <v>8</v>
      </c>
      <c r="C830" s="8" t="s">
        <v>9</v>
      </c>
      <c r="D830" s="7" t="s">
        <v>10</v>
      </c>
      <c r="E830" s="7" t="s">
        <v>11</v>
      </c>
      <c r="F830" s="7" t="s">
        <v>10</v>
      </c>
      <c r="G830" s="7" t="s">
        <v>12</v>
      </c>
    </row>
    <row r="831" spans="1:7" ht="15.75" x14ac:dyDescent="0.2">
      <c r="A831" s="276" t="s">
        <v>88</v>
      </c>
      <c r="B831" s="277"/>
      <c r="C831" s="277"/>
      <c r="D831" s="277"/>
      <c r="E831" s="277"/>
      <c r="F831" s="277"/>
      <c r="G831" s="278"/>
    </row>
    <row r="832" spans="1:7" ht="15.75" customHeight="1" x14ac:dyDescent="0.25">
      <c r="A832" s="11">
        <v>1</v>
      </c>
      <c r="B832" s="18" t="s">
        <v>28</v>
      </c>
      <c r="C832" s="20" t="s">
        <v>49</v>
      </c>
      <c r="D832" s="26" t="s">
        <v>123</v>
      </c>
      <c r="E832" s="12">
        <v>50</v>
      </c>
      <c r="F832" s="26" t="s">
        <v>123</v>
      </c>
      <c r="G832" s="20">
        <f>+E832*50</f>
        <v>2500</v>
      </c>
    </row>
    <row r="833" spans="1:7" ht="15.75" customHeight="1" x14ac:dyDescent="0.25">
      <c r="A833" s="11">
        <v>2</v>
      </c>
      <c r="B833" s="18" t="s">
        <v>28</v>
      </c>
      <c r="C833" s="20" t="s">
        <v>20</v>
      </c>
      <c r="D833" s="26">
        <v>161</v>
      </c>
      <c r="E833" s="12">
        <v>30</v>
      </c>
      <c r="F833" s="26">
        <v>161</v>
      </c>
      <c r="G833" s="20">
        <f>+E833*54</f>
        <v>1620</v>
      </c>
    </row>
    <row r="834" spans="1:7" ht="15.75" customHeight="1" x14ac:dyDescent="0.25">
      <c r="A834" s="11">
        <v>3</v>
      </c>
      <c r="B834" s="18" t="s">
        <v>89</v>
      </c>
      <c r="C834" s="20" t="s">
        <v>49</v>
      </c>
      <c r="D834" s="26" t="s">
        <v>123</v>
      </c>
      <c r="E834" s="12">
        <v>21</v>
      </c>
      <c r="F834" s="26" t="s">
        <v>123</v>
      </c>
      <c r="G834" s="20">
        <f>+E834*50</f>
        <v>1050</v>
      </c>
    </row>
    <row r="835" spans="1:7" ht="15.75" customHeight="1" x14ac:dyDescent="0.25">
      <c r="A835" s="11">
        <v>4</v>
      </c>
      <c r="B835" s="18" t="s">
        <v>61</v>
      </c>
      <c r="C835" s="20" t="s">
        <v>42</v>
      </c>
      <c r="D835" s="26" t="s">
        <v>114</v>
      </c>
      <c r="E835" s="12">
        <v>20</v>
      </c>
      <c r="F835" s="26" t="s">
        <v>114</v>
      </c>
      <c r="G835" s="20">
        <f>+E835*50</f>
        <v>1000</v>
      </c>
    </row>
    <row r="836" spans="1:7" ht="15.75" customHeight="1" x14ac:dyDescent="0.2">
      <c r="A836" s="269" t="s">
        <v>87</v>
      </c>
      <c r="B836" s="270"/>
      <c r="C836" s="270"/>
      <c r="D836" s="270"/>
      <c r="E836" s="270"/>
      <c r="F836" s="270"/>
      <c r="G836" s="271"/>
    </row>
    <row r="837" spans="1:7" ht="15.75" customHeight="1" x14ac:dyDescent="0.25">
      <c r="A837" s="11">
        <v>1</v>
      </c>
      <c r="B837" s="18" t="s">
        <v>27</v>
      </c>
      <c r="C837" s="20" t="s">
        <v>24</v>
      </c>
      <c r="D837" s="26">
        <v>86</v>
      </c>
      <c r="E837" s="12">
        <v>33</v>
      </c>
      <c r="F837" s="26">
        <v>86</v>
      </c>
      <c r="G837" s="20">
        <f>+E837*54</f>
        <v>1782</v>
      </c>
    </row>
    <row r="838" spans="1:7" ht="15.75" customHeight="1" x14ac:dyDescent="0.25">
      <c r="A838" s="11">
        <v>2</v>
      </c>
      <c r="B838" s="18" t="s">
        <v>27</v>
      </c>
      <c r="C838" s="20" t="s">
        <v>118</v>
      </c>
      <c r="D838" s="26">
        <v>109</v>
      </c>
      <c r="E838" s="12">
        <v>7</v>
      </c>
      <c r="F838" s="26">
        <v>109</v>
      </c>
      <c r="G838" s="20">
        <f>+E838*48</f>
        <v>336</v>
      </c>
    </row>
    <row r="839" spans="1:7" ht="15.75" customHeight="1" x14ac:dyDescent="0.25">
      <c r="A839" s="11">
        <v>3</v>
      </c>
      <c r="B839" s="18" t="s">
        <v>26</v>
      </c>
      <c r="C839" s="20" t="s">
        <v>46</v>
      </c>
      <c r="D839" s="26">
        <v>122</v>
      </c>
      <c r="E839" s="12">
        <v>25</v>
      </c>
      <c r="F839" s="26">
        <v>122</v>
      </c>
      <c r="G839" s="20">
        <f>+E839*54</f>
        <v>1350</v>
      </c>
    </row>
    <row r="840" spans="1:7" ht="15.75" customHeight="1" x14ac:dyDescent="0.25">
      <c r="A840" s="16"/>
      <c r="B840" s="14"/>
      <c r="C840" s="21"/>
      <c r="D840" s="25"/>
      <c r="E840" s="13"/>
      <c r="F840" s="25"/>
      <c r="G840" s="21"/>
    </row>
    <row r="841" spans="1:7" ht="15.75" customHeight="1" x14ac:dyDescent="0.2">
      <c r="A841" s="266" t="s">
        <v>13</v>
      </c>
      <c r="B841" s="267"/>
      <c r="C841" s="267"/>
      <c r="D841" s="268"/>
      <c r="E841" s="19">
        <f>SUM(E832:E837)</f>
        <v>154</v>
      </c>
      <c r="F841" s="19"/>
      <c r="G841" s="19">
        <f>SUM(G832:G837)</f>
        <v>7952</v>
      </c>
    </row>
    <row r="843" spans="1:7" ht="18" x14ac:dyDescent="0.25">
      <c r="A843" s="3"/>
    </row>
    <row r="844" spans="1:7" ht="18" x14ac:dyDescent="0.25">
      <c r="A844" s="3"/>
    </row>
    <row r="847" spans="1:7" ht="18" x14ac:dyDescent="0.25">
      <c r="A847" s="3" t="s">
        <v>17</v>
      </c>
    </row>
    <row r="848" spans="1:7" ht="18" x14ac:dyDescent="0.25">
      <c r="A848" s="3" t="s">
        <v>18</v>
      </c>
    </row>
    <row r="864" spans="1:1" ht="15.75" x14ac:dyDescent="0.25">
      <c r="A864" s="1" t="s">
        <v>128</v>
      </c>
    </row>
    <row r="866" spans="1:7" ht="18" x14ac:dyDescent="0.25">
      <c r="A866" s="3" t="s">
        <v>0</v>
      </c>
      <c r="B866" s="4"/>
      <c r="E866" s="5" t="s">
        <v>129</v>
      </c>
      <c r="G866" s="5"/>
    </row>
    <row r="867" spans="1:7" ht="18" x14ac:dyDescent="0.25">
      <c r="A867" s="3"/>
      <c r="B867" s="3" t="s">
        <v>1</v>
      </c>
      <c r="C867" s="198"/>
      <c r="D867" s="3"/>
      <c r="E867" s="3"/>
      <c r="F867" s="3"/>
      <c r="G867" s="3"/>
    </row>
    <row r="868" spans="1:7" ht="18" x14ac:dyDescent="0.25">
      <c r="A868" s="3"/>
      <c r="B868" s="3" t="s">
        <v>2</v>
      </c>
      <c r="C868" s="198"/>
      <c r="D868" s="3"/>
      <c r="E868" s="3"/>
      <c r="F868" s="3"/>
      <c r="G868" s="3"/>
    </row>
    <row r="869" spans="1:7" ht="18" x14ac:dyDescent="0.25">
      <c r="A869" s="3"/>
      <c r="B869" s="3"/>
      <c r="C869" s="198"/>
      <c r="D869" s="3"/>
      <c r="E869" s="3"/>
      <c r="F869" s="3"/>
      <c r="G869" s="3"/>
    </row>
    <row r="870" spans="1:7" ht="18" x14ac:dyDescent="0.25">
      <c r="A870" s="5" t="s">
        <v>3</v>
      </c>
      <c r="B870" s="5"/>
      <c r="C870" s="198"/>
      <c r="D870" s="5"/>
      <c r="E870" s="3"/>
      <c r="F870" s="5"/>
      <c r="G870" s="3"/>
    </row>
    <row r="871" spans="1:7" ht="18" x14ac:dyDescent="0.25">
      <c r="A871" s="3"/>
      <c r="B871" s="3" t="s">
        <v>4</v>
      </c>
      <c r="C871" s="198"/>
      <c r="D871" s="3"/>
      <c r="E871" s="3"/>
      <c r="F871" s="3"/>
      <c r="G871" s="3"/>
    </row>
    <row r="872" spans="1:7" ht="18" x14ac:dyDescent="0.25">
      <c r="A872" s="3" t="s">
        <v>5</v>
      </c>
      <c r="B872" s="3"/>
      <c r="C872" s="198"/>
      <c r="D872" s="3"/>
      <c r="E872" s="3"/>
      <c r="F872" s="3"/>
      <c r="G872" s="3"/>
    </row>
    <row r="873" spans="1:7" ht="18" x14ac:dyDescent="0.25">
      <c r="A873" s="3"/>
      <c r="B873" s="3"/>
      <c r="C873" s="198"/>
      <c r="D873" s="3"/>
      <c r="E873" s="3"/>
      <c r="F873" s="3"/>
      <c r="G873" s="3"/>
    </row>
    <row r="874" spans="1:7" ht="18" x14ac:dyDescent="0.25">
      <c r="A874" s="3" t="s">
        <v>6</v>
      </c>
      <c r="B874" s="3"/>
      <c r="C874" s="198"/>
      <c r="D874" s="3"/>
      <c r="E874" s="3"/>
      <c r="F874" s="3"/>
      <c r="G874" s="3"/>
    </row>
    <row r="875" spans="1:7" ht="15.75" x14ac:dyDescent="0.25">
      <c r="A875" s="6"/>
      <c r="B875" s="6"/>
      <c r="C875" s="199"/>
      <c r="D875" s="6"/>
      <c r="E875" s="6"/>
      <c r="F875" s="6"/>
      <c r="G875" s="6"/>
    </row>
    <row r="876" spans="1:7" ht="31.5" x14ac:dyDescent="0.2">
      <c r="A876" s="7" t="s">
        <v>7</v>
      </c>
      <c r="B876" s="8" t="s">
        <v>8</v>
      </c>
      <c r="C876" s="8" t="s">
        <v>9</v>
      </c>
      <c r="D876" s="7" t="s">
        <v>10</v>
      </c>
      <c r="E876" s="7" t="s">
        <v>11</v>
      </c>
      <c r="F876" s="7" t="s">
        <v>10</v>
      </c>
      <c r="G876" s="7" t="s">
        <v>12</v>
      </c>
    </row>
    <row r="877" spans="1:7" ht="15.75" x14ac:dyDescent="0.2">
      <c r="A877" s="276" t="s">
        <v>88</v>
      </c>
      <c r="B877" s="277"/>
      <c r="C877" s="277"/>
      <c r="D877" s="277"/>
      <c r="E877" s="277"/>
      <c r="F877" s="277"/>
      <c r="G877" s="278"/>
    </row>
    <row r="878" spans="1:7" ht="15.75" customHeight="1" x14ac:dyDescent="0.25">
      <c r="A878" s="11">
        <v>1</v>
      </c>
      <c r="B878" s="18" t="s">
        <v>27</v>
      </c>
      <c r="C878" s="20" t="s">
        <v>113</v>
      </c>
      <c r="D878" s="26" t="s">
        <v>130</v>
      </c>
      <c r="E878" s="12">
        <v>10</v>
      </c>
      <c r="F878" s="26" t="s">
        <v>130</v>
      </c>
      <c r="G878" s="20">
        <f>+E878*50</f>
        <v>500</v>
      </c>
    </row>
    <row r="879" spans="1:7" ht="15.75" customHeight="1" x14ac:dyDescent="0.25">
      <c r="A879" s="11">
        <v>2</v>
      </c>
      <c r="B879" s="18" t="s">
        <v>19</v>
      </c>
      <c r="C879" s="20" t="s">
        <v>113</v>
      </c>
      <c r="D879" s="26" t="s">
        <v>130</v>
      </c>
      <c r="E879" s="12">
        <v>5</v>
      </c>
      <c r="F879" s="26" t="s">
        <v>130</v>
      </c>
      <c r="G879" s="20">
        <f>+E879*50</f>
        <v>250</v>
      </c>
    </row>
    <row r="880" spans="1:7" ht="15.75" customHeight="1" x14ac:dyDescent="0.25">
      <c r="A880" s="11">
        <v>5</v>
      </c>
      <c r="B880" s="18" t="s">
        <v>132</v>
      </c>
      <c r="C880" s="20" t="s">
        <v>24</v>
      </c>
      <c r="D880" s="26" t="s">
        <v>40</v>
      </c>
      <c r="E880" s="12">
        <v>19</v>
      </c>
      <c r="F880" s="26" t="s">
        <v>40</v>
      </c>
      <c r="G880" s="20">
        <f>18*48+1*30</f>
        <v>894</v>
      </c>
    </row>
    <row r="881" spans="1:7" ht="15.75" customHeight="1" x14ac:dyDescent="0.2">
      <c r="A881" s="269" t="s">
        <v>87</v>
      </c>
      <c r="B881" s="270"/>
      <c r="C881" s="270"/>
      <c r="D881" s="270"/>
      <c r="E881" s="270"/>
      <c r="F881" s="270"/>
      <c r="G881" s="271"/>
    </row>
    <row r="882" spans="1:7" ht="15.75" customHeight="1" x14ac:dyDescent="0.25">
      <c r="A882" s="11">
        <v>2</v>
      </c>
      <c r="B882" s="18" t="s">
        <v>27</v>
      </c>
      <c r="C882" s="20" t="s">
        <v>131</v>
      </c>
      <c r="D882" s="26">
        <v>109</v>
      </c>
      <c r="E882" s="12">
        <v>2</v>
      </c>
      <c r="F882" s="26">
        <v>109</v>
      </c>
      <c r="G882" s="20">
        <f>+E882*48</f>
        <v>96</v>
      </c>
    </row>
    <row r="883" spans="1:7" ht="15.75" customHeight="1" x14ac:dyDescent="0.25">
      <c r="A883" s="16"/>
      <c r="B883" s="14"/>
      <c r="C883" s="21"/>
      <c r="D883" s="25"/>
      <c r="E883" s="13"/>
      <c r="F883" s="25"/>
      <c r="G883" s="21"/>
    </row>
    <row r="884" spans="1:7" ht="15.75" customHeight="1" x14ac:dyDescent="0.2">
      <c r="A884" s="266" t="s">
        <v>13</v>
      </c>
      <c r="B884" s="267"/>
      <c r="C884" s="267"/>
      <c r="D884" s="268"/>
      <c r="E884" s="19">
        <f>SUM(E878:E882)</f>
        <v>36</v>
      </c>
      <c r="F884" s="19"/>
      <c r="G884" s="19">
        <f>SUM(G878:G882)</f>
        <v>1740</v>
      </c>
    </row>
    <row r="886" spans="1:7" ht="18" x14ac:dyDescent="0.25">
      <c r="A886" s="3"/>
    </row>
    <row r="887" spans="1:7" ht="18" x14ac:dyDescent="0.25">
      <c r="A887" s="3"/>
    </row>
    <row r="890" spans="1:7" ht="18" x14ac:dyDescent="0.25">
      <c r="A890" s="3" t="s">
        <v>17</v>
      </c>
    </row>
    <row r="891" spans="1:7" ht="18" x14ac:dyDescent="0.25">
      <c r="A891" s="3" t="s">
        <v>18</v>
      </c>
    </row>
    <row r="910" spans="1:7" ht="15.75" x14ac:dyDescent="0.25">
      <c r="A910" s="1" t="s">
        <v>133</v>
      </c>
    </row>
    <row r="912" spans="1:7" ht="18" x14ac:dyDescent="0.25">
      <c r="A912" s="3" t="s">
        <v>0</v>
      </c>
      <c r="B912" s="4"/>
      <c r="E912" s="5" t="s">
        <v>134</v>
      </c>
      <c r="G912" s="5"/>
    </row>
    <row r="913" spans="1:7" ht="18" x14ac:dyDescent="0.25">
      <c r="A913" s="3"/>
      <c r="B913" s="3" t="s">
        <v>1</v>
      </c>
      <c r="C913" s="198"/>
      <c r="D913" s="3"/>
      <c r="E913" s="3"/>
      <c r="F913" s="3"/>
      <c r="G913" s="3"/>
    </row>
    <row r="914" spans="1:7" ht="18" x14ac:dyDescent="0.25">
      <c r="A914" s="3"/>
      <c r="B914" s="3" t="s">
        <v>2</v>
      </c>
      <c r="C914" s="198"/>
      <c r="D914" s="3"/>
      <c r="E914" s="3"/>
      <c r="F914" s="3"/>
      <c r="G914" s="3"/>
    </row>
    <row r="915" spans="1:7" ht="18" x14ac:dyDescent="0.25">
      <c r="A915" s="3"/>
      <c r="B915" s="3"/>
      <c r="C915" s="198"/>
      <c r="D915" s="3"/>
      <c r="E915" s="3"/>
      <c r="F915" s="3"/>
      <c r="G915" s="3"/>
    </row>
    <row r="916" spans="1:7" ht="18" x14ac:dyDescent="0.25">
      <c r="A916" s="5" t="s">
        <v>3</v>
      </c>
      <c r="B916" s="5"/>
      <c r="C916" s="198"/>
      <c r="D916" s="5"/>
      <c r="E916" s="3"/>
      <c r="F916" s="5"/>
      <c r="G916" s="3"/>
    </row>
    <row r="917" spans="1:7" ht="18" x14ac:dyDescent="0.25">
      <c r="A917" s="3"/>
      <c r="B917" s="3" t="s">
        <v>4</v>
      </c>
      <c r="C917" s="198"/>
      <c r="D917" s="3"/>
      <c r="E917" s="3"/>
      <c r="F917" s="3"/>
      <c r="G917" s="3"/>
    </row>
    <row r="918" spans="1:7" ht="18" x14ac:dyDescent="0.25">
      <c r="A918" s="3" t="s">
        <v>5</v>
      </c>
      <c r="B918" s="3"/>
      <c r="C918" s="198"/>
      <c r="D918" s="3"/>
      <c r="E918" s="3"/>
      <c r="F918" s="3"/>
      <c r="G918" s="3"/>
    </row>
    <row r="919" spans="1:7" ht="18" x14ac:dyDescent="0.25">
      <c r="A919" s="3"/>
      <c r="B919" s="3"/>
      <c r="C919" s="198"/>
      <c r="D919" s="3"/>
      <c r="E919" s="3"/>
      <c r="F919" s="3"/>
      <c r="G919" s="3"/>
    </row>
    <row r="920" spans="1:7" ht="18" x14ac:dyDescent="0.25">
      <c r="A920" s="3" t="s">
        <v>6</v>
      </c>
      <c r="B920" s="3"/>
      <c r="C920" s="198"/>
      <c r="D920" s="3"/>
      <c r="E920" s="3"/>
      <c r="F920" s="3"/>
      <c r="G920" s="3"/>
    </row>
    <row r="921" spans="1:7" ht="15.75" x14ac:dyDescent="0.25">
      <c r="A921" s="6"/>
      <c r="B921" s="6"/>
      <c r="C921" s="199"/>
      <c r="D921" s="6"/>
      <c r="E921" s="6"/>
      <c r="F921" s="6"/>
      <c r="G921" s="6"/>
    </row>
    <row r="922" spans="1:7" ht="31.5" x14ac:dyDescent="0.2">
      <c r="A922" s="7" t="s">
        <v>7</v>
      </c>
      <c r="B922" s="8" t="s">
        <v>8</v>
      </c>
      <c r="C922" s="8" t="s">
        <v>9</v>
      </c>
      <c r="D922" s="7" t="s">
        <v>10</v>
      </c>
      <c r="E922" s="7" t="s">
        <v>11</v>
      </c>
      <c r="F922" s="7" t="s">
        <v>10</v>
      </c>
      <c r="G922" s="7" t="s">
        <v>12</v>
      </c>
    </row>
    <row r="923" spans="1:7" ht="15.75" customHeight="1" x14ac:dyDescent="0.2">
      <c r="A923" s="269" t="s">
        <v>87</v>
      </c>
      <c r="B923" s="270"/>
      <c r="C923" s="270"/>
      <c r="D923" s="270"/>
      <c r="E923" s="270"/>
      <c r="F923" s="270"/>
      <c r="G923" s="271"/>
    </row>
    <row r="924" spans="1:7" ht="15.75" customHeight="1" x14ac:dyDescent="0.25">
      <c r="A924" s="11">
        <v>1</v>
      </c>
      <c r="B924" s="18" t="s">
        <v>23</v>
      </c>
      <c r="C924" s="20" t="s">
        <v>24</v>
      </c>
      <c r="D924" s="26">
        <v>86</v>
      </c>
      <c r="E924" s="12">
        <v>15</v>
      </c>
      <c r="F924" s="26">
        <v>86</v>
      </c>
      <c r="G924" s="20">
        <f>+E924*54</f>
        <v>810</v>
      </c>
    </row>
    <row r="925" spans="1:7" ht="15.75" customHeight="1" x14ac:dyDescent="0.25">
      <c r="A925" s="11">
        <v>2</v>
      </c>
      <c r="B925" s="18" t="s">
        <v>23</v>
      </c>
      <c r="C925" s="20" t="s">
        <v>31</v>
      </c>
      <c r="D925" s="26">
        <v>19</v>
      </c>
      <c r="E925" s="12">
        <v>20</v>
      </c>
      <c r="F925" s="26">
        <v>19</v>
      </c>
      <c r="G925" s="20">
        <f>+E925*54</f>
        <v>1080</v>
      </c>
    </row>
    <row r="926" spans="1:7" ht="15.75" customHeight="1" x14ac:dyDescent="0.25">
      <c r="A926" s="11"/>
      <c r="B926" s="18"/>
      <c r="C926" s="20"/>
      <c r="D926" s="26"/>
      <c r="E926" s="12"/>
      <c r="F926" s="26"/>
      <c r="G926" s="20"/>
    </row>
    <row r="927" spans="1:7" ht="15.75" customHeight="1" x14ac:dyDescent="0.2">
      <c r="A927" s="269"/>
      <c r="B927" s="270"/>
      <c r="C927" s="270"/>
      <c r="D927" s="270"/>
      <c r="E927" s="270"/>
      <c r="F927" s="270"/>
      <c r="G927" s="271"/>
    </row>
    <row r="928" spans="1:7" ht="15.75" customHeight="1" x14ac:dyDescent="0.2">
      <c r="A928" s="266" t="s">
        <v>13</v>
      </c>
      <c r="B928" s="267"/>
      <c r="C928" s="267"/>
      <c r="D928" s="268"/>
      <c r="E928" s="19">
        <f>SUM(E924:E927)</f>
        <v>35</v>
      </c>
      <c r="F928" s="19"/>
      <c r="G928" s="19">
        <f>SUM(G924:G927)</f>
        <v>1890</v>
      </c>
    </row>
    <row r="930" spans="1:1" ht="18" x14ac:dyDescent="0.25">
      <c r="A930" s="3"/>
    </row>
    <row r="931" spans="1:1" ht="18" x14ac:dyDescent="0.25">
      <c r="A931" s="3"/>
    </row>
    <row r="934" spans="1:1" ht="18" x14ac:dyDescent="0.25">
      <c r="A934" s="3" t="s">
        <v>17</v>
      </c>
    </row>
    <row r="935" spans="1:1" ht="18" x14ac:dyDescent="0.25">
      <c r="A935" s="3" t="s">
        <v>18</v>
      </c>
    </row>
    <row r="957" spans="1:7" ht="15.75" x14ac:dyDescent="0.25">
      <c r="A957" s="1" t="s">
        <v>135</v>
      </c>
    </row>
    <row r="959" spans="1:7" ht="18" x14ac:dyDescent="0.25">
      <c r="A959" s="3" t="s">
        <v>0</v>
      </c>
      <c r="B959" s="4"/>
      <c r="E959" s="5" t="s">
        <v>137</v>
      </c>
      <c r="G959" s="5"/>
    </row>
    <row r="960" spans="1:7" ht="18" x14ac:dyDescent="0.25">
      <c r="A960" s="3"/>
      <c r="B960" s="3" t="s">
        <v>1</v>
      </c>
      <c r="C960" s="198"/>
      <c r="D960" s="3"/>
      <c r="E960" s="3"/>
      <c r="F960" s="3"/>
      <c r="G960" s="3"/>
    </row>
    <row r="961" spans="1:7" ht="18" x14ac:dyDescent="0.25">
      <c r="A961" s="3"/>
      <c r="B961" s="3" t="s">
        <v>2</v>
      </c>
      <c r="C961" s="198"/>
      <c r="D961" s="3"/>
      <c r="E961" s="3"/>
      <c r="F961" s="3"/>
      <c r="G961" s="3"/>
    </row>
    <row r="962" spans="1:7" ht="18" x14ac:dyDescent="0.25">
      <c r="A962" s="3"/>
      <c r="B962" s="3"/>
      <c r="C962" s="198"/>
      <c r="D962" s="3"/>
      <c r="E962" s="3"/>
      <c r="F962" s="3"/>
      <c r="G962" s="3"/>
    </row>
    <row r="963" spans="1:7" ht="18" x14ac:dyDescent="0.25">
      <c r="A963" s="5" t="s">
        <v>3</v>
      </c>
      <c r="B963" s="5"/>
      <c r="C963" s="198"/>
      <c r="D963" s="5"/>
      <c r="E963" s="3"/>
      <c r="F963" s="5"/>
      <c r="G963" s="3"/>
    </row>
    <row r="964" spans="1:7" ht="18" x14ac:dyDescent="0.25">
      <c r="A964" s="3"/>
      <c r="B964" s="3" t="s">
        <v>4</v>
      </c>
      <c r="C964" s="198"/>
      <c r="D964" s="3"/>
      <c r="E964" s="3"/>
      <c r="F964" s="3"/>
      <c r="G964" s="3"/>
    </row>
    <row r="965" spans="1:7" ht="18" x14ac:dyDescent="0.25">
      <c r="A965" s="3" t="s">
        <v>5</v>
      </c>
      <c r="B965" s="3"/>
      <c r="C965" s="198"/>
      <c r="D965" s="3"/>
      <c r="E965" s="3"/>
      <c r="F965" s="3"/>
      <c r="G965" s="3"/>
    </row>
    <row r="966" spans="1:7" ht="18" x14ac:dyDescent="0.25">
      <c r="A966" s="3"/>
      <c r="B966" s="3"/>
      <c r="C966" s="198"/>
      <c r="D966" s="3"/>
      <c r="E966" s="3"/>
      <c r="F966" s="3"/>
      <c r="G966" s="3"/>
    </row>
    <row r="967" spans="1:7" ht="18" x14ac:dyDescent="0.25">
      <c r="A967" s="3" t="s">
        <v>6</v>
      </c>
      <c r="B967" s="3"/>
      <c r="C967" s="198"/>
      <c r="D967" s="3"/>
      <c r="E967" s="3"/>
      <c r="F967" s="3"/>
      <c r="G967" s="3"/>
    </row>
    <row r="968" spans="1:7" ht="15.75" x14ac:dyDescent="0.25">
      <c r="A968" s="6"/>
      <c r="B968" s="6"/>
      <c r="C968" s="199"/>
      <c r="D968" s="6"/>
      <c r="E968" s="6"/>
      <c r="F968" s="6"/>
      <c r="G968" s="6"/>
    </row>
    <row r="969" spans="1:7" ht="31.5" x14ac:dyDescent="0.2">
      <c r="A969" s="7" t="s">
        <v>7</v>
      </c>
      <c r="B969" s="8" t="s">
        <v>8</v>
      </c>
      <c r="C969" s="8" t="s">
        <v>9</v>
      </c>
      <c r="D969" s="7" t="s">
        <v>10</v>
      </c>
      <c r="E969" s="7" t="s">
        <v>11</v>
      </c>
      <c r="F969" s="7" t="s">
        <v>10</v>
      </c>
      <c r="G969" s="7" t="s">
        <v>12</v>
      </c>
    </row>
    <row r="970" spans="1:7" ht="15.75" customHeight="1" x14ac:dyDescent="0.2">
      <c r="A970" s="269" t="s">
        <v>87</v>
      </c>
      <c r="B970" s="270"/>
      <c r="C970" s="270"/>
      <c r="D970" s="270"/>
      <c r="E970" s="270"/>
      <c r="F970" s="270"/>
      <c r="G970" s="271"/>
    </row>
    <row r="971" spans="1:7" ht="15.75" customHeight="1" x14ac:dyDescent="0.25">
      <c r="A971" s="11">
        <v>1</v>
      </c>
      <c r="B971" s="18" t="s">
        <v>23</v>
      </c>
      <c r="C971" s="20" t="s">
        <v>24</v>
      </c>
      <c r="D971" s="26">
        <v>86</v>
      </c>
      <c r="E971" s="12">
        <v>70</v>
      </c>
      <c r="F971" s="26">
        <v>86</v>
      </c>
      <c r="G971" s="20">
        <f>+E971*54</f>
        <v>3780</v>
      </c>
    </row>
    <row r="972" spans="1:7" ht="15.75" customHeight="1" x14ac:dyDescent="0.25">
      <c r="A972" s="11">
        <v>2</v>
      </c>
      <c r="B972" s="18" t="s">
        <v>23</v>
      </c>
      <c r="C972" s="20" t="s">
        <v>31</v>
      </c>
      <c r="D972" s="26">
        <v>19</v>
      </c>
      <c r="E972" s="12">
        <v>21</v>
      </c>
      <c r="F972" s="26">
        <v>19</v>
      </c>
      <c r="G972" s="20">
        <f>+E972*54</f>
        <v>1134</v>
      </c>
    </row>
    <row r="973" spans="1:7" ht="15.75" customHeight="1" x14ac:dyDescent="0.25">
      <c r="A973" s="11">
        <v>3</v>
      </c>
      <c r="B973" s="18" t="s">
        <v>27</v>
      </c>
      <c r="C973" s="20" t="s">
        <v>24</v>
      </c>
      <c r="D973" s="26">
        <v>86</v>
      </c>
      <c r="E973" s="12">
        <v>35</v>
      </c>
      <c r="F973" s="26">
        <v>86</v>
      </c>
      <c r="G973" s="20">
        <f>+E973*54</f>
        <v>1890</v>
      </c>
    </row>
    <row r="974" spans="1:7" ht="15.75" customHeight="1" x14ac:dyDescent="0.25">
      <c r="A974" s="11">
        <v>4</v>
      </c>
      <c r="B974" s="18" t="s">
        <v>27</v>
      </c>
      <c r="C974" s="20" t="s">
        <v>117</v>
      </c>
      <c r="D974" s="26">
        <v>122</v>
      </c>
      <c r="E974" s="12">
        <v>4</v>
      </c>
      <c r="F974" s="26">
        <v>122</v>
      </c>
      <c r="G974" s="20">
        <f>+E974*54</f>
        <v>216</v>
      </c>
    </row>
    <row r="975" spans="1:7" ht="15.75" customHeight="1" x14ac:dyDescent="0.2">
      <c r="A975" s="269" t="s">
        <v>88</v>
      </c>
      <c r="B975" s="270"/>
      <c r="C975" s="270"/>
      <c r="D975" s="270"/>
      <c r="E975" s="270"/>
      <c r="F975" s="270"/>
      <c r="G975" s="271"/>
    </row>
    <row r="976" spans="1:7" ht="15.75" customHeight="1" x14ac:dyDescent="0.25">
      <c r="A976" s="11">
        <v>1</v>
      </c>
      <c r="B976" s="18" t="s">
        <v>26</v>
      </c>
      <c r="C976" s="20" t="s">
        <v>136</v>
      </c>
      <c r="D976" s="26" t="s">
        <v>123</v>
      </c>
      <c r="E976" s="12">
        <v>14</v>
      </c>
      <c r="F976" s="26" t="s">
        <v>123</v>
      </c>
      <c r="G976" s="20">
        <f>+E976*48</f>
        <v>672</v>
      </c>
    </row>
    <row r="977" spans="1:7" ht="15.75" customHeight="1" x14ac:dyDescent="0.25">
      <c r="A977" s="16"/>
      <c r="B977" s="14"/>
      <c r="C977" s="21"/>
      <c r="D977" s="25"/>
      <c r="E977" s="13"/>
      <c r="F977" s="25"/>
      <c r="G977" s="21"/>
    </row>
    <row r="978" spans="1:7" ht="15.75" customHeight="1" x14ac:dyDescent="0.2">
      <c r="A978" s="266" t="s">
        <v>13</v>
      </c>
      <c r="B978" s="267"/>
      <c r="C978" s="267"/>
      <c r="D978" s="268"/>
      <c r="E978" s="19">
        <f>SUM(E971:E977)</f>
        <v>144</v>
      </c>
      <c r="F978" s="19"/>
      <c r="G978" s="19">
        <f>SUM(G971:G976)</f>
        <v>7692</v>
      </c>
    </row>
    <row r="980" spans="1:7" ht="18" x14ac:dyDescent="0.25">
      <c r="A980" s="3"/>
    </row>
    <row r="981" spans="1:7" ht="18" x14ac:dyDescent="0.25">
      <c r="A981" s="3"/>
    </row>
    <row r="984" spans="1:7" ht="18" x14ac:dyDescent="0.25">
      <c r="A984" s="3" t="s">
        <v>17</v>
      </c>
    </row>
    <row r="985" spans="1:7" ht="18" x14ac:dyDescent="0.25">
      <c r="A985" s="3" t="s">
        <v>18</v>
      </c>
    </row>
    <row r="1003" spans="1:7" ht="15.75" x14ac:dyDescent="0.25">
      <c r="A1003" s="1" t="s">
        <v>138</v>
      </c>
    </row>
    <row r="1005" spans="1:7" ht="18" x14ac:dyDescent="0.25">
      <c r="A1005" s="3" t="s">
        <v>0</v>
      </c>
      <c r="B1005" s="4"/>
      <c r="E1005" s="5" t="s">
        <v>137</v>
      </c>
      <c r="G1005" s="5"/>
    </row>
    <row r="1006" spans="1:7" ht="18" x14ac:dyDescent="0.25">
      <c r="A1006" s="3"/>
      <c r="B1006" s="3" t="s">
        <v>1</v>
      </c>
      <c r="C1006" s="198"/>
      <c r="D1006" s="3"/>
      <c r="E1006" s="3"/>
      <c r="F1006" s="3"/>
      <c r="G1006" s="3"/>
    </row>
    <row r="1007" spans="1:7" ht="18" x14ac:dyDescent="0.25">
      <c r="A1007" s="3"/>
      <c r="B1007" s="3" t="s">
        <v>2</v>
      </c>
      <c r="C1007" s="198"/>
      <c r="D1007" s="3"/>
      <c r="E1007" s="3"/>
      <c r="F1007" s="3"/>
      <c r="G1007" s="3"/>
    </row>
    <row r="1008" spans="1:7" ht="18" x14ac:dyDescent="0.25">
      <c r="A1008" s="3"/>
      <c r="B1008" s="3"/>
      <c r="C1008" s="198"/>
      <c r="D1008" s="3"/>
      <c r="E1008" s="3"/>
      <c r="F1008" s="3"/>
      <c r="G1008" s="3"/>
    </row>
    <row r="1009" spans="1:7" ht="18" x14ac:dyDescent="0.25">
      <c r="A1009" s="5" t="s">
        <v>3</v>
      </c>
      <c r="B1009" s="5"/>
      <c r="C1009" s="198"/>
      <c r="D1009" s="5"/>
      <c r="E1009" s="3"/>
      <c r="F1009" s="5"/>
      <c r="G1009" s="3"/>
    </row>
    <row r="1010" spans="1:7" ht="18" x14ac:dyDescent="0.25">
      <c r="A1010" s="3"/>
      <c r="B1010" s="3" t="s">
        <v>4</v>
      </c>
      <c r="C1010" s="198"/>
      <c r="D1010" s="3"/>
      <c r="E1010" s="3"/>
      <c r="F1010" s="3"/>
      <c r="G1010" s="3"/>
    </row>
    <row r="1011" spans="1:7" ht="18" x14ac:dyDescent="0.25">
      <c r="A1011" s="3" t="s">
        <v>5</v>
      </c>
      <c r="B1011" s="3"/>
      <c r="C1011" s="198"/>
      <c r="D1011" s="3"/>
      <c r="E1011" s="3"/>
      <c r="F1011" s="3"/>
      <c r="G1011" s="3"/>
    </row>
    <row r="1012" spans="1:7" ht="18" x14ac:dyDescent="0.25">
      <c r="A1012" s="3"/>
      <c r="B1012" s="3"/>
      <c r="C1012" s="198"/>
      <c r="D1012" s="3"/>
      <c r="E1012" s="3"/>
      <c r="F1012" s="3"/>
      <c r="G1012" s="3"/>
    </row>
    <row r="1013" spans="1:7" ht="18" x14ac:dyDescent="0.25">
      <c r="A1013" s="3" t="s">
        <v>6</v>
      </c>
      <c r="B1013" s="3"/>
      <c r="C1013" s="198"/>
      <c r="D1013" s="3"/>
      <c r="E1013" s="3"/>
      <c r="F1013" s="3"/>
      <c r="G1013" s="3"/>
    </row>
    <row r="1014" spans="1:7" ht="15.75" x14ac:dyDescent="0.25">
      <c r="A1014" s="6"/>
      <c r="B1014" s="6"/>
      <c r="C1014" s="199"/>
      <c r="D1014" s="6"/>
      <c r="E1014" s="6"/>
      <c r="F1014" s="6"/>
      <c r="G1014" s="6"/>
    </row>
    <row r="1015" spans="1:7" ht="31.5" x14ac:dyDescent="0.2">
      <c r="A1015" s="7" t="s">
        <v>7</v>
      </c>
      <c r="B1015" s="8" t="s">
        <v>8</v>
      </c>
      <c r="C1015" s="8" t="s">
        <v>9</v>
      </c>
      <c r="D1015" s="7" t="s">
        <v>10</v>
      </c>
      <c r="E1015" s="7" t="s">
        <v>11</v>
      </c>
      <c r="F1015" s="7" t="s">
        <v>10</v>
      </c>
      <c r="G1015" s="7" t="s">
        <v>12</v>
      </c>
    </row>
    <row r="1016" spans="1:7" ht="15.75" customHeight="1" x14ac:dyDescent="0.2">
      <c r="A1016" s="269" t="s">
        <v>87</v>
      </c>
      <c r="B1016" s="270"/>
      <c r="C1016" s="270"/>
      <c r="D1016" s="270"/>
      <c r="E1016" s="270"/>
      <c r="F1016" s="270"/>
      <c r="G1016" s="271"/>
    </row>
    <row r="1017" spans="1:7" ht="15.75" customHeight="1" x14ac:dyDescent="0.25">
      <c r="A1017" s="11">
        <v>1</v>
      </c>
      <c r="B1017" s="18" t="s">
        <v>19</v>
      </c>
      <c r="C1017" s="20" t="s">
        <v>20</v>
      </c>
      <c r="D1017" s="26" t="s">
        <v>119</v>
      </c>
      <c r="E1017" s="12">
        <v>9</v>
      </c>
      <c r="F1017" s="26" t="s">
        <v>119</v>
      </c>
      <c r="G1017" s="20">
        <f>+E1017*54</f>
        <v>486</v>
      </c>
    </row>
    <row r="1018" spans="1:7" ht="15.75" customHeight="1" x14ac:dyDescent="0.25">
      <c r="A1018" s="11">
        <v>2</v>
      </c>
      <c r="B1018" s="18" t="s">
        <v>19</v>
      </c>
      <c r="C1018" s="20" t="s">
        <v>25</v>
      </c>
      <c r="D1018" s="26">
        <v>109</v>
      </c>
      <c r="E1018" s="12">
        <v>2</v>
      </c>
      <c r="F1018" s="26">
        <v>109</v>
      </c>
      <c r="G1018" s="20">
        <f>+E1018*48</f>
        <v>96</v>
      </c>
    </row>
    <row r="1019" spans="1:7" ht="15.75" customHeight="1" x14ac:dyDescent="0.25">
      <c r="A1019" s="16"/>
      <c r="B1019" s="14"/>
      <c r="C1019" s="21"/>
      <c r="D1019" s="25"/>
      <c r="E1019" s="13"/>
      <c r="F1019" s="25"/>
      <c r="G1019" s="21"/>
    </row>
    <row r="1020" spans="1:7" ht="15.75" customHeight="1" x14ac:dyDescent="0.25">
      <c r="A1020" s="11">
        <v>3</v>
      </c>
      <c r="B1020" s="18" t="s">
        <v>82</v>
      </c>
      <c r="C1020" s="20" t="s">
        <v>24</v>
      </c>
      <c r="D1020" s="26" t="s">
        <v>104</v>
      </c>
      <c r="E1020" s="12">
        <v>3</v>
      </c>
      <c r="F1020" s="26" t="s">
        <v>104</v>
      </c>
      <c r="G1020" s="20">
        <f>+E1020*48</f>
        <v>144</v>
      </c>
    </row>
    <row r="1021" spans="1:7" ht="15.75" customHeight="1" x14ac:dyDescent="0.25">
      <c r="A1021" s="11">
        <v>4</v>
      </c>
      <c r="B1021" s="18" t="s">
        <v>82</v>
      </c>
      <c r="C1021" s="20" t="s">
        <v>24</v>
      </c>
      <c r="D1021" s="26" t="s">
        <v>104</v>
      </c>
      <c r="E1021" s="12">
        <v>17</v>
      </c>
      <c r="F1021" s="26" t="s">
        <v>104</v>
      </c>
      <c r="G1021" s="20">
        <f>+E1021*54</f>
        <v>918</v>
      </c>
    </row>
    <row r="1022" spans="1:7" ht="15.75" customHeight="1" x14ac:dyDescent="0.25">
      <c r="A1022" s="16"/>
      <c r="B1022" s="14"/>
      <c r="C1022" s="21"/>
      <c r="D1022" s="25"/>
      <c r="E1022" s="13"/>
      <c r="F1022" s="25"/>
      <c r="G1022" s="21"/>
    </row>
    <row r="1023" spans="1:7" ht="15.75" customHeight="1" x14ac:dyDescent="0.25">
      <c r="A1023" s="11">
        <v>5</v>
      </c>
      <c r="B1023" s="18" t="s">
        <v>139</v>
      </c>
      <c r="C1023" s="20" t="s">
        <v>24</v>
      </c>
      <c r="D1023" s="26" t="s">
        <v>99</v>
      </c>
      <c r="E1023" s="12">
        <v>77</v>
      </c>
      <c r="F1023" s="26" t="s">
        <v>99</v>
      </c>
      <c r="G1023" s="20">
        <f>+E1023*54</f>
        <v>4158</v>
      </c>
    </row>
    <row r="1024" spans="1:7" ht="15.75" customHeight="1" x14ac:dyDescent="0.2">
      <c r="A1024" s="269"/>
      <c r="B1024" s="270"/>
      <c r="C1024" s="270"/>
      <c r="D1024" s="270"/>
      <c r="E1024" s="270"/>
      <c r="F1024" s="270"/>
      <c r="G1024" s="271"/>
    </row>
    <row r="1025" spans="1:7" ht="15.75" customHeight="1" x14ac:dyDescent="0.2">
      <c r="A1025" s="266" t="s">
        <v>13</v>
      </c>
      <c r="B1025" s="267"/>
      <c r="C1025" s="267"/>
      <c r="D1025" s="268"/>
      <c r="E1025" s="19">
        <f>SUM(E1017:E1024)</f>
        <v>108</v>
      </c>
      <c r="F1025" s="19"/>
      <c r="G1025" s="19">
        <f>SUM(G1017:G1024)</f>
        <v>5802</v>
      </c>
    </row>
    <row r="1027" spans="1:7" ht="18" x14ac:dyDescent="0.25">
      <c r="A1027" s="3"/>
    </row>
    <row r="1028" spans="1:7" ht="18" x14ac:dyDescent="0.25">
      <c r="A1028" s="3"/>
    </row>
    <row r="1031" spans="1:7" ht="18" x14ac:dyDescent="0.25">
      <c r="A1031" s="3" t="s">
        <v>17</v>
      </c>
    </row>
    <row r="1032" spans="1:7" ht="18" x14ac:dyDescent="0.25">
      <c r="A1032" s="3" t="s">
        <v>18</v>
      </c>
    </row>
    <row r="1048" spans="1:7" ht="15.75" x14ac:dyDescent="0.25">
      <c r="A1048" s="1" t="s">
        <v>140</v>
      </c>
    </row>
    <row r="1050" spans="1:7" ht="18" x14ac:dyDescent="0.25">
      <c r="A1050" s="3" t="s">
        <v>0</v>
      </c>
      <c r="B1050" s="4"/>
      <c r="E1050" s="5" t="s">
        <v>141</v>
      </c>
      <c r="G1050" s="5"/>
    </row>
    <row r="1051" spans="1:7" ht="18" x14ac:dyDescent="0.25">
      <c r="A1051" s="3"/>
      <c r="B1051" s="3" t="s">
        <v>1</v>
      </c>
      <c r="C1051" s="198"/>
      <c r="D1051" s="3"/>
      <c r="E1051" s="3"/>
      <c r="F1051" s="3"/>
      <c r="G1051" s="3"/>
    </row>
    <row r="1052" spans="1:7" ht="18" x14ac:dyDescent="0.25">
      <c r="A1052" s="3"/>
      <c r="B1052" s="3" t="s">
        <v>2</v>
      </c>
      <c r="C1052" s="198"/>
      <c r="D1052" s="3"/>
      <c r="E1052" s="3"/>
      <c r="F1052" s="3"/>
      <c r="G1052" s="3"/>
    </row>
    <row r="1053" spans="1:7" ht="18" x14ac:dyDescent="0.25">
      <c r="A1053" s="3"/>
      <c r="B1053" s="3"/>
      <c r="C1053" s="198"/>
      <c r="D1053" s="3"/>
      <c r="E1053" s="3"/>
      <c r="F1053" s="3"/>
      <c r="G1053" s="3"/>
    </row>
    <row r="1054" spans="1:7" ht="18" x14ac:dyDescent="0.25">
      <c r="A1054" s="5" t="s">
        <v>3</v>
      </c>
      <c r="B1054" s="5"/>
      <c r="C1054" s="198"/>
      <c r="D1054" s="5"/>
      <c r="E1054" s="3"/>
      <c r="F1054" s="5"/>
      <c r="G1054" s="3"/>
    </row>
    <row r="1055" spans="1:7" ht="18" x14ac:dyDescent="0.25">
      <c r="A1055" s="3"/>
      <c r="B1055" s="3" t="s">
        <v>4</v>
      </c>
      <c r="C1055" s="198"/>
      <c r="D1055" s="3"/>
      <c r="E1055" s="3"/>
      <c r="F1055" s="3"/>
      <c r="G1055" s="3"/>
    </row>
    <row r="1056" spans="1:7" ht="18" x14ac:dyDescent="0.25">
      <c r="A1056" s="3" t="s">
        <v>5</v>
      </c>
      <c r="B1056" s="3"/>
      <c r="C1056" s="198"/>
      <c r="D1056" s="3"/>
      <c r="E1056" s="3"/>
      <c r="F1056" s="3"/>
      <c r="G1056" s="3"/>
    </row>
    <row r="1057" spans="1:7" ht="18" x14ac:dyDescent="0.25">
      <c r="A1057" s="3"/>
      <c r="B1057" s="3"/>
      <c r="C1057" s="198"/>
      <c r="D1057" s="3"/>
      <c r="E1057" s="3"/>
      <c r="F1057" s="3"/>
      <c r="G1057" s="3"/>
    </row>
    <row r="1058" spans="1:7" ht="18" x14ac:dyDescent="0.25">
      <c r="A1058" s="3" t="s">
        <v>6</v>
      </c>
      <c r="B1058" s="3"/>
      <c r="C1058" s="198"/>
      <c r="D1058" s="3"/>
      <c r="E1058" s="3"/>
      <c r="F1058" s="3"/>
      <c r="G1058" s="3"/>
    </row>
    <row r="1059" spans="1:7" ht="15.75" x14ac:dyDescent="0.25">
      <c r="A1059" s="6"/>
      <c r="B1059" s="6"/>
      <c r="C1059" s="199"/>
      <c r="D1059" s="6"/>
      <c r="E1059" s="6"/>
      <c r="F1059" s="6"/>
      <c r="G1059" s="6"/>
    </row>
    <row r="1060" spans="1:7" ht="31.5" x14ac:dyDescent="0.2">
      <c r="A1060" s="7" t="s">
        <v>7</v>
      </c>
      <c r="B1060" s="8" t="s">
        <v>8</v>
      </c>
      <c r="C1060" s="8" t="s">
        <v>9</v>
      </c>
      <c r="D1060" s="7" t="s">
        <v>10</v>
      </c>
      <c r="E1060" s="7" t="s">
        <v>11</v>
      </c>
      <c r="F1060" s="7" t="s">
        <v>10</v>
      </c>
      <c r="G1060" s="7" t="s">
        <v>12</v>
      </c>
    </row>
    <row r="1061" spans="1:7" ht="15.75" customHeight="1" x14ac:dyDescent="0.2">
      <c r="A1061" s="269" t="s">
        <v>87</v>
      </c>
      <c r="B1061" s="270"/>
      <c r="C1061" s="270"/>
      <c r="D1061" s="270"/>
      <c r="E1061" s="270"/>
      <c r="F1061" s="270"/>
      <c r="G1061" s="271"/>
    </row>
    <row r="1062" spans="1:7" ht="15.75" customHeight="1" x14ac:dyDescent="0.25">
      <c r="A1062" s="11">
        <v>1</v>
      </c>
      <c r="B1062" s="18" t="s">
        <v>23</v>
      </c>
      <c r="C1062" s="20" t="s">
        <v>24</v>
      </c>
      <c r="D1062" s="26">
        <v>86</v>
      </c>
      <c r="E1062" s="12">
        <v>20</v>
      </c>
      <c r="F1062" s="26">
        <v>86</v>
      </c>
      <c r="G1062" s="20">
        <f>+E1062*54</f>
        <v>1080</v>
      </c>
    </row>
    <row r="1063" spans="1:7" ht="15.75" customHeight="1" x14ac:dyDescent="0.25">
      <c r="A1063" s="11">
        <v>2</v>
      </c>
      <c r="B1063" s="18" t="s">
        <v>23</v>
      </c>
      <c r="C1063" s="20" t="s">
        <v>24</v>
      </c>
      <c r="D1063" s="26" t="s">
        <v>104</v>
      </c>
      <c r="E1063" s="12">
        <v>24</v>
      </c>
      <c r="F1063" s="26" t="s">
        <v>104</v>
      </c>
      <c r="G1063" s="20">
        <f>+E1063*54</f>
        <v>1296</v>
      </c>
    </row>
    <row r="1064" spans="1:7" ht="15.75" customHeight="1" x14ac:dyDescent="0.25">
      <c r="A1064" s="11">
        <v>3</v>
      </c>
      <c r="B1064" s="18" t="s">
        <v>23</v>
      </c>
      <c r="C1064" s="20" t="s">
        <v>24</v>
      </c>
      <c r="D1064" s="26" t="s">
        <v>104</v>
      </c>
      <c r="E1064" s="12">
        <v>1</v>
      </c>
      <c r="F1064" s="26" t="s">
        <v>104</v>
      </c>
      <c r="G1064" s="20">
        <f>+E1064*48</f>
        <v>48</v>
      </c>
    </row>
    <row r="1065" spans="1:7" ht="15.75" customHeight="1" x14ac:dyDescent="0.25">
      <c r="A1065" s="11">
        <v>4</v>
      </c>
      <c r="B1065" s="18" t="s">
        <v>23</v>
      </c>
      <c r="C1065" s="20" t="s">
        <v>31</v>
      </c>
      <c r="D1065" s="26">
        <v>19</v>
      </c>
      <c r="E1065" s="12">
        <v>17</v>
      </c>
      <c r="F1065" s="26">
        <v>19</v>
      </c>
      <c r="G1065" s="20">
        <f>+E106819</f>
        <v>0</v>
      </c>
    </row>
    <row r="1066" spans="1:7" ht="15.75" customHeight="1" x14ac:dyDescent="0.25">
      <c r="A1066" s="11">
        <v>5</v>
      </c>
      <c r="B1066" s="18" t="s">
        <v>23</v>
      </c>
      <c r="C1066" s="20" t="s">
        <v>51</v>
      </c>
      <c r="D1066" s="26">
        <v>34</v>
      </c>
      <c r="E1066" s="12">
        <v>5</v>
      </c>
      <c r="F1066" s="26">
        <v>34</v>
      </c>
      <c r="G1066" s="20">
        <f>+E1066*45</f>
        <v>225</v>
      </c>
    </row>
    <row r="1067" spans="1:7" ht="15.75" customHeight="1" x14ac:dyDescent="0.25">
      <c r="A1067" s="11">
        <v>6</v>
      </c>
      <c r="B1067" s="18" t="s">
        <v>19</v>
      </c>
      <c r="C1067" s="20" t="s">
        <v>25</v>
      </c>
      <c r="D1067" s="26">
        <v>109</v>
      </c>
      <c r="E1067" s="12">
        <v>4</v>
      </c>
      <c r="F1067" s="26">
        <v>109</v>
      </c>
      <c r="G1067" s="20">
        <f>+E1067*48</f>
        <v>192</v>
      </c>
    </row>
    <row r="1068" spans="1:7" ht="15.75" customHeight="1" x14ac:dyDescent="0.2">
      <c r="A1068" s="269" t="s">
        <v>88</v>
      </c>
      <c r="B1068" s="270"/>
      <c r="C1068" s="270"/>
      <c r="D1068" s="270"/>
      <c r="E1068" s="270"/>
      <c r="F1068" s="270"/>
      <c r="G1068" s="271"/>
    </row>
    <row r="1069" spans="1:7" ht="15.75" customHeight="1" x14ac:dyDescent="0.25">
      <c r="A1069" s="11">
        <v>1</v>
      </c>
      <c r="B1069" s="18" t="s">
        <v>44</v>
      </c>
      <c r="C1069" s="20" t="s">
        <v>142</v>
      </c>
      <c r="D1069" s="26" t="s">
        <v>94</v>
      </c>
      <c r="E1069" s="12">
        <v>16</v>
      </c>
      <c r="F1069" s="26" t="s">
        <v>94</v>
      </c>
      <c r="G1069" s="20">
        <v>3000</v>
      </c>
    </row>
    <row r="1070" spans="1:7" ht="15.75" customHeight="1" x14ac:dyDescent="0.25">
      <c r="A1070" s="16"/>
      <c r="B1070" s="14"/>
      <c r="C1070" s="21"/>
      <c r="D1070" s="25"/>
      <c r="E1070" s="13"/>
      <c r="F1070" s="25"/>
      <c r="G1070" s="21"/>
    </row>
    <row r="1071" spans="1:7" ht="15.75" customHeight="1" x14ac:dyDescent="0.2">
      <c r="A1071" s="266" t="s">
        <v>13</v>
      </c>
      <c r="B1071" s="267"/>
      <c r="C1071" s="267"/>
      <c r="D1071" s="268"/>
      <c r="E1071" s="19">
        <f>SUM(E1062:E1070)</f>
        <v>87</v>
      </c>
      <c r="F1071" s="19"/>
      <c r="G1071" s="19">
        <f>SUM(G1062:G1069)</f>
        <v>5841</v>
      </c>
    </row>
    <row r="1073" spans="1:1" ht="18" x14ac:dyDescent="0.25">
      <c r="A1073" s="3"/>
    </row>
    <row r="1074" spans="1:1" ht="18" x14ac:dyDescent="0.25">
      <c r="A1074" s="3"/>
    </row>
    <row r="1077" spans="1:1" ht="18" x14ac:dyDescent="0.25">
      <c r="A1077" s="3" t="s">
        <v>17</v>
      </c>
    </row>
    <row r="1078" spans="1:1" ht="18" x14ac:dyDescent="0.25">
      <c r="A1078" s="3" t="s">
        <v>18</v>
      </c>
    </row>
    <row r="1090" spans="1:7" ht="15.75" x14ac:dyDescent="0.25">
      <c r="A1090" s="1" t="s">
        <v>143</v>
      </c>
    </row>
    <row r="1092" spans="1:7" ht="18" x14ac:dyDescent="0.25">
      <c r="A1092" s="3" t="s">
        <v>0</v>
      </c>
      <c r="B1092" s="4"/>
      <c r="E1092" s="5" t="s">
        <v>141</v>
      </c>
      <c r="G1092" s="5"/>
    </row>
    <row r="1093" spans="1:7" ht="18" x14ac:dyDescent="0.25">
      <c r="A1093" s="3"/>
      <c r="B1093" s="3" t="s">
        <v>1</v>
      </c>
      <c r="C1093" s="198"/>
      <c r="D1093" s="3"/>
      <c r="E1093" s="3"/>
      <c r="F1093" s="3"/>
      <c r="G1093" s="3"/>
    </row>
    <row r="1094" spans="1:7" ht="18" x14ac:dyDescent="0.25">
      <c r="A1094" s="3"/>
      <c r="B1094" s="3" t="s">
        <v>2</v>
      </c>
      <c r="C1094" s="198"/>
      <c r="D1094" s="3"/>
      <c r="E1094" s="3"/>
      <c r="F1094" s="3"/>
      <c r="G1094" s="3"/>
    </row>
    <row r="1095" spans="1:7" ht="18" x14ac:dyDescent="0.25">
      <c r="A1095" s="3"/>
      <c r="B1095" s="3"/>
      <c r="C1095" s="198"/>
      <c r="D1095" s="3"/>
      <c r="E1095" s="3"/>
      <c r="F1095" s="3"/>
      <c r="G1095" s="3"/>
    </row>
    <row r="1096" spans="1:7" ht="18" x14ac:dyDescent="0.25">
      <c r="A1096" s="5" t="s">
        <v>3</v>
      </c>
      <c r="B1096" s="5"/>
      <c r="C1096" s="198"/>
      <c r="D1096" s="5"/>
      <c r="E1096" s="3"/>
      <c r="F1096" s="5"/>
      <c r="G1096" s="3"/>
    </row>
    <row r="1097" spans="1:7" ht="18" x14ac:dyDescent="0.25">
      <c r="A1097" s="3"/>
      <c r="B1097" s="3" t="s">
        <v>4</v>
      </c>
      <c r="C1097" s="198"/>
      <c r="D1097" s="3"/>
      <c r="E1097" s="3"/>
      <c r="F1097" s="3"/>
      <c r="G1097" s="3"/>
    </row>
    <row r="1098" spans="1:7" ht="18" x14ac:dyDescent="0.25">
      <c r="A1098" s="3" t="s">
        <v>5</v>
      </c>
      <c r="B1098" s="3"/>
      <c r="C1098" s="198"/>
      <c r="D1098" s="3"/>
      <c r="E1098" s="3"/>
      <c r="F1098" s="3"/>
      <c r="G1098" s="3"/>
    </row>
    <row r="1099" spans="1:7" ht="18" x14ac:dyDescent="0.25">
      <c r="A1099" s="3"/>
      <c r="B1099" s="3"/>
      <c r="C1099" s="198"/>
      <c r="D1099" s="3"/>
      <c r="E1099" s="3"/>
      <c r="F1099" s="3"/>
      <c r="G1099" s="3"/>
    </row>
    <row r="1100" spans="1:7" ht="18" x14ac:dyDescent="0.25">
      <c r="A1100" s="3" t="s">
        <v>6</v>
      </c>
      <c r="B1100" s="3"/>
      <c r="C1100" s="198"/>
      <c r="D1100" s="3"/>
      <c r="E1100" s="3"/>
      <c r="F1100" s="3"/>
      <c r="G1100" s="3"/>
    </row>
    <row r="1101" spans="1:7" ht="15.75" x14ac:dyDescent="0.25">
      <c r="A1101" s="6"/>
      <c r="B1101" s="6"/>
      <c r="C1101" s="199"/>
      <c r="D1101" s="6"/>
      <c r="E1101" s="6"/>
      <c r="F1101" s="6"/>
      <c r="G1101" s="6"/>
    </row>
    <row r="1102" spans="1:7" ht="31.5" x14ac:dyDescent="0.2">
      <c r="A1102" s="7" t="s">
        <v>7</v>
      </c>
      <c r="B1102" s="8" t="s">
        <v>8</v>
      </c>
      <c r="C1102" s="8" t="s">
        <v>9</v>
      </c>
      <c r="D1102" s="7" t="s">
        <v>10</v>
      </c>
      <c r="E1102" s="7" t="s">
        <v>11</v>
      </c>
      <c r="F1102" s="7" t="s">
        <v>10</v>
      </c>
      <c r="G1102" s="7" t="s">
        <v>12</v>
      </c>
    </row>
    <row r="1103" spans="1:7" ht="15.75" customHeight="1" x14ac:dyDescent="0.2">
      <c r="A1103" s="269" t="s">
        <v>87</v>
      </c>
      <c r="B1103" s="270"/>
      <c r="C1103" s="270"/>
      <c r="D1103" s="270"/>
      <c r="E1103" s="270"/>
      <c r="F1103" s="270"/>
      <c r="G1103" s="271"/>
    </row>
    <row r="1104" spans="1:7" ht="15.75" customHeight="1" x14ac:dyDescent="0.25">
      <c r="A1104" s="11">
        <v>1</v>
      </c>
      <c r="B1104" s="18" t="s">
        <v>23</v>
      </c>
      <c r="C1104" s="20" t="s">
        <v>24</v>
      </c>
      <c r="D1104" s="26">
        <v>86</v>
      </c>
      <c r="E1104" s="12">
        <v>14</v>
      </c>
      <c r="F1104" s="26">
        <v>86</v>
      </c>
      <c r="G1104" s="20">
        <f>+E1104*54</f>
        <v>756</v>
      </c>
    </row>
    <row r="1105" spans="1:7" ht="15.75" customHeight="1" x14ac:dyDescent="0.25">
      <c r="A1105" s="11">
        <v>2</v>
      </c>
      <c r="B1105" s="18" t="s">
        <v>23</v>
      </c>
      <c r="C1105" s="20" t="s">
        <v>24</v>
      </c>
      <c r="D1105" s="26" t="s">
        <v>104</v>
      </c>
      <c r="E1105" s="12">
        <v>30</v>
      </c>
      <c r="F1105" s="26" t="s">
        <v>104</v>
      </c>
      <c r="G1105" s="20">
        <f>+E1105*54</f>
        <v>1620</v>
      </c>
    </row>
    <row r="1106" spans="1:7" ht="15.75" customHeight="1" x14ac:dyDescent="0.25">
      <c r="A1106" s="11">
        <v>3</v>
      </c>
      <c r="B1106" s="18" t="s">
        <v>23</v>
      </c>
      <c r="C1106" s="20" t="s">
        <v>31</v>
      </c>
      <c r="D1106" s="26">
        <v>19</v>
      </c>
      <c r="E1106" s="12">
        <v>11</v>
      </c>
      <c r="F1106" s="26">
        <v>19</v>
      </c>
      <c r="G1106" s="20">
        <f>+E1106*54</f>
        <v>594</v>
      </c>
    </row>
    <row r="1107" spans="1:7" ht="15.75" customHeight="1" x14ac:dyDescent="0.25">
      <c r="A1107" s="11">
        <v>4</v>
      </c>
      <c r="B1107" s="18" t="s">
        <v>23</v>
      </c>
      <c r="C1107" s="20" t="s">
        <v>29</v>
      </c>
      <c r="D1107" s="26" t="s">
        <v>144</v>
      </c>
      <c r="E1107" s="12">
        <v>38</v>
      </c>
      <c r="F1107" s="26" t="s">
        <v>144</v>
      </c>
      <c r="G1107" s="20">
        <f>+E1107*48</f>
        <v>1824</v>
      </c>
    </row>
    <row r="1108" spans="1:7" ht="15.75" customHeight="1" x14ac:dyDescent="0.25">
      <c r="A1108" s="11">
        <v>5</v>
      </c>
      <c r="B1108" s="18" t="s">
        <v>82</v>
      </c>
      <c r="C1108" s="20" t="s">
        <v>24</v>
      </c>
      <c r="D1108" s="26">
        <v>86</v>
      </c>
      <c r="E1108" s="12">
        <v>6</v>
      </c>
      <c r="F1108" s="26">
        <v>86</v>
      </c>
      <c r="G1108" s="20">
        <f>+E1108*54</f>
        <v>324</v>
      </c>
    </row>
    <row r="1109" spans="1:7" ht="15.75" customHeight="1" x14ac:dyDescent="0.25">
      <c r="A1109" s="11">
        <v>6</v>
      </c>
      <c r="B1109" s="18" t="s">
        <v>82</v>
      </c>
      <c r="C1109" s="20" t="s">
        <v>24</v>
      </c>
      <c r="D1109" s="26" t="s">
        <v>104</v>
      </c>
      <c r="E1109" s="12">
        <v>11</v>
      </c>
      <c r="F1109" s="26" t="s">
        <v>104</v>
      </c>
      <c r="G1109" s="20">
        <f>+E1109*54</f>
        <v>594</v>
      </c>
    </row>
    <row r="1110" spans="1:7" ht="15.75" customHeight="1" x14ac:dyDescent="0.25">
      <c r="A1110" s="11">
        <v>7</v>
      </c>
      <c r="B1110" s="18" t="s">
        <v>82</v>
      </c>
      <c r="C1110" s="20" t="s">
        <v>24</v>
      </c>
      <c r="D1110" s="26" t="s">
        <v>104</v>
      </c>
      <c r="E1110" s="12">
        <v>4</v>
      </c>
      <c r="F1110" s="26" t="s">
        <v>104</v>
      </c>
      <c r="G1110" s="20">
        <f>+E1110*48</f>
        <v>192</v>
      </c>
    </row>
    <row r="1111" spans="1:7" ht="15.75" customHeight="1" x14ac:dyDescent="0.2">
      <c r="A1111" s="269" t="s">
        <v>88</v>
      </c>
      <c r="B1111" s="270"/>
      <c r="C1111" s="270"/>
      <c r="D1111" s="270"/>
      <c r="E1111" s="270"/>
      <c r="F1111" s="270"/>
      <c r="G1111" s="271"/>
    </row>
    <row r="1112" spans="1:7" ht="15.75" customHeight="1" x14ac:dyDescent="0.25">
      <c r="A1112" s="11">
        <v>1</v>
      </c>
      <c r="B1112" s="18" t="s">
        <v>98</v>
      </c>
      <c r="C1112" s="20" t="s">
        <v>147</v>
      </c>
      <c r="D1112" s="26">
        <v>161</v>
      </c>
      <c r="E1112" s="12">
        <v>5</v>
      </c>
      <c r="F1112" s="26">
        <v>161</v>
      </c>
      <c r="G1112" s="20">
        <f>+E1112*54</f>
        <v>270</v>
      </c>
    </row>
    <row r="1113" spans="1:7" ht="15.75" customHeight="1" x14ac:dyDescent="0.25">
      <c r="A1113" s="11">
        <v>2</v>
      </c>
      <c r="B1113" s="18" t="s">
        <v>145</v>
      </c>
      <c r="C1113" s="20" t="s">
        <v>148</v>
      </c>
      <c r="D1113" s="26" t="s">
        <v>149</v>
      </c>
      <c r="E1113" s="12">
        <v>20</v>
      </c>
      <c r="F1113" s="26" t="s">
        <v>149</v>
      </c>
      <c r="G1113" s="20">
        <f>+E1113*50</f>
        <v>1000</v>
      </c>
    </row>
    <row r="1114" spans="1:7" ht="15.75" customHeight="1" x14ac:dyDescent="0.25">
      <c r="A1114" s="11">
        <v>3</v>
      </c>
      <c r="B1114" s="18" t="s">
        <v>146</v>
      </c>
      <c r="C1114" s="20" t="s">
        <v>148</v>
      </c>
      <c r="D1114" s="26" t="s">
        <v>123</v>
      </c>
      <c r="E1114" s="12">
        <v>12</v>
      </c>
      <c r="F1114" s="26" t="s">
        <v>123</v>
      </c>
      <c r="G1114" s="20">
        <f>+E1114*48</f>
        <v>576</v>
      </c>
    </row>
    <row r="1115" spans="1:7" ht="15.75" customHeight="1" x14ac:dyDescent="0.25">
      <c r="A1115" s="16"/>
      <c r="B1115" s="14"/>
      <c r="C1115" s="21"/>
      <c r="D1115" s="25"/>
      <c r="E1115" s="13"/>
      <c r="F1115" s="25"/>
      <c r="G1115" s="21"/>
    </row>
    <row r="1116" spans="1:7" ht="15.75" customHeight="1" x14ac:dyDescent="0.2">
      <c r="A1116" s="266" t="s">
        <v>13</v>
      </c>
      <c r="B1116" s="267"/>
      <c r="C1116" s="267"/>
      <c r="D1116" s="268"/>
      <c r="E1116" s="19">
        <f>SUM(E1104:E1115)</f>
        <v>151</v>
      </c>
      <c r="F1116" s="19"/>
      <c r="G1116" s="19">
        <f>SUM(G1104:G1112)</f>
        <v>6174</v>
      </c>
    </row>
    <row r="1118" spans="1:7" ht="18" x14ac:dyDescent="0.25">
      <c r="A1118" s="3"/>
    </row>
    <row r="1119" spans="1:7" ht="18" x14ac:dyDescent="0.25">
      <c r="A1119" s="3"/>
    </row>
    <row r="1122" spans="1:1" ht="18" x14ac:dyDescent="0.25">
      <c r="A1122" s="3" t="s">
        <v>17</v>
      </c>
    </row>
    <row r="1123" spans="1:1" ht="18" x14ac:dyDescent="0.25">
      <c r="A1123" s="3" t="s">
        <v>18</v>
      </c>
    </row>
    <row r="1136" spans="1:1" ht="15.75" x14ac:dyDescent="0.25">
      <c r="A1136" s="1" t="s">
        <v>150</v>
      </c>
    </row>
    <row r="1138" spans="1:7" ht="18" x14ac:dyDescent="0.25">
      <c r="A1138" s="3" t="s">
        <v>0</v>
      </c>
      <c r="B1138" s="4"/>
      <c r="E1138" s="5" t="s">
        <v>151</v>
      </c>
      <c r="G1138" s="5"/>
    </row>
    <row r="1139" spans="1:7" ht="18" x14ac:dyDescent="0.25">
      <c r="A1139" s="3"/>
      <c r="B1139" s="3" t="s">
        <v>1</v>
      </c>
      <c r="C1139" s="198"/>
      <c r="D1139" s="3"/>
      <c r="E1139" s="3"/>
      <c r="F1139" s="3"/>
      <c r="G1139" s="3"/>
    </row>
    <row r="1140" spans="1:7" ht="18" x14ac:dyDescent="0.25">
      <c r="A1140" s="3"/>
      <c r="B1140" s="3" t="s">
        <v>2</v>
      </c>
      <c r="C1140" s="198"/>
      <c r="D1140" s="3"/>
      <c r="E1140" s="3"/>
      <c r="F1140" s="3"/>
      <c r="G1140" s="3"/>
    </row>
    <row r="1141" spans="1:7" ht="18" x14ac:dyDescent="0.25">
      <c r="A1141" s="3"/>
      <c r="B1141" s="3"/>
      <c r="C1141" s="198"/>
      <c r="D1141" s="3"/>
      <c r="E1141" s="3"/>
      <c r="F1141" s="3"/>
      <c r="G1141" s="3"/>
    </row>
    <row r="1142" spans="1:7" ht="18" x14ac:dyDescent="0.25">
      <c r="A1142" s="5" t="s">
        <v>3</v>
      </c>
      <c r="B1142" s="5"/>
      <c r="C1142" s="198"/>
      <c r="D1142" s="5"/>
      <c r="E1142" s="3"/>
      <c r="F1142" s="5"/>
      <c r="G1142" s="3"/>
    </row>
    <row r="1143" spans="1:7" ht="18" x14ac:dyDescent="0.25">
      <c r="A1143" s="3"/>
      <c r="B1143" s="3" t="s">
        <v>4</v>
      </c>
      <c r="C1143" s="198"/>
      <c r="D1143" s="3"/>
      <c r="E1143" s="3"/>
      <c r="F1143" s="3"/>
      <c r="G1143" s="3"/>
    </row>
    <row r="1144" spans="1:7" ht="18" x14ac:dyDescent="0.25">
      <c r="A1144" s="3" t="s">
        <v>5</v>
      </c>
      <c r="B1144" s="3"/>
      <c r="C1144" s="198"/>
      <c r="D1144" s="3"/>
      <c r="E1144" s="3"/>
      <c r="F1144" s="3"/>
      <c r="G1144" s="3"/>
    </row>
    <row r="1145" spans="1:7" ht="18" x14ac:dyDescent="0.25">
      <c r="A1145" s="3"/>
      <c r="B1145" s="3"/>
      <c r="C1145" s="198"/>
      <c r="D1145" s="3"/>
      <c r="E1145" s="3"/>
      <c r="F1145" s="3"/>
      <c r="G1145" s="3"/>
    </row>
    <row r="1146" spans="1:7" ht="18" x14ac:dyDescent="0.25">
      <c r="A1146" s="3" t="s">
        <v>6</v>
      </c>
      <c r="B1146" s="3"/>
      <c r="C1146" s="198"/>
      <c r="D1146" s="3"/>
      <c r="E1146" s="3"/>
      <c r="F1146" s="3"/>
      <c r="G1146" s="3"/>
    </row>
    <row r="1147" spans="1:7" ht="15.75" x14ac:dyDescent="0.25">
      <c r="A1147" s="6"/>
      <c r="B1147" s="6"/>
      <c r="C1147" s="199"/>
      <c r="D1147" s="6"/>
      <c r="E1147" s="6"/>
      <c r="F1147" s="6"/>
      <c r="G1147" s="6"/>
    </row>
    <row r="1148" spans="1:7" ht="31.5" x14ac:dyDescent="0.2">
      <c r="A1148" s="7" t="s">
        <v>7</v>
      </c>
      <c r="B1148" s="8" t="s">
        <v>8</v>
      </c>
      <c r="C1148" s="8" t="s">
        <v>9</v>
      </c>
      <c r="D1148" s="7" t="s">
        <v>10</v>
      </c>
      <c r="E1148" s="7" t="s">
        <v>11</v>
      </c>
      <c r="F1148" s="7" t="s">
        <v>10</v>
      </c>
      <c r="G1148" s="7" t="s">
        <v>12</v>
      </c>
    </row>
    <row r="1149" spans="1:7" ht="15.75" customHeight="1" x14ac:dyDescent="0.2">
      <c r="A1149" s="269" t="s">
        <v>87</v>
      </c>
      <c r="B1149" s="270"/>
      <c r="C1149" s="270"/>
      <c r="D1149" s="270"/>
      <c r="E1149" s="270"/>
      <c r="F1149" s="270"/>
      <c r="G1149" s="271"/>
    </row>
    <row r="1150" spans="1:7" ht="15.75" customHeight="1" x14ac:dyDescent="0.25">
      <c r="A1150" s="11">
        <v>1</v>
      </c>
      <c r="B1150" s="18" t="s">
        <v>23</v>
      </c>
      <c r="C1150" s="20" t="s">
        <v>24</v>
      </c>
      <c r="D1150" s="26">
        <v>86</v>
      </c>
      <c r="E1150" s="12">
        <v>25</v>
      </c>
      <c r="F1150" s="26">
        <v>86</v>
      </c>
      <c r="G1150" s="20">
        <f>+E1150*54</f>
        <v>1350</v>
      </c>
    </row>
    <row r="1151" spans="1:7" ht="15.75" customHeight="1" x14ac:dyDescent="0.25">
      <c r="A1151" s="11">
        <v>2</v>
      </c>
      <c r="B1151" s="18" t="s">
        <v>23</v>
      </c>
      <c r="C1151" s="20" t="s">
        <v>24</v>
      </c>
      <c r="D1151" s="26" t="s">
        <v>104</v>
      </c>
      <c r="E1151" s="12">
        <v>21</v>
      </c>
      <c r="F1151" s="26" t="s">
        <v>104</v>
      </c>
      <c r="G1151" s="20">
        <f>+E1151*54</f>
        <v>1134</v>
      </c>
    </row>
    <row r="1152" spans="1:7" ht="15.75" customHeight="1" x14ac:dyDescent="0.25">
      <c r="A1152" s="11">
        <v>3</v>
      </c>
      <c r="B1152" s="18" t="s">
        <v>23</v>
      </c>
      <c r="C1152" s="20" t="s">
        <v>31</v>
      </c>
      <c r="D1152" s="26">
        <v>19</v>
      </c>
      <c r="E1152" s="12">
        <v>14</v>
      </c>
      <c r="F1152" s="26">
        <v>19</v>
      </c>
      <c r="G1152" s="20">
        <f>+E1152*54</f>
        <v>756</v>
      </c>
    </row>
    <row r="1153" spans="1:7" ht="15.75" customHeight="1" x14ac:dyDescent="0.25">
      <c r="A1153" s="11">
        <v>5</v>
      </c>
      <c r="B1153" s="18" t="s">
        <v>27</v>
      </c>
      <c r="C1153" s="20" t="s">
        <v>24</v>
      </c>
      <c r="D1153" s="26">
        <v>86</v>
      </c>
      <c r="E1153" s="12">
        <v>31</v>
      </c>
      <c r="F1153" s="26">
        <v>86</v>
      </c>
      <c r="G1153" s="20">
        <f>+E1153*54</f>
        <v>1674</v>
      </c>
    </row>
    <row r="1154" spans="1:7" ht="15.75" customHeight="1" x14ac:dyDescent="0.2">
      <c r="A1154" s="269" t="s">
        <v>88</v>
      </c>
      <c r="B1154" s="270"/>
      <c r="C1154" s="270"/>
      <c r="D1154" s="270"/>
      <c r="E1154" s="270"/>
      <c r="F1154" s="270"/>
      <c r="G1154" s="271"/>
    </row>
    <row r="1155" spans="1:7" ht="15.75" customHeight="1" x14ac:dyDescent="0.25">
      <c r="A1155" s="11">
        <v>1</v>
      </c>
      <c r="B1155" s="18" t="s">
        <v>23</v>
      </c>
      <c r="C1155" s="20" t="s">
        <v>42</v>
      </c>
      <c r="D1155" s="26" t="s">
        <v>130</v>
      </c>
      <c r="E1155" s="12">
        <v>60</v>
      </c>
      <c r="F1155" s="26" t="s">
        <v>130</v>
      </c>
      <c r="G1155" s="20">
        <f>+E1155*50</f>
        <v>3000</v>
      </c>
    </row>
    <row r="1156" spans="1:7" ht="15.75" customHeight="1" x14ac:dyDescent="0.25">
      <c r="A1156" s="11">
        <v>2</v>
      </c>
      <c r="B1156" s="18" t="s">
        <v>28</v>
      </c>
      <c r="C1156" s="20" t="s">
        <v>153</v>
      </c>
      <c r="D1156" s="26" t="s">
        <v>154</v>
      </c>
      <c r="E1156" s="12">
        <v>110</v>
      </c>
      <c r="F1156" s="26" t="s">
        <v>154</v>
      </c>
      <c r="G1156" s="20">
        <f>+E1156*50</f>
        <v>5500</v>
      </c>
    </row>
    <row r="1157" spans="1:7" ht="15.75" customHeight="1" x14ac:dyDescent="0.25">
      <c r="A1157" s="16"/>
      <c r="B1157" s="14"/>
      <c r="C1157" s="21"/>
      <c r="D1157" s="25"/>
      <c r="E1157" s="13"/>
      <c r="F1157" s="25"/>
      <c r="G1157" s="21"/>
    </row>
    <row r="1158" spans="1:7" ht="15.75" customHeight="1" x14ac:dyDescent="0.2">
      <c r="A1158" s="266" t="s">
        <v>13</v>
      </c>
      <c r="B1158" s="267"/>
      <c r="C1158" s="267"/>
      <c r="D1158" s="268"/>
      <c r="E1158" s="19">
        <f>SUM(E1150:E1157)</f>
        <v>261</v>
      </c>
      <c r="F1158" s="19"/>
      <c r="G1158" s="19">
        <f>SUM(G1150:G1155)</f>
        <v>7914</v>
      </c>
    </row>
    <row r="1160" spans="1:7" ht="18" x14ac:dyDescent="0.25">
      <c r="A1160" s="3"/>
    </row>
    <row r="1161" spans="1:7" ht="18" x14ac:dyDescent="0.25">
      <c r="A1161" s="3"/>
    </row>
    <row r="1164" spans="1:7" ht="18" x14ac:dyDescent="0.25">
      <c r="A1164" s="3" t="s">
        <v>17</v>
      </c>
    </row>
    <row r="1165" spans="1:7" ht="18" x14ac:dyDescent="0.25">
      <c r="A1165" s="3" t="s">
        <v>18</v>
      </c>
    </row>
    <row r="1178" spans="1:7" ht="15.75" x14ac:dyDescent="0.25">
      <c r="A1178" s="1" t="s">
        <v>152</v>
      </c>
    </row>
    <row r="1180" spans="1:7" ht="18" x14ac:dyDescent="0.25">
      <c r="A1180" s="3" t="s">
        <v>0</v>
      </c>
      <c r="B1180" s="4"/>
      <c r="E1180" s="5" t="s">
        <v>155</v>
      </c>
      <c r="G1180" s="5"/>
    </row>
    <row r="1181" spans="1:7" ht="18" x14ac:dyDescent="0.25">
      <c r="A1181" s="3"/>
      <c r="B1181" s="3" t="s">
        <v>1</v>
      </c>
      <c r="C1181" s="198"/>
      <c r="D1181" s="3"/>
      <c r="E1181" s="3"/>
      <c r="F1181" s="3"/>
      <c r="G1181" s="3"/>
    </row>
    <row r="1182" spans="1:7" ht="18" x14ac:dyDescent="0.25">
      <c r="A1182" s="3"/>
      <c r="B1182" s="3" t="s">
        <v>2</v>
      </c>
      <c r="C1182" s="198"/>
      <c r="D1182" s="3"/>
      <c r="E1182" s="3"/>
      <c r="F1182" s="3"/>
      <c r="G1182" s="3"/>
    </row>
    <row r="1183" spans="1:7" ht="18" x14ac:dyDescent="0.25">
      <c r="A1183" s="3"/>
      <c r="B1183" s="3"/>
      <c r="C1183" s="198"/>
      <c r="D1183" s="3"/>
      <c r="E1183" s="3"/>
      <c r="F1183" s="3"/>
      <c r="G1183" s="3"/>
    </row>
    <row r="1184" spans="1:7" ht="18" x14ac:dyDescent="0.25">
      <c r="A1184" s="5" t="s">
        <v>3</v>
      </c>
      <c r="B1184" s="5"/>
      <c r="C1184" s="198"/>
      <c r="D1184" s="5"/>
      <c r="E1184" s="3"/>
      <c r="F1184" s="5"/>
      <c r="G1184" s="3"/>
    </row>
    <row r="1185" spans="1:7" ht="18" x14ac:dyDescent="0.25">
      <c r="A1185" s="3"/>
      <c r="B1185" s="3" t="s">
        <v>4</v>
      </c>
      <c r="C1185" s="198"/>
      <c r="D1185" s="3"/>
      <c r="E1185" s="3"/>
      <c r="F1185" s="3"/>
      <c r="G1185" s="3"/>
    </row>
    <row r="1186" spans="1:7" ht="18" x14ac:dyDescent="0.25">
      <c r="A1186" s="3" t="s">
        <v>5</v>
      </c>
      <c r="B1186" s="3"/>
      <c r="C1186" s="198"/>
      <c r="D1186" s="3"/>
      <c r="E1186" s="3"/>
      <c r="F1186" s="3"/>
      <c r="G1186" s="3"/>
    </row>
    <row r="1187" spans="1:7" ht="18" x14ac:dyDescent="0.25">
      <c r="A1187" s="3"/>
      <c r="B1187" s="3"/>
      <c r="C1187" s="198"/>
      <c r="D1187" s="3"/>
      <c r="E1187" s="3"/>
      <c r="F1187" s="3"/>
      <c r="G1187" s="3"/>
    </row>
    <row r="1188" spans="1:7" ht="18" x14ac:dyDescent="0.25">
      <c r="A1188" s="3" t="s">
        <v>6</v>
      </c>
      <c r="B1188" s="3"/>
      <c r="C1188" s="198"/>
      <c r="D1188" s="3"/>
      <c r="E1188" s="3"/>
      <c r="F1188" s="3"/>
      <c r="G1188" s="3"/>
    </row>
    <row r="1189" spans="1:7" ht="15.75" x14ac:dyDescent="0.25">
      <c r="A1189" s="6"/>
      <c r="B1189" s="6"/>
      <c r="C1189" s="199"/>
      <c r="D1189" s="6"/>
      <c r="E1189" s="6"/>
      <c r="F1189" s="6"/>
      <c r="G1189" s="6"/>
    </row>
    <row r="1190" spans="1:7" ht="31.5" x14ac:dyDescent="0.2">
      <c r="A1190" s="7" t="s">
        <v>7</v>
      </c>
      <c r="B1190" s="8" t="s">
        <v>8</v>
      </c>
      <c r="C1190" s="8" t="s">
        <v>9</v>
      </c>
      <c r="D1190" s="7" t="s">
        <v>10</v>
      </c>
      <c r="E1190" s="7" t="s">
        <v>11</v>
      </c>
      <c r="F1190" s="7" t="s">
        <v>10</v>
      </c>
      <c r="G1190" s="7" t="s">
        <v>12</v>
      </c>
    </row>
    <row r="1191" spans="1:7" ht="15.75" customHeight="1" x14ac:dyDescent="0.2">
      <c r="A1191" s="269" t="s">
        <v>87</v>
      </c>
      <c r="B1191" s="270"/>
      <c r="C1191" s="270"/>
      <c r="D1191" s="270"/>
      <c r="E1191" s="270"/>
      <c r="F1191" s="270"/>
      <c r="G1191" s="271"/>
    </row>
    <row r="1192" spans="1:7" ht="15.75" customHeight="1" x14ac:dyDescent="0.25">
      <c r="A1192" s="11">
        <v>1</v>
      </c>
      <c r="B1192" s="18" t="s">
        <v>82</v>
      </c>
      <c r="C1192" s="20" t="s">
        <v>24</v>
      </c>
      <c r="D1192" s="26" t="s">
        <v>99</v>
      </c>
      <c r="E1192" s="12">
        <v>7</v>
      </c>
      <c r="F1192" s="26" t="s">
        <v>99</v>
      </c>
      <c r="G1192" s="20">
        <f>+E1192*54</f>
        <v>378</v>
      </c>
    </row>
    <row r="1193" spans="1:7" ht="15.75" customHeight="1" x14ac:dyDescent="0.25">
      <c r="A1193" s="11">
        <v>2</v>
      </c>
      <c r="B1193" s="18" t="s">
        <v>27</v>
      </c>
      <c r="C1193" s="20" t="s">
        <v>24</v>
      </c>
      <c r="D1193" s="26" t="s">
        <v>99</v>
      </c>
      <c r="E1193" s="12">
        <v>33</v>
      </c>
      <c r="F1193" s="26" t="s">
        <v>99</v>
      </c>
      <c r="G1193" s="20">
        <f>+E1193*54</f>
        <v>1782</v>
      </c>
    </row>
    <row r="1194" spans="1:7" ht="15.75" customHeight="1" x14ac:dyDescent="0.2">
      <c r="A1194" s="269" t="s">
        <v>88</v>
      </c>
      <c r="B1194" s="270"/>
      <c r="C1194" s="270"/>
      <c r="D1194" s="270"/>
      <c r="E1194" s="270"/>
      <c r="F1194" s="270"/>
      <c r="G1194" s="271"/>
    </row>
    <row r="1195" spans="1:7" ht="15.75" customHeight="1" x14ac:dyDescent="0.25">
      <c r="A1195" s="11">
        <v>1</v>
      </c>
      <c r="B1195" s="18" t="s">
        <v>61</v>
      </c>
      <c r="C1195" s="20" t="s">
        <v>79</v>
      </c>
      <c r="D1195" s="26" t="s">
        <v>154</v>
      </c>
      <c r="E1195" s="12">
        <v>90</v>
      </c>
      <c r="F1195" s="26" t="s">
        <v>154</v>
      </c>
      <c r="G1195" s="20">
        <f>+E1195*54</f>
        <v>4860</v>
      </c>
    </row>
    <row r="1196" spans="1:7" ht="15.75" customHeight="1" x14ac:dyDescent="0.25">
      <c r="A1196" s="16"/>
      <c r="B1196" s="14"/>
      <c r="C1196" s="21"/>
      <c r="D1196" s="25"/>
      <c r="E1196" s="13"/>
      <c r="F1196" s="25"/>
      <c r="G1196" s="21"/>
    </row>
    <row r="1197" spans="1:7" ht="15.75" customHeight="1" x14ac:dyDescent="0.2">
      <c r="A1197" s="266" t="s">
        <v>13</v>
      </c>
      <c r="B1197" s="267"/>
      <c r="C1197" s="267"/>
      <c r="D1197" s="268"/>
      <c r="E1197" s="19">
        <f>SUM(E1192:E1196)</f>
        <v>130</v>
      </c>
      <c r="F1197" s="19"/>
      <c r="G1197" s="19">
        <f>SUM(G1192:G1194)</f>
        <v>2160</v>
      </c>
    </row>
    <row r="1199" spans="1:7" ht="18" x14ac:dyDescent="0.25">
      <c r="A1199" s="3"/>
    </row>
    <row r="1200" spans="1:7" ht="18" x14ac:dyDescent="0.25">
      <c r="A1200" s="3"/>
    </row>
    <row r="1203" spans="1:1" ht="18" x14ac:dyDescent="0.25">
      <c r="A1203" s="3" t="s">
        <v>17</v>
      </c>
    </row>
    <row r="1204" spans="1:1" ht="18" x14ac:dyDescent="0.25">
      <c r="A1204" s="3" t="s">
        <v>18</v>
      </c>
    </row>
    <row r="1225" spans="1:7" ht="15.75" x14ac:dyDescent="0.25">
      <c r="A1225" s="1" t="s">
        <v>156</v>
      </c>
    </row>
    <row r="1227" spans="1:7" ht="18" x14ac:dyDescent="0.25">
      <c r="A1227" s="3" t="s">
        <v>0</v>
      </c>
      <c r="B1227" s="4"/>
      <c r="E1227" s="5" t="s">
        <v>155</v>
      </c>
      <c r="G1227" s="5"/>
    </row>
    <row r="1228" spans="1:7" ht="18" x14ac:dyDescent="0.25">
      <c r="A1228" s="3"/>
      <c r="B1228" s="3" t="s">
        <v>1</v>
      </c>
      <c r="C1228" s="198"/>
      <c r="D1228" s="3"/>
      <c r="E1228" s="3"/>
      <c r="F1228" s="3"/>
      <c r="G1228" s="3"/>
    </row>
    <row r="1229" spans="1:7" ht="18" x14ac:dyDescent="0.25">
      <c r="A1229" s="3"/>
      <c r="B1229" s="3" t="s">
        <v>2</v>
      </c>
      <c r="C1229" s="198"/>
      <c r="D1229" s="3"/>
      <c r="E1229" s="3"/>
      <c r="F1229" s="3"/>
      <c r="G1229" s="3"/>
    </row>
    <row r="1230" spans="1:7" ht="18" x14ac:dyDescent="0.25">
      <c r="A1230" s="3"/>
      <c r="B1230" s="3"/>
      <c r="C1230" s="198"/>
      <c r="D1230" s="3"/>
      <c r="E1230" s="3"/>
      <c r="F1230" s="3"/>
      <c r="G1230" s="3"/>
    </row>
    <row r="1231" spans="1:7" ht="18" x14ac:dyDescent="0.25">
      <c r="A1231" s="5" t="s">
        <v>3</v>
      </c>
      <c r="B1231" s="5"/>
      <c r="C1231" s="198"/>
      <c r="D1231" s="5"/>
      <c r="E1231" s="3"/>
      <c r="F1231" s="5"/>
      <c r="G1231" s="3"/>
    </row>
    <row r="1232" spans="1:7" ht="18" x14ac:dyDescent="0.25">
      <c r="A1232" s="3"/>
      <c r="B1232" s="3" t="s">
        <v>4</v>
      </c>
      <c r="C1232" s="198"/>
      <c r="D1232" s="3"/>
      <c r="E1232" s="3"/>
      <c r="F1232" s="3"/>
      <c r="G1232" s="3"/>
    </row>
    <row r="1233" spans="1:7" ht="18" x14ac:dyDescent="0.25">
      <c r="A1233" s="3" t="s">
        <v>5</v>
      </c>
      <c r="B1233" s="3"/>
      <c r="C1233" s="198"/>
      <c r="D1233" s="3"/>
      <c r="E1233" s="3"/>
      <c r="F1233" s="3"/>
      <c r="G1233" s="3"/>
    </row>
    <row r="1234" spans="1:7" ht="18" x14ac:dyDescent="0.25">
      <c r="A1234" s="3"/>
      <c r="B1234" s="3"/>
      <c r="C1234" s="198"/>
      <c r="D1234" s="3"/>
      <c r="E1234" s="3"/>
      <c r="F1234" s="3"/>
      <c r="G1234" s="3"/>
    </row>
    <row r="1235" spans="1:7" ht="18" x14ac:dyDescent="0.25">
      <c r="A1235" s="3" t="s">
        <v>6</v>
      </c>
      <c r="B1235" s="3"/>
      <c r="C1235" s="198"/>
      <c r="D1235" s="3"/>
      <c r="E1235" s="3"/>
      <c r="F1235" s="3"/>
      <c r="G1235" s="3"/>
    </row>
    <row r="1236" spans="1:7" ht="15.75" x14ac:dyDescent="0.25">
      <c r="A1236" s="6"/>
      <c r="B1236" s="6"/>
      <c r="C1236" s="199"/>
      <c r="D1236" s="6"/>
      <c r="E1236" s="6"/>
      <c r="F1236" s="6"/>
      <c r="G1236" s="6"/>
    </row>
    <row r="1237" spans="1:7" ht="31.5" x14ac:dyDescent="0.2">
      <c r="A1237" s="7" t="s">
        <v>7</v>
      </c>
      <c r="B1237" s="8" t="s">
        <v>8</v>
      </c>
      <c r="C1237" s="8" t="s">
        <v>9</v>
      </c>
      <c r="D1237" s="7" t="s">
        <v>10</v>
      </c>
      <c r="E1237" s="7" t="s">
        <v>11</v>
      </c>
      <c r="F1237" s="7" t="s">
        <v>10</v>
      </c>
      <c r="G1237" s="7" t="s">
        <v>12</v>
      </c>
    </row>
    <row r="1238" spans="1:7" ht="15.75" customHeight="1" x14ac:dyDescent="0.2">
      <c r="A1238" s="269" t="s">
        <v>87</v>
      </c>
      <c r="B1238" s="270"/>
      <c r="C1238" s="270"/>
      <c r="D1238" s="270"/>
      <c r="E1238" s="270"/>
      <c r="F1238" s="270"/>
      <c r="G1238" s="271"/>
    </row>
    <row r="1239" spans="1:7" ht="15.75" customHeight="1" x14ac:dyDescent="0.25">
      <c r="A1239" s="11">
        <v>1</v>
      </c>
      <c r="B1239" s="18" t="s">
        <v>23</v>
      </c>
      <c r="C1239" s="20" t="s">
        <v>31</v>
      </c>
      <c r="D1239" s="26">
        <v>19</v>
      </c>
      <c r="E1239" s="12">
        <v>46</v>
      </c>
      <c r="F1239" s="26">
        <v>19</v>
      </c>
      <c r="G1239" s="20">
        <f>+E1239*54</f>
        <v>2484</v>
      </c>
    </row>
    <row r="1240" spans="1:7" ht="15.75" customHeight="1" x14ac:dyDescent="0.25">
      <c r="A1240" s="11">
        <v>2</v>
      </c>
      <c r="B1240" s="18" t="s">
        <v>23</v>
      </c>
      <c r="C1240" s="20" t="s">
        <v>29</v>
      </c>
      <c r="D1240" s="26" t="s">
        <v>144</v>
      </c>
      <c r="E1240" s="12">
        <v>26</v>
      </c>
      <c r="F1240" s="26" t="s">
        <v>144</v>
      </c>
      <c r="G1240" s="20">
        <f>+E1240*48</f>
        <v>1248</v>
      </c>
    </row>
    <row r="1241" spans="1:7" ht="15.75" customHeight="1" x14ac:dyDescent="0.25">
      <c r="A1241" s="11">
        <v>3</v>
      </c>
      <c r="B1241" s="18" t="s">
        <v>23</v>
      </c>
      <c r="C1241" s="20" t="s">
        <v>51</v>
      </c>
      <c r="D1241" s="26">
        <v>35</v>
      </c>
      <c r="E1241" s="12">
        <v>10</v>
      </c>
      <c r="F1241" s="26">
        <v>35</v>
      </c>
      <c r="G1241" s="20">
        <f>+E1241*45</f>
        <v>450</v>
      </c>
    </row>
    <row r="1242" spans="1:7" ht="15.75" customHeight="1" x14ac:dyDescent="0.25">
      <c r="A1242" s="11">
        <v>4</v>
      </c>
      <c r="B1242" s="18" t="s">
        <v>23</v>
      </c>
      <c r="C1242" s="20" t="s">
        <v>157</v>
      </c>
      <c r="D1242" s="26" t="s">
        <v>158</v>
      </c>
      <c r="E1242" s="12">
        <v>10</v>
      </c>
      <c r="F1242" s="26" t="s">
        <v>158</v>
      </c>
      <c r="G1242" s="20">
        <f>+E1242*48</f>
        <v>480</v>
      </c>
    </row>
    <row r="1243" spans="1:7" ht="15.75" customHeight="1" x14ac:dyDescent="0.25">
      <c r="A1243" s="11">
        <v>5</v>
      </c>
      <c r="B1243" s="18" t="s">
        <v>26</v>
      </c>
      <c r="C1243" s="20" t="s">
        <v>117</v>
      </c>
      <c r="D1243" s="26">
        <v>122</v>
      </c>
      <c r="E1243" s="12">
        <v>5</v>
      </c>
      <c r="F1243" s="26">
        <v>122</v>
      </c>
      <c r="G1243" s="20">
        <f>+E1243*54</f>
        <v>270</v>
      </c>
    </row>
    <row r="1244" spans="1:7" ht="15.75" customHeight="1" x14ac:dyDescent="0.25">
      <c r="A1244" s="11">
        <v>6</v>
      </c>
      <c r="B1244" s="18" t="s">
        <v>19</v>
      </c>
      <c r="C1244" s="20" t="s">
        <v>118</v>
      </c>
      <c r="D1244" s="26">
        <v>109</v>
      </c>
      <c r="E1244" s="12">
        <v>6</v>
      </c>
      <c r="F1244" s="26">
        <v>109</v>
      </c>
      <c r="G1244" s="20">
        <f>+E1244*48</f>
        <v>288</v>
      </c>
    </row>
    <row r="1245" spans="1:7" ht="15.75" customHeight="1" x14ac:dyDescent="0.25">
      <c r="A1245" s="11">
        <v>7</v>
      </c>
      <c r="B1245" s="18" t="s">
        <v>19</v>
      </c>
      <c r="C1245" s="20" t="s">
        <v>20</v>
      </c>
      <c r="D1245" s="26" t="s">
        <v>119</v>
      </c>
      <c r="E1245" s="12">
        <v>6</v>
      </c>
      <c r="F1245" s="26" t="s">
        <v>119</v>
      </c>
      <c r="G1245" s="20">
        <f>+E1245*54</f>
        <v>324</v>
      </c>
    </row>
    <row r="1246" spans="1:7" ht="15.75" customHeight="1" x14ac:dyDescent="0.25">
      <c r="A1246" s="11">
        <v>8</v>
      </c>
      <c r="B1246" s="18" t="s">
        <v>82</v>
      </c>
      <c r="C1246" s="20" t="s">
        <v>24</v>
      </c>
      <c r="D1246" s="26">
        <v>86</v>
      </c>
      <c r="E1246" s="12">
        <v>20</v>
      </c>
      <c r="F1246" s="26">
        <v>86</v>
      </c>
      <c r="G1246" s="20">
        <f>+E1246*54</f>
        <v>1080</v>
      </c>
    </row>
    <row r="1247" spans="1:7" ht="15.75" customHeight="1" x14ac:dyDescent="0.2">
      <c r="A1247" s="269" t="s">
        <v>88</v>
      </c>
      <c r="B1247" s="270"/>
      <c r="C1247" s="270"/>
      <c r="D1247" s="270"/>
      <c r="E1247" s="270"/>
      <c r="F1247" s="270"/>
      <c r="G1247" s="271"/>
    </row>
    <row r="1248" spans="1:7" ht="15.75" customHeight="1" x14ac:dyDescent="0.25">
      <c r="A1248" s="11">
        <v>1</v>
      </c>
      <c r="B1248" s="18" t="s">
        <v>26</v>
      </c>
      <c r="C1248" s="20" t="s">
        <v>122</v>
      </c>
      <c r="D1248" s="26" t="s">
        <v>154</v>
      </c>
      <c r="E1248" s="12">
        <v>30</v>
      </c>
      <c r="F1248" s="26" t="s">
        <v>154</v>
      </c>
      <c r="G1248" s="20">
        <f>+E1248*50</f>
        <v>1500</v>
      </c>
    </row>
    <row r="1249" spans="1:7" ht="15.75" customHeight="1" x14ac:dyDescent="0.25">
      <c r="A1249" s="11">
        <v>2</v>
      </c>
      <c r="B1249" s="18" t="s">
        <v>19</v>
      </c>
      <c r="C1249" s="20" t="s">
        <v>122</v>
      </c>
      <c r="D1249" s="26" t="s">
        <v>154</v>
      </c>
      <c r="E1249" s="12">
        <v>5</v>
      </c>
      <c r="F1249" s="26" t="s">
        <v>154</v>
      </c>
      <c r="G1249" s="20">
        <f>+E1249*50</f>
        <v>250</v>
      </c>
    </row>
    <row r="1250" spans="1:7" ht="15.75" customHeight="1" x14ac:dyDescent="0.25">
      <c r="A1250" s="11">
        <v>3</v>
      </c>
      <c r="B1250" s="18" t="s">
        <v>61</v>
      </c>
      <c r="C1250" s="20" t="s">
        <v>42</v>
      </c>
      <c r="D1250" s="26" t="s">
        <v>154</v>
      </c>
      <c r="E1250" s="12">
        <v>66</v>
      </c>
      <c r="F1250" s="26" t="s">
        <v>154</v>
      </c>
      <c r="G1250" s="20">
        <f>+E1250*50</f>
        <v>3300</v>
      </c>
    </row>
    <row r="1251" spans="1:7" ht="15.75" customHeight="1" x14ac:dyDescent="0.25">
      <c r="A1251" s="11">
        <v>4</v>
      </c>
      <c r="B1251" s="18" t="s">
        <v>33</v>
      </c>
      <c r="C1251" s="20" t="s">
        <v>49</v>
      </c>
      <c r="D1251" s="26" t="s">
        <v>154</v>
      </c>
      <c r="E1251" s="12">
        <v>10</v>
      </c>
      <c r="F1251" s="26" t="s">
        <v>154</v>
      </c>
      <c r="G1251" s="20">
        <f>+E1251*50</f>
        <v>500</v>
      </c>
    </row>
    <row r="1252" spans="1:7" ht="15.75" customHeight="1" x14ac:dyDescent="0.25">
      <c r="A1252" s="11">
        <v>5</v>
      </c>
      <c r="B1252" s="18" t="s">
        <v>30</v>
      </c>
      <c r="C1252" s="20" t="s">
        <v>42</v>
      </c>
      <c r="D1252" s="26" t="s">
        <v>154</v>
      </c>
      <c r="E1252" s="12">
        <v>25</v>
      </c>
      <c r="F1252" s="26" t="s">
        <v>154</v>
      </c>
      <c r="G1252" s="20">
        <f>+E1252*50</f>
        <v>1250</v>
      </c>
    </row>
    <row r="1253" spans="1:7" ht="15.75" customHeight="1" x14ac:dyDescent="0.25">
      <c r="A1253" s="16"/>
      <c r="B1253" s="14"/>
      <c r="C1253" s="21"/>
      <c r="D1253" s="25"/>
      <c r="E1253" s="13"/>
      <c r="F1253" s="25"/>
      <c r="G1253" s="21"/>
    </row>
    <row r="1254" spans="1:7" ht="15.75" customHeight="1" x14ac:dyDescent="0.2">
      <c r="A1254" s="266" t="s">
        <v>13</v>
      </c>
      <c r="B1254" s="267"/>
      <c r="C1254" s="267"/>
      <c r="D1254" s="268"/>
      <c r="E1254" s="19">
        <f>SUM(E1239:E1253)</f>
        <v>265</v>
      </c>
      <c r="F1254" s="19"/>
      <c r="G1254" s="19">
        <f>SUM(G1239:G1252)</f>
        <v>13424</v>
      </c>
    </row>
    <row r="1256" spans="1:7" ht="18" x14ac:dyDescent="0.25">
      <c r="A1256" s="3"/>
    </row>
    <row r="1257" spans="1:7" ht="18" x14ac:dyDescent="0.25">
      <c r="A1257" s="3"/>
    </row>
    <row r="1260" spans="1:7" ht="18" x14ac:dyDescent="0.25">
      <c r="A1260" s="3" t="s">
        <v>17</v>
      </c>
    </row>
    <row r="1261" spans="1:7" ht="18" x14ac:dyDescent="0.25">
      <c r="A1261" s="3" t="s">
        <v>18</v>
      </c>
    </row>
    <row r="1270" spans="1:7" ht="15.75" x14ac:dyDescent="0.25">
      <c r="A1270" s="1" t="s">
        <v>159</v>
      </c>
    </row>
    <row r="1272" spans="1:7" ht="18" x14ac:dyDescent="0.25">
      <c r="A1272" s="3" t="s">
        <v>0</v>
      </c>
      <c r="B1272" s="4"/>
      <c r="E1272" s="5" t="s">
        <v>160</v>
      </c>
      <c r="G1272" s="5"/>
    </row>
    <row r="1273" spans="1:7" ht="18" x14ac:dyDescent="0.25">
      <c r="A1273" s="3"/>
      <c r="B1273" s="3" t="s">
        <v>1</v>
      </c>
      <c r="C1273" s="198"/>
      <c r="D1273" s="3"/>
      <c r="E1273" s="3"/>
      <c r="F1273" s="3"/>
      <c r="G1273" s="3"/>
    </row>
    <row r="1274" spans="1:7" ht="18" x14ac:dyDescent="0.25">
      <c r="A1274" s="3"/>
      <c r="B1274" s="3" t="s">
        <v>2</v>
      </c>
      <c r="C1274" s="198"/>
      <c r="D1274" s="3"/>
      <c r="E1274" s="3"/>
      <c r="F1274" s="3"/>
      <c r="G1274" s="3"/>
    </row>
    <row r="1275" spans="1:7" ht="18" x14ac:dyDescent="0.25">
      <c r="A1275" s="3"/>
      <c r="B1275" s="3"/>
      <c r="C1275" s="198"/>
      <c r="D1275" s="3"/>
      <c r="E1275" s="3"/>
      <c r="F1275" s="3"/>
      <c r="G1275" s="3"/>
    </row>
    <row r="1276" spans="1:7" ht="18" x14ac:dyDescent="0.25">
      <c r="A1276" s="5" t="s">
        <v>3</v>
      </c>
      <c r="B1276" s="5"/>
      <c r="C1276" s="198"/>
      <c r="D1276" s="5"/>
      <c r="E1276" s="3"/>
      <c r="F1276" s="5"/>
      <c r="G1276" s="3"/>
    </row>
    <row r="1277" spans="1:7" ht="18" x14ac:dyDescent="0.25">
      <c r="A1277" s="3"/>
      <c r="B1277" s="3" t="s">
        <v>4</v>
      </c>
      <c r="C1277" s="198"/>
      <c r="D1277" s="3"/>
      <c r="E1277" s="3"/>
      <c r="F1277" s="3"/>
      <c r="G1277" s="3"/>
    </row>
    <row r="1278" spans="1:7" ht="18" x14ac:dyDescent="0.25">
      <c r="A1278" s="3" t="s">
        <v>5</v>
      </c>
      <c r="B1278" s="3"/>
      <c r="C1278" s="198"/>
      <c r="D1278" s="3"/>
      <c r="E1278" s="3"/>
      <c r="F1278" s="3"/>
      <c r="G1278" s="3"/>
    </row>
    <row r="1279" spans="1:7" ht="18" x14ac:dyDescent="0.25">
      <c r="A1279" s="3"/>
      <c r="B1279" s="3"/>
      <c r="C1279" s="198"/>
      <c r="D1279" s="3"/>
      <c r="E1279" s="3"/>
      <c r="F1279" s="3"/>
      <c r="G1279" s="3"/>
    </row>
    <row r="1280" spans="1:7" ht="18" x14ac:dyDescent="0.25">
      <c r="A1280" s="3" t="s">
        <v>6</v>
      </c>
      <c r="B1280" s="3"/>
      <c r="C1280" s="198"/>
      <c r="D1280" s="3"/>
      <c r="E1280" s="3"/>
      <c r="F1280" s="3"/>
      <c r="G1280" s="3"/>
    </row>
    <row r="1281" spans="1:7" ht="15.75" x14ac:dyDescent="0.25">
      <c r="A1281" s="6"/>
      <c r="B1281" s="6"/>
      <c r="C1281" s="199"/>
      <c r="D1281" s="6"/>
      <c r="E1281" s="6"/>
      <c r="F1281" s="6"/>
      <c r="G1281" s="6"/>
    </row>
    <row r="1282" spans="1:7" ht="31.5" x14ac:dyDescent="0.2">
      <c r="A1282" s="7" t="s">
        <v>7</v>
      </c>
      <c r="B1282" s="8" t="s">
        <v>8</v>
      </c>
      <c r="C1282" s="8" t="s">
        <v>9</v>
      </c>
      <c r="D1282" s="7" t="s">
        <v>10</v>
      </c>
      <c r="E1282" s="7" t="s">
        <v>11</v>
      </c>
      <c r="F1282" s="7" t="s">
        <v>10</v>
      </c>
      <c r="G1282" s="7" t="s">
        <v>12</v>
      </c>
    </row>
    <row r="1283" spans="1:7" ht="15.75" customHeight="1" x14ac:dyDescent="0.2">
      <c r="A1283" s="269" t="s">
        <v>88</v>
      </c>
      <c r="B1283" s="270"/>
      <c r="C1283" s="270"/>
      <c r="D1283" s="270"/>
      <c r="E1283" s="270"/>
      <c r="F1283" s="270"/>
      <c r="G1283" s="271"/>
    </row>
    <row r="1284" spans="1:7" ht="15.75" customHeight="1" x14ac:dyDescent="0.25">
      <c r="A1284" s="11">
        <v>1</v>
      </c>
      <c r="B1284" s="18" t="s">
        <v>27</v>
      </c>
      <c r="C1284" s="20" t="s">
        <v>49</v>
      </c>
      <c r="D1284" s="26" t="s">
        <v>154</v>
      </c>
      <c r="E1284" s="12">
        <v>18</v>
      </c>
      <c r="F1284" s="26" t="s">
        <v>154</v>
      </c>
      <c r="G1284" s="20">
        <f>+E1284*50</f>
        <v>900</v>
      </c>
    </row>
    <row r="1285" spans="1:7" ht="15.75" customHeight="1" x14ac:dyDescent="0.25">
      <c r="A1285" s="11">
        <v>2</v>
      </c>
      <c r="B1285" s="18" t="s">
        <v>27</v>
      </c>
      <c r="C1285" s="20" t="s">
        <v>42</v>
      </c>
      <c r="D1285" s="26" t="s">
        <v>154</v>
      </c>
      <c r="E1285" s="12">
        <v>17</v>
      </c>
      <c r="F1285" s="26" t="s">
        <v>154</v>
      </c>
      <c r="G1285" s="20">
        <f>+E1285*50</f>
        <v>850</v>
      </c>
    </row>
    <row r="1286" spans="1:7" ht="15.75" customHeight="1" x14ac:dyDescent="0.25">
      <c r="A1286" s="11">
        <v>3</v>
      </c>
      <c r="B1286" s="18" t="s">
        <v>19</v>
      </c>
      <c r="C1286" s="20" t="s">
        <v>42</v>
      </c>
      <c r="D1286" s="26" t="s">
        <v>154</v>
      </c>
      <c r="E1286" s="12">
        <v>10</v>
      </c>
      <c r="F1286" s="26" t="s">
        <v>154</v>
      </c>
      <c r="G1286" s="20">
        <f>+E1286*50</f>
        <v>500</v>
      </c>
    </row>
    <row r="1287" spans="1:7" ht="15.75" customHeight="1" x14ac:dyDescent="0.25">
      <c r="A1287" s="11">
        <v>4</v>
      </c>
      <c r="B1287" s="18" t="s">
        <v>109</v>
      </c>
      <c r="C1287" s="20" t="s">
        <v>42</v>
      </c>
      <c r="D1287" s="26" t="s">
        <v>154</v>
      </c>
      <c r="E1287" s="12">
        <v>10</v>
      </c>
      <c r="F1287" s="26" t="s">
        <v>154</v>
      </c>
      <c r="G1287" s="20">
        <f>+E1287*50</f>
        <v>500</v>
      </c>
    </row>
    <row r="1288" spans="1:7" ht="15.75" customHeight="1" x14ac:dyDescent="0.25">
      <c r="A1288" s="11">
        <v>5</v>
      </c>
      <c r="B1288" s="18" t="s">
        <v>53</v>
      </c>
      <c r="C1288" s="20" t="s">
        <v>49</v>
      </c>
      <c r="D1288" s="26" t="s">
        <v>154</v>
      </c>
      <c r="E1288" s="12">
        <v>40</v>
      </c>
      <c r="F1288" s="26" t="s">
        <v>154</v>
      </c>
      <c r="G1288" s="20">
        <f>+E1288*50</f>
        <v>2000</v>
      </c>
    </row>
    <row r="1289" spans="1:7" ht="15.75" customHeight="1" x14ac:dyDescent="0.25">
      <c r="A1289" s="16"/>
      <c r="B1289" s="14"/>
      <c r="C1289" s="21"/>
      <c r="D1289" s="25"/>
      <c r="E1289" s="13"/>
      <c r="F1289" s="25"/>
      <c r="G1289" s="21"/>
    </row>
    <row r="1290" spans="1:7" ht="15.75" customHeight="1" x14ac:dyDescent="0.2">
      <c r="A1290" s="266" t="s">
        <v>13</v>
      </c>
      <c r="B1290" s="267"/>
      <c r="C1290" s="267"/>
      <c r="D1290" s="268"/>
      <c r="E1290" s="19">
        <f>SUM(E1283:E1289)</f>
        <v>95</v>
      </c>
      <c r="F1290" s="19"/>
      <c r="G1290" s="19">
        <f>SUM(G1283:G1288)</f>
        <v>4750</v>
      </c>
    </row>
    <row r="1292" spans="1:7" ht="18" x14ac:dyDescent="0.25">
      <c r="A1292" s="3"/>
    </row>
    <row r="1293" spans="1:7" ht="18" x14ac:dyDescent="0.25">
      <c r="A1293" s="3"/>
    </row>
    <row r="1296" spans="1:7" ht="18" x14ac:dyDescent="0.25">
      <c r="A1296" s="3" t="s">
        <v>17</v>
      </c>
    </row>
    <row r="1297" spans="1:1" ht="18" x14ac:dyDescent="0.25">
      <c r="A1297" s="3" t="s">
        <v>18</v>
      </c>
    </row>
    <row r="1317" spans="1:7" ht="15.75" x14ac:dyDescent="0.25">
      <c r="A1317" s="1" t="s">
        <v>161</v>
      </c>
    </row>
    <row r="1319" spans="1:7" ht="18" x14ac:dyDescent="0.25">
      <c r="A1319" s="3" t="s">
        <v>0</v>
      </c>
      <c r="B1319" s="4"/>
      <c r="E1319" s="5" t="s">
        <v>162</v>
      </c>
      <c r="G1319" s="5"/>
    </row>
    <row r="1320" spans="1:7" ht="18" x14ac:dyDescent="0.25">
      <c r="A1320" s="3"/>
      <c r="B1320" s="3" t="s">
        <v>1</v>
      </c>
      <c r="C1320" s="198"/>
      <c r="D1320" s="3"/>
      <c r="E1320" s="3"/>
      <c r="F1320" s="3"/>
      <c r="G1320" s="3"/>
    </row>
    <row r="1321" spans="1:7" ht="18" x14ac:dyDescent="0.25">
      <c r="A1321" s="3"/>
      <c r="B1321" s="3" t="s">
        <v>2</v>
      </c>
      <c r="C1321" s="198"/>
      <c r="D1321" s="3"/>
      <c r="E1321" s="3"/>
      <c r="F1321" s="3"/>
      <c r="G1321" s="3"/>
    </row>
    <row r="1322" spans="1:7" ht="18" x14ac:dyDescent="0.25">
      <c r="A1322" s="3"/>
      <c r="B1322" s="3"/>
      <c r="C1322" s="198"/>
      <c r="D1322" s="3"/>
      <c r="E1322" s="3"/>
      <c r="F1322" s="3"/>
      <c r="G1322" s="3"/>
    </row>
    <row r="1323" spans="1:7" ht="18" x14ac:dyDescent="0.25">
      <c r="A1323" s="5" t="s">
        <v>3</v>
      </c>
      <c r="B1323" s="5"/>
      <c r="C1323" s="198"/>
      <c r="D1323" s="5"/>
      <c r="E1323" s="3"/>
      <c r="F1323" s="5"/>
      <c r="G1323" s="3"/>
    </row>
    <row r="1324" spans="1:7" ht="18" x14ac:dyDescent="0.25">
      <c r="A1324" s="3"/>
      <c r="B1324" s="3" t="s">
        <v>4</v>
      </c>
      <c r="C1324" s="198"/>
      <c r="D1324" s="3"/>
      <c r="E1324" s="3"/>
      <c r="F1324" s="3"/>
      <c r="G1324" s="3"/>
    </row>
    <row r="1325" spans="1:7" ht="18" x14ac:dyDescent="0.25">
      <c r="A1325" s="3" t="s">
        <v>5</v>
      </c>
      <c r="B1325" s="3"/>
      <c r="C1325" s="198"/>
      <c r="D1325" s="3"/>
      <c r="E1325" s="3"/>
      <c r="F1325" s="3"/>
      <c r="G1325" s="3"/>
    </row>
    <row r="1326" spans="1:7" ht="18" x14ac:dyDescent="0.25">
      <c r="A1326" s="3"/>
      <c r="B1326" s="3"/>
      <c r="C1326" s="198"/>
      <c r="D1326" s="3"/>
      <c r="E1326" s="3"/>
      <c r="F1326" s="3"/>
      <c r="G1326" s="3"/>
    </row>
    <row r="1327" spans="1:7" ht="18" x14ac:dyDescent="0.25">
      <c r="A1327" s="3" t="s">
        <v>6</v>
      </c>
      <c r="B1327" s="3"/>
      <c r="C1327" s="198"/>
      <c r="D1327" s="3"/>
      <c r="E1327" s="3"/>
      <c r="F1327" s="3"/>
      <c r="G1327" s="3"/>
    </row>
    <row r="1328" spans="1:7" ht="15.75" x14ac:dyDescent="0.25">
      <c r="A1328" s="6"/>
      <c r="B1328" s="6"/>
      <c r="C1328" s="199"/>
      <c r="D1328" s="6"/>
      <c r="E1328" s="6"/>
      <c r="F1328" s="6"/>
      <c r="G1328" s="6"/>
    </row>
    <row r="1329" spans="1:7" ht="31.5" x14ac:dyDescent="0.2">
      <c r="A1329" s="7" t="s">
        <v>7</v>
      </c>
      <c r="B1329" s="8" t="s">
        <v>8</v>
      </c>
      <c r="C1329" s="8" t="s">
        <v>9</v>
      </c>
      <c r="D1329" s="7" t="s">
        <v>10</v>
      </c>
      <c r="E1329" s="7" t="s">
        <v>11</v>
      </c>
      <c r="F1329" s="7" t="s">
        <v>10</v>
      </c>
      <c r="G1329" s="7" t="s">
        <v>12</v>
      </c>
    </row>
    <row r="1330" spans="1:7" ht="15.75" customHeight="1" x14ac:dyDescent="0.2">
      <c r="A1330" s="269" t="s">
        <v>88</v>
      </c>
      <c r="B1330" s="270"/>
      <c r="C1330" s="270"/>
      <c r="D1330" s="270"/>
      <c r="E1330" s="270"/>
      <c r="F1330" s="270"/>
      <c r="G1330" s="271"/>
    </row>
    <row r="1331" spans="1:7" ht="15.75" customHeight="1" x14ac:dyDescent="0.25">
      <c r="A1331" s="11">
        <v>1</v>
      </c>
      <c r="B1331" s="18" t="s">
        <v>30</v>
      </c>
      <c r="C1331" s="20" t="s">
        <v>49</v>
      </c>
      <c r="D1331" s="26" t="s">
        <v>149</v>
      </c>
      <c r="E1331" s="12">
        <v>24</v>
      </c>
      <c r="F1331" s="26" t="s">
        <v>149</v>
      </c>
      <c r="G1331" s="20">
        <f>+E1331*50</f>
        <v>1200</v>
      </c>
    </row>
    <row r="1332" spans="1:7" ht="15.75" customHeight="1" x14ac:dyDescent="0.25">
      <c r="A1332" s="11">
        <v>2</v>
      </c>
      <c r="B1332" s="18" t="s">
        <v>102</v>
      </c>
      <c r="C1332" s="20" t="s">
        <v>49</v>
      </c>
      <c r="D1332" s="26" t="s">
        <v>163</v>
      </c>
      <c r="E1332" s="12">
        <v>40</v>
      </c>
      <c r="F1332" s="26" t="s">
        <v>163</v>
      </c>
      <c r="G1332" s="20">
        <f>+E1332*50</f>
        <v>2000</v>
      </c>
    </row>
    <row r="1333" spans="1:7" ht="15.75" customHeight="1" x14ac:dyDescent="0.2">
      <c r="A1333" s="269" t="s">
        <v>164</v>
      </c>
      <c r="B1333" s="270"/>
      <c r="C1333" s="270"/>
      <c r="D1333" s="270"/>
      <c r="E1333" s="270"/>
      <c r="F1333" s="270"/>
      <c r="G1333" s="271"/>
    </row>
    <row r="1334" spans="1:7" ht="15.75" customHeight="1" x14ac:dyDescent="0.25">
      <c r="A1334" s="11">
        <v>3</v>
      </c>
      <c r="B1334" s="18" t="s">
        <v>102</v>
      </c>
      <c r="C1334" s="20" t="s">
        <v>24</v>
      </c>
      <c r="D1334" s="26" t="s">
        <v>104</v>
      </c>
      <c r="E1334" s="12">
        <v>50</v>
      </c>
      <c r="F1334" s="26" t="s">
        <v>104</v>
      </c>
      <c r="G1334" s="20">
        <f>+E1334*54</f>
        <v>2700</v>
      </c>
    </row>
    <row r="1335" spans="1:7" ht="15.75" customHeight="1" x14ac:dyDescent="0.25">
      <c r="A1335" s="11">
        <v>4</v>
      </c>
      <c r="B1335" s="18" t="s">
        <v>82</v>
      </c>
      <c r="C1335" s="20" t="s">
        <v>24</v>
      </c>
      <c r="D1335" s="26" t="s">
        <v>99</v>
      </c>
      <c r="E1335" s="12">
        <v>25</v>
      </c>
      <c r="F1335" s="26" t="s">
        <v>99</v>
      </c>
      <c r="G1335" s="20">
        <f>+E1335*54</f>
        <v>1350</v>
      </c>
    </row>
    <row r="1336" spans="1:7" ht="15.75" customHeight="1" x14ac:dyDescent="0.25">
      <c r="A1336" s="16"/>
      <c r="B1336" s="14"/>
      <c r="C1336" s="21"/>
      <c r="D1336" s="25"/>
      <c r="E1336" s="13"/>
      <c r="F1336" s="25"/>
      <c r="G1336" s="21"/>
    </row>
    <row r="1337" spans="1:7" ht="15.75" customHeight="1" x14ac:dyDescent="0.2">
      <c r="A1337" s="266" t="s">
        <v>13</v>
      </c>
      <c r="B1337" s="267"/>
      <c r="C1337" s="267"/>
      <c r="D1337" s="268"/>
      <c r="E1337" s="19">
        <f>SUM(E1330:E1336)</f>
        <v>139</v>
      </c>
      <c r="F1337" s="19"/>
      <c r="G1337" s="19">
        <f>SUM(G1330:G1334)</f>
        <v>5900</v>
      </c>
    </row>
    <row r="1339" spans="1:7" ht="18" x14ac:dyDescent="0.25">
      <c r="A1339" s="3"/>
    </row>
    <row r="1340" spans="1:7" ht="18" x14ac:dyDescent="0.25">
      <c r="A1340" s="3"/>
    </row>
    <row r="1343" spans="1:7" ht="18" x14ac:dyDescent="0.25">
      <c r="A1343" s="3" t="s">
        <v>17</v>
      </c>
    </row>
    <row r="1344" spans="1:7" ht="18" x14ac:dyDescent="0.25">
      <c r="A1344" s="3" t="s">
        <v>18</v>
      </c>
    </row>
    <row r="1364" spans="1:7" ht="15.75" x14ac:dyDescent="0.25">
      <c r="A1364" s="1" t="s">
        <v>165</v>
      </c>
    </row>
    <row r="1366" spans="1:7" ht="18" x14ac:dyDescent="0.25">
      <c r="A1366" s="3" t="s">
        <v>0</v>
      </c>
      <c r="B1366" s="4"/>
      <c r="E1366" s="5" t="s">
        <v>162</v>
      </c>
      <c r="G1366" s="5"/>
    </row>
    <row r="1367" spans="1:7" ht="18" x14ac:dyDescent="0.25">
      <c r="A1367" s="3"/>
      <c r="B1367" s="3" t="s">
        <v>1</v>
      </c>
      <c r="C1367" s="198"/>
      <c r="D1367" s="3"/>
      <c r="E1367" s="3"/>
      <c r="F1367" s="3"/>
      <c r="G1367" s="3"/>
    </row>
    <row r="1368" spans="1:7" ht="18" x14ac:dyDescent="0.25">
      <c r="A1368" s="3"/>
      <c r="B1368" s="3" t="s">
        <v>2</v>
      </c>
      <c r="C1368" s="198"/>
      <c r="D1368" s="3"/>
      <c r="E1368" s="3"/>
      <c r="F1368" s="3"/>
      <c r="G1368" s="3"/>
    </row>
    <row r="1369" spans="1:7" ht="18" x14ac:dyDescent="0.25">
      <c r="A1369" s="3"/>
      <c r="B1369" s="3"/>
      <c r="C1369" s="198"/>
      <c r="D1369" s="3"/>
      <c r="E1369" s="3"/>
      <c r="F1369" s="3"/>
      <c r="G1369" s="3"/>
    </row>
    <row r="1370" spans="1:7" ht="18" x14ac:dyDescent="0.25">
      <c r="A1370" s="5" t="s">
        <v>3</v>
      </c>
      <c r="B1370" s="5"/>
      <c r="C1370" s="198"/>
      <c r="D1370" s="5"/>
      <c r="E1370" s="3"/>
      <c r="F1370" s="5"/>
      <c r="G1370" s="3"/>
    </row>
    <row r="1371" spans="1:7" ht="18" x14ac:dyDescent="0.25">
      <c r="A1371" s="3"/>
      <c r="B1371" s="3" t="s">
        <v>4</v>
      </c>
      <c r="C1371" s="198"/>
      <c r="D1371" s="3"/>
      <c r="E1371" s="3"/>
      <c r="F1371" s="3"/>
      <c r="G1371" s="3"/>
    </row>
    <row r="1372" spans="1:7" ht="18" x14ac:dyDescent="0.25">
      <c r="A1372" s="3" t="s">
        <v>5</v>
      </c>
      <c r="B1372" s="3"/>
      <c r="C1372" s="198"/>
      <c r="D1372" s="3"/>
      <c r="E1372" s="3"/>
      <c r="F1372" s="3"/>
      <c r="G1372" s="3"/>
    </row>
    <row r="1373" spans="1:7" ht="18" x14ac:dyDescent="0.25">
      <c r="A1373" s="3"/>
      <c r="B1373" s="3"/>
      <c r="C1373" s="198"/>
      <c r="D1373" s="3"/>
      <c r="E1373" s="3"/>
      <c r="F1373" s="3"/>
      <c r="G1373" s="3"/>
    </row>
    <row r="1374" spans="1:7" ht="18" x14ac:dyDescent="0.25">
      <c r="A1374" s="3" t="s">
        <v>6</v>
      </c>
      <c r="B1374" s="3"/>
      <c r="C1374" s="198"/>
      <c r="D1374" s="3"/>
      <c r="E1374" s="3"/>
      <c r="F1374" s="3"/>
      <c r="G1374" s="3"/>
    </row>
    <row r="1375" spans="1:7" ht="15.75" x14ac:dyDescent="0.25">
      <c r="A1375" s="6"/>
      <c r="B1375" s="6"/>
      <c r="C1375" s="199"/>
      <c r="D1375" s="6"/>
      <c r="E1375" s="6"/>
      <c r="F1375" s="6"/>
      <c r="G1375" s="6"/>
    </row>
    <row r="1376" spans="1:7" ht="31.5" x14ac:dyDescent="0.2">
      <c r="A1376" s="7" t="s">
        <v>7</v>
      </c>
      <c r="B1376" s="8" t="s">
        <v>8</v>
      </c>
      <c r="C1376" s="8" t="s">
        <v>9</v>
      </c>
      <c r="D1376" s="7" t="s">
        <v>10</v>
      </c>
      <c r="E1376" s="7" t="s">
        <v>11</v>
      </c>
      <c r="F1376" s="7" t="s">
        <v>10</v>
      </c>
      <c r="G1376" s="7" t="s">
        <v>12</v>
      </c>
    </row>
    <row r="1377" spans="1:7" ht="15.75" customHeight="1" x14ac:dyDescent="0.2">
      <c r="A1377" s="269" t="s">
        <v>88</v>
      </c>
      <c r="B1377" s="270"/>
      <c r="C1377" s="270"/>
      <c r="D1377" s="270"/>
      <c r="E1377" s="270"/>
      <c r="F1377" s="270"/>
      <c r="G1377" s="271"/>
    </row>
    <row r="1378" spans="1:7" ht="15.75" customHeight="1" x14ac:dyDescent="0.25">
      <c r="A1378" s="11">
        <v>1</v>
      </c>
      <c r="B1378" s="18" t="s">
        <v>22</v>
      </c>
      <c r="C1378" s="20" t="s">
        <v>49</v>
      </c>
      <c r="D1378" s="26" t="s">
        <v>163</v>
      </c>
      <c r="E1378" s="12">
        <v>20</v>
      </c>
      <c r="F1378" s="26" t="s">
        <v>163</v>
      </c>
      <c r="G1378" s="20">
        <f>+E1378*50</f>
        <v>1000</v>
      </c>
    </row>
    <row r="1379" spans="1:7" ht="15.75" customHeight="1" x14ac:dyDescent="0.25">
      <c r="A1379" s="11">
        <v>2</v>
      </c>
      <c r="B1379" s="18" t="s">
        <v>166</v>
      </c>
      <c r="C1379" s="20" t="s">
        <v>49</v>
      </c>
      <c r="D1379" s="26" t="s">
        <v>163</v>
      </c>
      <c r="E1379" s="12">
        <v>10</v>
      </c>
      <c r="F1379" s="26" t="s">
        <v>163</v>
      </c>
      <c r="G1379" s="20">
        <f>+E1379*50</f>
        <v>500</v>
      </c>
    </row>
    <row r="1380" spans="1:7" ht="15.75" customHeight="1" x14ac:dyDescent="0.25">
      <c r="A1380" s="11"/>
      <c r="B1380" s="18"/>
      <c r="C1380" s="20"/>
      <c r="D1380" s="26"/>
      <c r="E1380" s="12"/>
      <c r="F1380" s="26"/>
      <c r="G1380" s="20"/>
    </row>
    <row r="1381" spans="1:7" ht="15.75" customHeight="1" x14ac:dyDescent="0.25">
      <c r="A1381" s="16"/>
      <c r="B1381" s="14"/>
      <c r="C1381" s="21"/>
      <c r="D1381" s="25"/>
      <c r="E1381" s="13"/>
      <c r="F1381" s="25"/>
      <c r="G1381" s="21"/>
    </row>
    <row r="1382" spans="1:7" ht="15.75" customHeight="1" x14ac:dyDescent="0.2">
      <c r="A1382" s="266" t="s">
        <v>13</v>
      </c>
      <c r="B1382" s="267"/>
      <c r="C1382" s="267"/>
      <c r="D1382" s="268"/>
      <c r="E1382" s="19">
        <f>SUM(E1377:E1381)</f>
        <v>30</v>
      </c>
      <c r="F1382" s="19"/>
      <c r="G1382" s="19">
        <f>SUM(G1377:G1380)</f>
        <v>1500</v>
      </c>
    </row>
    <row r="1384" spans="1:7" ht="18" x14ac:dyDescent="0.25">
      <c r="A1384" s="3"/>
    </row>
    <row r="1385" spans="1:7" ht="18" x14ac:dyDescent="0.25">
      <c r="A1385" s="3"/>
    </row>
    <row r="1388" spans="1:7" ht="18" x14ac:dyDescent="0.25">
      <c r="A1388" s="3" t="s">
        <v>17</v>
      </c>
    </row>
    <row r="1389" spans="1:7" ht="18" x14ac:dyDescent="0.25">
      <c r="A1389" s="3" t="s">
        <v>18</v>
      </c>
    </row>
    <row r="1411" spans="1:7" ht="15.75" x14ac:dyDescent="0.25">
      <c r="A1411" s="1" t="s">
        <v>167</v>
      </c>
    </row>
    <row r="1413" spans="1:7" ht="18" x14ac:dyDescent="0.25">
      <c r="A1413" s="3" t="s">
        <v>0</v>
      </c>
      <c r="B1413" s="4"/>
      <c r="E1413" s="5" t="s">
        <v>168</v>
      </c>
      <c r="G1413" s="5"/>
    </row>
    <row r="1414" spans="1:7" ht="18" x14ac:dyDescent="0.25">
      <c r="A1414" s="3"/>
      <c r="B1414" s="3" t="s">
        <v>1</v>
      </c>
      <c r="C1414" s="198"/>
      <c r="D1414" s="3"/>
      <c r="E1414" s="3"/>
      <c r="F1414" s="3"/>
      <c r="G1414" s="3"/>
    </row>
    <row r="1415" spans="1:7" ht="18" x14ac:dyDescent="0.25">
      <c r="A1415" s="3"/>
      <c r="B1415" s="3" t="s">
        <v>2</v>
      </c>
      <c r="C1415" s="198"/>
      <c r="D1415" s="3"/>
      <c r="E1415" s="3"/>
      <c r="F1415" s="3"/>
      <c r="G1415" s="3"/>
    </row>
    <row r="1416" spans="1:7" ht="18" x14ac:dyDescent="0.25">
      <c r="A1416" s="3"/>
      <c r="B1416" s="3"/>
      <c r="C1416" s="198"/>
      <c r="D1416" s="3"/>
      <c r="E1416" s="3"/>
      <c r="F1416" s="3"/>
      <c r="G1416" s="3"/>
    </row>
    <row r="1417" spans="1:7" ht="18" x14ac:dyDescent="0.25">
      <c r="A1417" s="5" t="s">
        <v>3</v>
      </c>
      <c r="B1417" s="5"/>
      <c r="C1417" s="198"/>
      <c r="D1417" s="5"/>
      <c r="E1417" s="3"/>
      <c r="F1417" s="5"/>
      <c r="G1417" s="3"/>
    </row>
    <row r="1418" spans="1:7" ht="18" x14ac:dyDescent="0.25">
      <c r="A1418" s="3"/>
      <c r="B1418" s="3" t="s">
        <v>4</v>
      </c>
      <c r="C1418" s="198"/>
      <c r="D1418" s="3"/>
      <c r="E1418" s="3"/>
      <c r="F1418" s="3"/>
      <c r="G1418" s="3"/>
    </row>
    <row r="1419" spans="1:7" ht="18" x14ac:dyDescent="0.25">
      <c r="A1419" s="3" t="s">
        <v>5</v>
      </c>
      <c r="B1419" s="3"/>
      <c r="C1419" s="198"/>
      <c r="D1419" s="3"/>
      <c r="E1419" s="3"/>
      <c r="F1419" s="3"/>
      <c r="G1419" s="3"/>
    </row>
    <row r="1420" spans="1:7" ht="18" x14ac:dyDescent="0.25">
      <c r="A1420" s="3"/>
      <c r="B1420" s="3"/>
      <c r="C1420" s="198"/>
      <c r="D1420" s="3"/>
      <c r="E1420" s="3"/>
      <c r="F1420" s="3"/>
      <c r="G1420" s="3"/>
    </row>
    <row r="1421" spans="1:7" ht="18" x14ac:dyDescent="0.25">
      <c r="A1421" s="3" t="s">
        <v>6</v>
      </c>
      <c r="B1421" s="3"/>
      <c r="C1421" s="198"/>
      <c r="D1421" s="3"/>
      <c r="E1421" s="3"/>
      <c r="F1421" s="3"/>
      <c r="G1421" s="3"/>
    </row>
    <row r="1422" spans="1:7" ht="15.75" x14ac:dyDescent="0.25">
      <c r="A1422" s="6"/>
      <c r="B1422" s="6"/>
      <c r="C1422" s="199"/>
      <c r="D1422" s="6"/>
      <c r="E1422" s="6"/>
      <c r="F1422" s="6"/>
      <c r="G1422" s="6"/>
    </row>
    <row r="1423" spans="1:7" ht="31.5" x14ac:dyDescent="0.2">
      <c r="A1423" s="7" t="s">
        <v>7</v>
      </c>
      <c r="B1423" s="8" t="s">
        <v>8</v>
      </c>
      <c r="C1423" s="8" t="s">
        <v>9</v>
      </c>
      <c r="D1423" s="7" t="s">
        <v>10</v>
      </c>
      <c r="E1423" s="7" t="s">
        <v>11</v>
      </c>
      <c r="F1423" s="7" t="s">
        <v>10</v>
      </c>
      <c r="G1423" s="7" t="s">
        <v>12</v>
      </c>
    </row>
    <row r="1424" spans="1:7" ht="15.75" customHeight="1" x14ac:dyDescent="0.2">
      <c r="A1424" s="269" t="s">
        <v>87</v>
      </c>
      <c r="B1424" s="270"/>
      <c r="C1424" s="270"/>
      <c r="D1424" s="270"/>
      <c r="E1424" s="270"/>
      <c r="F1424" s="270"/>
      <c r="G1424" s="271"/>
    </row>
    <row r="1425" spans="1:7" ht="15.75" customHeight="1" x14ac:dyDescent="0.25">
      <c r="A1425" s="11">
        <v>1</v>
      </c>
      <c r="B1425" s="18" t="s">
        <v>41</v>
      </c>
      <c r="C1425" s="20" t="s">
        <v>169</v>
      </c>
      <c r="D1425" s="12" t="s">
        <v>170</v>
      </c>
      <c r="E1425" s="12">
        <v>18</v>
      </c>
      <c r="F1425" s="12" t="s">
        <v>170</v>
      </c>
      <c r="G1425" s="20">
        <f>+E1425*48</f>
        <v>864</v>
      </c>
    </row>
    <row r="1426" spans="1:7" ht="15.75" customHeight="1" x14ac:dyDescent="0.25">
      <c r="A1426" s="11">
        <v>2</v>
      </c>
      <c r="B1426" s="18" t="s">
        <v>41</v>
      </c>
      <c r="C1426" s="20" t="s">
        <v>78</v>
      </c>
      <c r="D1426" s="26">
        <v>19</v>
      </c>
      <c r="E1426" s="12">
        <v>92</v>
      </c>
      <c r="F1426" s="26">
        <v>19</v>
      </c>
      <c r="G1426" s="20">
        <f>+E1426*54</f>
        <v>4968</v>
      </c>
    </row>
    <row r="1427" spans="1:7" ht="15.75" customHeight="1" x14ac:dyDescent="0.25">
      <c r="A1427" s="11">
        <v>3</v>
      </c>
      <c r="B1427" s="18" t="s">
        <v>41</v>
      </c>
      <c r="C1427" s="20" t="s">
        <v>24</v>
      </c>
      <c r="D1427" s="26" t="s">
        <v>99</v>
      </c>
      <c r="E1427" s="12">
        <v>75</v>
      </c>
      <c r="F1427" s="26" t="s">
        <v>99</v>
      </c>
      <c r="G1427" s="20">
        <f>+E1427*54</f>
        <v>4050</v>
      </c>
    </row>
    <row r="1428" spans="1:7" ht="15.75" customHeight="1" x14ac:dyDescent="0.25">
      <c r="A1428" s="16"/>
      <c r="B1428" s="14"/>
      <c r="C1428" s="21"/>
      <c r="D1428" s="25"/>
      <c r="E1428" s="13"/>
      <c r="F1428" s="25"/>
      <c r="G1428" s="21"/>
    </row>
    <row r="1429" spans="1:7" ht="15.75" customHeight="1" x14ac:dyDescent="0.25">
      <c r="A1429" s="11">
        <v>4</v>
      </c>
      <c r="B1429" s="18" t="s">
        <v>41</v>
      </c>
      <c r="C1429" s="20" t="s">
        <v>171</v>
      </c>
      <c r="D1429" s="26" t="s">
        <v>172</v>
      </c>
      <c r="E1429" s="12">
        <v>18</v>
      </c>
      <c r="F1429" s="26" t="s">
        <v>172</v>
      </c>
      <c r="G1429" s="20">
        <f>+E1429*48</f>
        <v>864</v>
      </c>
    </row>
    <row r="1430" spans="1:7" ht="15.75" customHeight="1" x14ac:dyDescent="0.25">
      <c r="A1430" s="11">
        <v>5</v>
      </c>
      <c r="B1430" s="18" t="s">
        <v>26</v>
      </c>
      <c r="C1430" s="20" t="s">
        <v>49</v>
      </c>
      <c r="D1430" s="26" t="s">
        <v>123</v>
      </c>
      <c r="E1430" s="12">
        <v>9</v>
      </c>
      <c r="F1430" s="26" t="s">
        <v>123</v>
      </c>
      <c r="G1430" s="20">
        <v>420</v>
      </c>
    </row>
    <row r="1431" spans="1:7" ht="15.75" customHeight="1" x14ac:dyDescent="0.25">
      <c r="A1431" s="11">
        <v>6</v>
      </c>
      <c r="B1431" s="18" t="s">
        <v>26</v>
      </c>
      <c r="C1431" s="20" t="s">
        <v>173</v>
      </c>
      <c r="D1431" s="26">
        <v>122</v>
      </c>
      <c r="E1431" s="12">
        <v>6</v>
      </c>
      <c r="F1431" s="26">
        <v>122</v>
      </c>
      <c r="G1431" s="20">
        <v>264</v>
      </c>
    </row>
    <row r="1432" spans="1:7" ht="15.75" customHeight="1" x14ac:dyDescent="0.25">
      <c r="A1432" s="16"/>
      <c r="B1432" s="14"/>
      <c r="C1432" s="21"/>
      <c r="D1432" s="25"/>
      <c r="E1432" s="13"/>
      <c r="F1432" s="25"/>
      <c r="G1432" s="21"/>
    </row>
    <row r="1433" spans="1:7" ht="15.75" customHeight="1" x14ac:dyDescent="0.2">
      <c r="A1433" s="266" t="s">
        <v>13</v>
      </c>
      <c r="B1433" s="267"/>
      <c r="C1433" s="267"/>
      <c r="D1433" s="268"/>
      <c r="E1433" s="19">
        <f>SUM(E1424:E1432)</f>
        <v>218</v>
      </c>
      <c r="F1433" s="19"/>
      <c r="G1433" s="19">
        <f>SUM(G1424:G1427)</f>
        <v>9882</v>
      </c>
    </row>
    <row r="1435" spans="1:7" ht="18" x14ac:dyDescent="0.25">
      <c r="A1435" s="3"/>
    </row>
    <row r="1436" spans="1:7" ht="18" x14ac:dyDescent="0.25">
      <c r="A1436" s="3"/>
    </row>
    <row r="1439" spans="1:7" ht="18" x14ac:dyDescent="0.25">
      <c r="A1439" s="3" t="s">
        <v>17</v>
      </c>
    </row>
    <row r="1440" spans="1:7" ht="18" x14ac:dyDescent="0.25">
      <c r="A1440" s="3" t="s">
        <v>18</v>
      </c>
    </row>
    <row r="1453" spans="1:7" ht="15.75" x14ac:dyDescent="0.25">
      <c r="A1453" s="1" t="s">
        <v>174</v>
      </c>
    </row>
    <row r="1455" spans="1:7" ht="18" x14ac:dyDescent="0.25">
      <c r="A1455" s="3" t="s">
        <v>0</v>
      </c>
      <c r="B1455" s="4"/>
      <c r="E1455" s="5" t="s">
        <v>189</v>
      </c>
      <c r="G1455" s="5"/>
    </row>
    <row r="1456" spans="1:7" ht="18" x14ac:dyDescent="0.25">
      <c r="A1456" s="3"/>
      <c r="B1456" s="3" t="s">
        <v>1</v>
      </c>
      <c r="C1456" s="198"/>
      <c r="D1456" s="3"/>
      <c r="E1456" s="3"/>
      <c r="F1456" s="3"/>
      <c r="G1456" s="3"/>
    </row>
    <row r="1457" spans="1:7" ht="18" x14ac:dyDescent="0.25">
      <c r="A1457" s="3"/>
      <c r="B1457" s="3" t="s">
        <v>2</v>
      </c>
      <c r="C1457" s="198"/>
      <c r="D1457" s="3"/>
      <c r="E1457" s="3"/>
      <c r="F1457" s="3"/>
      <c r="G1457" s="3"/>
    </row>
    <row r="1458" spans="1:7" ht="18" x14ac:dyDescent="0.25">
      <c r="A1458" s="3"/>
      <c r="B1458" s="3"/>
      <c r="C1458" s="198"/>
      <c r="D1458" s="3"/>
      <c r="E1458" s="3"/>
      <c r="F1458" s="3"/>
      <c r="G1458" s="3"/>
    </row>
    <row r="1459" spans="1:7" ht="18" x14ac:dyDescent="0.25">
      <c r="A1459" s="5" t="s">
        <v>3</v>
      </c>
      <c r="B1459" s="5"/>
      <c r="C1459" s="198"/>
      <c r="D1459" s="5"/>
      <c r="E1459" s="3"/>
      <c r="F1459" s="5"/>
      <c r="G1459" s="3"/>
    </row>
    <row r="1460" spans="1:7" ht="18" x14ac:dyDescent="0.25">
      <c r="A1460" s="3"/>
      <c r="B1460" s="3" t="s">
        <v>4</v>
      </c>
      <c r="C1460" s="198"/>
      <c r="D1460" s="3"/>
      <c r="E1460" s="3"/>
      <c r="F1460" s="3"/>
      <c r="G1460" s="3"/>
    </row>
    <row r="1461" spans="1:7" ht="18" x14ac:dyDescent="0.25">
      <c r="A1461" s="3" t="s">
        <v>5</v>
      </c>
      <c r="B1461" s="3"/>
      <c r="C1461" s="198"/>
      <c r="D1461" s="3"/>
      <c r="E1461" s="3"/>
      <c r="F1461" s="3"/>
      <c r="G1461" s="3"/>
    </row>
    <row r="1462" spans="1:7" ht="18" x14ac:dyDescent="0.25">
      <c r="A1462" s="3"/>
      <c r="B1462" s="3"/>
      <c r="C1462" s="198"/>
      <c r="D1462" s="3"/>
      <c r="E1462" s="3"/>
      <c r="F1462" s="3"/>
      <c r="G1462" s="3"/>
    </row>
    <row r="1463" spans="1:7" ht="18" x14ac:dyDescent="0.25">
      <c r="A1463" s="3" t="s">
        <v>6</v>
      </c>
      <c r="B1463" s="3"/>
      <c r="C1463" s="198"/>
      <c r="D1463" s="3"/>
      <c r="E1463" s="3"/>
      <c r="F1463" s="3"/>
      <c r="G1463" s="3"/>
    </row>
    <row r="1464" spans="1:7" ht="15.75" x14ac:dyDescent="0.25">
      <c r="A1464" s="6"/>
      <c r="B1464" s="6"/>
      <c r="C1464" s="199"/>
      <c r="D1464" s="6"/>
      <c r="E1464" s="6"/>
      <c r="F1464" s="6"/>
      <c r="G1464" s="6"/>
    </row>
    <row r="1465" spans="1:7" ht="31.5" x14ac:dyDescent="0.2">
      <c r="A1465" s="7" t="s">
        <v>7</v>
      </c>
      <c r="B1465" s="8" t="s">
        <v>8</v>
      </c>
      <c r="C1465" s="8" t="s">
        <v>9</v>
      </c>
      <c r="D1465" s="7" t="s">
        <v>10</v>
      </c>
      <c r="E1465" s="7" t="s">
        <v>11</v>
      </c>
      <c r="F1465" s="7" t="s">
        <v>10</v>
      </c>
      <c r="G1465" s="7" t="s">
        <v>12</v>
      </c>
    </row>
    <row r="1466" spans="1:7" ht="15.75" customHeight="1" x14ac:dyDescent="0.2">
      <c r="A1466" s="269" t="s">
        <v>87</v>
      </c>
      <c r="B1466" s="270"/>
      <c r="C1466" s="270"/>
      <c r="D1466" s="270"/>
      <c r="E1466" s="270"/>
      <c r="F1466" s="270"/>
      <c r="G1466" s="271"/>
    </row>
    <row r="1467" spans="1:7" ht="15.75" customHeight="1" x14ac:dyDescent="0.25">
      <c r="A1467" s="11">
        <v>1</v>
      </c>
      <c r="B1467" s="37" t="s">
        <v>23</v>
      </c>
      <c r="C1467" s="201" t="s">
        <v>24</v>
      </c>
      <c r="D1467" s="40" t="s">
        <v>104</v>
      </c>
      <c r="E1467" s="38">
        <v>50</v>
      </c>
      <c r="F1467" s="40" t="s">
        <v>104</v>
      </c>
      <c r="G1467" s="39">
        <v>2700</v>
      </c>
    </row>
    <row r="1468" spans="1:7" ht="15.75" customHeight="1" x14ac:dyDescent="0.25">
      <c r="A1468" s="11">
        <v>2</v>
      </c>
      <c r="B1468" s="37" t="s">
        <v>23</v>
      </c>
      <c r="C1468" s="201" t="s">
        <v>183</v>
      </c>
      <c r="D1468" s="40">
        <v>19</v>
      </c>
      <c r="E1468" s="38">
        <v>25</v>
      </c>
      <c r="F1468" s="40">
        <v>19</v>
      </c>
      <c r="G1468" s="39">
        <v>1350</v>
      </c>
    </row>
    <row r="1469" spans="1:7" ht="15.75" customHeight="1" x14ac:dyDescent="0.25">
      <c r="A1469" s="11">
        <f>+A1468+1</f>
        <v>3</v>
      </c>
      <c r="B1469" s="37" t="s">
        <v>23</v>
      </c>
      <c r="C1469" s="201" t="s">
        <v>184</v>
      </c>
      <c r="D1469" s="40" t="s">
        <v>186</v>
      </c>
      <c r="E1469" s="38">
        <v>8</v>
      </c>
      <c r="F1469" s="40" t="s">
        <v>186</v>
      </c>
      <c r="G1469" s="39">
        <v>384</v>
      </c>
    </row>
    <row r="1470" spans="1:7" ht="15.75" customHeight="1" x14ac:dyDescent="0.25">
      <c r="A1470" s="11">
        <f t="shared" ref="A1470:A1473" si="3">+A1469+1</f>
        <v>4</v>
      </c>
      <c r="B1470" s="37" t="s">
        <v>23</v>
      </c>
      <c r="C1470" s="201" t="s">
        <v>183</v>
      </c>
      <c r="D1470" s="40">
        <v>19</v>
      </c>
      <c r="E1470" s="38">
        <v>40</v>
      </c>
      <c r="F1470" s="40">
        <v>19</v>
      </c>
      <c r="G1470" s="39">
        <v>2160</v>
      </c>
    </row>
    <row r="1471" spans="1:7" ht="15.75" customHeight="1" x14ac:dyDescent="0.25">
      <c r="A1471" s="11">
        <f t="shared" si="3"/>
        <v>5</v>
      </c>
      <c r="B1471" s="37" t="s">
        <v>182</v>
      </c>
      <c r="C1471" s="201" t="s">
        <v>24</v>
      </c>
      <c r="D1471" s="40" t="s">
        <v>104</v>
      </c>
      <c r="E1471" s="38">
        <v>9</v>
      </c>
      <c r="F1471" s="40" t="s">
        <v>104</v>
      </c>
      <c r="G1471" s="39">
        <v>486</v>
      </c>
    </row>
    <row r="1472" spans="1:7" ht="15.75" customHeight="1" x14ac:dyDescent="0.25">
      <c r="A1472" s="11">
        <f t="shared" si="3"/>
        <v>6</v>
      </c>
      <c r="B1472" s="37" t="s">
        <v>182</v>
      </c>
      <c r="C1472" s="201" t="s">
        <v>24</v>
      </c>
      <c r="D1472" s="40" t="s">
        <v>187</v>
      </c>
      <c r="E1472" s="38">
        <v>7</v>
      </c>
      <c r="F1472" s="40" t="s">
        <v>187</v>
      </c>
      <c r="G1472" s="39">
        <v>378</v>
      </c>
    </row>
    <row r="1473" spans="1:7" ht="15.75" customHeight="1" x14ac:dyDescent="0.25">
      <c r="A1473" s="11">
        <f t="shared" si="3"/>
        <v>7</v>
      </c>
      <c r="B1473" s="37" t="s">
        <v>26</v>
      </c>
      <c r="C1473" s="201" t="s">
        <v>185</v>
      </c>
      <c r="D1473" s="40">
        <v>122</v>
      </c>
      <c r="E1473" s="38">
        <v>26</v>
      </c>
      <c r="F1473" s="40">
        <v>122</v>
      </c>
      <c r="G1473" s="39">
        <v>1368</v>
      </c>
    </row>
    <row r="1474" spans="1:7" ht="15.75" customHeight="1" x14ac:dyDescent="0.2">
      <c r="A1474" s="263" t="s">
        <v>88</v>
      </c>
      <c r="B1474" s="264"/>
      <c r="C1474" s="264"/>
      <c r="D1474" s="264"/>
      <c r="E1474" s="264"/>
      <c r="F1474" s="264"/>
      <c r="G1474" s="265"/>
    </row>
    <row r="1475" spans="1:7" ht="15.75" customHeight="1" x14ac:dyDescent="0.25">
      <c r="A1475" s="11">
        <v>1</v>
      </c>
      <c r="B1475" s="33" t="s">
        <v>23</v>
      </c>
      <c r="C1475" s="194" t="s">
        <v>176</v>
      </c>
      <c r="D1475" s="34" t="s">
        <v>158</v>
      </c>
      <c r="E1475" s="34">
        <v>7</v>
      </c>
      <c r="F1475" s="34" t="s">
        <v>158</v>
      </c>
      <c r="G1475" s="36">
        <v>336</v>
      </c>
    </row>
    <row r="1476" spans="1:7" ht="15.75" customHeight="1" x14ac:dyDescent="0.25">
      <c r="A1476" s="11">
        <f t="shared" ref="A1476:A1482" si="4">+A1475+1</f>
        <v>2</v>
      </c>
      <c r="B1476" s="33" t="s">
        <v>23</v>
      </c>
      <c r="C1476" s="194" t="s">
        <v>177</v>
      </c>
      <c r="D1476" s="34"/>
      <c r="E1476" s="34">
        <v>4</v>
      </c>
      <c r="F1476" s="34"/>
      <c r="G1476" s="36">
        <v>220</v>
      </c>
    </row>
    <row r="1477" spans="1:7" ht="15.75" customHeight="1" x14ac:dyDescent="0.25">
      <c r="A1477" s="11">
        <f t="shared" si="4"/>
        <v>3</v>
      </c>
      <c r="B1477" s="33" t="s">
        <v>175</v>
      </c>
      <c r="C1477" s="195" t="s">
        <v>142</v>
      </c>
      <c r="D1477" s="34"/>
      <c r="E1477" s="35">
        <v>14</v>
      </c>
      <c r="F1477" s="34"/>
      <c r="G1477" s="36">
        <f>+H1477*0.545</f>
        <v>0</v>
      </c>
    </row>
    <row r="1478" spans="1:7" ht="15.75" customHeight="1" x14ac:dyDescent="0.25">
      <c r="A1478" s="11">
        <f t="shared" si="4"/>
        <v>4</v>
      </c>
      <c r="B1478" s="33" t="s">
        <v>23</v>
      </c>
      <c r="C1478" s="194" t="s">
        <v>178</v>
      </c>
      <c r="D1478" s="34" t="s">
        <v>154</v>
      </c>
      <c r="E1478" s="34">
        <v>11</v>
      </c>
      <c r="F1478" s="34" t="s">
        <v>154</v>
      </c>
      <c r="G1478" s="36">
        <v>550</v>
      </c>
    </row>
    <row r="1479" spans="1:7" ht="15.75" customHeight="1" x14ac:dyDescent="0.25">
      <c r="A1479" s="11">
        <f t="shared" si="4"/>
        <v>5</v>
      </c>
      <c r="B1479" s="33" t="s">
        <v>23</v>
      </c>
      <c r="C1479" s="194" t="s">
        <v>179</v>
      </c>
      <c r="D1479" s="34"/>
      <c r="E1479" s="34">
        <v>1</v>
      </c>
      <c r="F1479" s="34"/>
      <c r="G1479" s="36">
        <v>1318</v>
      </c>
    </row>
    <row r="1480" spans="1:7" ht="15.75" customHeight="1" x14ac:dyDescent="0.25">
      <c r="A1480" s="11">
        <f t="shared" si="4"/>
        <v>6</v>
      </c>
      <c r="B1480" s="33" t="s">
        <v>19</v>
      </c>
      <c r="C1480" s="195" t="s">
        <v>180</v>
      </c>
      <c r="D1480" s="35" t="s">
        <v>154</v>
      </c>
      <c r="E1480" s="35">
        <v>9</v>
      </c>
      <c r="F1480" s="35" t="s">
        <v>154</v>
      </c>
      <c r="G1480" s="36">
        <v>450</v>
      </c>
    </row>
    <row r="1481" spans="1:7" ht="15.75" customHeight="1" x14ac:dyDescent="0.25">
      <c r="A1481" s="11">
        <f t="shared" si="4"/>
        <v>7</v>
      </c>
      <c r="B1481" s="33" t="s">
        <v>19</v>
      </c>
      <c r="C1481" s="195" t="s">
        <v>180</v>
      </c>
      <c r="D1481" s="34" t="s">
        <v>181</v>
      </c>
      <c r="E1481" s="35">
        <v>2</v>
      </c>
      <c r="F1481" s="34" t="s">
        <v>181</v>
      </c>
      <c r="G1481" s="36">
        <v>96</v>
      </c>
    </row>
    <row r="1482" spans="1:7" ht="15.75" customHeight="1" x14ac:dyDescent="0.25">
      <c r="A1482" s="11">
        <f t="shared" si="4"/>
        <v>8</v>
      </c>
      <c r="B1482" s="33" t="s">
        <v>53</v>
      </c>
      <c r="C1482" s="194" t="s">
        <v>178</v>
      </c>
      <c r="D1482" s="34" t="s">
        <v>154</v>
      </c>
      <c r="E1482" s="34">
        <v>50</v>
      </c>
      <c r="F1482" s="34" t="s">
        <v>154</v>
      </c>
      <c r="G1482" s="36">
        <v>2500</v>
      </c>
    </row>
    <row r="1483" spans="1:7" ht="15.75" customHeight="1" x14ac:dyDescent="0.25">
      <c r="A1483" s="16"/>
      <c r="B1483" s="14"/>
      <c r="C1483" s="21"/>
      <c r="D1483" s="25"/>
      <c r="E1483" s="13"/>
      <c r="F1483" s="25"/>
      <c r="G1483" s="21"/>
    </row>
    <row r="1484" spans="1:7" ht="15.75" customHeight="1" x14ac:dyDescent="0.2">
      <c r="A1484" s="266" t="s">
        <v>13</v>
      </c>
      <c r="B1484" s="267"/>
      <c r="C1484" s="267"/>
      <c r="D1484" s="268"/>
      <c r="E1484" s="19">
        <f>SUM(E1466:E1483)</f>
        <v>263</v>
      </c>
      <c r="F1484" s="19"/>
      <c r="G1484" s="19">
        <f>SUM(G1466:G1482)</f>
        <v>14296</v>
      </c>
    </row>
    <row r="1486" spans="1:7" ht="18" x14ac:dyDescent="0.25">
      <c r="A1486" s="3"/>
    </row>
    <row r="1487" spans="1:7" ht="18" x14ac:dyDescent="0.25">
      <c r="A1487" s="3"/>
    </row>
    <row r="1490" spans="1:7" ht="18" x14ac:dyDescent="0.25">
      <c r="A1490" s="3" t="s">
        <v>17</v>
      </c>
    </row>
    <row r="1491" spans="1:7" ht="18" x14ac:dyDescent="0.25">
      <c r="A1491" s="3" t="s">
        <v>18</v>
      </c>
    </row>
    <row r="1498" spans="1:7" ht="15.75" x14ac:dyDescent="0.25">
      <c r="A1498" s="1" t="s">
        <v>188</v>
      </c>
    </row>
    <row r="1500" spans="1:7" ht="18" x14ac:dyDescent="0.25">
      <c r="A1500" s="3" t="s">
        <v>0</v>
      </c>
      <c r="B1500" s="4"/>
      <c r="E1500" s="5" t="s">
        <v>190</v>
      </c>
      <c r="G1500" s="5"/>
    </row>
    <row r="1501" spans="1:7" ht="18" x14ac:dyDescent="0.25">
      <c r="A1501" s="3"/>
      <c r="B1501" s="3" t="s">
        <v>1</v>
      </c>
      <c r="C1501" s="198"/>
      <c r="D1501" s="3"/>
      <c r="E1501" s="3"/>
      <c r="F1501" s="3"/>
      <c r="G1501" s="3"/>
    </row>
    <row r="1502" spans="1:7" ht="18" x14ac:dyDescent="0.25">
      <c r="A1502" s="3"/>
      <c r="B1502" s="3" t="s">
        <v>2</v>
      </c>
      <c r="C1502" s="198"/>
      <c r="D1502" s="3"/>
      <c r="E1502" s="3"/>
      <c r="F1502" s="3"/>
      <c r="G1502" s="3"/>
    </row>
    <row r="1503" spans="1:7" ht="18" x14ac:dyDescent="0.25">
      <c r="A1503" s="3"/>
      <c r="B1503" s="3"/>
      <c r="C1503" s="198"/>
      <c r="D1503" s="3"/>
      <c r="E1503" s="3"/>
      <c r="F1503" s="3"/>
      <c r="G1503" s="3"/>
    </row>
    <row r="1504" spans="1:7" ht="18" x14ac:dyDescent="0.25">
      <c r="A1504" s="5" t="s">
        <v>3</v>
      </c>
      <c r="B1504" s="5"/>
      <c r="C1504" s="198"/>
      <c r="D1504" s="5"/>
      <c r="E1504" s="3"/>
      <c r="F1504" s="5"/>
      <c r="G1504" s="3"/>
    </row>
    <row r="1505" spans="1:7" ht="18" x14ac:dyDescent="0.25">
      <c r="A1505" s="3"/>
      <c r="B1505" s="3" t="s">
        <v>4</v>
      </c>
      <c r="C1505" s="198"/>
      <c r="D1505" s="3"/>
      <c r="E1505" s="3"/>
      <c r="F1505" s="3"/>
      <c r="G1505" s="3"/>
    </row>
    <row r="1506" spans="1:7" ht="18" x14ac:dyDescent="0.25">
      <c r="A1506" s="3" t="s">
        <v>5</v>
      </c>
      <c r="B1506" s="3"/>
      <c r="C1506" s="198"/>
      <c r="D1506" s="3"/>
      <c r="E1506" s="3"/>
      <c r="F1506" s="3"/>
      <c r="G1506" s="3"/>
    </row>
    <row r="1507" spans="1:7" ht="18" x14ac:dyDescent="0.25">
      <c r="A1507" s="3"/>
      <c r="B1507" s="3"/>
      <c r="C1507" s="198"/>
      <c r="D1507" s="3"/>
      <c r="E1507" s="3"/>
      <c r="F1507" s="3"/>
      <c r="G1507" s="3"/>
    </row>
    <row r="1508" spans="1:7" ht="18" x14ac:dyDescent="0.25">
      <c r="A1508" s="3" t="s">
        <v>6</v>
      </c>
      <c r="B1508" s="3"/>
      <c r="C1508" s="198"/>
      <c r="D1508" s="3"/>
      <c r="E1508" s="3"/>
      <c r="F1508" s="3"/>
      <c r="G1508" s="3"/>
    </row>
    <row r="1509" spans="1:7" ht="15.75" x14ac:dyDescent="0.25">
      <c r="A1509" s="6"/>
      <c r="B1509" s="6"/>
      <c r="C1509" s="199"/>
      <c r="D1509" s="6"/>
      <c r="E1509" s="6"/>
      <c r="F1509" s="6"/>
      <c r="G1509" s="6"/>
    </row>
    <row r="1510" spans="1:7" ht="31.5" x14ac:dyDescent="0.2">
      <c r="A1510" s="7" t="s">
        <v>7</v>
      </c>
      <c r="B1510" s="8" t="s">
        <v>8</v>
      </c>
      <c r="C1510" s="8" t="s">
        <v>9</v>
      </c>
      <c r="D1510" s="7" t="s">
        <v>10</v>
      </c>
      <c r="E1510" s="7" t="s">
        <v>11</v>
      </c>
      <c r="F1510" s="7" t="s">
        <v>10</v>
      </c>
      <c r="G1510" s="7" t="s">
        <v>12</v>
      </c>
    </row>
    <row r="1511" spans="1:7" ht="15.75" customHeight="1" x14ac:dyDescent="0.2">
      <c r="A1511" s="269" t="s">
        <v>87</v>
      </c>
      <c r="B1511" s="270"/>
      <c r="C1511" s="270"/>
      <c r="D1511" s="270"/>
      <c r="E1511" s="270"/>
      <c r="F1511" s="270"/>
      <c r="G1511" s="271"/>
    </row>
    <row r="1512" spans="1:7" ht="15.75" customHeight="1" x14ac:dyDescent="0.25">
      <c r="A1512" s="11">
        <v>1</v>
      </c>
      <c r="B1512" s="37" t="s">
        <v>23</v>
      </c>
      <c r="C1512" s="201" t="s">
        <v>24</v>
      </c>
      <c r="D1512" s="40" t="s">
        <v>104</v>
      </c>
      <c r="E1512" s="38">
        <v>21</v>
      </c>
      <c r="F1512" s="40" t="s">
        <v>104</v>
      </c>
      <c r="G1512" s="39">
        <f>+E1512*54</f>
        <v>1134</v>
      </c>
    </row>
    <row r="1513" spans="1:7" ht="15.75" customHeight="1" x14ac:dyDescent="0.25">
      <c r="A1513" s="11">
        <v>2</v>
      </c>
      <c r="B1513" s="37" t="s">
        <v>23</v>
      </c>
      <c r="C1513" s="201" t="s">
        <v>24</v>
      </c>
      <c r="D1513" s="40" t="s">
        <v>187</v>
      </c>
      <c r="E1513" s="38">
        <v>13</v>
      </c>
      <c r="F1513" s="40" t="s">
        <v>187</v>
      </c>
      <c r="G1513" s="39">
        <f>+E1513*54</f>
        <v>702</v>
      </c>
    </row>
    <row r="1514" spans="1:7" ht="15.75" customHeight="1" x14ac:dyDescent="0.25">
      <c r="A1514" s="11">
        <f>+A1513+1</f>
        <v>3</v>
      </c>
      <c r="B1514" s="37" t="s">
        <v>23</v>
      </c>
      <c r="C1514" s="201" t="s">
        <v>183</v>
      </c>
      <c r="D1514" s="40">
        <v>19</v>
      </c>
      <c r="E1514" s="38">
        <v>24</v>
      </c>
      <c r="F1514" s="40">
        <v>19</v>
      </c>
      <c r="G1514" s="39">
        <v>1296</v>
      </c>
    </row>
    <row r="1515" spans="1:7" ht="15.75" customHeight="1" x14ac:dyDescent="0.25">
      <c r="A1515" s="11">
        <f t="shared" ref="A1515" si="5">+A1514+1</f>
        <v>4</v>
      </c>
      <c r="B1515" s="37" t="s">
        <v>23</v>
      </c>
      <c r="C1515" s="201" t="s">
        <v>184</v>
      </c>
      <c r="D1515" s="40" t="s">
        <v>186</v>
      </c>
      <c r="E1515" s="38">
        <v>8</v>
      </c>
      <c r="F1515" s="40" t="s">
        <v>186</v>
      </c>
      <c r="G1515" s="39">
        <v>384</v>
      </c>
    </row>
    <row r="1516" spans="1:7" ht="15.75" customHeight="1" x14ac:dyDescent="0.2">
      <c r="A1516" s="263" t="s">
        <v>88</v>
      </c>
      <c r="B1516" s="264"/>
      <c r="C1516" s="264"/>
      <c r="D1516" s="264"/>
      <c r="E1516" s="264"/>
      <c r="F1516" s="264"/>
      <c r="G1516" s="265"/>
    </row>
    <row r="1517" spans="1:7" ht="15.75" customHeight="1" x14ac:dyDescent="0.25">
      <c r="A1517" s="11">
        <v>1</v>
      </c>
      <c r="B1517" s="33" t="s">
        <v>191</v>
      </c>
      <c r="C1517" s="194" t="s">
        <v>178</v>
      </c>
      <c r="D1517" s="34" t="s">
        <v>154</v>
      </c>
      <c r="E1517" s="34">
        <v>20</v>
      </c>
      <c r="F1517" s="34" t="s">
        <v>154</v>
      </c>
      <c r="G1517" s="36">
        <v>1000</v>
      </c>
    </row>
    <row r="1518" spans="1:7" ht="15.75" customHeight="1" x14ac:dyDescent="0.25">
      <c r="A1518" s="11">
        <f t="shared" ref="A1518:A1520" si="6">+A1517+1</f>
        <v>2</v>
      </c>
      <c r="B1518" s="33" t="s">
        <v>23</v>
      </c>
      <c r="C1518" s="194" t="s">
        <v>178</v>
      </c>
      <c r="D1518" s="34" t="s">
        <v>154</v>
      </c>
      <c r="E1518" s="34">
        <v>12</v>
      </c>
      <c r="F1518" s="34" t="s">
        <v>154</v>
      </c>
      <c r="G1518" s="36">
        <v>600</v>
      </c>
    </row>
    <row r="1519" spans="1:7" ht="15.75" customHeight="1" x14ac:dyDescent="0.25">
      <c r="A1519" s="11">
        <f t="shared" si="6"/>
        <v>3</v>
      </c>
      <c r="B1519" s="33" t="s">
        <v>23</v>
      </c>
      <c r="C1519" s="194" t="s">
        <v>176</v>
      </c>
      <c r="D1519" s="34" t="s">
        <v>158</v>
      </c>
      <c r="E1519" s="34">
        <v>12</v>
      </c>
      <c r="F1519" s="34" t="s">
        <v>158</v>
      </c>
      <c r="G1519" s="36">
        <v>576</v>
      </c>
    </row>
    <row r="1520" spans="1:7" ht="15.75" customHeight="1" x14ac:dyDescent="0.25">
      <c r="A1520" s="11">
        <f t="shared" si="6"/>
        <v>4</v>
      </c>
      <c r="B1520" s="33" t="s">
        <v>23</v>
      </c>
      <c r="C1520" s="194" t="s">
        <v>177</v>
      </c>
      <c r="D1520" s="34"/>
      <c r="E1520" s="34">
        <v>1</v>
      </c>
      <c r="F1520" s="34"/>
      <c r="G1520" s="36">
        <v>21</v>
      </c>
    </row>
    <row r="1521" spans="1:7" ht="15.75" customHeight="1" x14ac:dyDescent="0.25">
      <c r="A1521" s="16"/>
      <c r="B1521" s="14"/>
      <c r="C1521" s="21"/>
      <c r="D1521" s="25"/>
      <c r="E1521" s="13"/>
      <c r="F1521" s="25"/>
      <c r="G1521" s="21"/>
    </row>
    <row r="1522" spans="1:7" ht="15.75" customHeight="1" x14ac:dyDescent="0.2">
      <c r="A1522" s="266" t="s">
        <v>13</v>
      </c>
      <c r="B1522" s="267"/>
      <c r="C1522" s="267"/>
      <c r="D1522" s="268"/>
      <c r="E1522" s="19">
        <f>SUM(E1511:E1521)</f>
        <v>111</v>
      </c>
      <c r="F1522" s="19"/>
      <c r="G1522" s="19">
        <f>SUM(G1511:G1520)</f>
        <v>5713</v>
      </c>
    </row>
    <row r="1524" spans="1:7" ht="18" x14ac:dyDescent="0.25">
      <c r="A1524" s="3"/>
    </row>
    <row r="1525" spans="1:7" ht="18" x14ac:dyDescent="0.25">
      <c r="A1525" s="3"/>
    </row>
    <row r="1528" spans="1:7" ht="18" x14ac:dyDescent="0.25">
      <c r="A1528" s="3" t="s">
        <v>17</v>
      </c>
    </row>
    <row r="1529" spans="1:7" ht="18" x14ac:dyDescent="0.25">
      <c r="A1529" s="3" t="s">
        <v>18</v>
      </c>
    </row>
    <row r="1544" spans="1:7" ht="15.75" x14ac:dyDescent="0.25">
      <c r="A1544" s="1" t="s">
        <v>194</v>
      </c>
    </row>
    <row r="1546" spans="1:7" ht="18" x14ac:dyDescent="0.25">
      <c r="A1546" s="3" t="s">
        <v>0</v>
      </c>
      <c r="B1546" s="4"/>
      <c r="E1546" s="5" t="s">
        <v>190</v>
      </c>
      <c r="G1546" s="5"/>
    </row>
    <row r="1547" spans="1:7" ht="18" x14ac:dyDescent="0.25">
      <c r="A1547" s="3"/>
      <c r="B1547" s="3" t="s">
        <v>1</v>
      </c>
      <c r="C1547" s="198"/>
      <c r="D1547" s="3"/>
      <c r="E1547" s="3"/>
      <c r="F1547" s="3"/>
      <c r="G1547" s="3"/>
    </row>
    <row r="1548" spans="1:7" ht="18" x14ac:dyDescent="0.25">
      <c r="A1548" s="3"/>
      <c r="B1548" s="3" t="s">
        <v>2</v>
      </c>
      <c r="C1548" s="198"/>
      <c r="D1548" s="3"/>
      <c r="E1548" s="3"/>
      <c r="F1548" s="3"/>
      <c r="G1548" s="3"/>
    </row>
    <row r="1549" spans="1:7" ht="18" x14ac:dyDescent="0.25">
      <c r="A1549" s="3"/>
      <c r="B1549" s="3"/>
      <c r="C1549" s="198"/>
      <c r="D1549" s="3"/>
      <c r="E1549" s="3"/>
      <c r="F1549" s="3"/>
      <c r="G1549" s="3"/>
    </row>
    <row r="1550" spans="1:7" ht="18" x14ac:dyDescent="0.25">
      <c r="A1550" s="5" t="s">
        <v>3</v>
      </c>
      <c r="B1550" s="5"/>
      <c r="C1550" s="198"/>
      <c r="D1550" s="5"/>
      <c r="E1550" s="3"/>
      <c r="F1550" s="5"/>
      <c r="G1550" s="3"/>
    </row>
    <row r="1551" spans="1:7" ht="18" x14ac:dyDescent="0.25">
      <c r="A1551" s="3"/>
      <c r="B1551" s="3" t="s">
        <v>4</v>
      </c>
      <c r="C1551" s="198"/>
      <c r="D1551" s="3"/>
      <c r="E1551" s="3"/>
      <c r="F1551" s="3"/>
      <c r="G1551" s="3"/>
    </row>
    <row r="1552" spans="1:7" ht="18" x14ac:dyDescent="0.25">
      <c r="A1552" s="3" t="s">
        <v>5</v>
      </c>
      <c r="B1552" s="3"/>
      <c r="C1552" s="198"/>
      <c r="D1552" s="3"/>
      <c r="E1552" s="3"/>
      <c r="F1552" s="3"/>
      <c r="G1552" s="3"/>
    </row>
    <row r="1553" spans="1:7" ht="18" x14ac:dyDescent="0.25">
      <c r="A1553" s="3"/>
      <c r="B1553" s="3"/>
      <c r="C1553" s="198"/>
      <c r="D1553" s="3"/>
      <c r="E1553" s="3"/>
      <c r="F1553" s="3"/>
      <c r="G1553" s="3"/>
    </row>
    <row r="1554" spans="1:7" ht="18" x14ac:dyDescent="0.25">
      <c r="A1554" s="3" t="s">
        <v>6</v>
      </c>
      <c r="B1554" s="3"/>
      <c r="C1554" s="198"/>
      <c r="D1554" s="3"/>
      <c r="E1554" s="3"/>
      <c r="F1554" s="3"/>
      <c r="G1554" s="3"/>
    </row>
    <row r="1555" spans="1:7" ht="15.75" x14ac:dyDescent="0.25">
      <c r="A1555" s="6"/>
      <c r="B1555" s="6"/>
      <c r="C1555" s="199"/>
      <c r="D1555" s="6"/>
      <c r="E1555" s="6"/>
      <c r="F1555" s="6"/>
      <c r="G1555" s="6"/>
    </row>
    <row r="1556" spans="1:7" ht="31.5" x14ac:dyDescent="0.2">
      <c r="A1556" s="7" t="s">
        <v>7</v>
      </c>
      <c r="B1556" s="8" t="s">
        <v>8</v>
      </c>
      <c r="C1556" s="8" t="s">
        <v>9</v>
      </c>
      <c r="D1556" s="7" t="s">
        <v>10</v>
      </c>
      <c r="E1556" s="7" t="s">
        <v>11</v>
      </c>
      <c r="F1556" s="7" t="s">
        <v>10</v>
      </c>
      <c r="G1556" s="7" t="s">
        <v>12</v>
      </c>
    </row>
    <row r="1557" spans="1:7" ht="15.75" customHeight="1" x14ac:dyDescent="0.2">
      <c r="A1557" s="269" t="s">
        <v>87</v>
      </c>
      <c r="B1557" s="270"/>
      <c r="C1557" s="270"/>
      <c r="D1557" s="270"/>
      <c r="E1557" s="270"/>
      <c r="F1557" s="270"/>
      <c r="G1557" s="271"/>
    </row>
    <row r="1558" spans="1:7" ht="15.75" customHeight="1" x14ac:dyDescent="0.2">
      <c r="A1558" s="11">
        <v>1</v>
      </c>
      <c r="B1558" s="41" t="s">
        <v>28</v>
      </c>
      <c r="C1558" s="41" t="s">
        <v>20</v>
      </c>
      <c r="D1558" s="41">
        <v>161</v>
      </c>
      <c r="E1558" s="41">
        <v>15</v>
      </c>
      <c r="F1558" s="41">
        <v>161</v>
      </c>
      <c r="G1558" s="41">
        <f>+E1558*54</f>
        <v>810</v>
      </c>
    </row>
    <row r="1559" spans="1:7" ht="15.75" customHeight="1" x14ac:dyDescent="0.2">
      <c r="A1559" s="11">
        <v>2</v>
      </c>
      <c r="B1559" s="41" t="s">
        <v>23</v>
      </c>
      <c r="C1559" s="41" t="s">
        <v>24</v>
      </c>
      <c r="D1559" s="41" t="s">
        <v>104</v>
      </c>
      <c r="E1559" s="41">
        <v>33</v>
      </c>
      <c r="F1559" s="41" t="s">
        <v>104</v>
      </c>
      <c r="G1559" s="41">
        <f>+E1559*54</f>
        <v>1782</v>
      </c>
    </row>
    <row r="1560" spans="1:7" ht="15.75" customHeight="1" x14ac:dyDescent="0.2">
      <c r="A1560" s="11">
        <v>3</v>
      </c>
      <c r="B1560" s="41" t="s">
        <v>23</v>
      </c>
      <c r="C1560" s="41" t="s">
        <v>31</v>
      </c>
      <c r="D1560" s="41">
        <v>19</v>
      </c>
      <c r="E1560" s="41">
        <v>29</v>
      </c>
      <c r="F1560" s="41">
        <v>19</v>
      </c>
      <c r="G1560" s="41">
        <f>+E1560*54</f>
        <v>1566</v>
      </c>
    </row>
    <row r="1561" spans="1:7" ht="15.75" customHeight="1" x14ac:dyDescent="0.2">
      <c r="A1561" s="263" t="s">
        <v>88</v>
      </c>
      <c r="B1561" s="264"/>
      <c r="C1561" s="264"/>
      <c r="D1561" s="264"/>
      <c r="E1561" s="264"/>
      <c r="F1561" s="264"/>
      <c r="G1561" s="265"/>
    </row>
    <row r="1562" spans="1:7" ht="15.75" customHeight="1" x14ac:dyDescent="0.25">
      <c r="A1562" s="11">
        <v>1</v>
      </c>
      <c r="B1562" s="33" t="s">
        <v>23</v>
      </c>
      <c r="C1562" s="194" t="s">
        <v>178</v>
      </c>
      <c r="D1562" s="34" t="s">
        <v>154</v>
      </c>
      <c r="E1562" s="34">
        <v>50</v>
      </c>
      <c r="F1562" s="34" t="s">
        <v>154</v>
      </c>
      <c r="G1562" s="36">
        <f>+E1562*50</f>
        <v>2500</v>
      </c>
    </row>
    <row r="1563" spans="1:7" ht="15.75" customHeight="1" x14ac:dyDescent="0.25">
      <c r="A1563" s="16"/>
      <c r="B1563" s="14"/>
      <c r="C1563" s="21"/>
      <c r="D1563" s="25"/>
      <c r="E1563" s="13"/>
      <c r="F1563" s="25"/>
      <c r="G1563" s="21"/>
    </row>
    <row r="1564" spans="1:7" ht="15.75" customHeight="1" x14ac:dyDescent="0.2">
      <c r="A1564" s="266" t="s">
        <v>13</v>
      </c>
      <c r="B1564" s="267"/>
      <c r="C1564" s="267"/>
      <c r="D1564" s="268"/>
      <c r="E1564" s="19">
        <f>SUM(E1557:E1563)</f>
        <v>127</v>
      </c>
      <c r="F1564" s="19"/>
      <c r="G1564" s="19">
        <f>SUM(G1557:G1562)</f>
        <v>6658</v>
      </c>
    </row>
    <row r="1566" spans="1:7" ht="18" x14ac:dyDescent="0.25">
      <c r="A1566" s="3"/>
    </row>
    <row r="1567" spans="1:7" ht="18" x14ac:dyDescent="0.25">
      <c r="A1567" s="3"/>
    </row>
    <row r="1570" spans="1:1" ht="18" x14ac:dyDescent="0.25">
      <c r="A1570" s="3" t="s">
        <v>17</v>
      </c>
    </row>
    <row r="1571" spans="1:1" ht="18" x14ac:dyDescent="0.25">
      <c r="A1571" s="3" t="s">
        <v>18</v>
      </c>
    </row>
    <row r="1591" spans="1:7" ht="15.75" x14ac:dyDescent="0.25">
      <c r="A1591" s="1" t="s">
        <v>193</v>
      </c>
    </row>
    <row r="1593" spans="1:7" ht="18" x14ac:dyDescent="0.25">
      <c r="A1593" s="3" t="s">
        <v>0</v>
      </c>
      <c r="B1593" s="4"/>
      <c r="E1593" s="5" t="s">
        <v>192</v>
      </c>
      <c r="G1593" s="5"/>
    </row>
    <row r="1594" spans="1:7" ht="18" x14ac:dyDescent="0.25">
      <c r="A1594" s="3"/>
      <c r="B1594" s="3" t="s">
        <v>1</v>
      </c>
      <c r="C1594" s="198"/>
      <c r="D1594" s="3"/>
      <c r="E1594" s="3"/>
      <c r="F1594" s="3"/>
      <c r="G1594" s="3"/>
    </row>
    <row r="1595" spans="1:7" ht="18" x14ac:dyDescent="0.25">
      <c r="A1595" s="3"/>
      <c r="B1595" s="3" t="s">
        <v>2</v>
      </c>
      <c r="C1595" s="198"/>
      <c r="D1595" s="3"/>
      <c r="E1595" s="3"/>
      <c r="F1595" s="3"/>
      <c r="G1595" s="3"/>
    </row>
    <row r="1596" spans="1:7" ht="18" x14ac:dyDescent="0.25">
      <c r="A1596" s="3"/>
      <c r="B1596" s="3"/>
      <c r="C1596" s="198"/>
      <c r="D1596" s="3"/>
      <c r="E1596" s="3"/>
      <c r="F1596" s="3"/>
      <c r="G1596" s="3"/>
    </row>
    <row r="1597" spans="1:7" ht="18" x14ac:dyDescent="0.25">
      <c r="A1597" s="5" t="s">
        <v>3</v>
      </c>
      <c r="B1597" s="5"/>
      <c r="C1597" s="198"/>
      <c r="D1597" s="5"/>
      <c r="E1597" s="3"/>
      <c r="F1597" s="5"/>
      <c r="G1597" s="3"/>
    </row>
    <row r="1598" spans="1:7" ht="18" x14ac:dyDescent="0.25">
      <c r="A1598" s="3"/>
      <c r="B1598" s="3" t="s">
        <v>4</v>
      </c>
      <c r="C1598" s="198"/>
      <c r="D1598" s="3"/>
      <c r="E1598" s="3"/>
      <c r="F1598" s="3"/>
      <c r="G1598" s="3"/>
    </row>
    <row r="1599" spans="1:7" ht="18" x14ac:dyDescent="0.25">
      <c r="A1599" s="3" t="s">
        <v>5</v>
      </c>
      <c r="B1599" s="3"/>
      <c r="C1599" s="198"/>
      <c r="D1599" s="3"/>
      <c r="E1599" s="3"/>
      <c r="F1599" s="3"/>
      <c r="G1599" s="3"/>
    </row>
    <row r="1600" spans="1:7" ht="18" x14ac:dyDescent="0.25">
      <c r="A1600" s="3"/>
      <c r="B1600" s="3"/>
      <c r="C1600" s="198"/>
      <c r="D1600" s="3"/>
      <c r="E1600" s="3"/>
      <c r="F1600" s="3"/>
      <c r="G1600" s="3"/>
    </row>
    <row r="1601" spans="1:7" ht="18" x14ac:dyDescent="0.25">
      <c r="A1601" s="3" t="s">
        <v>6</v>
      </c>
      <c r="B1601" s="3"/>
      <c r="C1601" s="198"/>
      <c r="D1601" s="3"/>
      <c r="E1601" s="3"/>
      <c r="F1601" s="3"/>
      <c r="G1601" s="3"/>
    </row>
    <row r="1602" spans="1:7" ht="15.75" x14ac:dyDescent="0.25">
      <c r="A1602" s="6"/>
      <c r="B1602" s="6"/>
      <c r="C1602" s="199"/>
      <c r="D1602" s="6"/>
      <c r="E1602" s="6"/>
      <c r="F1602" s="6"/>
      <c r="G1602" s="6"/>
    </row>
    <row r="1603" spans="1:7" ht="31.5" x14ac:dyDescent="0.2">
      <c r="A1603" s="7" t="s">
        <v>7</v>
      </c>
      <c r="B1603" s="8" t="s">
        <v>8</v>
      </c>
      <c r="C1603" s="8" t="s">
        <v>9</v>
      </c>
      <c r="D1603" s="7" t="s">
        <v>10</v>
      </c>
      <c r="E1603" s="7" t="s">
        <v>11</v>
      </c>
      <c r="F1603" s="7" t="s">
        <v>10</v>
      </c>
      <c r="G1603" s="7" t="s">
        <v>12</v>
      </c>
    </row>
    <row r="1604" spans="1:7" ht="15.75" customHeight="1" x14ac:dyDescent="0.2">
      <c r="A1604" s="269" t="s">
        <v>87</v>
      </c>
      <c r="B1604" s="270"/>
      <c r="C1604" s="270"/>
      <c r="D1604" s="270"/>
      <c r="E1604" s="270"/>
      <c r="F1604" s="270"/>
      <c r="G1604" s="271"/>
    </row>
    <row r="1605" spans="1:7" ht="15.75" customHeight="1" x14ac:dyDescent="0.2">
      <c r="A1605" s="263" t="s">
        <v>88</v>
      </c>
      <c r="B1605" s="264"/>
      <c r="C1605" s="264"/>
      <c r="D1605" s="264"/>
      <c r="E1605" s="264"/>
      <c r="F1605" s="264"/>
      <c r="G1605" s="265"/>
    </row>
    <row r="1606" spans="1:7" ht="15.75" customHeight="1" x14ac:dyDescent="0.25">
      <c r="A1606" s="11">
        <v>1</v>
      </c>
      <c r="B1606" s="33" t="s">
        <v>71</v>
      </c>
      <c r="C1606" s="194" t="s">
        <v>178</v>
      </c>
      <c r="D1606" s="34" t="s">
        <v>154</v>
      </c>
      <c r="E1606" s="34">
        <v>35</v>
      </c>
      <c r="F1606" s="34" t="s">
        <v>154</v>
      </c>
      <c r="G1606" s="36">
        <f>+E1606*50</f>
        <v>1750</v>
      </c>
    </row>
    <row r="1607" spans="1:7" ht="15.75" customHeight="1" x14ac:dyDescent="0.25">
      <c r="A1607" s="11"/>
      <c r="B1607" s="33"/>
      <c r="C1607" s="194"/>
      <c r="D1607" s="34"/>
      <c r="E1607" s="34"/>
      <c r="F1607" s="34"/>
      <c r="G1607" s="36"/>
    </row>
    <row r="1608" spans="1:7" ht="15.75" customHeight="1" x14ac:dyDescent="0.25">
      <c r="A1608" s="11"/>
      <c r="B1608" s="33"/>
      <c r="C1608" s="194"/>
      <c r="D1608" s="34"/>
      <c r="E1608" s="34"/>
      <c r="F1608" s="34"/>
      <c r="G1608" s="36"/>
    </row>
    <row r="1609" spans="1:7" ht="15.75" customHeight="1" x14ac:dyDescent="0.25">
      <c r="A1609" s="11"/>
      <c r="B1609" s="33"/>
      <c r="C1609" s="194"/>
      <c r="D1609" s="34"/>
      <c r="E1609" s="34"/>
      <c r="F1609" s="34"/>
      <c r="G1609" s="36"/>
    </row>
    <row r="1610" spans="1:7" ht="15.75" customHeight="1" x14ac:dyDescent="0.25">
      <c r="A1610" s="16"/>
      <c r="B1610" s="14"/>
      <c r="C1610" s="21"/>
      <c r="D1610" s="25"/>
      <c r="E1610" s="13"/>
      <c r="F1610" s="25"/>
      <c r="G1610" s="21"/>
    </row>
    <row r="1611" spans="1:7" ht="15.75" customHeight="1" x14ac:dyDescent="0.2">
      <c r="A1611" s="266" t="s">
        <v>13</v>
      </c>
      <c r="B1611" s="267"/>
      <c r="C1611" s="267"/>
      <c r="D1611" s="268"/>
      <c r="E1611" s="19">
        <f>SUM(E1604:E1610)</f>
        <v>35</v>
      </c>
      <c r="F1611" s="19"/>
      <c r="G1611" s="19">
        <f>SUM(G1604:G1609)</f>
        <v>1750</v>
      </c>
    </row>
    <row r="1613" spans="1:7" ht="18" x14ac:dyDescent="0.25">
      <c r="A1613" s="3"/>
    </row>
    <row r="1614" spans="1:7" ht="18" x14ac:dyDescent="0.25">
      <c r="A1614" s="3"/>
    </row>
    <row r="1617" spans="1:1" ht="18" x14ac:dyDescent="0.25">
      <c r="A1617" s="3" t="s">
        <v>17</v>
      </c>
    </row>
    <row r="1618" spans="1:1" ht="18" x14ac:dyDescent="0.25">
      <c r="A1618" s="3" t="s">
        <v>18</v>
      </c>
    </row>
    <row r="1638" spans="1:7" ht="15.75" x14ac:dyDescent="0.25">
      <c r="A1638" s="1" t="s">
        <v>195</v>
      </c>
    </row>
    <row r="1640" spans="1:7" ht="18" x14ac:dyDescent="0.25">
      <c r="A1640" s="3" t="s">
        <v>0</v>
      </c>
      <c r="B1640" s="4"/>
      <c r="E1640" s="5" t="s">
        <v>192</v>
      </c>
      <c r="G1640" s="5"/>
    </row>
    <row r="1641" spans="1:7" ht="18" x14ac:dyDescent="0.25">
      <c r="A1641" s="3"/>
      <c r="B1641" s="3" t="s">
        <v>1</v>
      </c>
      <c r="C1641" s="198"/>
      <c r="D1641" s="3"/>
      <c r="E1641" s="3"/>
      <c r="F1641" s="3"/>
      <c r="G1641" s="3"/>
    </row>
    <row r="1642" spans="1:7" ht="18" x14ac:dyDescent="0.25">
      <c r="A1642" s="3"/>
      <c r="B1642" s="3" t="s">
        <v>2</v>
      </c>
      <c r="C1642" s="198"/>
      <c r="D1642" s="3"/>
      <c r="E1642" s="3"/>
      <c r="F1642" s="3"/>
      <c r="G1642" s="3"/>
    </row>
    <row r="1643" spans="1:7" ht="18" x14ac:dyDescent="0.25">
      <c r="A1643" s="3"/>
      <c r="B1643" s="3"/>
      <c r="C1643" s="198"/>
      <c r="D1643" s="3"/>
      <c r="E1643" s="3"/>
      <c r="F1643" s="3"/>
      <c r="G1643" s="3"/>
    </row>
    <row r="1644" spans="1:7" ht="18" x14ac:dyDescent="0.25">
      <c r="A1644" s="5" t="s">
        <v>3</v>
      </c>
      <c r="B1644" s="5"/>
      <c r="C1644" s="198"/>
      <c r="D1644" s="5"/>
      <c r="E1644" s="3"/>
      <c r="F1644" s="5"/>
      <c r="G1644" s="3"/>
    </row>
    <row r="1645" spans="1:7" ht="18" x14ac:dyDescent="0.25">
      <c r="A1645" s="3"/>
      <c r="B1645" s="3" t="s">
        <v>4</v>
      </c>
      <c r="C1645" s="198"/>
      <c r="D1645" s="3"/>
      <c r="E1645" s="3"/>
      <c r="F1645" s="3"/>
      <c r="G1645" s="3"/>
    </row>
    <row r="1646" spans="1:7" ht="18" x14ac:dyDescent="0.25">
      <c r="A1646" s="3" t="s">
        <v>5</v>
      </c>
      <c r="B1646" s="3"/>
      <c r="C1646" s="198"/>
      <c r="D1646" s="3"/>
      <c r="E1646" s="3"/>
      <c r="F1646" s="3"/>
      <c r="G1646" s="3"/>
    </row>
    <row r="1647" spans="1:7" ht="18" x14ac:dyDescent="0.25">
      <c r="A1647" s="3"/>
      <c r="B1647" s="3"/>
      <c r="C1647" s="198"/>
      <c r="D1647" s="3"/>
      <c r="E1647" s="3"/>
      <c r="F1647" s="3"/>
      <c r="G1647" s="3"/>
    </row>
    <row r="1648" spans="1:7" ht="18" x14ac:dyDescent="0.25">
      <c r="A1648" s="3" t="s">
        <v>6</v>
      </c>
      <c r="B1648" s="3"/>
      <c r="C1648" s="198"/>
      <c r="D1648" s="3"/>
      <c r="E1648" s="3"/>
      <c r="F1648" s="3"/>
      <c r="G1648" s="3"/>
    </row>
    <row r="1649" spans="1:7" ht="15.75" x14ac:dyDescent="0.25">
      <c r="A1649" s="6"/>
      <c r="B1649" s="6"/>
      <c r="C1649" s="199"/>
      <c r="D1649" s="6"/>
      <c r="E1649" s="6"/>
      <c r="F1649" s="6"/>
      <c r="G1649" s="6"/>
    </row>
    <row r="1650" spans="1:7" ht="31.5" x14ac:dyDescent="0.2">
      <c r="A1650" s="7" t="s">
        <v>7</v>
      </c>
      <c r="B1650" s="8" t="s">
        <v>8</v>
      </c>
      <c r="C1650" s="8" t="s">
        <v>9</v>
      </c>
      <c r="D1650" s="7" t="s">
        <v>10</v>
      </c>
      <c r="E1650" s="7" t="s">
        <v>11</v>
      </c>
      <c r="F1650" s="7" t="s">
        <v>10</v>
      </c>
      <c r="G1650" s="7" t="s">
        <v>12</v>
      </c>
    </row>
    <row r="1651" spans="1:7" ht="15.75" customHeight="1" x14ac:dyDescent="0.2">
      <c r="A1651" s="269" t="s">
        <v>87</v>
      </c>
      <c r="B1651" s="270"/>
      <c r="C1651" s="270"/>
      <c r="D1651" s="270"/>
      <c r="E1651" s="270"/>
      <c r="F1651" s="270"/>
      <c r="G1651" s="271"/>
    </row>
    <row r="1652" spans="1:7" ht="15.75" customHeight="1" x14ac:dyDescent="0.25">
      <c r="A1652" s="11">
        <v>1</v>
      </c>
      <c r="B1652" s="37" t="s">
        <v>23</v>
      </c>
      <c r="C1652" s="201" t="s">
        <v>24</v>
      </c>
      <c r="D1652" s="38">
        <v>36</v>
      </c>
      <c r="E1652" s="38">
        <v>36</v>
      </c>
      <c r="F1652" s="38">
        <v>36</v>
      </c>
      <c r="G1652" s="39">
        <f>+D1652*54</f>
        <v>1944</v>
      </c>
    </row>
    <row r="1653" spans="1:7" ht="15.75" customHeight="1" x14ac:dyDescent="0.25">
      <c r="A1653" s="11">
        <v>2</v>
      </c>
      <c r="B1653" s="37" t="s">
        <v>23</v>
      </c>
      <c r="C1653" s="201" t="s">
        <v>24</v>
      </c>
      <c r="D1653" s="38">
        <v>10</v>
      </c>
      <c r="E1653" s="38">
        <v>10</v>
      </c>
      <c r="F1653" s="38">
        <v>10</v>
      </c>
      <c r="G1653" s="39">
        <f>+D1653*54</f>
        <v>540</v>
      </c>
    </row>
    <row r="1654" spans="1:7" ht="15.75" customHeight="1" x14ac:dyDescent="0.25">
      <c r="A1654" s="11">
        <v>3</v>
      </c>
      <c r="B1654" s="37" t="s">
        <v>23</v>
      </c>
      <c r="C1654" s="201" t="s">
        <v>183</v>
      </c>
      <c r="D1654" s="38">
        <v>35</v>
      </c>
      <c r="E1654" s="38">
        <v>35</v>
      </c>
      <c r="F1654" s="38">
        <v>35</v>
      </c>
      <c r="G1654" s="39">
        <f>+D1654*54</f>
        <v>1890</v>
      </c>
    </row>
    <row r="1655" spans="1:7" ht="15.75" customHeight="1" x14ac:dyDescent="0.25">
      <c r="A1655" s="11">
        <v>4</v>
      </c>
      <c r="B1655" s="37" t="s">
        <v>23</v>
      </c>
      <c r="C1655" s="201" t="s">
        <v>196</v>
      </c>
      <c r="D1655" s="38">
        <v>2</v>
      </c>
      <c r="E1655" s="38">
        <v>2</v>
      </c>
      <c r="F1655" s="38">
        <v>2</v>
      </c>
      <c r="G1655" s="39">
        <v>87.5</v>
      </c>
    </row>
    <row r="1656" spans="1:7" ht="15.75" customHeight="1" x14ac:dyDescent="0.2">
      <c r="A1656" s="263" t="s">
        <v>88</v>
      </c>
      <c r="B1656" s="264"/>
      <c r="C1656" s="264"/>
      <c r="D1656" s="264"/>
      <c r="E1656" s="264"/>
      <c r="F1656" s="264"/>
      <c r="G1656" s="265"/>
    </row>
    <row r="1657" spans="1:7" ht="15.75" customHeight="1" x14ac:dyDescent="0.25">
      <c r="A1657" s="11">
        <v>1</v>
      </c>
      <c r="B1657" s="33" t="s">
        <v>23</v>
      </c>
      <c r="C1657" s="194" t="s">
        <v>157</v>
      </c>
      <c r="D1657" s="34" t="s">
        <v>158</v>
      </c>
      <c r="E1657" s="34">
        <v>12</v>
      </c>
      <c r="F1657" s="34" t="s">
        <v>158</v>
      </c>
      <c r="G1657" s="36">
        <v>576</v>
      </c>
    </row>
    <row r="1658" spans="1:7" ht="15.75" customHeight="1" x14ac:dyDescent="0.25">
      <c r="A1658" s="16"/>
      <c r="B1658" s="14"/>
      <c r="C1658" s="21"/>
      <c r="D1658" s="25"/>
      <c r="E1658" s="13"/>
      <c r="F1658" s="25"/>
      <c r="G1658" s="21"/>
    </row>
    <row r="1659" spans="1:7" ht="15.75" customHeight="1" x14ac:dyDescent="0.2">
      <c r="A1659" s="266" t="s">
        <v>13</v>
      </c>
      <c r="B1659" s="267"/>
      <c r="C1659" s="267"/>
      <c r="D1659" s="268"/>
      <c r="E1659" s="19">
        <f>SUM(E1651:E1658)</f>
        <v>95</v>
      </c>
      <c r="F1659" s="19"/>
      <c r="G1659" s="19">
        <f>SUM(G1651:G1657)</f>
        <v>5037.5</v>
      </c>
    </row>
    <row r="1661" spans="1:7" ht="18" x14ac:dyDescent="0.25">
      <c r="A1661" s="3"/>
    </row>
    <row r="1662" spans="1:7" ht="18" x14ac:dyDescent="0.25">
      <c r="A1662" s="3"/>
    </row>
    <row r="1665" spans="1:1" ht="18" x14ac:dyDescent="0.25">
      <c r="A1665" s="3" t="s">
        <v>17</v>
      </c>
    </row>
    <row r="1666" spans="1:1" ht="18" x14ac:dyDescent="0.25">
      <c r="A1666" s="3" t="s">
        <v>18</v>
      </c>
    </row>
    <row r="1684" spans="1:7" ht="15.75" x14ac:dyDescent="0.25">
      <c r="A1684" s="1" t="s">
        <v>197</v>
      </c>
    </row>
    <row r="1686" spans="1:7" ht="18" x14ac:dyDescent="0.25">
      <c r="A1686" s="3" t="s">
        <v>0</v>
      </c>
      <c r="B1686" s="4"/>
      <c r="E1686" s="5" t="s">
        <v>192</v>
      </c>
      <c r="G1686" s="5"/>
    </row>
    <row r="1687" spans="1:7" ht="18" x14ac:dyDescent="0.25">
      <c r="A1687" s="3"/>
      <c r="B1687" s="3" t="s">
        <v>1</v>
      </c>
      <c r="C1687" s="198"/>
      <c r="D1687" s="3"/>
      <c r="E1687" s="3"/>
      <c r="F1687" s="3"/>
      <c r="G1687" s="3"/>
    </row>
    <row r="1688" spans="1:7" ht="18" x14ac:dyDescent="0.25">
      <c r="A1688" s="3"/>
      <c r="B1688" s="3" t="s">
        <v>2</v>
      </c>
      <c r="C1688" s="198"/>
      <c r="D1688" s="3"/>
      <c r="E1688" s="3"/>
      <c r="F1688" s="3"/>
      <c r="G1688" s="3"/>
    </row>
    <row r="1689" spans="1:7" ht="18" x14ac:dyDescent="0.25">
      <c r="A1689" s="3"/>
      <c r="B1689" s="3"/>
      <c r="C1689" s="198"/>
      <c r="D1689" s="3"/>
      <c r="E1689" s="3"/>
      <c r="F1689" s="3"/>
      <c r="G1689" s="3"/>
    </row>
    <row r="1690" spans="1:7" ht="18" x14ac:dyDescent="0.25">
      <c r="A1690" s="5" t="s">
        <v>3</v>
      </c>
      <c r="B1690" s="5"/>
      <c r="C1690" s="198"/>
      <c r="D1690" s="5"/>
      <c r="E1690" s="3"/>
      <c r="F1690" s="5"/>
      <c r="G1690" s="3"/>
    </row>
    <row r="1691" spans="1:7" ht="18" x14ac:dyDescent="0.25">
      <c r="A1691" s="3"/>
      <c r="B1691" s="3" t="s">
        <v>4</v>
      </c>
      <c r="C1691" s="198"/>
      <c r="D1691" s="3"/>
      <c r="E1691" s="3"/>
      <c r="F1691" s="3"/>
      <c r="G1691" s="3"/>
    </row>
    <row r="1692" spans="1:7" ht="18" x14ac:dyDescent="0.25">
      <c r="A1692" s="3" t="s">
        <v>5</v>
      </c>
      <c r="B1692" s="3"/>
      <c r="C1692" s="198"/>
      <c r="D1692" s="3"/>
      <c r="E1692" s="3"/>
      <c r="F1692" s="3"/>
      <c r="G1692" s="3"/>
    </row>
    <row r="1693" spans="1:7" ht="18" x14ac:dyDescent="0.25">
      <c r="A1693" s="3"/>
      <c r="B1693" s="3"/>
      <c r="C1693" s="198"/>
      <c r="D1693" s="3"/>
      <c r="E1693" s="3"/>
      <c r="F1693" s="3"/>
      <c r="G1693" s="3"/>
    </row>
    <row r="1694" spans="1:7" ht="18" x14ac:dyDescent="0.25">
      <c r="A1694" s="3" t="s">
        <v>6</v>
      </c>
      <c r="B1694" s="3"/>
      <c r="C1694" s="198"/>
      <c r="D1694" s="3"/>
      <c r="E1694" s="3"/>
      <c r="F1694" s="3"/>
      <c r="G1694" s="3"/>
    </row>
    <row r="1695" spans="1:7" ht="15.75" x14ac:dyDescent="0.25">
      <c r="A1695" s="6"/>
      <c r="B1695" s="6"/>
      <c r="C1695" s="199"/>
      <c r="D1695" s="6"/>
      <c r="E1695" s="6"/>
      <c r="F1695" s="6"/>
      <c r="G1695" s="6"/>
    </row>
    <row r="1696" spans="1:7" ht="31.5" x14ac:dyDescent="0.2">
      <c r="A1696" s="7" t="s">
        <v>7</v>
      </c>
      <c r="B1696" s="8" t="s">
        <v>8</v>
      </c>
      <c r="C1696" s="8" t="s">
        <v>9</v>
      </c>
      <c r="D1696" s="7" t="s">
        <v>10</v>
      </c>
      <c r="E1696" s="7" t="s">
        <v>11</v>
      </c>
      <c r="F1696" s="7" t="s">
        <v>10</v>
      </c>
      <c r="G1696" s="7" t="s">
        <v>12</v>
      </c>
    </row>
    <row r="1697" spans="1:7" ht="15.75" customHeight="1" x14ac:dyDescent="0.2">
      <c r="A1697" s="269" t="s">
        <v>87</v>
      </c>
      <c r="B1697" s="270"/>
      <c r="C1697" s="270"/>
      <c r="D1697" s="270"/>
      <c r="E1697" s="270"/>
      <c r="F1697" s="270"/>
      <c r="G1697" s="271"/>
    </row>
    <row r="1698" spans="1:7" ht="15.75" customHeight="1" x14ac:dyDescent="0.25">
      <c r="A1698" s="11">
        <v>1</v>
      </c>
      <c r="B1698" s="37" t="s">
        <v>23</v>
      </c>
      <c r="C1698" s="201" t="s">
        <v>24</v>
      </c>
      <c r="D1698" s="38">
        <v>36</v>
      </c>
      <c r="E1698" s="38">
        <v>36</v>
      </c>
      <c r="F1698" s="38">
        <v>36</v>
      </c>
      <c r="G1698" s="39">
        <f>+D1698*54</f>
        <v>1944</v>
      </c>
    </row>
    <row r="1699" spans="1:7" ht="15.75" customHeight="1" x14ac:dyDescent="0.25">
      <c r="A1699" s="11">
        <v>2</v>
      </c>
      <c r="B1699" s="37" t="s">
        <v>23</v>
      </c>
      <c r="C1699" s="201" t="s">
        <v>24</v>
      </c>
      <c r="D1699" s="38">
        <v>10</v>
      </c>
      <c r="E1699" s="38">
        <v>10</v>
      </c>
      <c r="F1699" s="38">
        <v>10</v>
      </c>
      <c r="G1699" s="39">
        <f>+D1699*54</f>
        <v>540</v>
      </c>
    </row>
    <row r="1700" spans="1:7" ht="15.75" customHeight="1" x14ac:dyDescent="0.25">
      <c r="A1700" s="11">
        <v>3</v>
      </c>
      <c r="B1700" s="37" t="s">
        <v>23</v>
      </c>
      <c r="C1700" s="201" t="s">
        <v>183</v>
      </c>
      <c r="D1700" s="38">
        <v>35</v>
      </c>
      <c r="E1700" s="38">
        <v>35</v>
      </c>
      <c r="F1700" s="38">
        <v>35</v>
      </c>
      <c r="G1700" s="39">
        <f>+D1700*54</f>
        <v>1890</v>
      </c>
    </row>
    <row r="1701" spans="1:7" ht="15.75" customHeight="1" x14ac:dyDescent="0.25">
      <c r="A1701" s="11">
        <v>4</v>
      </c>
      <c r="B1701" s="37" t="s">
        <v>23</v>
      </c>
      <c r="C1701" s="201" t="s">
        <v>196</v>
      </c>
      <c r="D1701" s="38">
        <v>2</v>
      </c>
      <c r="E1701" s="38">
        <v>2</v>
      </c>
      <c r="F1701" s="38">
        <v>2</v>
      </c>
      <c r="G1701" s="39">
        <v>87.5</v>
      </c>
    </row>
    <row r="1702" spans="1:7" ht="15.75" customHeight="1" x14ac:dyDescent="0.2">
      <c r="A1702" s="263" t="s">
        <v>88</v>
      </c>
      <c r="B1702" s="264"/>
      <c r="C1702" s="264"/>
      <c r="D1702" s="264"/>
      <c r="E1702" s="264"/>
      <c r="F1702" s="264"/>
      <c r="G1702" s="265"/>
    </row>
    <row r="1703" spans="1:7" ht="15.75" customHeight="1" x14ac:dyDescent="0.25">
      <c r="A1703" s="11">
        <v>1</v>
      </c>
      <c r="B1703" s="33" t="s">
        <v>23</v>
      </c>
      <c r="C1703" s="194" t="s">
        <v>157</v>
      </c>
      <c r="D1703" s="34" t="s">
        <v>158</v>
      </c>
      <c r="E1703" s="34">
        <v>12</v>
      </c>
      <c r="F1703" s="34" t="s">
        <v>158</v>
      </c>
      <c r="G1703" s="36">
        <v>576</v>
      </c>
    </row>
    <row r="1704" spans="1:7" ht="15.75" customHeight="1" x14ac:dyDescent="0.25">
      <c r="A1704" s="16"/>
      <c r="B1704" s="14"/>
      <c r="C1704" s="21"/>
      <c r="D1704" s="25"/>
      <c r="E1704" s="13"/>
      <c r="F1704" s="25"/>
      <c r="G1704" s="21"/>
    </row>
    <row r="1705" spans="1:7" ht="15.75" customHeight="1" x14ac:dyDescent="0.2">
      <c r="A1705" s="266" t="s">
        <v>13</v>
      </c>
      <c r="B1705" s="267"/>
      <c r="C1705" s="267"/>
      <c r="D1705" s="268"/>
      <c r="E1705" s="19">
        <f>SUM(E1697:E1704)</f>
        <v>95</v>
      </c>
      <c r="F1705" s="19"/>
      <c r="G1705" s="19">
        <f>SUM(G1697:G1703)</f>
        <v>5037.5</v>
      </c>
    </row>
    <row r="1707" spans="1:7" ht="18" x14ac:dyDescent="0.25">
      <c r="A1707" s="3"/>
    </row>
    <row r="1708" spans="1:7" ht="18" x14ac:dyDescent="0.25">
      <c r="A1708" s="3"/>
    </row>
    <row r="1711" spans="1:7" ht="18" x14ac:dyDescent="0.25">
      <c r="A1711" s="3" t="s">
        <v>17</v>
      </c>
    </row>
    <row r="1712" spans="1:7" ht="18" x14ac:dyDescent="0.25">
      <c r="A1712" s="3" t="s">
        <v>18</v>
      </c>
    </row>
    <row r="1730" spans="1:7" ht="15.75" x14ac:dyDescent="0.25">
      <c r="A1730" s="1" t="s">
        <v>198</v>
      </c>
    </row>
    <row r="1732" spans="1:7" ht="18" x14ac:dyDescent="0.25">
      <c r="A1732" s="3" t="s">
        <v>0</v>
      </c>
      <c r="B1732" s="4"/>
      <c r="E1732" s="5" t="s">
        <v>199</v>
      </c>
      <c r="G1732" s="5"/>
    </row>
    <row r="1733" spans="1:7" ht="18" x14ac:dyDescent="0.25">
      <c r="A1733" s="3"/>
      <c r="B1733" s="3" t="s">
        <v>1</v>
      </c>
      <c r="C1733" s="198"/>
      <c r="D1733" s="3"/>
      <c r="E1733" s="3"/>
      <c r="F1733" s="3"/>
      <c r="G1733" s="3"/>
    </row>
    <row r="1734" spans="1:7" ht="18" x14ac:dyDescent="0.25">
      <c r="A1734" s="3"/>
      <c r="B1734" s="3" t="s">
        <v>2</v>
      </c>
      <c r="C1734" s="198"/>
      <c r="D1734" s="3"/>
      <c r="E1734" s="3"/>
      <c r="F1734" s="3"/>
      <c r="G1734" s="3"/>
    </row>
    <row r="1735" spans="1:7" ht="18" x14ac:dyDescent="0.25">
      <c r="A1735" s="3"/>
      <c r="B1735" s="3"/>
      <c r="C1735" s="198"/>
      <c r="D1735" s="3"/>
      <c r="E1735" s="3"/>
      <c r="F1735" s="3"/>
      <c r="G1735" s="3"/>
    </row>
    <row r="1736" spans="1:7" ht="18" x14ac:dyDescent="0.25">
      <c r="A1736" s="5" t="s">
        <v>3</v>
      </c>
      <c r="B1736" s="5"/>
      <c r="C1736" s="198"/>
      <c r="D1736" s="5"/>
      <c r="E1736" s="3"/>
      <c r="F1736" s="5"/>
      <c r="G1736" s="3"/>
    </row>
    <row r="1737" spans="1:7" ht="18" x14ac:dyDescent="0.25">
      <c r="A1737" s="3"/>
      <c r="B1737" s="3" t="s">
        <v>4</v>
      </c>
      <c r="C1737" s="198"/>
      <c r="D1737" s="3"/>
      <c r="E1737" s="3"/>
      <c r="F1737" s="3"/>
      <c r="G1737" s="3"/>
    </row>
    <row r="1738" spans="1:7" ht="18" x14ac:dyDescent="0.25">
      <c r="A1738" s="3" t="s">
        <v>5</v>
      </c>
      <c r="B1738" s="3"/>
      <c r="C1738" s="198"/>
      <c r="D1738" s="3"/>
      <c r="E1738" s="3"/>
      <c r="F1738" s="3"/>
      <c r="G1738" s="3"/>
    </row>
    <row r="1739" spans="1:7" ht="18" x14ac:dyDescent="0.25">
      <c r="A1739" s="3"/>
      <c r="B1739" s="3"/>
      <c r="C1739" s="198"/>
      <c r="D1739" s="3"/>
      <c r="E1739" s="3"/>
      <c r="F1739" s="3"/>
      <c r="G1739" s="3"/>
    </row>
    <row r="1740" spans="1:7" ht="18" x14ac:dyDescent="0.25">
      <c r="A1740" s="3" t="s">
        <v>6</v>
      </c>
      <c r="B1740" s="3"/>
      <c r="C1740" s="198"/>
      <c r="D1740" s="3"/>
      <c r="E1740" s="3"/>
      <c r="F1740" s="3"/>
      <c r="G1740" s="3"/>
    </row>
    <row r="1741" spans="1:7" ht="15.75" x14ac:dyDescent="0.25">
      <c r="A1741" s="6"/>
      <c r="B1741" s="6"/>
      <c r="C1741" s="199"/>
      <c r="D1741" s="6"/>
      <c r="E1741" s="6"/>
      <c r="F1741" s="6"/>
      <c r="G1741" s="6"/>
    </row>
    <row r="1742" spans="1:7" ht="31.5" x14ac:dyDescent="0.2">
      <c r="A1742" s="7" t="s">
        <v>7</v>
      </c>
      <c r="B1742" s="8" t="s">
        <v>8</v>
      </c>
      <c r="C1742" s="8" t="s">
        <v>9</v>
      </c>
      <c r="D1742" s="7" t="s">
        <v>10</v>
      </c>
      <c r="E1742" s="7" t="s">
        <v>11</v>
      </c>
      <c r="F1742" s="7" t="s">
        <v>10</v>
      </c>
      <c r="G1742" s="7" t="s">
        <v>12</v>
      </c>
    </row>
    <row r="1743" spans="1:7" ht="15.75" customHeight="1" x14ac:dyDescent="0.2">
      <c r="A1743" s="269" t="s">
        <v>87</v>
      </c>
      <c r="B1743" s="270"/>
      <c r="C1743" s="270"/>
      <c r="D1743" s="270"/>
      <c r="E1743" s="270"/>
      <c r="F1743" s="270"/>
      <c r="G1743" s="271"/>
    </row>
    <row r="1744" spans="1:7" ht="15.75" customHeight="1" x14ac:dyDescent="0.25">
      <c r="A1744" s="11">
        <v>1</v>
      </c>
      <c r="B1744" s="37" t="s">
        <v>23</v>
      </c>
      <c r="C1744" s="201" t="s">
        <v>24</v>
      </c>
      <c r="D1744" s="40" t="s">
        <v>104</v>
      </c>
      <c r="E1744" s="38">
        <v>30</v>
      </c>
      <c r="F1744" s="40" t="s">
        <v>104</v>
      </c>
      <c r="G1744" s="39">
        <v>1620</v>
      </c>
    </row>
    <row r="1745" spans="1:7" ht="15.75" customHeight="1" x14ac:dyDescent="0.25">
      <c r="A1745" s="11">
        <v>2</v>
      </c>
      <c r="B1745" s="37" t="s">
        <v>23</v>
      </c>
      <c r="C1745" s="201" t="s">
        <v>24</v>
      </c>
      <c r="D1745" s="40" t="s">
        <v>104</v>
      </c>
      <c r="E1745" s="38">
        <v>8</v>
      </c>
      <c r="F1745" s="40" t="s">
        <v>104</v>
      </c>
      <c r="G1745" s="39">
        <v>384</v>
      </c>
    </row>
    <row r="1746" spans="1:7" ht="15.75" customHeight="1" x14ac:dyDescent="0.25">
      <c r="A1746" s="11">
        <v>3</v>
      </c>
      <c r="B1746" s="37" t="s">
        <v>23</v>
      </c>
      <c r="C1746" s="201" t="s">
        <v>24</v>
      </c>
      <c r="D1746" s="40" t="s">
        <v>187</v>
      </c>
      <c r="E1746" s="38">
        <v>9</v>
      </c>
      <c r="F1746" s="40" t="s">
        <v>187</v>
      </c>
      <c r="G1746" s="39">
        <v>486</v>
      </c>
    </row>
    <row r="1747" spans="1:7" ht="15.75" customHeight="1" x14ac:dyDescent="0.25">
      <c r="A1747" s="11">
        <v>4</v>
      </c>
      <c r="B1747" s="37" t="s">
        <v>23</v>
      </c>
      <c r="C1747" s="201" t="s">
        <v>183</v>
      </c>
      <c r="D1747" s="40">
        <v>19</v>
      </c>
      <c r="E1747" s="38">
        <v>36</v>
      </c>
      <c r="F1747" s="40">
        <v>19</v>
      </c>
      <c r="G1747" s="39">
        <v>1944</v>
      </c>
    </row>
    <row r="1748" spans="1:7" ht="15.75" customHeight="1" x14ac:dyDescent="0.25">
      <c r="A1748" s="11">
        <v>5</v>
      </c>
      <c r="B1748" s="37" t="s">
        <v>26</v>
      </c>
      <c r="C1748" s="201" t="s">
        <v>200</v>
      </c>
      <c r="D1748" s="40">
        <v>165</v>
      </c>
      <c r="E1748" s="38">
        <v>26</v>
      </c>
      <c r="F1748" s="40">
        <v>165</v>
      </c>
      <c r="G1748" s="39">
        <v>1404</v>
      </c>
    </row>
    <row r="1749" spans="1:7" ht="15.75" customHeight="1" x14ac:dyDescent="0.25">
      <c r="A1749" s="11">
        <v>6</v>
      </c>
      <c r="B1749" s="37" t="s">
        <v>26</v>
      </c>
      <c r="C1749" s="201" t="s">
        <v>201</v>
      </c>
      <c r="D1749" s="40"/>
      <c r="E1749" s="38">
        <v>2</v>
      </c>
      <c r="F1749" s="40"/>
      <c r="G1749" s="39">
        <v>75.900000000000006</v>
      </c>
    </row>
    <row r="1750" spans="1:7" ht="15.75" customHeight="1" x14ac:dyDescent="0.2">
      <c r="A1750" s="263" t="s">
        <v>88</v>
      </c>
      <c r="B1750" s="264"/>
      <c r="C1750" s="264"/>
      <c r="D1750" s="264"/>
      <c r="E1750" s="264"/>
      <c r="F1750" s="264"/>
      <c r="G1750" s="265"/>
    </row>
    <row r="1751" spans="1:7" ht="15.75" customHeight="1" x14ac:dyDescent="0.25">
      <c r="A1751" s="11">
        <v>1</v>
      </c>
      <c r="B1751" s="33" t="s">
        <v>23</v>
      </c>
      <c r="C1751" s="194" t="s">
        <v>178</v>
      </c>
      <c r="D1751" s="34" t="s">
        <v>154</v>
      </c>
      <c r="E1751" s="34">
        <v>93</v>
      </c>
      <c r="F1751" s="34" t="s">
        <v>154</v>
      </c>
      <c r="G1751" s="36">
        <v>4650</v>
      </c>
    </row>
    <row r="1752" spans="1:7" ht="15.75" customHeight="1" x14ac:dyDescent="0.25">
      <c r="A1752" s="11">
        <v>2</v>
      </c>
      <c r="B1752" s="33" t="s">
        <v>23</v>
      </c>
      <c r="C1752" s="194" t="s">
        <v>203</v>
      </c>
      <c r="D1752" s="34" t="s">
        <v>158</v>
      </c>
      <c r="E1752" s="34">
        <v>9</v>
      </c>
      <c r="F1752" s="34" t="s">
        <v>158</v>
      </c>
      <c r="G1752" s="36">
        <v>432</v>
      </c>
    </row>
    <row r="1753" spans="1:7" ht="15.75" customHeight="1" x14ac:dyDescent="0.25">
      <c r="A1753" s="11">
        <v>3</v>
      </c>
      <c r="B1753" s="33" t="s">
        <v>191</v>
      </c>
      <c r="C1753" s="194" t="s">
        <v>178</v>
      </c>
      <c r="D1753" s="34" t="s">
        <v>154</v>
      </c>
      <c r="E1753" s="34">
        <v>30</v>
      </c>
      <c r="F1753" s="34" t="s">
        <v>154</v>
      </c>
      <c r="G1753" s="36">
        <v>1500</v>
      </c>
    </row>
    <row r="1754" spans="1:7" ht="15.75" customHeight="1" x14ac:dyDescent="0.25">
      <c r="A1754" s="11">
        <v>4</v>
      </c>
      <c r="B1754" s="33" t="s">
        <v>22</v>
      </c>
      <c r="C1754" s="194" t="s">
        <v>178</v>
      </c>
      <c r="D1754" s="34" t="s">
        <v>154</v>
      </c>
      <c r="E1754" s="34">
        <v>10</v>
      </c>
      <c r="F1754" s="34" t="s">
        <v>154</v>
      </c>
      <c r="G1754" s="36">
        <v>500</v>
      </c>
    </row>
    <row r="1755" spans="1:7" ht="15.75" customHeight="1" x14ac:dyDescent="0.25">
      <c r="A1755" s="11">
        <v>5</v>
      </c>
      <c r="B1755" s="33" t="s">
        <v>202</v>
      </c>
      <c r="C1755" s="194" t="s">
        <v>178</v>
      </c>
      <c r="D1755" s="34" t="s">
        <v>154</v>
      </c>
      <c r="E1755" s="34">
        <v>66</v>
      </c>
      <c r="F1755" s="34" t="s">
        <v>154</v>
      </c>
      <c r="G1755" s="36">
        <v>3300</v>
      </c>
    </row>
    <row r="1756" spans="1:7" ht="15.75" customHeight="1" x14ac:dyDescent="0.25">
      <c r="A1756" s="11">
        <v>6</v>
      </c>
      <c r="B1756" s="33" t="s">
        <v>23</v>
      </c>
      <c r="C1756" s="194" t="s">
        <v>177</v>
      </c>
      <c r="D1756" s="34"/>
      <c r="E1756" s="34">
        <v>2</v>
      </c>
      <c r="F1756" s="34"/>
      <c r="G1756" s="36">
        <v>120</v>
      </c>
    </row>
    <row r="1757" spans="1:7" ht="15.75" customHeight="1" x14ac:dyDescent="0.25">
      <c r="A1757" s="16"/>
      <c r="B1757" s="14"/>
      <c r="C1757" s="21"/>
      <c r="D1757" s="25"/>
      <c r="E1757" s="13"/>
      <c r="F1757" s="25"/>
      <c r="G1757" s="21"/>
    </row>
    <row r="1758" spans="1:7" ht="15.75" customHeight="1" x14ac:dyDescent="0.2">
      <c r="A1758" s="266" t="s">
        <v>13</v>
      </c>
      <c r="B1758" s="267"/>
      <c r="C1758" s="267"/>
      <c r="D1758" s="268"/>
      <c r="E1758" s="19">
        <f>SUM(E1743:E1757)</f>
        <v>321</v>
      </c>
      <c r="F1758" s="19"/>
      <c r="G1758" s="19">
        <f>SUM(G1743:G1751)</f>
        <v>10563.9</v>
      </c>
    </row>
    <row r="1760" spans="1:7" ht="18" x14ac:dyDescent="0.25">
      <c r="A1760" s="3"/>
    </row>
    <row r="1761" spans="1:7" ht="18" x14ac:dyDescent="0.25">
      <c r="A1761" s="3"/>
    </row>
    <row r="1764" spans="1:7" ht="18" x14ac:dyDescent="0.25">
      <c r="A1764" s="3" t="s">
        <v>17</v>
      </c>
    </row>
    <row r="1765" spans="1:7" ht="18" x14ac:dyDescent="0.25">
      <c r="A1765" s="3" t="s">
        <v>18</v>
      </c>
    </row>
    <row r="1769" spans="1:7" ht="15.75" x14ac:dyDescent="0.25">
      <c r="A1769" s="1" t="s">
        <v>198</v>
      </c>
    </row>
    <row r="1771" spans="1:7" ht="18" x14ac:dyDescent="0.25">
      <c r="A1771" s="3" t="s">
        <v>0</v>
      </c>
      <c r="B1771" s="4"/>
      <c r="E1771" s="5" t="s">
        <v>199</v>
      </c>
      <c r="G1771" s="5"/>
    </row>
    <row r="1772" spans="1:7" ht="18" x14ac:dyDescent="0.25">
      <c r="A1772" s="3"/>
      <c r="B1772" s="3" t="s">
        <v>1</v>
      </c>
      <c r="C1772" s="198"/>
      <c r="D1772" s="3"/>
      <c r="E1772" s="3"/>
      <c r="F1772" s="3"/>
      <c r="G1772" s="3"/>
    </row>
    <row r="1773" spans="1:7" ht="18" x14ac:dyDescent="0.25">
      <c r="A1773" s="3"/>
      <c r="B1773" s="3" t="s">
        <v>2</v>
      </c>
      <c r="C1773" s="198"/>
      <c r="D1773" s="3"/>
      <c r="E1773" s="3"/>
      <c r="F1773" s="3"/>
      <c r="G1773" s="3"/>
    </row>
    <row r="1774" spans="1:7" ht="18" x14ac:dyDescent="0.25">
      <c r="A1774" s="3"/>
      <c r="B1774" s="3"/>
      <c r="C1774" s="198"/>
      <c r="D1774" s="3"/>
      <c r="E1774" s="3"/>
      <c r="F1774" s="3"/>
      <c r="G1774" s="3"/>
    </row>
    <row r="1775" spans="1:7" ht="18" x14ac:dyDescent="0.25">
      <c r="A1775" s="5" t="s">
        <v>3</v>
      </c>
      <c r="B1775" s="5"/>
      <c r="C1775" s="198"/>
      <c r="D1775" s="5"/>
      <c r="E1775" s="3"/>
      <c r="F1775" s="5"/>
      <c r="G1775" s="3"/>
    </row>
    <row r="1776" spans="1:7" ht="18" x14ac:dyDescent="0.25">
      <c r="A1776" s="3"/>
      <c r="B1776" s="3" t="s">
        <v>4</v>
      </c>
      <c r="C1776" s="198"/>
      <c r="D1776" s="3"/>
      <c r="E1776" s="3"/>
      <c r="F1776" s="3"/>
      <c r="G1776" s="3"/>
    </row>
    <row r="1777" spans="1:7" ht="18" x14ac:dyDescent="0.25">
      <c r="A1777" s="3" t="s">
        <v>5</v>
      </c>
      <c r="B1777" s="3"/>
      <c r="C1777" s="198"/>
      <c r="D1777" s="3"/>
      <c r="E1777" s="3"/>
      <c r="F1777" s="3"/>
      <c r="G1777" s="3"/>
    </row>
    <row r="1778" spans="1:7" ht="18" x14ac:dyDescent="0.25">
      <c r="A1778" s="3"/>
      <c r="B1778" s="3"/>
      <c r="C1778" s="198"/>
      <c r="D1778" s="3"/>
      <c r="E1778" s="3"/>
      <c r="F1778" s="3"/>
      <c r="G1778" s="3"/>
    </row>
    <row r="1779" spans="1:7" ht="18" x14ac:dyDescent="0.25">
      <c r="A1779" s="3" t="s">
        <v>6</v>
      </c>
      <c r="B1779" s="3"/>
      <c r="C1779" s="198"/>
      <c r="D1779" s="3"/>
      <c r="E1779" s="3"/>
      <c r="F1779" s="3"/>
      <c r="G1779" s="3"/>
    </row>
    <row r="1780" spans="1:7" ht="15.75" x14ac:dyDescent="0.25">
      <c r="A1780" s="6"/>
      <c r="B1780" s="6"/>
      <c r="C1780" s="199"/>
      <c r="D1780" s="6"/>
      <c r="E1780" s="6"/>
      <c r="F1780" s="6"/>
      <c r="G1780" s="6"/>
    </row>
    <row r="1781" spans="1:7" ht="31.5" x14ac:dyDescent="0.2">
      <c r="A1781" s="7" t="s">
        <v>7</v>
      </c>
      <c r="B1781" s="8" t="s">
        <v>8</v>
      </c>
      <c r="C1781" s="8" t="s">
        <v>9</v>
      </c>
      <c r="D1781" s="7" t="s">
        <v>10</v>
      </c>
      <c r="E1781" s="7" t="s">
        <v>11</v>
      </c>
      <c r="F1781" s="7" t="s">
        <v>10</v>
      </c>
      <c r="G1781" s="7" t="s">
        <v>12</v>
      </c>
    </row>
    <row r="1782" spans="1:7" ht="15.75" customHeight="1" x14ac:dyDescent="0.2">
      <c r="A1782" s="269" t="s">
        <v>87</v>
      </c>
      <c r="B1782" s="270"/>
      <c r="C1782" s="270"/>
      <c r="D1782" s="270"/>
      <c r="E1782" s="270"/>
      <c r="F1782" s="270"/>
      <c r="G1782" s="271"/>
    </row>
    <row r="1783" spans="1:7" ht="15.75" customHeight="1" x14ac:dyDescent="0.25">
      <c r="A1783" s="11">
        <v>1</v>
      </c>
      <c r="B1783" s="37" t="s">
        <v>23</v>
      </c>
      <c r="C1783" s="201" t="s">
        <v>24</v>
      </c>
      <c r="D1783" s="40" t="s">
        <v>104</v>
      </c>
      <c r="E1783" s="38">
        <v>30</v>
      </c>
      <c r="F1783" s="40" t="s">
        <v>104</v>
      </c>
      <c r="G1783" s="39">
        <v>1620</v>
      </c>
    </row>
    <row r="1784" spans="1:7" ht="15.75" customHeight="1" x14ac:dyDescent="0.25">
      <c r="A1784" s="11">
        <v>2</v>
      </c>
      <c r="B1784" s="37" t="s">
        <v>23</v>
      </c>
      <c r="C1784" s="201" t="s">
        <v>24</v>
      </c>
      <c r="D1784" s="40" t="s">
        <v>104</v>
      </c>
      <c r="E1784" s="38">
        <v>8</v>
      </c>
      <c r="F1784" s="40" t="s">
        <v>104</v>
      </c>
      <c r="G1784" s="39">
        <v>384</v>
      </c>
    </row>
    <row r="1785" spans="1:7" ht="15.75" customHeight="1" x14ac:dyDescent="0.25">
      <c r="A1785" s="11">
        <v>3</v>
      </c>
      <c r="B1785" s="37" t="s">
        <v>23</v>
      </c>
      <c r="C1785" s="201" t="s">
        <v>24</v>
      </c>
      <c r="D1785" s="40" t="s">
        <v>187</v>
      </c>
      <c r="E1785" s="38">
        <v>9</v>
      </c>
      <c r="F1785" s="40" t="s">
        <v>187</v>
      </c>
      <c r="G1785" s="39">
        <v>486</v>
      </c>
    </row>
    <row r="1786" spans="1:7" ht="15.75" customHeight="1" x14ac:dyDescent="0.25">
      <c r="A1786" s="11">
        <v>4</v>
      </c>
      <c r="B1786" s="37" t="s">
        <v>23</v>
      </c>
      <c r="C1786" s="201" t="s">
        <v>183</v>
      </c>
      <c r="D1786" s="40">
        <v>19</v>
      </c>
      <c r="E1786" s="38">
        <v>36</v>
      </c>
      <c r="F1786" s="40">
        <v>19</v>
      </c>
      <c r="G1786" s="39">
        <v>1944</v>
      </c>
    </row>
    <row r="1787" spans="1:7" ht="15.75" customHeight="1" x14ac:dyDescent="0.25">
      <c r="A1787" s="11">
        <v>5</v>
      </c>
      <c r="B1787" s="37" t="s">
        <v>26</v>
      </c>
      <c r="C1787" s="201" t="s">
        <v>200</v>
      </c>
      <c r="D1787" s="40">
        <v>165</v>
      </c>
      <c r="E1787" s="38">
        <v>26</v>
      </c>
      <c r="F1787" s="40">
        <v>165</v>
      </c>
      <c r="G1787" s="39">
        <v>1404</v>
      </c>
    </row>
    <row r="1788" spans="1:7" ht="15.75" customHeight="1" x14ac:dyDescent="0.25">
      <c r="A1788" s="11">
        <v>6</v>
      </c>
      <c r="B1788" s="37" t="s">
        <v>26</v>
      </c>
      <c r="C1788" s="201" t="s">
        <v>201</v>
      </c>
      <c r="D1788" s="40"/>
      <c r="E1788" s="38">
        <v>2</v>
      </c>
      <c r="F1788" s="40"/>
      <c r="G1788" s="39">
        <v>75.900000000000006</v>
      </c>
    </row>
    <row r="1789" spans="1:7" ht="15.75" customHeight="1" x14ac:dyDescent="0.2">
      <c r="A1789" s="263" t="s">
        <v>88</v>
      </c>
      <c r="B1789" s="264"/>
      <c r="C1789" s="264"/>
      <c r="D1789" s="264"/>
      <c r="E1789" s="264"/>
      <c r="F1789" s="264"/>
      <c r="G1789" s="265"/>
    </row>
    <row r="1790" spans="1:7" ht="15.75" customHeight="1" x14ac:dyDescent="0.25">
      <c r="A1790" s="11">
        <v>1</v>
      </c>
      <c r="B1790" s="33" t="s">
        <v>23</v>
      </c>
      <c r="C1790" s="194" t="s">
        <v>178</v>
      </c>
      <c r="D1790" s="34" t="s">
        <v>154</v>
      </c>
      <c r="E1790" s="34">
        <v>93</v>
      </c>
      <c r="F1790" s="34" t="s">
        <v>154</v>
      </c>
      <c r="G1790" s="36">
        <v>4650</v>
      </c>
    </row>
    <row r="1791" spans="1:7" ht="15.75" customHeight="1" x14ac:dyDescent="0.25">
      <c r="A1791" s="11">
        <v>2</v>
      </c>
      <c r="B1791" s="33" t="s">
        <v>23</v>
      </c>
      <c r="C1791" s="194" t="s">
        <v>203</v>
      </c>
      <c r="D1791" s="34" t="s">
        <v>158</v>
      </c>
      <c r="E1791" s="34">
        <v>9</v>
      </c>
      <c r="F1791" s="34" t="s">
        <v>158</v>
      </c>
      <c r="G1791" s="36">
        <v>432</v>
      </c>
    </row>
    <row r="1792" spans="1:7" ht="15.75" customHeight="1" x14ac:dyDescent="0.25">
      <c r="A1792" s="11">
        <v>3</v>
      </c>
      <c r="B1792" s="33" t="s">
        <v>191</v>
      </c>
      <c r="C1792" s="194" t="s">
        <v>178</v>
      </c>
      <c r="D1792" s="34" t="s">
        <v>154</v>
      </c>
      <c r="E1792" s="34">
        <v>30</v>
      </c>
      <c r="F1792" s="34" t="s">
        <v>154</v>
      </c>
      <c r="G1792" s="36">
        <v>1500</v>
      </c>
    </row>
    <row r="1793" spans="1:7" ht="15.75" customHeight="1" x14ac:dyDescent="0.25">
      <c r="A1793" s="11">
        <v>4</v>
      </c>
      <c r="B1793" s="33" t="s">
        <v>22</v>
      </c>
      <c r="C1793" s="194" t="s">
        <v>178</v>
      </c>
      <c r="D1793" s="34" t="s">
        <v>154</v>
      </c>
      <c r="E1793" s="34">
        <v>10</v>
      </c>
      <c r="F1793" s="34" t="s">
        <v>154</v>
      </c>
      <c r="G1793" s="36">
        <v>500</v>
      </c>
    </row>
    <row r="1794" spans="1:7" ht="15.75" customHeight="1" x14ac:dyDescent="0.25">
      <c r="A1794" s="11">
        <v>5</v>
      </c>
      <c r="B1794" s="33" t="s">
        <v>202</v>
      </c>
      <c r="C1794" s="194" t="s">
        <v>178</v>
      </c>
      <c r="D1794" s="34" t="s">
        <v>154</v>
      </c>
      <c r="E1794" s="34">
        <v>66</v>
      </c>
      <c r="F1794" s="34" t="s">
        <v>154</v>
      </c>
      <c r="G1794" s="36">
        <v>3300</v>
      </c>
    </row>
    <row r="1795" spans="1:7" ht="15.75" customHeight="1" x14ac:dyDescent="0.25">
      <c r="A1795" s="11">
        <v>6</v>
      </c>
      <c r="B1795" s="33" t="s">
        <v>23</v>
      </c>
      <c r="C1795" s="194" t="s">
        <v>177</v>
      </c>
      <c r="D1795" s="34"/>
      <c r="E1795" s="34">
        <v>2</v>
      </c>
      <c r="F1795" s="34"/>
      <c r="G1795" s="36">
        <v>120</v>
      </c>
    </row>
    <row r="1796" spans="1:7" ht="15.75" customHeight="1" x14ac:dyDescent="0.25">
      <c r="A1796" s="16"/>
      <c r="B1796" s="14"/>
      <c r="C1796" s="21"/>
      <c r="D1796" s="25"/>
      <c r="E1796" s="13"/>
      <c r="F1796" s="25"/>
      <c r="G1796" s="21"/>
    </row>
    <row r="1797" spans="1:7" ht="15.75" customHeight="1" x14ac:dyDescent="0.2">
      <c r="A1797" s="266" t="s">
        <v>13</v>
      </c>
      <c r="B1797" s="267"/>
      <c r="C1797" s="267"/>
      <c r="D1797" s="268"/>
      <c r="E1797" s="19">
        <f>SUM(E1782:E1796)</f>
        <v>321</v>
      </c>
      <c r="F1797" s="19"/>
      <c r="G1797" s="19">
        <f>SUM(G1782:G1790)</f>
        <v>10563.9</v>
      </c>
    </row>
    <row r="1799" spans="1:7" ht="18" x14ac:dyDescent="0.25">
      <c r="A1799" s="3"/>
    </row>
    <row r="1800" spans="1:7" ht="18" x14ac:dyDescent="0.25">
      <c r="A1800" s="3"/>
    </row>
    <row r="1803" spans="1:7" ht="18" x14ac:dyDescent="0.25">
      <c r="A1803" s="3" t="s">
        <v>17</v>
      </c>
    </row>
    <row r="1804" spans="1:7" ht="18" x14ac:dyDescent="0.25">
      <c r="A1804" s="3" t="s">
        <v>18</v>
      </c>
    </row>
    <row r="1815" spans="1:7" ht="15.75" x14ac:dyDescent="0.25">
      <c r="A1815" s="1" t="s">
        <v>204</v>
      </c>
    </row>
    <row r="1817" spans="1:7" ht="18" x14ac:dyDescent="0.25">
      <c r="A1817" s="3" t="s">
        <v>0</v>
      </c>
      <c r="B1817" s="4"/>
      <c r="E1817" s="5" t="s">
        <v>208</v>
      </c>
      <c r="G1817" s="5"/>
    </row>
    <row r="1818" spans="1:7" ht="18" x14ac:dyDescent="0.25">
      <c r="A1818" s="3"/>
      <c r="B1818" s="3" t="s">
        <v>1</v>
      </c>
      <c r="C1818" s="198"/>
      <c r="D1818" s="3"/>
      <c r="E1818" s="3"/>
      <c r="F1818" s="3"/>
      <c r="G1818" s="3"/>
    </row>
    <row r="1819" spans="1:7" ht="18" x14ac:dyDescent="0.25">
      <c r="A1819" s="3"/>
      <c r="B1819" s="3" t="s">
        <v>2</v>
      </c>
      <c r="C1819" s="198"/>
      <c r="D1819" s="3"/>
      <c r="E1819" s="3"/>
      <c r="F1819" s="3"/>
      <c r="G1819" s="3"/>
    </row>
    <row r="1820" spans="1:7" ht="18" x14ac:dyDescent="0.25">
      <c r="A1820" s="3"/>
      <c r="B1820" s="3"/>
      <c r="C1820" s="198"/>
      <c r="D1820" s="3"/>
      <c r="E1820" s="3"/>
      <c r="F1820" s="3"/>
      <c r="G1820" s="3"/>
    </row>
    <row r="1821" spans="1:7" ht="18" x14ac:dyDescent="0.25">
      <c r="A1821" s="5" t="s">
        <v>3</v>
      </c>
      <c r="B1821" s="5"/>
      <c r="C1821" s="198"/>
      <c r="D1821" s="5"/>
      <c r="E1821" s="3"/>
      <c r="F1821" s="5"/>
      <c r="G1821" s="3"/>
    </row>
    <row r="1822" spans="1:7" ht="18" x14ac:dyDescent="0.25">
      <c r="A1822" s="3"/>
      <c r="B1822" s="3" t="s">
        <v>4</v>
      </c>
      <c r="C1822" s="198"/>
      <c r="D1822" s="3"/>
      <c r="E1822" s="3"/>
      <c r="F1822" s="3"/>
      <c r="G1822" s="3"/>
    </row>
    <row r="1823" spans="1:7" ht="18" x14ac:dyDescent="0.25">
      <c r="A1823" s="3" t="s">
        <v>5</v>
      </c>
      <c r="B1823" s="3"/>
      <c r="C1823" s="198"/>
      <c r="D1823" s="3"/>
      <c r="E1823" s="3"/>
      <c r="F1823" s="3"/>
      <c r="G1823" s="3"/>
    </row>
    <row r="1824" spans="1:7" ht="18" x14ac:dyDescent="0.25">
      <c r="A1824" s="3"/>
      <c r="B1824" s="3"/>
      <c r="C1824" s="198"/>
      <c r="D1824" s="3"/>
      <c r="E1824" s="3"/>
      <c r="F1824" s="3"/>
      <c r="G1824" s="3"/>
    </row>
    <row r="1825" spans="1:7" ht="18" x14ac:dyDescent="0.25">
      <c r="A1825" s="3" t="s">
        <v>6</v>
      </c>
      <c r="B1825" s="3"/>
      <c r="C1825" s="198"/>
      <c r="D1825" s="3"/>
      <c r="E1825" s="3"/>
      <c r="F1825" s="3"/>
      <c r="G1825" s="3"/>
    </row>
    <row r="1826" spans="1:7" ht="15.75" x14ac:dyDescent="0.25">
      <c r="A1826" s="6"/>
      <c r="B1826" s="6"/>
      <c r="C1826" s="199"/>
      <c r="D1826" s="6"/>
      <c r="E1826" s="6"/>
      <c r="F1826" s="6"/>
      <c r="G1826" s="6"/>
    </row>
    <row r="1827" spans="1:7" ht="31.5" x14ac:dyDescent="0.2">
      <c r="A1827" s="7" t="s">
        <v>7</v>
      </c>
      <c r="B1827" s="8" t="s">
        <v>8</v>
      </c>
      <c r="C1827" s="8" t="s">
        <v>9</v>
      </c>
      <c r="D1827" s="7" t="s">
        <v>10</v>
      </c>
      <c r="E1827" s="7" t="s">
        <v>11</v>
      </c>
      <c r="F1827" s="7" t="s">
        <v>10</v>
      </c>
      <c r="G1827" s="7" t="s">
        <v>12</v>
      </c>
    </row>
    <row r="1828" spans="1:7" ht="15.75" customHeight="1" x14ac:dyDescent="0.2">
      <c r="A1828" s="269" t="s">
        <v>87</v>
      </c>
      <c r="B1828" s="270"/>
      <c r="C1828" s="270"/>
      <c r="D1828" s="270"/>
      <c r="E1828" s="270"/>
      <c r="F1828" s="270"/>
      <c r="G1828" s="271"/>
    </row>
    <row r="1829" spans="1:7" ht="15.75" customHeight="1" x14ac:dyDescent="0.25">
      <c r="A1829" s="11">
        <v>1</v>
      </c>
      <c r="B1829" s="37" t="s">
        <v>23</v>
      </c>
      <c r="C1829" s="201" t="s">
        <v>209</v>
      </c>
      <c r="D1829" s="42" t="s">
        <v>104</v>
      </c>
      <c r="E1829" s="38">
        <v>21</v>
      </c>
      <c r="F1829" s="42" t="s">
        <v>104</v>
      </c>
      <c r="G1829" s="39">
        <v>1134</v>
      </c>
    </row>
    <row r="1830" spans="1:7" ht="15.75" customHeight="1" x14ac:dyDescent="0.25">
      <c r="A1830" s="11">
        <v>2</v>
      </c>
      <c r="B1830" s="37" t="s">
        <v>23</v>
      </c>
      <c r="C1830" s="201" t="s">
        <v>209</v>
      </c>
      <c r="D1830" s="42" t="s">
        <v>187</v>
      </c>
      <c r="E1830" s="38">
        <v>6</v>
      </c>
      <c r="F1830" s="42" t="s">
        <v>187</v>
      </c>
      <c r="G1830" s="39">
        <v>324</v>
      </c>
    </row>
    <row r="1831" spans="1:7" ht="15.75" customHeight="1" x14ac:dyDescent="0.25">
      <c r="A1831" s="11">
        <v>3</v>
      </c>
      <c r="B1831" s="37" t="s">
        <v>23</v>
      </c>
      <c r="C1831" s="201" t="s">
        <v>183</v>
      </c>
      <c r="D1831" s="42">
        <v>19</v>
      </c>
      <c r="E1831" s="38">
        <v>28</v>
      </c>
      <c r="F1831" s="42">
        <v>19</v>
      </c>
      <c r="G1831" s="39">
        <v>1512</v>
      </c>
    </row>
    <row r="1832" spans="1:7" ht="15.75" customHeight="1" x14ac:dyDescent="0.25">
      <c r="A1832" s="11">
        <v>4</v>
      </c>
      <c r="B1832" s="37" t="s">
        <v>182</v>
      </c>
      <c r="C1832" s="201" t="s">
        <v>209</v>
      </c>
      <c r="D1832" s="42" t="s">
        <v>104</v>
      </c>
      <c r="E1832" s="38">
        <v>18</v>
      </c>
      <c r="F1832" s="42" t="s">
        <v>104</v>
      </c>
      <c r="G1832" s="39">
        <v>972</v>
      </c>
    </row>
    <row r="1833" spans="1:7" ht="15.75" customHeight="1" x14ac:dyDescent="0.25">
      <c r="A1833" s="11">
        <v>5</v>
      </c>
      <c r="B1833" s="37" t="s">
        <v>182</v>
      </c>
      <c r="C1833" s="201" t="s">
        <v>209</v>
      </c>
      <c r="D1833" s="42" t="s">
        <v>187</v>
      </c>
      <c r="E1833" s="38">
        <v>2</v>
      </c>
      <c r="F1833" s="42" t="s">
        <v>187</v>
      </c>
      <c r="G1833" s="39">
        <v>108</v>
      </c>
    </row>
    <row r="1834" spans="1:7" ht="15.75" customHeight="1" x14ac:dyDescent="0.2">
      <c r="A1834" s="263" t="s">
        <v>88</v>
      </c>
      <c r="B1834" s="264"/>
      <c r="C1834" s="264"/>
      <c r="D1834" s="264"/>
      <c r="E1834" s="264"/>
      <c r="F1834" s="264"/>
      <c r="G1834" s="265"/>
    </row>
    <row r="1835" spans="1:7" ht="15.75" customHeight="1" x14ac:dyDescent="0.25">
      <c r="A1835" s="11">
        <v>1</v>
      </c>
      <c r="B1835" s="33" t="s">
        <v>23</v>
      </c>
      <c r="C1835" s="194" t="s">
        <v>178</v>
      </c>
      <c r="D1835" s="34" t="s">
        <v>154</v>
      </c>
      <c r="E1835" s="34">
        <v>20</v>
      </c>
      <c r="F1835" s="34" t="s">
        <v>154</v>
      </c>
      <c r="G1835" s="36">
        <v>1000</v>
      </c>
    </row>
    <row r="1836" spans="1:7" ht="15.75" customHeight="1" x14ac:dyDescent="0.25">
      <c r="A1836" s="11">
        <v>2</v>
      </c>
      <c r="B1836" s="33" t="s">
        <v>23</v>
      </c>
      <c r="C1836" s="194" t="s">
        <v>207</v>
      </c>
      <c r="D1836" s="34" t="s">
        <v>158</v>
      </c>
      <c r="E1836" s="34">
        <v>12</v>
      </c>
      <c r="F1836" s="34" t="s">
        <v>158</v>
      </c>
      <c r="G1836" s="36">
        <v>576</v>
      </c>
    </row>
    <row r="1837" spans="1:7" ht="15.75" customHeight="1" x14ac:dyDescent="0.25">
      <c r="A1837" s="11">
        <v>3</v>
      </c>
      <c r="B1837" s="33" t="s">
        <v>23</v>
      </c>
      <c r="C1837" s="194" t="s">
        <v>177</v>
      </c>
      <c r="D1837" s="34"/>
      <c r="E1837" s="34">
        <v>5</v>
      </c>
      <c r="F1837" s="34"/>
      <c r="G1837" s="36">
        <v>305</v>
      </c>
    </row>
    <row r="1838" spans="1:7" ht="15.75" customHeight="1" x14ac:dyDescent="0.25">
      <c r="A1838" s="11">
        <v>4</v>
      </c>
      <c r="B1838" s="33" t="s">
        <v>23</v>
      </c>
      <c r="C1838" s="194" t="s">
        <v>205</v>
      </c>
      <c r="D1838" s="34" t="s">
        <v>206</v>
      </c>
      <c r="E1838" s="34">
        <v>1</v>
      </c>
      <c r="F1838" s="34" t="s">
        <v>206</v>
      </c>
      <c r="G1838" s="36">
        <v>36.700000000000003</v>
      </c>
    </row>
    <row r="1839" spans="1:7" ht="15.75" customHeight="1" x14ac:dyDescent="0.25">
      <c r="A1839" s="11">
        <v>5</v>
      </c>
      <c r="B1839" s="33" t="s">
        <v>53</v>
      </c>
      <c r="C1839" s="194" t="s">
        <v>178</v>
      </c>
      <c r="D1839" s="34" t="s">
        <v>154</v>
      </c>
      <c r="E1839" s="34">
        <v>20</v>
      </c>
      <c r="F1839" s="34" t="s">
        <v>154</v>
      </c>
      <c r="G1839" s="36">
        <v>1000</v>
      </c>
    </row>
    <row r="1840" spans="1:7" ht="15.75" customHeight="1" x14ac:dyDescent="0.25">
      <c r="A1840" s="16"/>
      <c r="B1840" s="14"/>
      <c r="C1840" s="21"/>
      <c r="D1840" s="25"/>
      <c r="E1840" s="13"/>
      <c r="F1840" s="25"/>
      <c r="G1840" s="21"/>
    </row>
    <row r="1841" spans="1:7" ht="15.75" customHeight="1" x14ac:dyDescent="0.2">
      <c r="A1841" s="266" t="s">
        <v>13</v>
      </c>
      <c r="B1841" s="267"/>
      <c r="C1841" s="267"/>
      <c r="D1841" s="268"/>
      <c r="E1841" s="19">
        <f>SUM(E1828:E1840)</f>
        <v>133</v>
      </c>
      <c r="F1841" s="19"/>
      <c r="G1841" s="19">
        <f>SUM(G1828:G1835)</f>
        <v>5050</v>
      </c>
    </row>
    <row r="1843" spans="1:7" ht="18" x14ac:dyDescent="0.25">
      <c r="A1843" s="3"/>
    </row>
    <row r="1844" spans="1:7" ht="18" x14ac:dyDescent="0.25">
      <c r="A1844" s="3"/>
    </row>
    <row r="1847" spans="1:7" ht="18" x14ac:dyDescent="0.25">
      <c r="A1847" s="3" t="s">
        <v>17</v>
      </c>
    </row>
    <row r="1848" spans="1:7" ht="18" x14ac:dyDescent="0.25">
      <c r="A1848" s="3" t="s">
        <v>18</v>
      </c>
    </row>
    <row r="1861" spans="1:7" ht="15.75" x14ac:dyDescent="0.25">
      <c r="A1861" s="1" t="s">
        <v>210</v>
      </c>
    </row>
    <row r="1863" spans="1:7" ht="18" x14ac:dyDescent="0.25">
      <c r="A1863" s="3" t="s">
        <v>0</v>
      </c>
      <c r="B1863" s="4"/>
      <c r="E1863" s="5" t="s">
        <v>211</v>
      </c>
      <c r="G1863" s="5"/>
    </row>
    <row r="1864" spans="1:7" ht="18" x14ac:dyDescent="0.25">
      <c r="A1864" s="3"/>
      <c r="B1864" s="3" t="s">
        <v>1</v>
      </c>
      <c r="C1864" s="198"/>
      <c r="D1864" s="3"/>
      <c r="E1864" s="3"/>
      <c r="F1864" s="3"/>
      <c r="G1864" s="3"/>
    </row>
    <row r="1865" spans="1:7" ht="18" x14ac:dyDescent="0.25">
      <c r="A1865" s="3"/>
      <c r="B1865" s="3" t="s">
        <v>2</v>
      </c>
      <c r="C1865" s="198"/>
      <c r="D1865" s="3"/>
      <c r="E1865" s="3"/>
      <c r="F1865" s="3"/>
      <c r="G1865" s="3"/>
    </row>
    <row r="1866" spans="1:7" ht="18" x14ac:dyDescent="0.25">
      <c r="A1866" s="3"/>
      <c r="B1866" s="3"/>
      <c r="C1866" s="198"/>
      <c r="D1866" s="3"/>
      <c r="E1866" s="3"/>
      <c r="F1866" s="3"/>
      <c r="G1866" s="3"/>
    </row>
    <row r="1867" spans="1:7" ht="18" x14ac:dyDescent="0.25">
      <c r="A1867" s="5" t="s">
        <v>3</v>
      </c>
      <c r="B1867" s="5"/>
      <c r="C1867" s="198"/>
      <c r="D1867" s="5"/>
      <c r="E1867" s="3"/>
      <c r="F1867" s="5"/>
      <c r="G1867" s="3"/>
    </row>
    <row r="1868" spans="1:7" ht="18" x14ac:dyDescent="0.25">
      <c r="A1868" s="3"/>
      <c r="B1868" s="3" t="s">
        <v>4</v>
      </c>
      <c r="C1868" s="198"/>
      <c r="D1868" s="3"/>
      <c r="E1868" s="3"/>
      <c r="F1868" s="3"/>
      <c r="G1868" s="3"/>
    </row>
    <row r="1869" spans="1:7" ht="18" x14ac:dyDescent="0.25">
      <c r="A1869" s="3" t="s">
        <v>5</v>
      </c>
      <c r="B1869" s="3"/>
      <c r="C1869" s="198"/>
      <c r="D1869" s="3"/>
      <c r="E1869" s="3"/>
      <c r="F1869" s="3"/>
      <c r="G1869" s="3"/>
    </row>
    <row r="1870" spans="1:7" ht="18" x14ac:dyDescent="0.25">
      <c r="A1870" s="3"/>
      <c r="B1870" s="3"/>
      <c r="C1870" s="198"/>
      <c r="D1870" s="3"/>
      <c r="E1870" s="3"/>
      <c r="F1870" s="3"/>
      <c r="G1870" s="3"/>
    </row>
    <row r="1871" spans="1:7" ht="18" x14ac:dyDescent="0.25">
      <c r="A1871" s="3" t="s">
        <v>6</v>
      </c>
      <c r="B1871" s="3"/>
      <c r="C1871" s="198"/>
      <c r="D1871" s="3"/>
      <c r="E1871" s="3"/>
      <c r="F1871" s="3"/>
      <c r="G1871" s="3"/>
    </row>
    <row r="1872" spans="1:7" ht="15.75" x14ac:dyDescent="0.25">
      <c r="A1872" s="6"/>
      <c r="B1872" s="6"/>
      <c r="C1872" s="199"/>
      <c r="D1872" s="6"/>
      <c r="E1872" s="6"/>
      <c r="F1872" s="6"/>
      <c r="G1872" s="6"/>
    </row>
    <row r="1873" spans="1:7" ht="31.5" x14ac:dyDescent="0.2">
      <c r="A1873" s="7" t="s">
        <v>7</v>
      </c>
      <c r="B1873" s="8" t="s">
        <v>8</v>
      </c>
      <c r="C1873" s="8" t="s">
        <v>9</v>
      </c>
      <c r="D1873" s="7" t="s">
        <v>10</v>
      </c>
      <c r="E1873" s="7" t="s">
        <v>11</v>
      </c>
      <c r="F1873" s="7" t="s">
        <v>10</v>
      </c>
      <c r="G1873" s="7" t="s">
        <v>12</v>
      </c>
    </row>
    <row r="1874" spans="1:7" ht="15.75" customHeight="1" x14ac:dyDescent="0.2">
      <c r="A1874" s="269" t="s">
        <v>87</v>
      </c>
      <c r="B1874" s="270"/>
      <c r="C1874" s="270"/>
      <c r="D1874" s="270"/>
      <c r="E1874" s="270"/>
      <c r="F1874" s="270"/>
      <c r="G1874" s="271"/>
    </row>
    <row r="1875" spans="1:7" ht="15.75" customHeight="1" x14ac:dyDescent="0.25">
      <c r="A1875" s="11">
        <v>1</v>
      </c>
      <c r="B1875" s="37" t="s">
        <v>23</v>
      </c>
      <c r="C1875" s="201" t="s">
        <v>209</v>
      </c>
      <c r="D1875" s="40" t="s">
        <v>104</v>
      </c>
      <c r="E1875" s="38">
        <v>15</v>
      </c>
      <c r="F1875" s="40" t="s">
        <v>104</v>
      </c>
      <c r="G1875" s="39">
        <f>+E1875*54</f>
        <v>810</v>
      </c>
    </row>
    <row r="1876" spans="1:7" ht="15.75" customHeight="1" x14ac:dyDescent="0.25">
      <c r="A1876" s="11">
        <v>2</v>
      </c>
      <c r="B1876" s="37" t="s">
        <v>23</v>
      </c>
      <c r="C1876" s="201" t="s">
        <v>209</v>
      </c>
      <c r="D1876" s="40" t="s">
        <v>187</v>
      </c>
      <c r="E1876" s="38">
        <v>7</v>
      </c>
      <c r="F1876" s="40" t="s">
        <v>187</v>
      </c>
      <c r="G1876" s="39">
        <f>+E1876*54</f>
        <v>378</v>
      </c>
    </row>
    <row r="1877" spans="1:7" ht="15.75" customHeight="1" x14ac:dyDescent="0.25">
      <c r="A1877" s="11">
        <v>3</v>
      </c>
      <c r="B1877" s="37" t="s">
        <v>23</v>
      </c>
      <c r="C1877" s="201" t="s">
        <v>209</v>
      </c>
      <c r="D1877" s="40" t="s">
        <v>104</v>
      </c>
      <c r="E1877" s="38">
        <v>2</v>
      </c>
      <c r="F1877" s="40" t="s">
        <v>104</v>
      </c>
      <c r="G1877" s="39">
        <f>+E1877*54</f>
        <v>108</v>
      </c>
    </row>
    <row r="1878" spans="1:7" ht="15.75" customHeight="1" x14ac:dyDescent="0.25">
      <c r="A1878" s="11">
        <v>4</v>
      </c>
      <c r="B1878" s="37" t="s">
        <v>23</v>
      </c>
      <c r="C1878" s="201" t="s">
        <v>183</v>
      </c>
      <c r="D1878" s="40">
        <v>19</v>
      </c>
      <c r="E1878" s="38">
        <v>29</v>
      </c>
      <c r="F1878" s="40">
        <v>19</v>
      </c>
      <c r="G1878" s="39">
        <f>D1878*54</f>
        <v>1026</v>
      </c>
    </row>
    <row r="1879" spans="1:7" ht="15.75" customHeight="1" x14ac:dyDescent="0.25">
      <c r="A1879" s="11">
        <v>5</v>
      </c>
      <c r="B1879" s="37" t="s">
        <v>23</v>
      </c>
      <c r="C1879" s="201" t="s">
        <v>183</v>
      </c>
      <c r="D1879" s="40">
        <v>19</v>
      </c>
      <c r="E1879" s="38">
        <v>3</v>
      </c>
      <c r="F1879" s="40">
        <v>19</v>
      </c>
      <c r="G1879" s="39">
        <f>D1879*48</f>
        <v>912</v>
      </c>
    </row>
    <row r="1880" spans="1:7" ht="15.75" customHeight="1" x14ac:dyDescent="0.2">
      <c r="A1880" s="263" t="s">
        <v>88</v>
      </c>
      <c r="B1880" s="264"/>
      <c r="C1880" s="264"/>
      <c r="D1880" s="264"/>
      <c r="E1880" s="264"/>
      <c r="F1880" s="264"/>
      <c r="G1880" s="265"/>
    </row>
    <row r="1881" spans="1:7" ht="15.75" customHeight="1" x14ac:dyDescent="0.25">
      <c r="A1881" s="11">
        <v>1</v>
      </c>
      <c r="B1881" s="33" t="s">
        <v>23</v>
      </c>
      <c r="C1881" s="194" t="s">
        <v>178</v>
      </c>
      <c r="D1881" s="34" t="s">
        <v>154</v>
      </c>
      <c r="E1881" s="34">
        <v>36</v>
      </c>
      <c r="F1881" s="34" t="s">
        <v>154</v>
      </c>
      <c r="G1881" s="36">
        <f>E1881*50</f>
        <v>1800</v>
      </c>
    </row>
    <row r="1882" spans="1:7" ht="15.75" customHeight="1" x14ac:dyDescent="0.25">
      <c r="A1882" s="11">
        <v>2</v>
      </c>
      <c r="B1882" s="33" t="s">
        <v>23</v>
      </c>
      <c r="C1882" s="194" t="s">
        <v>203</v>
      </c>
      <c r="D1882" s="34" t="s">
        <v>158</v>
      </c>
      <c r="E1882" s="34">
        <v>3</v>
      </c>
      <c r="F1882" s="34" t="s">
        <v>158</v>
      </c>
      <c r="G1882" s="36">
        <v>144</v>
      </c>
    </row>
    <row r="1883" spans="1:7" ht="15.75" customHeight="1" x14ac:dyDescent="0.25">
      <c r="A1883" s="16"/>
      <c r="B1883" s="14"/>
      <c r="C1883" s="21"/>
      <c r="D1883" s="25"/>
      <c r="E1883" s="13"/>
      <c r="F1883" s="25"/>
      <c r="G1883" s="21"/>
    </row>
    <row r="1884" spans="1:7" ht="15.75" customHeight="1" x14ac:dyDescent="0.2">
      <c r="A1884" s="266" t="s">
        <v>13</v>
      </c>
      <c r="B1884" s="267"/>
      <c r="C1884" s="267"/>
      <c r="D1884" s="268"/>
      <c r="E1884" s="19">
        <f>SUM(E1874:E1883)</f>
        <v>95</v>
      </c>
      <c r="F1884" s="19"/>
      <c r="G1884" s="19">
        <f>SUM(G1874:G1881)</f>
        <v>5034</v>
      </c>
    </row>
    <row r="1886" spans="1:7" ht="18" x14ac:dyDescent="0.25">
      <c r="A1886" s="3"/>
    </row>
    <row r="1887" spans="1:7" ht="18" x14ac:dyDescent="0.25">
      <c r="A1887" s="3"/>
    </row>
    <row r="1890" spans="1:1" ht="18" x14ac:dyDescent="0.25">
      <c r="A1890" s="3" t="s">
        <v>17</v>
      </c>
    </row>
    <row r="1891" spans="1:1" ht="18" x14ac:dyDescent="0.25">
      <c r="A1891" s="3" t="s">
        <v>18</v>
      </c>
    </row>
    <row r="1907" spans="1:7" ht="15.75" x14ac:dyDescent="0.25">
      <c r="A1907" s="1" t="s">
        <v>212</v>
      </c>
    </row>
    <row r="1909" spans="1:7" ht="18" x14ac:dyDescent="0.25">
      <c r="A1909" s="3" t="s">
        <v>0</v>
      </c>
      <c r="B1909" s="4"/>
      <c r="E1909" s="5" t="s">
        <v>213</v>
      </c>
      <c r="G1909" s="5"/>
    </row>
    <row r="1910" spans="1:7" ht="18" x14ac:dyDescent="0.25">
      <c r="A1910" s="3"/>
      <c r="B1910" s="3" t="s">
        <v>1</v>
      </c>
      <c r="C1910" s="198"/>
      <c r="D1910" s="3"/>
      <c r="E1910" s="3"/>
      <c r="F1910" s="3"/>
      <c r="G1910" s="3"/>
    </row>
    <row r="1911" spans="1:7" ht="18" x14ac:dyDescent="0.25">
      <c r="A1911" s="3"/>
      <c r="B1911" s="3" t="s">
        <v>2</v>
      </c>
      <c r="C1911" s="198"/>
      <c r="D1911" s="3"/>
      <c r="E1911" s="3"/>
      <c r="F1911" s="3"/>
      <c r="G1911" s="3"/>
    </row>
    <row r="1912" spans="1:7" ht="18" x14ac:dyDescent="0.25">
      <c r="A1912" s="3"/>
      <c r="B1912" s="3"/>
      <c r="C1912" s="198"/>
      <c r="D1912" s="3"/>
      <c r="E1912" s="3"/>
      <c r="F1912" s="3"/>
      <c r="G1912" s="3"/>
    </row>
    <row r="1913" spans="1:7" ht="18" x14ac:dyDescent="0.25">
      <c r="A1913" s="5" t="s">
        <v>3</v>
      </c>
      <c r="B1913" s="5"/>
      <c r="C1913" s="198"/>
      <c r="D1913" s="5"/>
      <c r="E1913" s="3"/>
      <c r="F1913" s="5"/>
      <c r="G1913" s="3"/>
    </row>
    <row r="1914" spans="1:7" ht="18" x14ac:dyDescent="0.25">
      <c r="A1914" s="3"/>
      <c r="B1914" s="3" t="s">
        <v>4</v>
      </c>
      <c r="C1914" s="198"/>
      <c r="D1914" s="3"/>
      <c r="E1914" s="3"/>
      <c r="F1914" s="3"/>
      <c r="G1914" s="3"/>
    </row>
    <row r="1915" spans="1:7" ht="18" x14ac:dyDescent="0.25">
      <c r="A1915" s="3" t="s">
        <v>5</v>
      </c>
      <c r="B1915" s="3"/>
      <c r="C1915" s="198"/>
      <c r="D1915" s="3"/>
      <c r="E1915" s="3"/>
      <c r="F1915" s="3"/>
      <c r="G1915" s="3"/>
    </row>
    <row r="1916" spans="1:7" ht="18" x14ac:dyDescent="0.25">
      <c r="A1916" s="3"/>
      <c r="B1916" s="3"/>
      <c r="C1916" s="198"/>
      <c r="D1916" s="3"/>
      <c r="E1916" s="3"/>
      <c r="F1916" s="3"/>
      <c r="G1916" s="3"/>
    </row>
    <row r="1917" spans="1:7" ht="18" x14ac:dyDescent="0.25">
      <c r="A1917" s="3" t="s">
        <v>6</v>
      </c>
      <c r="B1917" s="3"/>
      <c r="C1917" s="198"/>
      <c r="D1917" s="3"/>
      <c r="E1917" s="3"/>
      <c r="F1917" s="3"/>
      <c r="G1917" s="3"/>
    </row>
    <row r="1918" spans="1:7" ht="15.75" x14ac:dyDescent="0.25">
      <c r="A1918" s="6"/>
      <c r="B1918" s="6"/>
      <c r="C1918" s="199"/>
      <c r="D1918" s="6"/>
      <c r="E1918" s="6"/>
      <c r="F1918" s="6"/>
      <c r="G1918" s="6"/>
    </row>
    <row r="1919" spans="1:7" ht="31.5" x14ac:dyDescent="0.2">
      <c r="A1919" s="7" t="s">
        <v>7</v>
      </c>
      <c r="B1919" s="8" t="s">
        <v>8</v>
      </c>
      <c r="C1919" s="8" t="s">
        <v>9</v>
      </c>
      <c r="D1919" s="7" t="s">
        <v>10</v>
      </c>
      <c r="E1919" s="7" t="s">
        <v>11</v>
      </c>
      <c r="F1919" s="7" t="s">
        <v>10</v>
      </c>
      <c r="G1919" s="7" t="s">
        <v>12</v>
      </c>
    </row>
    <row r="1920" spans="1:7" ht="15.75" customHeight="1" x14ac:dyDescent="0.2">
      <c r="A1920" s="269" t="s">
        <v>87</v>
      </c>
      <c r="B1920" s="270"/>
      <c r="C1920" s="270"/>
      <c r="D1920" s="270"/>
      <c r="E1920" s="270"/>
      <c r="F1920" s="270"/>
      <c r="G1920" s="271"/>
    </row>
    <row r="1921" spans="1:7" ht="15.75" customHeight="1" x14ac:dyDescent="0.25">
      <c r="A1921" s="11">
        <v>1</v>
      </c>
      <c r="B1921" s="37" t="s">
        <v>23</v>
      </c>
      <c r="C1921" s="201" t="s">
        <v>209</v>
      </c>
      <c r="D1921" s="40">
        <v>86</v>
      </c>
      <c r="E1921" s="38">
        <v>12</v>
      </c>
      <c r="F1921" s="40">
        <v>86</v>
      </c>
      <c r="G1921" s="39">
        <f>+E1921*54</f>
        <v>648</v>
      </c>
    </row>
    <row r="1922" spans="1:7" ht="15.75" customHeight="1" x14ac:dyDescent="0.25">
      <c r="A1922" s="11">
        <v>2</v>
      </c>
      <c r="B1922" s="37" t="s">
        <v>23</v>
      </c>
      <c r="C1922" s="201" t="s">
        <v>209</v>
      </c>
      <c r="D1922" s="40" t="s">
        <v>187</v>
      </c>
      <c r="E1922" s="38">
        <v>3</v>
      </c>
      <c r="F1922" s="40" t="s">
        <v>187</v>
      </c>
      <c r="G1922" s="39">
        <f>+E1922*54</f>
        <v>162</v>
      </c>
    </row>
    <row r="1923" spans="1:7" ht="15.75" customHeight="1" x14ac:dyDescent="0.25">
      <c r="A1923" s="11">
        <v>3</v>
      </c>
      <c r="B1923" s="37" t="s">
        <v>23</v>
      </c>
      <c r="C1923" s="201" t="s">
        <v>209</v>
      </c>
      <c r="D1923" s="40" t="s">
        <v>104</v>
      </c>
      <c r="E1923" s="38">
        <v>2</v>
      </c>
      <c r="F1923" s="40" t="s">
        <v>104</v>
      </c>
      <c r="G1923" s="39">
        <f>+E1923*54</f>
        <v>108</v>
      </c>
    </row>
    <row r="1924" spans="1:7" ht="15.75" customHeight="1" x14ac:dyDescent="0.25">
      <c r="A1924" s="11">
        <v>4</v>
      </c>
      <c r="B1924" s="37" t="s">
        <v>23</v>
      </c>
      <c r="C1924" s="201" t="s">
        <v>183</v>
      </c>
      <c r="D1924" s="40">
        <v>19</v>
      </c>
      <c r="E1924" s="38">
        <v>22</v>
      </c>
      <c r="F1924" s="40">
        <v>19</v>
      </c>
      <c r="G1924" s="39">
        <f>+E1924*54</f>
        <v>1188</v>
      </c>
    </row>
    <row r="1925" spans="1:7" ht="15.75" customHeight="1" x14ac:dyDescent="0.2">
      <c r="A1925" s="263" t="s">
        <v>88</v>
      </c>
      <c r="B1925" s="264"/>
      <c r="C1925" s="264"/>
      <c r="D1925" s="264"/>
      <c r="E1925" s="264"/>
      <c r="F1925" s="264"/>
      <c r="G1925" s="265"/>
    </row>
    <row r="1926" spans="1:7" ht="15.75" customHeight="1" x14ac:dyDescent="0.25">
      <c r="A1926" s="11">
        <v>1</v>
      </c>
      <c r="B1926" s="33" t="s">
        <v>28</v>
      </c>
      <c r="C1926" s="194" t="s">
        <v>178</v>
      </c>
      <c r="D1926" s="34" t="s">
        <v>154</v>
      </c>
      <c r="E1926" s="34">
        <v>60</v>
      </c>
      <c r="F1926" s="34" t="s">
        <v>154</v>
      </c>
      <c r="G1926" s="36">
        <v>3000</v>
      </c>
    </row>
    <row r="1927" spans="1:7" ht="15.75" customHeight="1" x14ac:dyDescent="0.25">
      <c r="A1927" s="11">
        <f>+A1926+1</f>
        <v>2</v>
      </c>
      <c r="B1927" s="33" t="s">
        <v>23</v>
      </c>
      <c r="C1927" s="194" t="s">
        <v>203</v>
      </c>
      <c r="D1927" s="34" t="s">
        <v>158</v>
      </c>
      <c r="E1927" s="34">
        <v>6</v>
      </c>
      <c r="F1927" s="34" t="s">
        <v>158</v>
      </c>
      <c r="G1927" s="36">
        <v>288</v>
      </c>
    </row>
    <row r="1928" spans="1:7" ht="15.75" customHeight="1" x14ac:dyDescent="0.25">
      <c r="A1928" s="11">
        <f t="shared" ref="A1928:A1929" si="7">+A1927+1</f>
        <v>3</v>
      </c>
      <c r="B1928" s="33" t="s">
        <v>23</v>
      </c>
      <c r="C1928" s="194" t="s">
        <v>178</v>
      </c>
      <c r="D1928" s="34" t="s">
        <v>154</v>
      </c>
      <c r="E1928" s="34">
        <v>40</v>
      </c>
      <c r="F1928" s="34" t="s">
        <v>154</v>
      </c>
      <c r="G1928" s="36">
        <v>2000</v>
      </c>
    </row>
    <row r="1929" spans="1:7" ht="15.75" customHeight="1" x14ac:dyDescent="0.25">
      <c r="A1929" s="11">
        <f t="shared" si="7"/>
        <v>4</v>
      </c>
      <c r="B1929" s="33" t="s">
        <v>23</v>
      </c>
      <c r="C1929" s="194" t="s">
        <v>177</v>
      </c>
      <c r="D1929" s="34"/>
      <c r="E1929" s="34">
        <v>1</v>
      </c>
      <c r="F1929" s="34"/>
      <c r="G1929" s="36">
        <v>50</v>
      </c>
    </row>
    <row r="1930" spans="1:7" ht="15.75" customHeight="1" x14ac:dyDescent="0.25">
      <c r="A1930" s="16"/>
      <c r="B1930" s="14"/>
      <c r="C1930" s="21"/>
      <c r="D1930" s="25"/>
      <c r="E1930" s="13"/>
      <c r="F1930" s="25"/>
      <c r="G1930" s="21"/>
    </row>
    <row r="1931" spans="1:7" ht="15.75" customHeight="1" x14ac:dyDescent="0.2">
      <c r="A1931" s="266" t="s">
        <v>13</v>
      </c>
      <c r="B1931" s="267"/>
      <c r="C1931" s="267"/>
      <c r="D1931" s="268"/>
      <c r="E1931" s="19">
        <f>SUM(E1920:E1930)</f>
        <v>146</v>
      </c>
      <c r="F1931" s="19"/>
      <c r="G1931" s="19">
        <f>SUM(G1920:G1926)</f>
        <v>5106</v>
      </c>
    </row>
    <row r="1933" spans="1:7" ht="18" x14ac:dyDescent="0.25">
      <c r="A1933" s="3"/>
    </row>
    <row r="1934" spans="1:7" ht="18" x14ac:dyDescent="0.25">
      <c r="A1934" s="3"/>
    </row>
    <row r="1937" spans="1:1" ht="18" x14ac:dyDescent="0.25">
      <c r="A1937" s="3" t="s">
        <v>17</v>
      </c>
    </row>
    <row r="1938" spans="1:1" ht="18" x14ac:dyDescent="0.25">
      <c r="A1938" s="3" t="s">
        <v>18</v>
      </c>
    </row>
    <row r="1953" spans="1:7" ht="15.75" x14ac:dyDescent="0.25">
      <c r="A1953" s="1" t="s">
        <v>214</v>
      </c>
    </row>
    <row r="1955" spans="1:7" ht="18" x14ac:dyDescent="0.25">
      <c r="A1955" s="3" t="s">
        <v>0</v>
      </c>
      <c r="B1955" s="4"/>
      <c r="E1955" s="5" t="s">
        <v>215</v>
      </c>
      <c r="G1955" s="5"/>
    </row>
    <row r="1956" spans="1:7" ht="18" x14ac:dyDescent="0.25">
      <c r="A1956" s="3"/>
      <c r="B1956" s="3" t="s">
        <v>1</v>
      </c>
      <c r="C1956" s="198"/>
      <c r="D1956" s="3"/>
      <c r="E1956" s="3"/>
      <c r="F1956" s="3"/>
      <c r="G1956" s="3"/>
    </row>
    <row r="1957" spans="1:7" ht="18" x14ac:dyDescent="0.25">
      <c r="A1957" s="3"/>
      <c r="B1957" s="3" t="s">
        <v>2</v>
      </c>
      <c r="C1957" s="198"/>
      <c r="D1957" s="3"/>
      <c r="E1957" s="3"/>
      <c r="F1957" s="3"/>
      <c r="G1957" s="3"/>
    </row>
    <row r="1958" spans="1:7" ht="18" x14ac:dyDescent="0.25">
      <c r="A1958" s="3"/>
      <c r="B1958" s="3"/>
      <c r="C1958" s="198"/>
      <c r="D1958" s="3"/>
      <c r="E1958" s="3"/>
      <c r="F1958" s="3"/>
      <c r="G1958" s="3"/>
    </row>
    <row r="1959" spans="1:7" ht="18" x14ac:dyDescent="0.25">
      <c r="A1959" s="5" t="s">
        <v>3</v>
      </c>
      <c r="B1959" s="5"/>
      <c r="C1959" s="198"/>
      <c r="D1959" s="5"/>
      <c r="E1959" s="3"/>
      <c r="F1959" s="5"/>
      <c r="G1959" s="3"/>
    </row>
    <row r="1960" spans="1:7" ht="18" x14ac:dyDescent="0.25">
      <c r="A1960" s="3"/>
      <c r="B1960" s="3" t="s">
        <v>4</v>
      </c>
      <c r="C1960" s="198"/>
      <c r="D1960" s="3"/>
      <c r="E1960" s="3"/>
      <c r="F1960" s="3"/>
      <c r="G1960" s="3"/>
    </row>
    <row r="1961" spans="1:7" ht="18" x14ac:dyDescent="0.25">
      <c r="A1961" s="3" t="s">
        <v>5</v>
      </c>
      <c r="B1961" s="3"/>
      <c r="C1961" s="198"/>
      <c r="D1961" s="3"/>
      <c r="E1961" s="3"/>
      <c r="F1961" s="3"/>
      <c r="G1961" s="3"/>
    </row>
    <row r="1962" spans="1:7" ht="18" x14ac:dyDescent="0.25">
      <c r="A1962" s="3"/>
      <c r="B1962" s="3"/>
      <c r="C1962" s="198"/>
      <c r="D1962" s="3"/>
      <c r="E1962" s="3"/>
      <c r="F1962" s="3"/>
      <c r="G1962" s="3"/>
    </row>
    <row r="1963" spans="1:7" ht="18" x14ac:dyDescent="0.25">
      <c r="A1963" s="3" t="s">
        <v>6</v>
      </c>
      <c r="B1963" s="3"/>
      <c r="C1963" s="198"/>
      <c r="D1963" s="3"/>
      <c r="E1963" s="3"/>
      <c r="F1963" s="3"/>
      <c r="G1963" s="3"/>
    </row>
    <row r="1964" spans="1:7" ht="15.75" x14ac:dyDescent="0.25">
      <c r="A1964" s="6"/>
      <c r="B1964" s="6"/>
      <c r="C1964" s="199"/>
      <c r="D1964" s="6"/>
      <c r="E1964" s="6"/>
      <c r="F1964" s="6"/>
      <c r="G1964" s="6"/>
    </row>
    <row r="1965" spans="1:7" ht="31.5" x14ac:dyDescent="0.2">
      <c r="A1965" s="7" t="s">
        <v>7</v>
      </c>
      <c r="B1965" s="8" t="s">
        <v>8</v>
      </c>
      <c r="C1965" s="8" t="s">
        <v>9</v>
      </c>
      <c r="D1965" s="7" t="s">
        <v>10</v>
      </c>
      <c r="E1965" s="7" t="s">
        <v>11</v>
      </c>
      <c r="F1965" s="7" t="s">
        <v>10</v>
      </c>
      <c r="G1965" s="7" t="s">
        <v>12</v>
      </c>
    </row>
    <row r="1966" spans="1:7" ht="15.75" customHeight="1" x14ac:dyDescent="0.2">
      <c r="A1966" s="269" t="s">
        <v>87</v>
      </c>
      <c r="B1966" s="270"/>
      <c r="C1966" s="270"/>
      <c r="D1966" s="270"/>
      <c r="E1966" s="270"/>
      <c r="F1966" s="270"/>
      <c r="G1966" s="271"/>
    </row>
    <row r="1967" spans="1:7" ht="15.75" customHeight="1" x14ac:dyDescent="0.25">
      <c r="A1967" s="11">
        <v>1</v>
      </c>
      <c r="B1967" s="37" t="s">
        <v>182</v>
      </c>
      <c r="C1967" s="201" t="s">
        <v>209</v>
      </c>
      <c r="D1967" s="42" t="s">
        <v>104</v>
      </c>
      <c r="E1967" s="38">
        <v>11</v>
      </c>
      <c r="F1967" s="42" t="s">
        <v>104</v>
      </c>
      <c r="G1967" s="39">
        <f>+E1967*54</f>
        <v>594</v>
      </c>
    </row>
    <row r="1968" spans="1:7" ht="15.75" customHeight="1" x14ac:dyDescent="0.25">
      <c r="A1968" s="11">
        <v>2</v>
      </c>
      <c r="B1968" s="37" t="s">
        <v>182</v>
      </c>
      <c r="C1968" s="201" t="s">
        <v>209</v>
      </c>
      <c r="D1968" s="42">
        <v>86</v>
      </c>
      <c r="E1968" s="38">
        <v>8</v>
      </c>
      <c r="F1968" s="42">
        <v>86</v>
      </c>
      <c r="G1968" s="39">
        <f>+E1968*54</f>
        <v>432</v>
      </c>
    </row>
    <row r="1969" spans="1:7" ht="15.75" customHeight="1" x14ac:dyDescent="0.25">
      <c r="A1969" s="11">
        <v>3</v>
      </c>
      <c r="B1969" s="37" t="s">
        <v>182</v>
      </c>
      <c r="C1969" s="201" t="s">
        <v>209</v>
      </c>
      <c r="D1969" s="42" t="s">
        <v>187</v>
      </c>
      <c r="E1969" s="38">
        <v>3</v>
      </c>
      <c r="F1969" s="42" t="s">
        <v>187</v>
      </c>
      <c r="G1969" s="39">
        <f>+E1969*54</f>
        <v>162</v>
      </c>
    </row>
    <row r="1970" spans="1:7" ht="15.75" customHeight="1" x14ac:dyDescent="0.25">
      <c r="A1970" s="11">
        <v>4</v>
      </c>
      <c r="B1970" s="37" t="s">
        <v>182</v>
      </c>
      <c r="C1970" s="201" t="s">
        <v>216</v>
      </c>
      <c r="D1970" s="42" t="s">
        <v>57</v>
      </c>
      <c r="E1970" s="38">
        <v>9</v>
      </c>
      <c r="F1970" s="42" t="s">
        <v>57</v>
      </c>
      <c r="G1970" s="39">
        <f>+E1970*48</f>
        <v>432</v>
      </c>
    </row>
    <row r="1971" spans="1:7" ht="15.75" customHeight="1" x14ac:dyDescent="0.2">
      <c r="A1971" s="263" t="s">
        <v>88</v>
      </c>
      <c r="B1971" s="264"/>
      <c r="C1971" s="264"/>
      <c r="D1971" s="264"/>
      <c r="E1971" s="264"/>
      <c r="F1971" s="264"/>
      <c r="G1971" s="265"/>
    </row>
    <row r="1972" spans="1:7" ht="15.75" customHeight="1" x14ac:dyDescent="0.25">
      <c r="A1972" s="11">
        <v>1</v>
      </c>
      <c r="B1972" s="37" t="s">
        <v>182</v>
      </c>
      <c r="C1972" s="194" t="s">
        <v>217</v>
      </c>
      <c r="D1972" s="34">
        <v>4</v>
      </c>
      <c r="E1972" s="34" t="s">
        <v>40</v>
      </c>
      <c r="F1972" s="34">
        <v>4</v>
      </c>
      <c r="G1972" s="36">
        <v>182</v>
      </c>
    </row>
    <row r="1973" spans="1:7" ht="15.75" customHeight="1" x14ac:dyDescent="0.25">
      <c r="A1973" s="16"/>
      <c r="B1973" s="14"/>
      <c r="C1973" s="21"/>
      <c r="D1973" s="25"/>
      <c r="E1973" s="13"/>
      <c r="F1973" s="25"/>
      <c r="G1973" s="21"/>
    </row>
    <row r="1974" spans="1:7" ht="15.75" customHeight="1" x14ac:dyDescent="0.2">
      <c r="A1974" s="266" t="s">
        <v>13</v>
      </c>
      <c r="B1974" s="267"/>
      <c r="C1974" s="267"/>
      <c r="D1974" s="268"/>
      <c r="E1974" s="19">
        <f>SUM(E1966:E1973)</f>
        <v>31</v>
      </c>
      <c r="F1974" s="19"/>
      <c r="G1974" s="19">
        <f>SUM(G1966:G1972)</f>
        <v>1802</v>
      </c>
    </row>
    <row r="1976" spans="1:7" ht="18" x14ac:dyDescent="0.25">
      <c r="A1976" s="3"/>
    </row>
    <row r="1977" spans="1:7" ht="18" x14ac:dyDescent="0.25">
      <c r="A1977" s="3"/>
    </row>
    <row r="1980" spans="1:7" ht="18" x14ac:dyDescent="0.25">
      <c r="A1980" s="3" t="s">
        <v>17</v>
      </c>
    </row>
    <row r="1981" spans="1:7" ht="18" x14ac:dyDescent="0.25">
      <c r="A1981" s="3" t="s">
        <v>18</v>
      </c>
    </row>
    <row r="1999" spans="1:1" ht="15.75" x14ac:dyDescent="0.25">
      <c r="A1999" s="1" t="s">
        <v>218</v>
      </c>
    </row>
    <row r="2001" spans="1:7" ht="18" x14ac:dyDescent="0.25">
      <c r="A2001" s="3" t="s">
        <v>0</v>
      </c>
      <c r="B2001" s="4"/>
      <c r="E2001" s="5" t="s">
        <v>219</v>
      </c>
      <c r="G2001" s="5"/>
    </row>
    <row r="2002" spans="1:7" ht="18" x14ac:dyDescent="0.25">
      <c r="A2002" s="3"/>
      <c r="B2002" s="3" t="s">
        <v>1</v>
      </c>
      <c r="C2002" s="198"/>
      <c r="D2002" s="3"/>
      <c r="E2002" s="3"/>
      <c r="F2002" s="3"/>
      <c r="G2002" s="3"/>
    </row>
    <row r="2003" spans="1:7" ht="18" x14ac:dyDescent="0.25">
      <c r="A2003" s="3"/>
      <c r="B2003" s="3" t="s">
        <v>2</v>
      </c>
      <c r="C2003" s="198"/>
      <c r="D2003" s="3"/>
      <c r="E2003" s="3"/>
      <c r="F2003" s="3"/>
      <c r="G2003" s="3"/>
    </row>
    <row r="2004" spans="1:7" ht="18" x14ac:dyDescent="0.25">
      <c r="A2004" s="3"/>
      <c r="B2004" s="3"/>
      <c r="C2004" s="198"/>
      <c r="D2004" s="3"/>
      <c r="E2004" s="3"/>
      <c r="F2004" s="3"/>
      <c r="G2004" s="3"/>
    </row>
    <row r="2005" spans="1:7" ht="18" x14ac:dyDescent="0.25">
      <c r="A2005" s="5" t="s">
        <v>3</v>
      </c>
      <c r="B2005" s="5"/>
      <c r="C2005" s="198"/>
      <c r="D2005" s="5"/>
      <c r="E2005" s="3"/>
      <c r="F2005" s="5"/>
      <c r="G2005" s="3"/>
    </row>
    <row r="2006" spans="1:7" ht="18" x14ac:dyDescent="0.25">
      <c r="A2006" s="3"/>
      <c r="B2006" s="3" t="s">
        <v>4</v>
      </c>
      <c r="C2006" s="198"/>
      <c r="D2006" s="3"/>
      <c r="E2006" s="3"/>
      <c r="F2006" s="3"/>
      <c r="G2006" s="3"/>
    </row>
    <row r="2007" spans="1:7" ht="18" x14ac:dyDescent="0.25">
      <c r="A2007" s="3" t="s">
        <v>5</v>
      </c>
      <c r="B2007" s="3"/>
      <c r="C2007" s="198"/>
      <c r="D2007" s="3"/>
      <c r="E2007" s="3"/>
      <c r="F2007" s="3"/>
      <c r="G2007" s="3"/>
    </row>
    <row r="2008" spans="1:7" ht="18" x14ac:dyDescent="0.25">
      <c r="A2008" s="3"/>
      <c r="B2008" s="3"/>
      <c r="C2008" s="198"/>
      <c r="D2008" s="3"/>
      <c r="E2008" s="3"/>
      <c r="F2008" s="3"/>
      <c r="G2008" s="3"/>
    </row>
    <row r="2009" spans="1:7" ht="18" x14ac:dyDescent="0.25">
      <c r="A2009" s="3" t="s">
        <v>6</v>
      </c>
      <c r="B2009" s="3"/>
      <c r="C2009" s="198"/>
      <c r="D2009" s="3"/>
      <c r="E2009" s="3"/>
      <c r="F2009" s="3"/>
      <c r="G2009" s="3"/>
    </row>
    <row r="2010" spans="1:7" ht="15.75" x14ac:dyDescent="0.25">
      <c r="A2010" s="6"/>
      <c r="B2010" s="6"/>
      <c r="C2010" s="199"/>
      <c r="D2010" s="6"/>
      <c r="E2010" s="6"/>
      <c r="F2010" s="6"/>
      <c r="G2010" s="6"/>
    </row>
    <row r="2011" spans="1:7" ht="31.5" x14ac:dyDescent="0.2">
      <c r="A2011" s="7" t="s">
        <v>7</v>
      </c>
      <c r="B2011" s="8" t="s">
        <v>8</v>
      </c>
      <c r="C2011" s="8" t="s">
        <v>9</v>
      </c>
      <c r="D2011" s="7" t="s">
        <v>10</v>
      </c>
      <c r="E2011" s="7" t="s">
        <v>11</v>
      </c>
      <c r="F2011" s="7" t="s">
        <v>10</v>
      </c>
      <c r="G2011" s="7" t="s">
        <v>12</v>
      </c>
    </row>
    <row r="2012" spans="1:7" ht="15.75" customHeight="1" x14ac:dyDescent="0.2">
      <c r="A2012" s="269" t="s">
        <v>87</v>
      </c>
      <c r="B2012" s="270"/>
      <c r="C2012" s="270"/>
      <c r="D2012" s="270"/>
      <c r="E2012" s="270"/>
      <c r="F2012" s="270"/>
      <c r="G2012" s="271"/>
    </row>
    <row r="2013" spans="1:7" ht="15.75" customHeight="1" x14ac:dyDescent="0.25">
      <c r="A2013" s="11">
        <v>1</v>
      </c>
      <c r="B2013" s="37" t="s">
        <v>19</v>
      </c>
      <c r="C2013" s="201" t="s">
        <v>20</v>
      </c>
      <c r="D2013" s="40">
        <v>161</v>
      </c>
      <c r="E2013" s="38">
        <v>8</v>
      </c>
      <c r="F2013" s="40">
        <v>161</v>
      </c>
      <c r="G2013" s="39">
        <v>432</v>
      </c>
    </row>
    <row r="2014" spans="1:7" ht="15.75" customHeight="1" x14ac:dyDescent="0.25">
      <c r="A2014" s="11">
        <v>2</v>
      </c>
      <c r="B2014" s="37" t="s">
        <v>182</v>
      </c>
      <c r="C2014" s="201" t="s">
        <v>24</v>
      </c>
      <c r="D2014" s="40" t="s">
        <v>104</v>
      </c>
      <c r="E2014" s="38">
        <v>15</v>
      </c>
      <c r="F2014" s="40" t="s">
        <v>104</v>
      </c>
      <c r="G2014" s="39">
        <f>+E2014*54</f>
        <v>810</v>
      </c>
    </row>
    <row r="2015" spans="1:7" ht="15.75" customHeight="1" x14ac:dyDescent="0.25">
      <c r="A2015" s="11">
        <v>3</v>
      </c>
      <c r="B2015" s="37" t="s">
        <v>23</v>
      </c>
      <c r="C2015" s="201" t="s">
        <v>24</v>
      </c>
      <c r="D2015" s="40" t="s">
        <v>104</v>
      </c>
      <c r="E2015" s="38">
        <v>12</v>
      </c>
      <c r="F2015" s="40" t="s">
        <v>104</v>
      </c>
      <c r="G2015" s="39">
        <f>+E2015*54</f>
        <v>648</v>
      </c>
    </row>
    <row r="2016" spans="1:7" ht="15.75" customHeight="1" x14ac:dyDescent="0.25">
      <c r="A2016" s="11">
        <v>4</v>
      </c>
      <c r="B2016" s="37" t="s">
        <v>23</v>
      </c>
      <c r="C2016" s="201" t="s">
        <v>24</v>
      </c>
      <c r="D2016" s="40">
        <v>86</v>
      </c>
      <c r="E2016" s="38">
        <v>15</v>
      </c>
      <c r="F2016" s="40">
        <v>86</v>
      </c>
      <c r="G2016" s="39">
        <f t="shared" ref="G2016:G2017" si="8">+D2016*54</f>
        <v>4644</v>
      </c>
    </row>
    <row r="2017" spans="1:7" ht="15.75" customHeight="1" x14ac:dyDescent="0.25">
      <c r="A2017" s="11">
        <v>5</v>
      </c>
      <c r="B2017" s="37" t="s">
        <v>23</v>
      </c>
      <c r="C2017" s="201" t="s">
        <v>183</v>
      </c>
      <c r="D2017" s="40">
        <v>19</v>
      </c>
      <c r="E2017" s="38">
        <v>15</v>
      </c>
      <c r="F2017" s="40">
        <v>19</v>
      </c>
      <c r="G2017" s="39">
        <f t="shared" si="8"/>
        <v>1026</v>
      </c>
    </row>
    <row r="2018" spans="1:7" ht="15.75" customHeight="1" x14ac:dyDescent="0.2">
      <c r="A2018" s="263" t="s">
        <v>88</v>
      </c>
      <c r="B2018" s="264"/>
      <c r="C2018" s="264"/>
      <c r="D2018" s="264"/>
      <c r="E2018" s="264"/>
      <c r="F2018" s="264"/>
      <c r="G2018" s="265"/>
    </row>
    <row r="2019" spans="1:7" ht="15.75" customHeight="1" x14ac:dyDescent="0.25">
      <c r="A2019" s="11">
        <v>1</v>
      </c>
      <c r="B2019" s="33" t="s">
        <v>19</v>
      </c>
      <c r="C2019" s="195" t="s">
        <v>180</v>
      </c>
      <c r="D2019" s="34"/>
      <c r="E2019" s="34">
        <v>7</v>
      </c>
      <c r="F2019" s="34"/>
      <c r="G2019" s="36">
        <v>335.4</v>
      </c>
    </row>
    <row r="2020" spans="1:7" ht="15.75" customHeight="1" x14ac:dyDescent="0.25">
      <c r="A2020" s="11">
        <f>+A2019+1</f>
        <v>2</v>
      </c>
      <c r="B2020" s="33" t="s">
        <v>19</v>
      </c>
      <c r="C2020" s="194" t="s">
        <v>178</v>
      </c>
      <c r="D2020" s="34"/>
      <c r="E2020" s="34">
        <v>4</v>
      </c>
      <c r="F2020" s="34"/>
      <c r="G2020" s="36">
        <v>133</v>
      </c>
    </row>
    <row r="2021" spans="1:7" ht="15.75" customHeight="1" x14ac:dyDescent="0.25">
      <c r="A2021" s="11">
        <f t="shared" ref="A2021:A2023" si="9">+A2020+1</f>
        <v>3</v>
      </c>
      <c r="B2021" s="33" t="s">
        <v>19</v>
      </c>
      <c r="C2021" s="194" t="s">
        <v>20</v>
      </c>
      <c r="D2021" s="34"/>
      <c r="E2021" s="34">
        <v>1</v>
      </c>
      <c r="F2021" s="34"/>
      <c r="G2021" s="36">
        <v>8.5</v>
      </c>
    </row>
    <row r="2022" spans="1:7" ht="15.75" customHeight="1" x14ac:dyDescent="0.25">
      <c r="A2022" s="11">
        <f t="shared" si="9"/>
        <v>4</v>
      </c>
      <c r="B2022" s="33" t="s">
        <v>23</v>
      </c>
      <c r="C2022" s="194" t="s">
        <v>157</v>
      </c>
      <c r="D2022" s="34" t="s">
        <v>158</v>
      </c>
      <c r="E2022" s="34">
        <v>9</v>
      </c>
      <c r="F2022" s="34" t="s">
        <v>158</v>
      </c>
      <c r="G2022" s="36">
        <v>432</v>
      </c>
    </row>
    <row r="2023" spans="1:7" ht="15.75" customHeight="1" x14ac:dyDescent="0.25">
      <c r="A2023" s="11">
        <f t="shared" si="9"/>
        <v>5</v>
      </c>
      <c r="B2023" s="33" t="s">
        <v>23</v>
      </c>
      <c r="C2023" s="194" t="s">
        <v>157</v>
      </c>
      <c r="D2023" s="34" t="s">
        <v>181</v>
      </c>
      <c r="E2023" s="34">
        <v>8</v>
      </c>
      <c r="F2023" s="34" t="s">
        <v>181</v>
      </c>
      <c r="G2023" s="36">
        <v>362.88</v>
      </c>
    </row>
    <row r="2024" spans="1:7" ht="15.75" customHeight="1" x14ac:dyDescent="0.25">
      <c r="A2024" s="16"/>
      <c r="B2024" s="14"/>
      <c r="C2024" s="21"/>
      <c r="D2024" s="25"/>
      <c r="E2024" s="13"/>
      <c r="F2024" s="25"/>
      <c r="G2024" s="21"/>
    </row>
    <row r="2025" spans="1:7" ht="15.75" customHeight="1" x14ac:dyDescent="0.2">
      <c r="A2025" s="266" t="s">
        <v>13</v>
      </c>
      <c r="B2025" s="267"/>
      <c r="C2025" s="267"/>
      <c r="D2025" s="268"/>
      <c r="E2025" s="19">
        <f>SUM(E2012:E2024)</f>
        <v>94</v>
      </c>
      <c r="F2025" s="19"/>
      <c r="G2025" s="19">
        <f>SUM(G2012:G2019)</f>
        <v>7895.4</v>
      </c>
    </row>
    <row r="2027" spans="1:7" ht="18" x14ac:dyDescent="0.25">
      <c r="A2027" s="3"/>
    </row>
    <row r="2028" spans="1:7" ht="18" x14ac:dyDescent="0.25">
      <c r="A2028" s="3"/>
    </row>
    <row r="2031" spans="1:7" ht="18" x14ac:dyDescent="0.25">
      <c r="A2031" s="3" t="s">
        <v>17</v>
      </c>
    </row>
    <row r="2032" spans="1:7" ht="18" x14ac:dyDescent="0.25">
      <c r="A2032" s="3" t="s">
        <v>18</v>
      </c>
    </row>
    <row r="2045" spans="1:7" ht="15.75" x14ac:dyDescent="0.25">
      <c r="A2045" s="1" t="s">
        <v>220</v>
      </c>
    </row>
    <row r="2047" spans="1:7" ht="18" x14ac:dyDescent="0.25">
      <c r="A2047" s="3" t="s">
        <v>0</v>
      </c>
      <c r="B2047" s="4"/>
      <c r="E2047" s="5" t="s">
        <v>221</v>
      </c>
      <c r="G2047" s="5"/>
    </row>
    <row r="2048" spans="1:7" ht="18" x14ac:dyDescent="0.25">
      <c r="A2048" s="3"/>
      <c r="B2048" s="3" t="s">
        <v>1</v>
      </c>
      <c r="C2048" s="198"/>
      <c r="D2048" s="3"/>
      <c r="E2048" s="3"/>
      <c r="F2048" s="3"/>
      <c r="G2048" s="3"/>
    </row>
    <row r="2049" spans="1:7" ht="18" x14ac:dyDescent="0.25">
      <c r="A2049" s="3"/>
      <c r="B2049" s="3" t="s">
        <v>2</v>
      </c>
      <c r="C2049" s="198"/>
      <c r="D2049" s="3"/>
      <c r="E2049" s="3"/>
      <c r="F2049" s="3"/>
      <c r="G2049" s="3"/>
    </row>
    <row r="2050" spans="1:7" ht="18" x14ac:dyDescent="0.25">
      <c r="A2050" s="3"/>
      <c r="B2050" s="3"/>
      <c r="C2050" s="198"/>
      <c r="D2050" s="3"/>
      <c r="E2050" s="3"/>
      <c r="F2050" s="3"/>
      <c r="G2050" s="3"/>
    </row>
    <row r="2051" spans="1:7" ht="18" x14ac:dyDescent="0.25">
      <c r="A2051" s="5" t="s">
        <v>3</v>
      </c>
      <c r="B2051" s="5"/>
      <c r="C2051" s="198"/>
      <c r="D2051" s="5"/>
      <c r="E2051" s="3"/>
      <c r="F2051" s="5"/>
      <c r="G2051" s="3"/>
    </row>
    <row r="2052" spans="1:7" ht="18" x14ac:dyDescent="0.25">
      <c r="A2052" s="3"/>
      <c r="B2052" s="3" t="s">
        <v>4</v>
      </c>
      <c r="C2052" s="198"/>
      <c r="D2052" s="3"/>
      <c r="E2052" s="3"/>
      <c r="F2052" s="3"/>
      <c r="G2052" s="3"/>
    </row>
    <row r="2053" spans="1:7" ht="18" x14ac:dyDescent="0.25">
      <c r="A2053" s="3" t="s">
        <v>5</v>
      </c>
      <c r="B2053" s="3"/>
      <c r="C2053" s="198"/>
      <c r="D2053" s="3"/>
      <c r="E2053" s="3"/>
      <c r="F2053" s="3"/>
      <c r="G2053" s="3"/>
    </row>
    <row r="2054" spans="1:7" ht="18" x14ac:dyDescent="0.25">
      <c r="A2054" s="3"/>
      <c r="B2054" s="3"/>
      <c r="C2054" s="198"/>
      <c r="D2054" s="3"/>
      <c r="E2054" s="3"/>
      <c r="F2054" s="3"/>
      <c r="G2054" s="3"/>
    </row>
    <row r="2055" spans="1:7" ht="18" x14ac:dyDescent="0.25">
      <c r="A2055" s="3" t="s">
        <v>6</v>
      </c>
      <c r="B2055" s="3"/>
      <c r="C2055" s="198"/>
      <c r="D2055" s="3"/>
      <c r="E2055" s="3"/>
      <c r="F2055" s="3"/>
      <c r="G2055" s="3"/>
    </row>
    <row r="2056" spans="1:7" ht="15.75" x14ac:dyDescent="0.25">
      <c r="A2056" s="6"/>
      <c r="B2056" s="6"/>
      <c r="C2056" s="199"/>
      <c r="D2056" s="6"/>
      <c r="E2056" s="6"/>
      <c r="F2056" s="6"/>
      <c r="G2056" s="6"/>
    </row>
    <row r="2057" spans="1:7" ht="31.5" x14ac:dyDescent="0.2">
      <c r="A2057" s="7" t="s">
        <v>7</v>
      </c>
      <c r="B2057" s="8" t="s">
        <v>8</v>
      </c>
      <c r="C2057" s="8" t="s">
        <v>9</v>
      </c>
      <c r="D2057" s="7" t="s">
        <v>10</v>
      </c>
      <c r="E2057" s="7" t="s">
        <v>11</v>
      </c>
      <c r="F2057" s="7" t="s">
        <v>10</v>
      </c>
      <c r="G2057" s="7" t="s">
        <v>12</v>
      </c>
    </row>
    <row r="2058" spans="1:7" ht="15.75" customHeight="1" x14ac:dyDescent="0.2">
      <c r="A2058" s="269" t="s">
        <v>87</v>
      </c>
      <c r="B2058" s="270"/>
      <c r="C2058" s="270"/>
      <c r="D2058" s="270"/>
      <c r="E2058" s="270"/>
      <c r="F2058" s="270"/>
      <c r="G2058" s="271"/>
    </row>
    <row r="2059" spans="1:7" ht="15.75" customHeight="1" x14ac:dyDescent="0.25">
      <c r="A2059" s="11">
        <v>1</v>
      </c>
      <c r="B2059" s="37" t="s">
        <v>83</v>
      </c>
      <c r="C2059" s="201" t="s">
        <v>20</v>
      </c>
      <c r="D2059" s="40">
        <v>165</v>
      </c>
      <c r="E2059" s="38">
        <v>10</v>
      </c>
      <c r="F2059" s="40">
        <v>165</v>
      </c>
      <c r="G2059" s="39">
        <f>+E2059*54</f>
        <v>540</v>
      </c>
    </row>
    <row r="2060" spans="1:7" ht="15.75" customHeight="1" x14ac:dyDescent="0.25">
      <c r="A2060" s="11">
        <v>2</v>
      </c>
      <c r="B2060" s="37" t="s">
        <v>23</v>
      </c>
      <c r="C2060" s="201" t="s">
        <v>183</v>
      </c>
      <c r="D2060" s="40">
        <v>19</v>
      </c>
      <c r="E2060" s="38">
        <v>14</v>
      </c>
      <c r="F2060" s="40">
        <v>19</v>
      </c>
      <c r="G2060" s="39">
        <f>+E2060*54</f>
        <v>756</v>
      </c>
    </row>
    <row r="2061" spans="1:7" ht="15.75" customHeight="1" x14ac:dyDescent="0.2">
      <c r="A2061" s="263" t="s">
        <v>88</v>
      </c>
      <c r="B2061" s="264"/>
      <c r="C2061" s="264"/>
      <c r="D2061" s="264"/>
      <c r="E2061" s="264"/>
      <c r="F2061" s="264"/>
      <c r="G2061" s="265"/>
    </row>
    <row r="2062" spans="1:7" ht="15.75" customHeight="1" x14ac:dyDescent="0.25">
      <c r="A2062" s="11">
        <v>1</v>
      </c>
      <c r="B2062" s="33" t="s">
        <v>222</v>
      </c>
      <c r="C2062" s="194" t="s">
        <v>178</v>
      </c>
      <c r="D2062" s="34" t="s">
        <v>154</v>
      </c>
      <c r="E2062" s="34">
        <v>60</v>
      </c>
      <c r="F2062" s="34" t="s">
        <v>154</v>
      </c>
      <c r="G2062" s="36">
        <v>3000</v>
      </c>
    </row>
    <row r="2063" spans="1:7" ht="15.75" customHeight="1" x14ac:dyDescent="0.25">
      <c r="A2063" s="11">
        <f>+A2062+1</f>
        <v>2</v>
      </c>
      <c r="B2063" s="33" t="s">
        <v>22</v>
      </c>
      <c r="C2063" s="194" t="s">
        <v>178</v>
      </c>
      <c r="D2063" s="34" t="s">
        <v>154</v>
      </c>
      <c r="E2063" s="34">
        <v>20</v>
      </c>
      <c r="F2063" s="34" t="s">
        <v>154</v>
      </c>
      <c r="G2063" s="36">
        <v>1000</v>
      </c>
    </row>
    <row r="2064" spans="1:7" ht="15.75" customHeight="1" x14ac:dyDescent="0.25">
      <c r="A2064" s="11">
        <f t="shared" ref="A2064:A2066" si="10">+A2063+1</f>
        <v>3</v>
      </c>
      <c r="B2064" s="33" t="s">
        <v>191</v>
      </c>
      <c r="C2064" s="194" t="s">
        <v>178</v>
      </c>
      <c r="D2064" s="34" t="s">
        <v>154</v>
      </c>
      <c r="E2064" s="34">
        <v>20</v>
      </c>
      <c r="F2064" s="34" t="s">
        <v>154</v>
      </c>
      <c r="G2064" s="36">
        <v>1000</v>
      </c>
    </row>
    <row r="2065" spans="1:7" ht="15.75" customHeight="1" x14ac:dyDescent="0.25">
      <c r="A2065" s="11">
        <f t="shared" si="10"/>
        <v>4</v>
      </c>
      <c r="B2065" s="33" t="s">
        <v>23</v>
      </c>
      <c r="C2065" s="194" t="s">
        <v>178</v>
      </c>
      <c r="D2065" s="34" t="s">
        <v>154</v>
      </c>
      <c r="E2065" s="34">
        <v>30</v>
      </c>
      <c r="F2065" s="34" t="s">
        <v>154</v>
      </c>
      <c r="G2065" s="36">
        <v>1500</v>
      </c>
    </row>
    <row r="2066" spans="1:7" ht="15.75" customHeight="1" x14ac:dyDescent="0.25">
      <c r="A2066" s="11">
        <f t="shared" si="10"/>
        <v>5</v>
      </c>
      <c r="B2066" s="33" t="s">
        <v>23</v>
      </c>
      <c r="C2066" s="194" t="s">
        <v>205</v>
      </c>
      <c r="D2066" s="34">
        <v>18</v>
      </c>
      <c r="E2066" s="34">
        <v>4</v>
      </c>
      <c r="F2066" s="34">
        <v>18</v>
      </c>
      <c r="G2066" s="36">
        <v>192</v>
      </c>
    </row>
    <row r="2067" spans="1:7" ht="15.75" customHeight="1" x14ac:dyDescent="0.25">
      <c r="A2067" s="11">
        <v>6</v>
      </c>
      <c r="B2067" s="33" t="s">
        <v>23</v>
      </c>
      <c r="C2067" s="194" t="s">
        <v>203</v>
      </c>
      <c r="D2067" s="34" t="s">
        <v>158</v>
      </c>
      <c r="E2067" s="34">
        <v>13</v>
      </c>
      <c r="F2067" s="34" t="s">
        <v>158</v>
      </c>
      <c r="G2067" s="36">
        <v>624</v>
      </c>
    </row>
    <row r="2068" spans="1:7" ht="15.75" customHeight="1" x14ac:dyDescent="0.25">
      <c r="A2068" s="16"/>
      <c r="B2068" s="14"/>
      <c r="C2068" s="21"/>
      <c r="D2068" s="25"/>
      <c r="E2068" s="13"/>
      <c r="F2068" s="25"/>
      <c r="G2068" s="21"/>
    </row>
    <row r="2069" spans="1:7" ht="15.75" customHeight="1" x14ac:dyDescent="0.2">
      <c r="A2069" s="266" t="s">
        <v>13</v>
      </c>
      <c r="B2069" s="267"/>
      <c r="C2069" s="267"/>
      <c r="D2069" s="268"/>
      <c r="E2069" s="19">
        <f>SUM(E2058:E2068)</f>
        <v>171</v>
      </c>
      <c r="F2069" s="19"/>
      <c r="G2069" s="19">
        <f>SUM(G2058:G2062)</f>
        <v>4296</v>
      </c>
    </row>
    <row r="2071" spans="1:7" ht="18" x14ac:dyDescent="0.25">
      <c r="A2071" s="3"/>
    </row>
    <row r="2072" spans="1:7" ht="18" x14ac:dyDescent="0.25">
      <c r="A2072" s="3"/>
    </row>
    <row r="2075" spans="1:7" ht="18" x14ac:dyDescent="0.25">
      <c r="A2075" s="3" t="s">
        <v>17</v>
      </c>
    </row>
    <row r="2076" spans="1:7" ht="18" x14ac:dyDescent="0.25">
      <c r="A2076" s="3" t="s">
        <v>18</v>
      </c>
    </row>
    <row r="2084" spans="1:7" ht="15.75" x14ac:dyDescent="0.25">
      <c r="A2084" s="1" t="s">
        <v>223</v>
      </c>
    </row>
    <row r="2086" spans="1:7" ht="18" x14ac:dyDescent="0.25">
      <c r="A2086" s="3" t="s">
        <v>0</v>
      </c>
      <c r="B2086" s="4"/>
      <c r="E2086" s="5" t="s">
        <v>224</v>
      </c>
      <c r="G2086" s="5"/>
    </row>
    <row r="2087" spans="1:7" ht="18" x14ac:dyDescent="0.25">
      <c r="A2087" s="3"/>
      <c r="B2087" s="3" t="s">
        <v>1</v>
      </c>
      <c r="C2087" s="198"/>
      <c r="D2087" s="3"/>
      <c r="E2087" s="3"/>
      <c r="F2087" s="3"/>
      <c r="G2087" s="3"/>
    </row>
    <row r="2088" spans="1:7" ht="18" x14ac:dyDescent="0.25">
      <c r="A2088" s="3"/>
      <c r="B2088" s="3" t="s">
        <v>2</v>
      </c>
      <c r="C2088" s="198"/>
      <c r="D2088" s="3"/>
      <c r="E2088" s="3"/>
      <c r="F2088" s="3"/>
      <c r="G2088" s="3"/>
    </row>
    <row r="2089" spans="1:7" ht="18" x14ac:dyDescent="0.25">
      <c r="A2089" s="3"/>
      <c r="B2089" s="3"/>
      <c r="C2089" s="198"/>
      <c r="D2089" s="3"/>
      <c r="E2089" s="3"/>
      <c r="F2089" s="3"/>
      <c r="G2089" s="3"/>
    </row>
    <row r="2090" spans="1:7" ht="18" x14ac:dyDescent="0.25">
      <c r="A2090" s="5" t="s">
        <v>3</v>
      </c>
      <c r="B2090" s="5"/>
      <c r="C2090" s="198"/>
      <c r="D2090" s="5"/>
      <c r="E2090" s="3"/>
      <c r="F2090" s="5"/>
      <c r="G2090" s="3"/>
    </row>
    <row r="2091" spans="1:7" ht="18" x14ac:dyDescent="0.25">
      <c r="A2091" s="3"/>
      <c r="B2091" s="3" t="s">
        <v>4</v>
      </c>
      <c r="C2091" s="198"/>
      <c r="D2091" s="3"/>
      <c r="E2091" s="3"/>
      <c r="F2091" s="3"/>
      <c r="G2091" s="3"/>
    </row>
    <row r="2092" spans="1:7" ht="18" x14ac:dyDescent="0.25">
      <c r="A2092" s="3" t="s">
        <v>5</v>
      </c>
      <c r="B2092" s="3"/>
      <c r="C2092" s="198"/>
      <c r="D2092" s="3"/>
      <c r="E2092" s="3"/>
      <c r="F2092" s="3"/>
      <c r="G2092" s="3"/>
    </row>
    <row r="2093" spans="1:7" ht="18" x14ac:dyDescent="0.25">
      <c r="A2093" s="3"/>
      <c r="B2093" s="3"/>
      <c r="C2093" s="198"/>
      <c r="D2093" s="3"/>
      <c r="E2093" s="3"/>
      <c r="F2093" s="3"/>
      <c r="G2093" s="3"/>
    </row>
    <row r="2094" spans="1:7" ht="18" x14ac:dyDescent="0.25">
      <c r="A2094" s="3" t="s">
        <v>6</v>
      </c>
      <c r="B2094" s="3"/>
      <c r="C2094" s="198"/>
      <c r="D2094" s="3"/>
      <c r="E2094" s="3"/>
      <c r="F2094" s="3"/>
      <c r="G2094" s="3"/>
    </row>
    <row r="2095" spans="1:7" ht="15.75" x14ac:dyDescent="0.25">
      <c r="A2095" s="6"/>
      <c r="B2095" s="6"/>
      <c r="C2095" s="199"/>
      <c r="D2095" s="6"/>
      <c r="E2095" s="6"/>
      <c r="F2095" s="6"/>
      <c r="G2095" s="6"/>
    </row>
    <row r="2096" spans="1:7" ht="31.5" x14ac:dyDescent="0.2">
      <c r="A2096" s="7" t="s">
        <v>7</v>
      </c>
      <c r="B2096" s="8" t="s">
        <v>8</v>
      </c>
      <c r="C2096" s="8" t="s">
        <v>9</v>
      </c>
      <c r="D2096" s="7" t="s">
        <v>10</v>
      </c>
      <c r="E2096" s="7" t="s">
        <v>11</v>
      </c>
      <c r="F2096" s="7" t="s">
        <v>10</v>
      </c>
      <c r="G2096" s="7" t="s">
        <v>12</v>
      </c>
    </row>
    <row r="2097" spans="1:7" ht="15.75" customHeight="1" x14ac:dyDescent="0.2">
      <c r="A2097" s="269" t="s">
        <v>87</v>
      </c>
      <c r="B2097" s="270"/>
      <c r="C2097" s="270"/>
      <c r="D2097" s="270"/>
      <c r="E2097" s="270"/>
      <c r="F2097" s="270"/>
      <c r="G2097" s="271"/>
    </row>
    <row r="2098" spans="1:7" ht="15.75" customHeight="1" x14ac:dyDescent="0.25">
      <c r="A2098" s="11">
        <v>1</v>
      </c>
      <c r="B2098" s="37" t="s">
        <v>23</v>
      </c>
      <c r="C2098" s="201" t="s">
        <v>183</v>
      </c>
      <c r="D2098" s="40">
        <v>19</v>
      </c>
      <c r="E2098" s="38">
        <v>16</v>
      </c>
      <c r="F2098" s="40">
        <v>19</v>
      </c>
      <c r="G2098" s="39">
        <v>864</v>
      </c>
    </row>
    <row r="2099" spans="1:7" ht="15.75" customHeight="1" x14ac:dyDescent="0.25">
      <c r="A2099" s="11">
        <v>2</v>
      </c>
      <c r="B2099" s="37" t="s">
        <v>182</v>
      </c>
      <c r="C2099" s="201" t="s">
        <v>24</v>
      </c>
      <c r="D2099" s="40" t="s">
        <v>104</v>
      </c>
      <c r="E2099" s="38">
        <v>8</v>
      </c>
      <c r="F2099" s="40" t="s">
        <v>104</v>
      </c>
      <c r="G2099" s="39">
        <v>432</v>
      </c>
    </row>
    <row r="2100" spans="1:7" ht="15.75" customHeight="1" x14ac:dyDescent="0.25">
      <c r="A2100" s="11">
        <v>3</v>
      </c>
      <c r="B2100" s="37" t="s">
        <v>182</v>
      </c>
      <c r="C2100" s="201" t="s">
        <v>24</v>
      </c>
      <c r="D2100" s="40" t="s">
        <v>104</v>
      </c>
      <c r="E2100" s="38">
        <v>2</v>
      </c>
      <c r="F2100" s="40" t="s">
        <v>104</v>
      </c>
      <c r="G2100" s="39">
        <v>100</v>
      </c>
    </row>
    <row r="2101" spans="1:7" ht="15.75" customHeight="1" x14ac:dyDescent="0.25">
      <c r="A2101" s="11">
        <v>4</v>
      </c>
      <c r="B2101" s="37" t="s">
        <v>19</v>
      </c>
      <c r="C2101" s="201" t="s">
        <v>200</v>
      </c>
      <c r="D2101" s="40">
        <v>165</v>
      </c>
      <c r="E2101" s="38">
        <v>15</v>
      </c>
      <c r="F2101" s="40">
        <v>165</v>
      </c>
      <c r="G2101" s="39">
        <v>810</v>
      </c>
    </row>
    <row r="2102" spans="1:7" ht="15.75" customHeight="1" x14ac:dyDescent="0.25">
      <c r="A2102" s="11">
        <v>5</v>
      </c>
      <c r="B2102" s="37" t="s">
        <v>226</v>
      </c>
      <c r="C2102" s="201" t="s">
        <v>24</v>
      </c>
      <c r="D2102" s="40">
        <v>86</v>
      </c>
      <c r="E2102" s="38">
        <v>40</v>
      </c>
      <c r="F2102" s="40">
        <v>86</v>
      </c>
      <c r="G2102" s="39">
        <v>2160</v>
      </c>
    </row>
    <row r="2103" spans="1:7" ht="15.75" customHeight="1" x14ac:dyDescent="0.25">
      <c r="A2103" s="11">
        <v>6</v>
      </c>
      <c r="B2103" s="37" t="s">
        <v>226</v>
      </c>
      <c r="C2103" s="201" t="s">
        <v>24</v>
      </c>
      <c r="D2103" s="40" t="s">
        <v>104</v>
      </c>
      <c r="E2103" s="38">
        <v>75</v>
      </c>
      <c r="F2103" s="40" t="s">
        <v>104</v>
      </c>
      <c r="G2103" s="39">
        <v>4050</v>
      </c>
    </row>
    <row r="2104" spans="1:7" ht="15.75" customHeight="1" x14ac:dyDescent="0.25">
      <c r="A2104" s="11">
        <v>7</v>
      </c>
      <c r="B2104" s="37" t="s">
        <v>226</v>
      </c>
      <c r="C2104" s="201" t="s">
        <v>184</v>
      </c>
      <c r="D2104" s="40">
        <v>45</v>
      </c>
      <c r="E2104" s="38">
        <v>2</v>
      </c>
      <c r="F2104" s="40">
        <v>45</v>
      </c>
      <c r="G2104" s="39">
        <v>100</v>
      </c>
    </row>
    <row r="2105" spans="1:7" ht="15.75" customHeight="1" x14ac:dyDescent="0.25">
      <c r="A2105" s="11">
        <v>8</v>
      </c>
      <c r="B2105" s="37" t="s">
        <v>226</v>
      </c>
      <c r="C2105" s="201" t="s">
        <v>200</v>
      </c>
      <c r="D2105" s="40">
        <v>165</v>
      </c>
      <c r="E2105" s="38">
        <v>9</v>
      </c>
      <c r="F2105" s="40">
        <v>165</v>
      </c>
      <c r="G2105" s="39">
        <v>486</v>
      </c>
    </row>
    <row r="2106" spans="1:7" ht="15.75" customHeight="1" x14ac:dyDescent="0.2">
      <c r="A2106" s="263" t="s">
        <v>88</v>
      </c>
      <c r="B2106" s="264"/>
      <c r="C2106" s="264"/>
      <c r="D2106" s="264"/>
      <c r="E2106" s="264"/>
      <c r="F2106" s="264"/>
      <c r="G2106" s="265"/>
    </row>
    <row r="2107" spans="1:7" ht="15.75" customHeight="1" x14ac:dyDescent="0.25">
      <c r="A2107" s="11">
        <v>1</v>
      </c>
      <c r="B2107" s="33" t="s">
        <v>23</v>
      </c>
      <c r="C2107" s="194" t="s">
        <v>180</v>
      </c>
      <c r="D2107" s="34" t="s">
        <v>154</v>
      </c>
      <c r="E2107" s="34">
        <v>60</v>
      </c>
      <c r="F2107" s="34" t="s">
        <v>154</v>
      </c>
      <c r="G2107" s="36">
        <v>3000</v>
      </c>
    </row>
    <row r="2108" spans="1:7" ht="15.75" customHeight="1" x14ac:dyDescent="0.25">
      <c r="A2108" s="11">
        <f>+A2107+1</f>
        <v>2</v>
      </c>
      <c r="B2108" s="33" t="s">
        <v>23</v>
      </c>
      <c r="C2108" s="194" t="s">
        <v>203</v>
      </c>
      <c r="D2108" s="34" t="s">
        <v>154</v>
      </c>
      <c r="E2108" s="34">
        <v>9</v>
      </c>
      <c r="F2108" s="34" t="s">
        <v>154</v>
      </c>
      <c r="G2108" s="36">
        <v>432</v>
      </c>
    </row>
    <row r="2109" spans="1:7" ht="15.75" customHeight="1" x14ac:dyDescent="0.25">
      <c r="A2109" s="11">
        <f t="shared" ref="A2109:A2111" si="11">+A2108+1</f>
        <v>3</v>
      </c>
      <c r="B2109" s="33" t="s">
        <v>19</v>
      </c>
      <c r="C2109" s="194" t="s">
        <v>178</v>
      </c>
      <c r="D2109" s="34" t="s">
        <v>154</v>
      </c>
      <c r="E2109" s="34">
        <v>9</v>
      </c>
      <c r="F2109" s="34" t="s">
        <v>154</v>
      </c>
      <c r="G2109" s="36">
        <v>450</v>
      </c>
    </row>
    <row r="2110" spans="1:7" ht="15.75" customHeight="1" x14ac:dyDescent="0.25">
      <c r="A2110" s="11">
        <f t="shared" si="11"/>
        <v>4</v>
      </c>
      <c r="B2110" s="33" t="s">
        <v>19</v>
      </c>
      <c r="C2110" s="194" t="s">
        <v>180</v>
      </c>
      <c r="D2110" s="34" t="s">
        <v>154</v>
      </c>
      <c r="E2110" s="34">
        <v>10</v>
      </c>
      <c r="F2110" s="34" t="s">
        <v>154</v>
      </c>
      <c r="G2110" s="36">
        <v>500</v>
      </c>
    </row>
    <row r="2111" spans="1:7" ht="15.75" customHeight="1" x14ac:dyDescent="0.25">
      <c r="A2111" s="11">
        <f t="shared" si="11"/>
        <v>5</v>
      </c>
      <c r="B2111" s="33" t="s">
        <v>225</v>
      </c>
      <c r="C2111" s="194" t="s">
        <v>180</v>
      </c>
      <c r="D2111" s="34" t="s">
        <v>154</v>
      </c>
      <c r="E2111" s="34">
        <v>35</v>
      </c>
      <c r="F2111" s="34" t="s">
        <v>154</v>
      </c>
      <c r="G2111" s="36">
        <v>1750</v>
      </c>
    </row>
    <row r="2112" spans="1:7" ht="15.75" customHeight="1" x14ac:dyDescent="0.25">
      <c r="A2112" s="16"/>
      <c r="B2112" s="14"/>
      <c r="C2112" s="21"/>
      <c r="D2112" s="25"/>
      <c r="E2112" s="13"/>
      <c r="F2112" s="25"/>
      <c r="G2112" s="21"/>
    </row>
    <row r="2113" spans="1:7" ht="15.75" customHeight="1" x14ac:dyDescent="0.2">
      <c r="A2113" s="266" t="s">
        <v>13</v>
      </c>
      <c r="B2113" s="267"/>
      <c r="C2113" s="267"/>
      <c r="D2113" s="268"/>
      <c r="E2113" s="19">
        <f>SUM(E2097:E2112)</f>
        <v>290</v>
      </c>
      <c r="F2113" s="19"/>
      <c r="G2113" s="19">
        <f>SUM(G2097:G2112)</f>
        <v>15134</v>
      </c>
    </row>
    <row r="2115" spans="1:7" ht="18" x14ac:dyDescent="0.25">
      <c r="A2115" s="3"/>
    </row>
    <row r="2116" spans="1:7" ht="18" x14ac:dyDescent="0.25">
      <c r="A2116" s="3"/>
    </row>
    <row r="2119" spans="1:7" ht="18" x14ac:dyDescent="0.25">
      <c r="A2119" s="3" t="s">
        <v>17</v>
      </c>
    </row>
    <row r="2120" spans="1:7" ht="18" x14ac:dyDescent="0.25">
      <c r="A2120" s="3" t="s">
        <v>18</v>
      </c>
    </row>
    <row r="2130" spans="1:7" ht="15.75" x14ac:dyDescent="0.25">
      <c r="A2130" s="1" t="s">
        <v>227</v>
      </c>
    </row>
    <row r="2132" spans="1:7" ht="18" x14ac:dyDescent="0.25">
      <c r="A2132" s="3" t="s">
        <v>0</v>
      </c>
      <c r="B2132" s="4"/>
      <c r="E2132" s="5" t="s">
        <v>228</v>
      </c>
      <c r="G2132" s="5"/>
    </row>
    <row r="2133" spans="1:7" ht="18" x14ac:dyDescent="0.25">
      <c r="A2133" s="3"/>
      <c r="B2133" s="3" t="s">
        <v>1</v>
      </c>
      <c r="C2133" s="198"/>
      <c r="D2133" s="3"/>
      <c r="E2133" s="3"/>
      <c r="F2133" s="3"/>
      <c r="G2133" s="3"/>
    </row>
    <row r="2134" spans="1:7" ht="18" x14ac:dyDescent="0.25">
      <c r="A2134" s="3"/>
      <c r="B2134" s="3" t="s">
        <v>2</v>
      </c>
      <c r="C2134" s="198"/>
      <c r="D2134" s="3"/>
      <c r="E2134" s="3"/>
      <c r="F2134" s="3"/>
      <c r="G2134" s="3"/>
    </row>
    <row r="2135" spans="1:7" ht="18" x14ac:dyDescent="0.25">
      <c r="A2135" s="3"/>
      <c r="B2135" s="3"/>
      <c r="C2135" s="198"/>
      <c r="D2135" s="3"/>
      <c r="E2135" s="3"/>
      <c r="F2135" s="3"/>
      <c r="G2135" s="3"/>
    </row>
    <row r="2136" spans="1:7" ht="18" x14ac:dyDescent="0.25">
      <c r="A2136" s="5" t="s">
        <v>3</v>
      </c>
      <c r="B2136" s="5"/>
      <c r="C2136" s="198"/>
      <c r="D2136" s="5"/>
      <c r="E2136" s="3"/>
      <c r="F2136" s="5"/>
      <c r="G2136" s="3"/>
    </row>
    <row r="2137" spans="1:7" ht="18" x14ac:dyDescent="0.25">
      <c r="A2137" s="3"/>
      <c r="B2137" s="3" t="s">
        <v>4</v>
      </c>
      <c r="C2137" s="198"/>
      <c r="D2137" s="3"/>
      <c r="E2137" s="3"/>
      <c r="F2137" s="3"/>
      <c r="G2137" s="3"/>
    </row>
    <row r="2138" spans="1:7" ht="18" x14ac:dyDescent="0.25">
      <c r="A2138" s="3" t="s">
        <v>5</v>
      </c>
      <c r="B2138" s="3"/>
      <c r="C2138" s="198"/>
      <c r="D2138" s="3"/>
      <c r="E2138" s="3"/>
      <c r="F2138" s="3"/>
      <c r="G2138" s="3"/>
    </row>
    <row r="2139" spans="1:7" ht="18" x14ac:dyDescent="0.25">
      <c r="A2139" s="3"/>
      <c r="B2139" s="3"/>
      <c r="C2139" s="198"/>
      <c r="D2139" s="3"/>
      <c r="E2139" s="3"/>
      <c r="F2139" s="3"/>
      <c r="G2139" s="3"/>
    </row>
    <row r="2140" spans="1:7" ht="18" x14ac:dyDescent="0.25">
      <c r="A2140" s="3" t="s">
        <v>6</v>
      </c>
      <c r="B2140" s="3"/>
      <c r="C2140" s="198"/>
      <c r="D2140" s="3"/>
      <c r="E2140" s="3"/>
      <c r="F2140" s="3"/>
      <c r="G2140" s="3"/>
    </row>
    <row r="2141" spans="1:7" ht="15.75" x14ac:dyDescent="0.25">
      <c r="A2141" s="6"/>
      <c r="B2141" s="6"/>
      <c r="C2141" s="199"/>
      <c r="D2141" s="6"/>
      <c r="E2141" s="6"/>
      <c r="F2141" s="6"/>
      <c r="G2141" s="6"/>
    </row>
    <row r="2142" spans="1:7" ht="31.5" x14ac:dyDescent="0.2">
      <c r="A2142" s="7" t="s">
        <v>7</v>
      </c>
      <c r="B2142" s="8" t="s">
        <v>8</v>
      </c>
      <c r="C2142" s="8" t="s">
        <v>9</v>
      </c>
      <c r="D2142" s="7" t="s">
        <v>10</v>
      </c>
      <c r="E2142" s="7" t="s">
        <v>11</v>
      </c>
      <c r="F2142" s="7" t="s">
        <v>10</v>
      </c>
      <c r="G2142" s="7" t="s">
        <v>12</v>
      </c>
    </row>
    <row r="2143" spans="1:7" ht="15.75" customHeight="1" x14ac:dyDescent="0.2">
      <c r="A2143" s="269" t="s">
        <v>87</v>
      </c>
      <c r="B2143" s="270"/>
      <c r="C2143" s="270"/>
      <c r="D2143" s="270"/>
      <c r="E2143" s="270"/>
      <c r="F2143" s="270"/>
      <c r="G2143" s="271"/>
    </row>
    <row r="2144" spans="1:7" ht="15.75" customHeight="1" x14ac:dyDescent="0.25">
      <c r="A2144" s="11">
        <v>1</v>
      </c>
      <c r="B2144" s="37" t="s">
        <v>182</v>
      </c>
      <c r="C2144" s="201" t="s">
        <v>24</v>
      </c>
      <c r="D2144" s="40">
        <v>86</v>
      </c>
      <c r="E2144" s="38">
        <v>12</v>
      </c>
      <c r="F2144" s="40">
        <v>86</v>
      </c>
      <c r="G2144" s="39">
        <v>648</v>
      </c>
    </row>
    <row r="2145" spans="1:7" ht="15.75" customHeight="1" x14ac:dyDescent="0.2">
      <c r="A2145" s="263" t="s">
        <v>88</v>
      </c>
      <c r="B2145" s="264"/>
      <c r="C2145" s="264"/>
      <c r="D2145" s="264"/>
      <c r="E2145" s="264"/>
      <c r="F2145" s="264"/>
      <c r="G2145" s="265"/>
    </row>
    <row r="2146" spans="1:7" ht="15.75" customHeight="1" x14ac:dyDescent="0.25">
      <c r="A2146" s="11">
        <v>1</v>
      </c>
      <c r="B2146" s="33" t="s">
        <v>202</v>
      </c>
      <c r="C2146" s="194" t="s">
        <v>178</v>
      </c>
      <c r="D2146" s="34" t="s">
        <v>154</v>
      </c>
      <c r="E2146" s="34">
        <v>33</v>
      </c>
      <c r="F2146" s="34" t="s">
        <v>154</v>
      </c>
      <c r="G2146" s="43">
        <v>1650</v>
      </c>
    </row>
    <row r="2147" spans="1:7" ht="15.75" customHeight="1" x14ac:dyDescent="0.25">
      <c r="A2147" s="11">
        <f>+A2146+1</f>
        <v>2</v>
      </c>
      <c r="B2147" s="33" t="s">
        <v>202</v>
      </c>
      <c r="C2147" s="194" t="s">
        <v>180</v>
      </c>
      <c r="D2147" s="34" t="s">
        <v>154</v>
      </c>
      <c r="E2147" s="34">
        <v>33</v>
      </c>
      <c r="F2147" s="34" t="s">
        <v>154</v>
      </c>
      <c r="G2147" s="43">
        <v>1650</v>
      </c>
    </row>
    <row r="2148" spans="1:7" ht="15.75" customHeight="1" x14ac:dyDescent="0.25">
      <c r="A2148" s="11">
        <f t="shared" ref="A2148:A2154" si="12">+A2147+1</f>
        <v>3</v>
      </c>
      <c r="B2148" s="33" t="s">
        <v>229</v>
      </c>
      <c r="C2148" s="194" t="s">
        <v>178</v>
      </c>
      <c r="D2148" s="34" t="s">
        <v>154</v>
      </c>
      <c r="E2148" s="34">
        <v>22</v>
      </c>
      <c r="F2148" s="34" t="s">
        <v>154</v>
      </c>
      <c r="G2148" s="43">
        <v>1100</v>
      </c>
    </row>
    <row r="2149" spans="1:7" ht="15.75" customHeight="1" x14ac:dyDescent="0.25">
      <c r="A2149" s="11">
        <f t="shared" si="12"/>
        <v>4</v>
      </c>
      <c r="B2149" s="33" t="s">
        <v>229</v>
      </c>
      <c r="C2149" s="194" t="s">
        <v>180</v>
      </c>
      <c r="D2149" s="34" t="s">
        <v>154</v>
      </c>
      <c r="E2149" s="34">
        <v>22</v>
      </c>
      <c r="F2149" s="34" t="s">
        <v>154</v>
      </c>
      <c r="G2149" s="43">
        <v>1100</v>
      </c>
    </row>
    <row r="2150" spans="1:7" ht="15.75" customHeight="1" x14ac:dyDescent="0.25">
      <c r="A2150" s="11">
        <f t="shared" si="12"/>
        <v>5</v>
      </c>
      <c r="B2150" s="33" t="s">
        <v>23</v>
      </c>
      <c r="C2150" s="194" t="s">
        <v>180</v>
      </c>
      <c r="D2150" s="34" t="s">
        <v>154</v>
      </c>
      <c r="E2150" s="34">
        <v>95</v>
      </c>
      <c r="F2150" s="34" t="s">
        <v>154</v>
      </c>
      <c r="G2150" s="43">
        <v>4750</v>
      </c>
    </row>
    <row r="2151" spans="1:7" ht="15.75" customHeight="1" x14ac:dyDescent="0.25">
      <c r="A2151" s="11">
        <f t="shared" si="12"/>
        <v>6</v>
      </c>
      <c r="B2151" s="33" t="s">
        <v>23</v>
      </c>
      <c r="C2151" s="194" t="s">
        <v>203</v>
      </c>
      <c r="D2151" s="34" t="s">
        <v>154</v>
      </c>
      <c r="E2151" s="34">
        <v>4</v>
      </c>
      <c r="F2151" s="34" t="s">
        <v>154</v>
      </c>
      <c r="G2151" s="43">
        <v>128</v>
      </c>
    </row>
    <row r="2152" spans="1:7" ht="15.75" customHeight="1" x14ac:dyDescent="0.25">
      <c r="A2152" s="11">
        <f t="shared" si="12"/>
        <v>7</v>
      </c>
      <c r="B2152" s="33" t="s">
        <v>53</v>
      </c>
      <c r="C2152" s="194" t="s">
        <v>178</v>
      </c>
      <c r="D2152" s="34" t="s">
        <v>154</v>
      </c>
      <c r="E2152" s="34">
        <v>18</v>
      </c>
      <c r="F2152" s="34" t="s">
        <v>154</v>
      </c>
      <c r="G2152" s="43">
        <v>900</v>
      </c>
    </row>
    <row r="2153" spans="1:7" ht="15.75" customHeight="1" x14ac:dyDescent="0.25">
      <c r="A2153" s="11">
        <f t="shared" si="12"/>
        <v>8</v>
      </c>
      <c r="B2153" s="33" t="s">
        <v>182</v>
      </c>
      <c r="C2153" s="194" t="s">
        <v>217</v>
      </c>
      <c r="D2153" s="34" t="s">
        <v>40</v>
      </c>
      <c r="E2153" s="34">
        <v>6</v>
      </c>
      <c r="F2153" s="34" t="s">
        <v>40</v>
      </c>
      <c r="G2153" s="43">
        <v>288</v>
      </c>
    </row>
    <row r="2154" spans="1:7" ht="15.75" customHeight="1" x14ac:dyDescent="0.25">
      <c r="A2154" s="11">
        <f t="shared" si="12"/>
        <v>9</v>
      </c>
      <c r="B2154" s="33" t="s">
        <v>229</v>
      </c>
      <c r="C2154" s="194" t="s">
        <v>180</v>
      </c>
      <c r="D2154" s="34" t="s">
        <v>154</v>
      </c>
      <c r="E2154" s="34">
        <v>34</v>
      </c>
      <c r="F2154" s="34" t="s">
        <v>154</v>
      </c>
      <c r="G2154" s="43">
        <v>1700</v>
      </c>
    </row>
    <row r="2155" spans="1:7" ht="15.75" customHeight="1" x14ac:dyDescent="0.25">
      <c r="A2155" s="16"/>
      <c r="B2155" s="14"/>
      <c r="C2155" s="21"/>
      <c r="D2155" s="25"/>
      <c r="E2155" s="13"/>
      <c r="F2155" s="25"/>
      <c r="G2155" s="21"/>
    </row>
    <row r="2156" spans="1:7" ht="15.75" customHeight="1" x14ac:dyDescent="0.2">
      <c r="A2156" s="266" t="s">
        <v>13</v>
      </c>
      <c r="B2156" s="267"/>
      <c r="C2156" s="267"/>
      <c r="D2156" s="268"/>
      <c r="E2156" s="19">
        <f>SUM(E2143:E2155)</f>
        <v>279</v>
      </c>
      <c r="F2156" s="19"/>
      <c r="G2156" s="19">
        <f>SUM(G2143:G2155)</f>
        <v>13914</v>
      </c>
    </row>
    <row r="2158" spans="1:7" ht="18" x14ac:dyDescent="0.25">
      <c r="A2158" s="3"/>
    </row>
    <row r="2159" spans="1:7" ht="18" x14ac:dyDescent="0.25">
      <c r="A2159" s="3"/>
    </row>
    <row r="2162" spans="1:1" ht="18" x14ac:dyDescent="0.25">
      <c r="A2162" s="3" t="s">
        <v>17</v>
      </c>
    </row>
    <row r="2163" spans="1:1" ht="18" x14ac:dyDescent="0.25">
      <c r="A2163" s="3" t="s">
        <v>18</v>
      </c>
    </row>
    <row r="2176" spans="1:1" ht="15.75" x14ac:dyDescent="0.25">
      <c r="A2176" s="1" t="s">
        <v>230</v>
      </c>
    </row>
    <row r="2178" spans="1:7" ht="18" x14ac:dyDescent="0.25">
      <c r="A2178" s="3" t="s">
        <v>0</v>
      </c>
      <c r="B2178" s="4"/>
      <c r="E2178" s="5" t="s">
        <v>231</v>
      </c>
      <c r="G2178" s="5"/>
    </row>
    <row r="2179" spans="1:7" ht="18" x14ac:dyDescent="0.25">
      <c r="A2179" s="3"/>
      <c r="B2179" s="3" t="s">
        <v>1</v>
      </c>
      <c r="C2179" s="198"/>
      <c r="D2179" s="3"/>
      <c r="E2179" s="3"/>
      <c r="F2179" s="3"/>
      <c r="G2179" s="3"/>
    </row>
    <row r="2180" spans="1:7" ht="18" x14ac:dyDescent="0.25">
      <c r="A2180" s="3"/>
      <c r="B2180" s="3" t="s">
        <v>2</v>
      </c>
      <c r="C2180" s="198"/>
      <c r="D2180" s="3"/>
      <c r="E2180" s="3"/>
      <c r="F2180" s="3"/>
      <c r="G2180" s="3"/>
    </row>
    <row r="2181" spans="1:7" ht="18" x14ac:dyDescent="0.25">
      <c r="A2181" s="3"/>
      <c r="B2181" s="3"/>
      <c r="C2181" s="198"/>
      <c r="D2181" s="3"/>
      <c r="E2181" s="3"/>
      <c r="F2181" s="3"/>
      <c r="G2181" s="3"/>
    </row>
    <row r="2182" spans="1:7" ht="18" x14ac:dyDescent="0.25">
      <c r="A2182" s="5" t="s">
        <v>3</v>
      </c>
      <c r="B2182" s="5"/>
      <c r="C2182" s="198"/>
      <c r="D2182" s="5"/>
      <c r="E2182" s="3"/>
      <c r="F2182" s="5"/>
      <c r="G2182" s="3"/>
    </row>
    <row r="2183" spans="1:7" ht="18" x14ac:dyDescent="0.25">
      <c r="A2183" s="3"/>
      <c r="B2183" s="3" t="s">
        <v>4</v>
      </c>
      <c r="C2183" s="198"/>
      <c r="D2183" s="3"/>
      <c r="E2183" s="3"/>
      <c r="F2183" s="3"/>
      <c r="G2183" s="3"/>
    </row>
    <row r="2184" spans="1:7" ht="18" x14ac:dyDescent="0.25">
      <c r="A2184" s="3" t="s">
        <v>5</v>
      </c>
      <c r="B2184" s="3"/>
      <c r="C2184" s="198"/>
      <c r="D2184" s="3"/>
      <c r="E2184" s="3"/>
      <c r="F2184" s="3"/>
      <c r="G2184" s="3"/>
    </row>
    <row r="2185" spans="1:7" ht="18" x14ac:dyDescent="0.25">
      <c r="A2185" s="3"/>
      <c r="B2185" s="3"/>
      <c r="C2185" s="198"/>
      <c r="D2185" s="3"/>
      <c r="E2185" s="3"/>
      <c r="F2185" s="3"/>
      <c r="G2185" s="3"/>
    </row>
    <row r="2186" spans="1:7" ht="18" x14ac:dyDescent="0.25">
      <c r="A2186" s="3" t="s">
        <v>6</v>
      </c>
      <c r="B2186" s="3"/>
      <c r="C2186" s="198"/>
      <c r="D2186" s="3"/>
      <c r="E2186" s="3"/>
      <c r="F2186" s="3"/>
      <c r="G2186" s="3"/>
    </row>
    <row r="2187" spans="1:7" ht="15.75" x14ac:dyDescent="0.25">
      <c r="A2187" s="6"/>
      <c r="B2187" s="6"/>
      <c r="C2187" s="199"/>
      <c r="D2187" s="6"/>
      <c r="E2187" s="6"/>
      <c r="F2187" s="6"/>
      <c r="G2187" s="6"/>
    </row>
    <row r="2188" spans="1:7" ht="31.5" x14ac:dyDescent="0.2">
      <c r="A2188" s="7" t="s">
        <v>7</v>
      </c>
      <c r="B2188" s="8" t="s">
        <v>8</v>
      </c>
      <c r="C2188" s="8" t="s">
        <v>9</v>
      </c>
      <c r="D2188" s="7" t="s">
        <v>10</v>
      </c>
      <c r="E2188" s="7" t="s">
        <v>11</v>
      </c>
      <c r="F2188" s="7" t="s">
        <v>10</v>
      </c>
      <c r="G2188" s="7" t="s">
        <v>12</v>
      </c>
    </row>
    <row r="2189" spans="1:7" ht="15.75" customHeight="1" x14ac:dyDescent="0.2">
      <c r="A2189" s="269" t="s">
        <v>87</v>
      </c>
      <c r="B2189" s="270"/>
      <c r="C2189" s="270"/>
      <c r="D2189" s="270"/>
      <c r="E2189" s="270"/>
      <c r="F2189" s="270"/>
      <c r="G2189" s="271"/>
    </row>
    <row r="2190" spans="1:7" ht="15.75" customHeight="1" x14ac:dyDescent="0.25">
      <c r="A2190" s="11">
        <v>1</v>
      </c>
      <c r="B2190" s="37" t="s">
        <v>23</v>
      </c>
      <c r="C2190" s="201" t="s">
        <v>24</v>
      </c>
      <c r="D2190" s="40" t="s">
        <v>104</v>
      </c>
      <c r="E2190" s="38">
        <v>40</v>
      </c>
      <c r="F2190" s="40" t="s">
        <v>104</v>
      </c>
      <c r="G2190" s="39">
        <v>2160</v>
      </c>
    </row>
    <row r="2191" spans="1:7" ht="15.75" customHeight="1" x14ac:dyDescent="0.25">
      <c r="A2191" s="11">
        <v>2</v>
      </c>
      <c r="B2191" s="37" t="s">
        <v>23</v>
      </c>
      <c r="C2191" s="201" t="s">
        <v>183</v>
      </c>
      <c r="D2191" s="40">
        <v>19</v>
      </c>
      <c r="E2191" s="38">
        <v>37</v>
      </c>
      <c r="F2191" s="40">
        <v>19</v>
      </c>
      <c r="G2191" s="39">
        <v>1998</v>
      </c>
    </row>
    <row r="2192" spans="1:7" ht="15.75" customHeight="1" x14ac:dyDescent="0.25">
      <c r="A2192" s="11">
        <v>3</v>
      </c>
      <c r="B2192" s="37" t="s">
        <v>23</v>
      </c>
      <c r="C2192" s="201" t="s">
        <v>184</v>
      </c>
      <c r="D2192" s="40" t="s">
        <v>186</v>
      </c>
      <c r="E2192" s="38">
        <v>2</v>
      </c>
      <c r="F2192" s="40" t="s">
        <v>186</v>
      </c>
      <c r="G2192" s="39">
        <v>96</v>
      </c>
    </row>
    <row r="2193" spans="1:7" ht="15.75" customHeight="1" x14ac:dyDescent="0.25">
      <c r="A2193" s="11">
        <v>4</v>
      </c>
      <c r="B2193" s="37" t="s">
        <v>182</v>
      </c>
      <c r="C2193" s="201" t="s">
        <v>24</v>
      </c>
      <c r="D2193" s="40" t="s">
        <v>104</v>
      </c>
      <c r="E2193" s="38">
        <v>10</v>
      </c>
      <c r="F2193" s="40" t="s">
        <v>104</v>
      </c>
      <c r="G2193" s="39">
        <v>540</v>
      </c>
    </row>
    <row r="2194" spans="1:7" ht="15.75" customHeight="1" x14ac:dyDescent="0.2">
      <c r="A2194" s="263" t="s">
        <v>88</v>
      </c>
      <c r="B2194" s="264"/>
      <c r="C2194" s="264"/>
      <c r="D2194" s="264"/>
      <c r="E2194" s="264"/>
      <c r="F2194" s="264"/>
      <c r="G2194" s="265"/>
    </row>
    <row r="2195" spans="1:7" ht="15.75" customHeight="1" x14ac:dyDescent="0.25">
      <c r="A2195" s="11">
        <v>1</v>
      </c>
      <c r="B2195" s="33" t="s">
        <v>23</v>
      </c>
      <c r="C2195" s="194" t="s">
        <v>207</v>
      </c>
      <c r="D2195" s="34" t="s">
        <v>158</v>
      </c>
      <c r="E2195" s="34">
        <v>8</v>
      </c>
      <c r="F2195" s="34" t="s">
        <v>158</v>
      </c>
      <c r="G2195" s="36">
        <v>384</v>
      </c>
    </row>
    <row r="2196" spans="1:7" ht="15.75" customHeight="1" x14ac:dyDescent="0.25">
      <c r="A2196" s="11">
        <f>+A2195+1</f>
        <v>2</v>
      </c>
      <c r="B2196" s="33" t="s">
        <v>232</v>
      </c>
      <c r="C2196" s="194" t="s">
        <v>178</v>
      </c>
      <c r="D2196" s="34" t="s">
        <v>154</v>
      </c>
      <c r="E2196" s="34">
        <v>40</v>
      </c>
      <c r="F2196" s="34" t="s">
        <v>154</v>
      </c>
      <c r="G2196" s="36">
        <v>2350</v>
      </c>
    </row>
    <row r="2197" spans="1:7" ht="15.75" customHeight="1" x14ac:dyDescent="0.25">
      <c r="A2197" s="11">
        <f t="shared" ref="A2197" si="13">+A2196+1</f>
        <v>3</v>
      </c>
      <c r="B2197" s="33" t="s">
        <v>182</v>
      </c>
      <c r="C2197" s="194" t="s">
        <v>217</v>
      </c>
      <c r="D2197" s="34" t="s">
        <v>233</v>
      </c>
      <c r="E2197" s="34">
        <v>7</v>
      </c>
      <c r="F2197" s="34" t="s">
        <v>233</v>
      </c>
      <c r="G2197" s="36">
        <v>336</v>
      </c>
    </row>
    <row r="2198" spans="1:7" ht="15.75" customHeight="1" x14ac:dyDescent="0.25">
      <c r="A2198" s="16"/>
      <c r="B2198" s="14"/>
      <c r="C2198" s="21"/>
      <c r="D2198" s="25"/>
      <c r="E2198" s="13"/>
      <c r="F2198" s="25"/>
      <c r="G2198" s="21"/>
    </row>
    <row r="2199" spans="1:7" ht="15.75" customHeight="1" x14ac:dyDescent="0.2">
      <c r="A2199" s="266" t="s">
        <v>13</v>
      </c>
      <c r="B2199" s="267"/>
      <c r="C2199" s="267"/>
      <c r="D2199" s="268"/>
      <c r="E2199" s="19">
        <f>SUM(E2189:E2198)</f>
        <v>144</v>
      </c>
      <c r="F2199" s="19"/>
      <c r="G2199" s="19">
        <f>SUM(G2189:G2198)</f>
        <v>7864</v>
      </c>
    </row>
    <row r="2201" spans="1:7" ht="18" x14ac:dyDescent="0.25">
      <c r="A2201" s="3"/>
    </row>
    <row r="2202" spans="1:7" ht="18" x14ac:dyDescent="0.25">
      <c r="A2202" s="3"/>
    </row>
    <row r="2205" spans="1:7" ht="18" x14ac:dyDescent="0.25">
      <c r="A2205" s="3" t="s">
        <v>17</v>
      </c>
    </row>
    <row r="2206" spans="1:7" ht="18" x14ac:dyDescent="0.25">
      <c r="A2206" s="3" t="s">
        <v>18</v>
      </c>
    </row>
    <row r="2222" spans="1:7" ht="15.75" x14ac:dyDescent="0.25">
      <c r="A2222" s="1" t="s">
        <v>234</v>
      </c>
    </row>
    <row r="2224" spans="1:7" ht="18" x14ac:dyDescent="0.25">
      <c r="A2224" s="3" t="s">
        <v>0</v>
      </c>
      <c r="B2224" s="4"/>
      <c r="E2224" s="5" t="s">
        <v>235</v>
      </c>
      <c r="G2224" s="5"/>
    </row>
    <row r="2225" spans="1:7" ht="18" x14ac:dyDescent="0.25">
      <c r="A2225" s="3"/>
      <c r="B2225" s="3" t="s">
        <v>1</v>
      </c>
      <c r="C2225" s="198"/>
      <c r="D2225" s="3"/>
      <c r="E2225" s="3"/>
      <c r="F2225" s="3"/>
      <c r="G2225" s="3"/>
    </row>
    <row r="2226" spans="1:7" ht="18" x14ac:dyDescent="0.25">
      <c r="A2226" s="3"/>
      <c r="B2226" s="3" t="s">
        <v>2</v>
      </c>
      <c r="C2226" s="198"/>
      <c r="D2226" s="3"/>
      <c r="E2226" s="3"/>
      <c r="F2226" s="3"/>
      <c r="G2226" s="3"/>
    </row>
    <row r="2227" spans="1:7" ht="18" x14ac:dyDescent="0.25">
      <c r="A2227" s="3"/>
      <c r="B2227" s="3"/>
      <c r="C2227" s="198"/>
      <c r="D2227" s="3"/>
      <c r="E2227" s="3"/>
      <c r="F2227" s="3"/>
      <c r="G2227" s="3"/>
    </row>
    <row r="2228" spans="1:7" ht="18" x14ac:dyDescent="0.25">
      <c r="A2228" s="5" t="s">
        <v>3</v>
      </c>
      <c r="B2228" s="5"/>
      <c r="C2228" s="198"/>
      <c r="D2228" s="5"/>
      <c r="E2228" s="3"/>
      <c r="F2228" s="5"/>
      <c r="G2228" s="3"/>
    </row>
    <row r="2229" spans="1:7" ht="18" x14ac:dyDescent="0.25">
      <c r="A2229" s="3"/>
      <c r="B2229" s="3" t="s">
        <v>4</v>
      </c>
      <c r="C2229" s="198"/>
      <c r="D2229" s="3"/>
      <c r="E2229" s="3"/>
      <c r="F2229" s="3"/>
      <c r="G2229" s="3"/>
    </row>
    <row r="2230" spans="1:7" ht="18" x14ac:dyDescent="0.25">
      <c r="A2230" s="3" t="s">
        <v>5</v>
      </c>
      <c r="B2230" s="3"/>
      <c r="C2230" s="198"/>
      <c r="D2230" s="3"/>
      <c r="E2230" s="3"/>
      <c r="F2230" s="3"/>
      <c r="G2230" s="3"/>
    </row>
    <row r="2231" spans="1:7" ht="18" x14ac:dyDescent="0.25">
      <c r="A2231" s="3"/>
      <c r="B2231" s="3"/>
      <c r="C2231" s="198"/>
      <c r="D2231" s="3"/>
      <c r="E2231" s="3"/>
      <c r="F2231" s="3"/>
      <c r="G2231" s="3"/>
    </row>
    <row r="2232" spans="1:7" ht="18" x14ac:dyDescent="0.25">
      <c r="A2232" s="3" t="s">
        <v>6</v>
      </c>
      <c r="B2232" s="3"/>
      <c r="C2232" s="198"/>
      <c r="D2232" s="3"/>
      <c r="E2232" s="3"/>
      <c r="F2232" s="3"/>
      <c r="G2232" s="3"/>
    </row>
    <row r="2233" spans="1:7" ht="15.75" x14ac:dyDescent="0.25">
      <c r="A2233" s="6"/>
      <c r="B2233" s="6"/>
      <c r="C2233" s="199"/>
      <c r="D2233" s="6"/>
      <c r="E2233" s="6"/>
      <c r="F2233" s="6"/>
      <c r="G2233" s="6"/>
    </row>
    <row r="2234" spans="1:7" ht="31.5" x14ac:dyDescent="0.2">
      <c r="A2234" s="7" t="s">
        <v>7</v>
      </c>
      <c r="B2234" s="8" t="s">
        <v>8</v>
      </c>
      <c r="C2234" s="8" t="s">
        <v>9</v>
      </c>
      <c r="D2234" s="7" t="s">
        <v>10</v>
      </c>
      <c r="E2234" s="7" t="s">
        <v>11</v>
      </c>
      <c r="F2234" s="7" t="s">
        <v>10</v>
      </c>
      <c r="G2234" s="7" t="s">
        <v>12</v>
      </c>
    </row>
    <row r="2235" spans="1:7" ht="15.75" customHeight="1" x14ac:dyDescent="0.2">
      <c r="A2235" s="269" t="s">
        <v>87</v>
      </c>
      <c r="B2235" s="270"/>
      <c r="C2235" s="270"/>
      <c r="D2235" s="270"/>
      <c r="E2235" s="270"/>
      <c r="F2235" s="270"/>
      <c r="G2235" s="271"/>
    </row>
    <row r="2236" spans="1:7" ht="15.75" customHeight="1" x14ac:dyDescent="0.25">
      <c r="A2236" s="11">
        <v>1</v>
      </c>
      <c r="B2236" s="37" t="s">
        <v>237</v>
      </c>
      <c r="C2236" s="201" t="s">
        <v>24</v>
      </c>
      <c r="D2236" s="40">
        <v>86</v>
      </c>
      <c r="E2236" s="38">
        <v>20</v>
      </c>
      <c r="F2236" s="40">
        <v>86</v>
      </c>
      <c r="G2236" s="39">
        <v>1080</v>
      </c>
    </row>
    <row r="2237" spans="1:7" ht="15.75" customHeight="1" x14ac:dyDescent="0.25">
      <c r="A2237" s="11">
        <v>2</v>
      </c>
      <c r="B2237" s="37" t="s">
        <v>23</v>
      </c>
      <c r="C2237" s="201" t="s">
        <v>24</v>
      </c>
      <c r="D2237" s="40">
        <v>86</v>
      </c>
      <c r="E2237" s="38">
        <v>25</v>
      </c>
      <c r="F2237" s="40">
        <v>86</v>
      </c>
      <c r="G2237" s="39">
        <f>D2237*54</f>
        <v>4644</v>
      </c>
    </row>
    <row r="2238" spans="1:7" ht="15.75" customHeight="1" x14ac:dyDescent="0.25">
      <c r="A2238" s="44">
        <v>3</v>
      </c>
      <c r="B2238" s="37" t="s">
        <v>23</v>
      </c>
      <c r="C2238" s="201" t="s">
        <v>24</v>
      </c>
      <c r="D2238" s="40" t="s">
        <v>104</v>
      </c>
      <c r="E2238" s="38">
        <v>30</v>
      </c>
      <c r="F2238" s="40" t="s">
        <v>104</v>
      </c>
      <c r="G2238" s="39">
        <f>+E2238*54</f>
        <v>1620</v>
      </c>
    </row>
    <row r="2239" spans="1:7" ht="15.75" customHeight="1" x14ac:dyDescent="0.25">
      <c r="A2239" s="11">
        <v>4</v>
      </c>
      <c r="B2239" s="37" t="s">
        <v>23</v>
      </c>
      <c r="C2239" s="201" t="s">
        <v>183</v>
      </c>
      <c r="D2239" s="40">
        <v>19</v>
      </c>
      <c r="E2239" s="38">
        <v>26</v>
      </c>
      <c r="F2239" s="40">
        <v>19</v>
      </c>
      <c r="G2239" s="39">
        <v>1404</v>
      </c>
    </row>
    <row r="2240" spans="1:7" ht="15.75" customHeight="1" x14ac:dyDescent="0.25">
      <c r="A2240" s="11">
        <v>5</v>
      </c>
      <c r="B2240" s="37" t="s">
        <v>182</v>
      </c>
      <c r="C2240" s="201" t="s">
        <v>24</v>
      </c>
      <c r="D2240" s="40" t="s">
        <v>104</v>
      </c>
      <c r="E2240" s="38">
        <v>30</v>
      </c>
      <c r="F2240" s="40" t="s">
        <v>104</v>
      </c>
      <c r="G2240" s="39">
        <v>1404</v>
      </c>
    </row>
    <row r="2241" spans="1:7" ht="15.75" customHeight="1" x14ac:dyDescent="0.2">
      <c r="A2241" s="295" t="s">
        <v>88</v>
      </c>
      <c r="B2241" s="296"/>
      <c r="C2241" s="296"/>
      <c r="D2241" s="296"/>
      <c r="E2241" s="296"/>
      <c r="F2241" s="296"/>
      <c r="G2241" s="297"/>
    </row>
    <row r="2242" spans="1:7" ht="15.75" customHeight="1" x14ac:dyDescent="0.25">
      <c r="A2242" s="11">
        <v>1</v>
      </c>
      <c r="B2242" s="33" t="s">
        <v>23</v>
      </c>
      <c r="C2242" s="194" t="s">
        <v>236</v>
      </c>
      <c r="D2242" s="34" t="s">
        <v>158</v>
      </c>
      <c r="E2242" s="34">
        <v>7</v>
      </c>
      <c r="F2242" s="34" t="s">
        <v>158</v>
      </c>
      <c r="G2242" s="36">
        <f>+E2242*48</f>
        <v>336</v>
      </c>
    </row>
    <row r="2243" spans="1:7" ht="15.75" customHeight="1" x14ac:dyDescent="0.25">
      <c r="A2243" s="11">
        <f>+A2242+1</f>
        <v>2</v>
      </c>
      <c r="B2243" s="33" t="s">
        <v>202</v>
      </c>
      <c r="C2243" s="194" t="s">
        <v>178</v>
      </c>
      <c r="D2243" s="34" t="s">
        <v>154</v>
      </c>
      <c r="E2243" s="34">
        <v>35</v>
      </c>
      <c r="F2243" s="34" t="s">
        <v>154</v>
      </c>
      <c r="G2243" s="36">
        <f>+E2243*50</f>
        <v>1750</v>
      </c>
    </row>
    <row r="2244" spans="1:7" ht="15.75" customHeight="1" x14ac:dyDescent="0.25">
      <c r="A2244" s="16"/>
      <c r="B2244" s="14"/>
      <c r="C2244" s="21"/>
      <c r="D2244" s="25"/>
      <c r="E2244" s="13"/>
      <c r="F2244" s="25"/>
      <c r="G2244" s="21"/>
    </row>
    <row r="2245" spans="1:7" ht="15.75" customHeight="1" x14ac:dyDescent="0.2">
      <c r="A2245" s="266" t="s">
        <v>13</v>
      </c>
      <c r="B2245" s="267"/>
      <c r="C2245" s="267"/>
      <c r="D2245" s="268"/>
      <c r="E2245" s="19">
        <f>SUM(E2235:E2244)</f>
        <v>173</v>
      </c>
      <c r="F2245" s="19"/>
      <c r="G2245" s="19">
        <f>SUM(G2235:G2244)</f>
        <v>12238</v>
      </c>
    </row>
    <row r="2247" spans="1:7" ht="18" x14ac:dyDescent="0.25">
      <c r="A2247" s="3"/>
    </row>
    <row r="2248" spans="1:7" ht="18" x14ac:dyDescent="0.25">
      <c r="A2248" s="3"/>
    </row>
    <row r="2251" spans="1:7" ht="18" x14ac:dyDescent="0.25">
      <c r="A2251" s="3" t="s">
        <v>17</v>
      </c>
    </row>
    <row r="2252" spans="1:7" ht="18" x14ac:dyDescent="0.25">
      <c r="A2252" s="3" t="s">
        <v>18</v>
      </c>
    </row>
    <row r="2268" spans="1:7" ht="15.75" x14ac:dyDescent="0.25">
      <c r="A2268" s="1" t="s">
        <v>238</v>
      </c>
    </row>
    <row r="2270" spans="1:7" ht="18" x14ac:dyDescent="0.25">
      <c r="A2270" s="3" t="s">
        <v>0</v>
      </c>
      <c r="B2270" s="4"/>
      <c r="E2270" s="5" t="s">
        <v>239</v>
      </c>
      <c r="G2270" s="5"/>
    </row>
    <row r="2271" spans="1:7" ht="18" x14ac:dyDescent="0.25">
      <c r="A2271" s="3"/>
      <c r="B2271" s="3" t="s">
        <v>1</v>
      </c>
      <c r="C2271" s="198"/>
      <c r="D2271" s="3"/>
      <c r="E2271" s="3"/>
      <c r="F2271" s="3"/>
      <c r="G2271" s="3"/>
    </row>
    <row r="2272" spans="1:7" ht="18" x14ac:dyDescent="0.25">
      <c r="A2272" s="3"/>
      <c r="B2272" s="3" t="s">
        <v>2</v>
      </c>
      <c r="C2272" s="198"/>
      <c r="D2272" s="3"/>
      <c r="E2272" s="3"/>
      <c r="F2272" s="3"/>
      <c r="G2272" s="3"/>
    </row>
    <row r="2273" spans="1:7" ht="18" x14ac:dyDescent="0.25">
      <c r="A2273" s="3"/>
      <c r="B2273" s="3"/>
      <c r="C2273" s="198"/>
      <c r="D2273" s="3"/>
      <c r="E2273" s="3"/>
      <c r="F2273" s="3"/>
      <c r="G2273" s="3"/>
    </row>
    <row r="2274" spans="1:7" ht="18" x14ac:dyDescent="0.25">
      <c r="A2274" s="5" t="s">
        <v>3</v>
      </c>
      <c r="B2274" s="5"/>
      <c r="C2274" s="198"/>
      <c r="D2274" s="5"/>
      <c r="E2274" s="3"/>
      <c r="F2274" s="5"/>
      <c r="G2274" s="3"/>
    </row>
    <row r="2275" spans="1:7" ht="18" x14ac:dyDescent="0.25">
      <c r="A2275" s="3"/>
      <c r="B2275" s="3" t="s">
        <v>4</v>
      </c>
      <c r="C2275" s="198"/>
      <c r="D2275" s="3"/>
      <c r="E2275" s="3"/>
      <c r="F2275" s="3"/>
      <c r="G2275" s="3"/>
    </row>
    <row r="2276" spans="1:7" ht="18" x14ac:dyDescent="0.25">
      <c r="A2276" s="3" t="s">
        <v>5</v>
      </c>
      <c r="B2276" s="3"/>
      <c r="C2276" s="198"/>
      <c r="D2276" s="3"/>
      <c r="E2276" s="3"/>
      <c r="F2276" s="3"/>
      <c r="G2276" s="3"/>
    </row>
    <row r="2277" spans="1:7" ht="18" x14ac:dyDescent="0.25">
      <c r="A2277" s="3"/>
      <c r="B2277" s="3"/>
      <c r="C2277" s="198"/>
      <c r="D2277" s="3"/>
      <c r="E2277" s="3"/>
      <c r="F2277" s="3"/>
      <c r="G2277" s="3"/>
    </row>
    <row r="2278" spans="1:7" ht="18" x14ac:dyDescent="0.25">
      <c r="A2278" s="3" t="s">
        <v>6</v>
      </c>
      <c r="B2278" s="3"/>
      <c r="C2278" s="198"/>
      <c r="D2278" s="3"/>
      <c r="E2278" s="3"/>
      <c r="F2278" s="3"/>
      <c r="G2278" s="3"/>
    </row>
    <row r="2279" spans="1:7" ht="15.75" x14ac:dyDescent="0.25">
      <c r="A2279" s="6"/>
      <c r="B2279" s="6"/>
      <c r="C2279" s="199"/>
      <c r="D2279" s="6"/>
      <c r="E2279" s="6"/>
      <c r="F2279" s="6"/>
      <c r="G2279" s="6"/>
    </row>
    <row r="2280" spans="1:7" ht="31.5" x14ac:dyDescent="0.2">
      <c r="A2280" s="7" t="s">
        <v>7</v>
      </c>
      <c r="B2280" s="8" t="s">
        <v>8</v>
      </c>
      <c r="C2280" s="8" t="s">
        <v>9</v>
      </c>
      <c r="D2280" s="7" t="s">
        <v>10</v>
      </c>
      <c r="E2280" s="7" t="s">
        <v>11</v>
      </c>
      <c r="F2280" s="7" t="s">
        <v>10</v>
      </c>
      <c r="G2280" s="7" t="s">
        <v>12</v>
      </c>
    </row>
    <row r="2281" spans="1:7" ht="15.75" customHeight="1" x14ac:dyDescent="0.2">
      <c r="A2281" s="269" t="s">
        <v>87</v>
      </c>
      <c r="B2281" s="270"/>
      <c r="C2281" s="270"/>
      <c r="D2281" s="270"/>
      <c r="E2281" s="270"/>
      <c r="F2281" s="270"/>
      <c r="G2281" s="271"/>
    </row>
    <row r="2282" spans="1:7" ht="15.75" customHeight="1" x14ac:dyDescent="0.25">
      <c r="A2282" s="11">
        <v>1</v>
      </c>
      <c r="B2282" s="37" t="s">
        <v>19</v>
      </c>
      <c r="C2282" s="201" t="s">
        <v>147</v>
      </c>
      <c r="D2282" s="40">
        <v>165</v>
      </c>
      <c r="E2282" s="38">
        <v>19</v>
      </c>
      <c r="F2282" s="40">
        <v>165</v>
      </c>
      <c r="G2282" s="39">
        <f t="shared" ref="G2282" si="14">+D2282*54</f>
        <v>8910</v>
      </c>
    </row>
    <row r="2283" spans="1:7" ht="15.75" customHeight="1" x14ac:dyDescent="0.25">
      <c r="A2283" s="11">
        <v>2</v>
      </c>
      <c r="B2283" s="37" t="s">
        <v>182</v>
      </c>
      <c r="C2283" s="201" t="s">
        <v>24</v>
      </c>
      <c r="D2283" s="40">
        <v>86</v>
      </c>
      <c r="E2283" s="38">
        <v>28</v>
      </c>
      <c r="F2283" s="40">
        <v>86</v>
      </c>
      <c r="G2283" s="39">
        <f>D2283*54</f>
        <v>4644</v>
      </c>
    </row>
    <row r="2284" spans="1:7" ht="15.75" customHeight="1" x14ac:dyDescent="0.25">
      <c r="A2284" s="44">
        <v>3</v>
      </c>
      <c r="B2284" s="37" t="s">
        <v>182</v>
      </c>
      <c r="C2284" s="201" t="s">
        <v>24</v>
      </c>
      <c r="D2284" s="40" t="s">
        <v>104</v>
      </c>
      <c r="E2284" s="38">
        <v>44</v>
      </c>
      <c r="F2284" s="40" t="s">
        <v>104</v>
      </c>
      <c r="G2284" s="39">
        <f>+E2284*54</f>
        <v>2376</v>
      </c>
    </row>
    <row r="2285" spans="1:7" ht="15.75" customHeight="1" x14ac:dyDescent="0.25">
      <c r="A2285" s="11">
        <v>4</v>
      </c>
      <c r="B2285" s="37" t="s">
        <v>182</v>
      </c>
      <c r="C2285" s="201" t="s">
        <v>24</v>
      </c>
      <c r="D2285" s="40" t="s">
        <v>187</v>
      </c>
      <c r="E2285" s="38">
        <v>13</v>
      </c>
      <c r="F2285" s="40" t="s">
        <v>187</v>
      </c>
      <c r="G2285" s="39">
        <f>+E2285*54</f>
        <v>702</v>
      </c>
    </row>
    <row r="2286" spans="1:7" ht="15.75" customHeight="1" x14ac:dyDescent="0.2">
      <c r="A2286" s="295" t="s">
        <v>88</v>
      </c>
      <c r="B2286" s="296"/>
      <c r="C2286" s="296"/>
      <c r="D2286" s="296"/>
      <c r="E2286" s="296"/>
      <c r="F2286" s="296"/>
      <c r="G2286" s="297"/>
    </row>
    <row r="2287" spans="1:7" ht="15.75" customHeight="1" x14ac:dyDescent="0.25">
      <c r="A2287" s="11">
        <v>1</v>
      </c>
      <c r="B2287" s="33" t="s">
        <v>53</v>
      </c>
      <c r="C2287" s="194" t="s">
        <v>178</v>
      </c>
      <c r="D2287" s="34" t="s">
        <v>154</v>
      </c>
      <c r="E2287" s="34">
        <v>32</v>
      </c>
      <c r="F2287" s="34" t="s">
        <v>154</v>
      </c>
      <c r="G2287" s="36">
        <v>1600</v>
      </c>
    </row>
    <row r="2288" spans="1:7" ht="15.75" customHeight="1" x14ac:dyDescent="0.25">
      <c r="A2288" s="11">
        <f>+A2287+1</f>
        <v>2</v>
      </c>
      <c r="B2288" s="33" t="s">
        <v>19</v>
      </c>
      <c r="C2288" s="194" t="s">
        <v>178</v>
      </c>
      <c r="D2288" s="34" t="s">
        <v>154</v>
      </c>
      <c r="E2288" s="34">
        <v>5</v>
      </c>
      <c r="F2288" s="34" t="s">
        <v>154</v>
      </c>
      <c r="G2288" s="36">
        <v>250</v>
      </c>
    </row>
    <row r="2289" spans="1:7" ht="15.75" customHeight="1" x14ac:dyDescent="0.25">
      <c r="A2289" s="11">
        <f t="shared" ref="A2289:A2290" si="15">+A2288+1</f>
        <v>3</v>
      </c>
      <c r="B2289" s="33" t="s">
        <v>19</v>
      </c>
      <c r="C2289" s="194" t="s">
        <v>180</v>
      </c>
      <c r="D2289" s="34" t="s">
        <v>154</v>
      </c>
      <c r="E2289" s="34">
        <v>10</v>
      </c>
      <c r="F2289" s="34" t="s">
        <v>154</v>
      </c>
      <c r="G2289" s="36">
        <v>500</v>
      </c>
    </row>
    <row r="2290" spans="1:7" ht="15.75" customHeight="1" x14ac:dyDescent="0.25">
      <c r="A2290" s="11">
        <f t="shared" si="15"/>
        <v>4</v>
      </c>
      <c r="B2290" s="33" t="s">
        <v>182</v>
      </c>
      <c r="C2290" s="194" t="s">
        <v>180</v>
      </c>
      <c r="D2290" s="34" t="s">
        <v>154</v>
      </c>
      <c r="E2290" s="34">
        <v>10</v>
      </c>
      <c r="F2290" s="34" t="s">
        <v>154</v>
      </c>
      <c r="G2290" s="36">
        <v>500</v>
      </c>
    </row>
    <row r="2291" spans="1:7" ht="15.75" customHeight="1" x14ac:dyDescent="0.25">
      <c r="A2291" s="16"/>
      <c r="B2291" s="14"/>
      <c r="C2291" s="21"/>
      <c r="D2291" s="25"/>
      <c r="E2291" s="13"/>
      <c r="F2291" s="25"/>
      <c r="G2291" s="21"/>
    </row>
    <row r="2292" spans="1:7" ht="15.75" customHeight="1" x14ac:dyDescent="0.2">
      <c r="A2292" s="266" t="s">
        <v>13</v>
      </c>
      <c r="B2292" s="267"/>
      <c r="C2292" s="267"/>
      <c r="D2292" s="268"/>
      <c r="E2292" s="19">
        <f>SUM(E2281:E2291)</f>
        <v>161</v>
      </c>
      <c r="F2292" s="19"/>
      <c r="G2292" s="19">
        <f>SUM(G2281:G2291)</f>
        <v>19482</v>
      </c>
    </row>
    <row r="2294" spans="1:7" ht="18" x14ac:dyDescent="0.25">
      <c r="A2294" s="3"/>
    </row>
    <row r="2295" spans="1:7" ht="18" x14ac:dyDescent="0.25">
      <c r="A2295" s="3"/>
    </row>
    <row r="2298" spans="1:7" ht="18" x14ac:dyDescent="0.25">
      <c r="A2298" s="3" t="s">
        <v>17</v>
      </c>
    </row>
    <row r="2299" spans="1:7" ht="18" x14ac:dyDescent="0.25">
      <c r="A2299" s="3" t="s">
        <v>18</v>
      </c>
    </row>
    <row r="2314" spans="1:7" ht="15.75" x14ac:dyDescent="0.25">
      <c r="A2314" s="1" t="s">
        <v>240</v>
      </c>
    </row>
    <row r="2316" spans="1:7" ht="18" x14ac:dyDescent="0.25">
      <c r="A2316" s="3" t="s">
        <v>0</v>
      </c>
      <c r="B2316" s="4"/>
      <c r="E2316" s="5" t="s">
        <v>241</v>
      </c>
      <c r="G2316" s="5"/>
    </row>
    <row r="2317" spans="1:7" ht="18" x14ac:dyDescent="0.25">
      <c r="A2317" s="3"/>
      <c r="B2317" s="3" t="s">
        <v>1</v>
      </c>
      <c r="C2317" s="198"/>
      <c r="D2317" s="3"/>
      <c r="E2317" s="3"/>
      <c r="F2317" s="3"/>
      <c r="G2317" s="3"/>
    </row>
    <row r="2318" spans="1:7" ht="18" x14ac:dyDescent="0.25">
      <c r="A2318" s="3"/>
      <c r="B2318" s="3" t="s">
        <v>2</v>
      </c>
      <c r="C2318" s="198"/>
      <c r="D2318" s="3"/>
      <c r="E2318" s="3"/>
      <c r="F2318" s="3"/>
      <c r="G2318" s="3"/>
    </row>
    <row r="2319" spans="1:7" ht="18" x14ac:dyDescent="0.25">
      <c r="A2319" s="3"/>
      <c r="B2319" s="3"/>
      <c r="C2319" s="198"/>
      <c r="D2319" s="3"/>
      <c r="E2319" s="3"/>
      <c r="F2319" s="3"/>
      <c r="G2319" s="3"/>
    </row>
    <row r="2320" spans="1:7" ht="18" x14ac:dyDescent="0.25">
      <c r="A2320" s="5" t="s">
        <v>3</v>
      </c>
      <c r="B2320" s="5"/>
      <c r="C2320" s="198"/>
      <c r="D2320" s="5"/>
      <c r="E2320" s="3"/>
      <c r="F2320" s="5"/>
      <c r="G2320" s="3"/>
    </row>
    <row r="2321" spans="1:7" ht="18" x14ac:dyDescent="0.25">
      <c r="A2321" s="3"/>
      <c r="B2321" s="3" t="s">
        <v>4</v>
      </c>
      <c r="C2321" s="198"/>
      <c r="D2321" s="3"/>
      <c r="E2321" s="3"/>
      <c r="F2321" s="3"/>
      <c r="G2321" s="3"/>
    </row>
    <row r="2322" spans="1:7" ht="18" x14ac:dyDescent="0.25">
      <c r="A2322" s="3" t="s">
        <v>5</v>
      </c>
      <c r="B2322" s="3"/>
      <c r="C2322" s="198"/>
      <c r="D2322" s="3"/>
      <c r="E2322" s="3"/>
      <c r="F2322" s="3"/>
      <c r="G2322" s="3"/>
    </row>
    <row r="2323" spans="1:7" ht="18" x14ac:dyDescent="0.25">
      <c r="A2323" s="3"/>
      <c r="B2323" s="3"/>
      <c r="C2323" s="198"/>
      <c r="D2323" s="3"/>
      <c r="E2323" s="3"/>
      <c r="F2323" s="3"/>
      <c r="G2323" s="3"/>
    </row>
    <row r="2324" spans="1:7" ht="18" x14ac:dyDescent="0.25">
      <c r="A2324" s="3" t="s">
        <v>6</v>
      </c>
      <c r="B2324" s="3"/>
      <c r="C2324" s="198"/>
      <c r="D2324" s="3"/>
      <c r="E2324" s="3"/>
      <c r="F2324" s="3"/>
      <c r="G2324" s="3"/>
    </row>
    <row r="2325" spans="1:7" ht="15.75" x14ac:dyDescent="0.25">
      <c r="A2325" s="6"/>
      <c r="B2325" s="6"/>
      <c r="C2325" s="199"/>
      <c r="D2325" s="6"/>
      <c r="E2325" s="6"/>
      <c r="F2325" s="6"/>
      <c r="G2325" s="6"/>
    </row>
    <row r="2326" spans="1:7" ht="31.5" x14ac:dyDescent="0.2">
      <c r="A2326" s="7" t="s">
        <v>7</v>
      </c>
      <c r="B2326" s="8" t="s">
        <v>8</v>
      </c>
      <c r="C2326" s="8" t="s">
        <v>9</v>
      </c>
      <c r="D2326" s="7" t="s">
        <v>10</v>
      </c>
      <c r="E2326" s="7" t="s">
        <v>11</v>
      </c>
      <c r="F2326" s="7" t="s">
        <v>10</v>
      </c>
      <c r="G2326" s="7" t="s">
        <v>12</v>
      </c>
    </row>
    <row r="2327" spans="1:7" ht="15.75" customHeight="1" x14ac:dyDescent="0.2">
      <c r="A2327" s="269" t="s">
        <v>87</v>
      </c>
      <c r="B2327" s="270"/>
      <c r="C2327" s="270"/>
      <c r="D2327" s="270"/>
      <c r="E2327" s="270"/>
      <c r="F2327" s="270"/>
      <c r="G2327" s="271"/>
    </row>
    <row r="2328" spans="1:7" ht="15.75" customHeight="1" x14ac:dyDescent="0.25">
      <c r="A2328" s="11">
        <v>1</v>
      </c>
      <c r="B2328" s="37" t="s">
        <v>229</v>
      </c>
      <c r="C2328" s="201" t="s">
        <v>24</v>
      </c>
      <c r="D2328" s="40">
        <v>86</v>
      </c>
      <c r="E2328" s="38">
        <v>22</v>
      </c>
      <c r="F2328" s="40">
        <v>86</v>
      </c>
      <c r="G2328" s="39">
        <f>+D2328*54</f>
        <v>4644</v>
      </c>
    </row>
    <row r="2329" spans="1:7" ht="15.75" customHeight="1" x14ac:dyDescent="0.25">
      <c r="A2329" s="11">
        <v>2</v>
      </c>
      <c r="B2329" s="37" t="s">
        <v>229</v>
      </c>
      <c r="C2329" s="201" t="s">
        <v>24</v>
      </c>
      <c r="D2329" s="40" t="s">
        <v>104</v>
      </c>
      <c r="E2329" s="38">
        <v>32</v>
      </c>
      <c r="F2329" s="40" t="s">
        <v>104</v>
      </c>
      <c r="G2329" s="39">
        <f>+E2329*54</f>
        <v>1728</v>
      </c>
    </row>
    <row r="2330" spans="1:7" ht="15.75" customHeight="1" x14ac:dyDescent="0.25">
      <c r="A2330" s="16"/>
      <c r="B2330" s="14"/>
      <c r="C2330" s="21"/>
      <c r="D2330" s="25"/>
      <c r="E2330" s="13"/>
      <c r="F2330" s="25"/>
      <c r="G2330" s="21"/>
    </row>
    <row r="2331" spans="1:7" ht="15.75" customHeight="1" x14ac:dyDescent="0.2">
      <c r="A2331" s="266" t="s">
        <v>13</v>
      </c>
      <c r="B2331" s="267"/>
      <c r="C2331" s="267"/>
      <c r="D2331" s="268"/>
      <c r="E2331" s="19">
        <f>SUM(E2327:E2330)</f>
        <v>54</v>
      </c>
      <c r="F2331" s="19"/>
      <c r="G2331" s="19">
        <f>SUM(G2327:G2330)</f>
        <v>6372</v>
      </c>
    </row>
    <row r="2333" spans="1:7" ht="18" x14ac:dyDescent="0.25">
      <c r="A2333" s="3"/>
    </row>
    <row r="2334" spans="1:7" ht="18" x14ac:dyDescent="0.25">
      <c r="A2334" s="3"/>
    </row>
    <row r="2337" spans="1:1" ht="18" x14ac:dyDescent="0.25">
      <c r="A2337" s="3" t="s">
        <v>17</v>
      </c>
    </row>
    <row r="2338" spans="1:1" ht="18" x14ac:dyDescent="0.25">
      <c r="A2338" s="3" t="s">
        <v>18</v>
      </c>
    </row>
    <row r="2360" spans="1:7" ht="15.75" x14ac:dyDescent="0.25">
      <c r="A2360" s="1" t="s">
        <v>242</v>
      </c>
    </row>
    <row r="2362" spans="1:7" ht="18" x14ac:dyDescent="0.25">
      <c r="A2362" s="3" t="s">
        <v>0</v>
      </c>
      <c r="B2362" s="4"/>
      <c r="E2362" s="5" t="s">
        <v>243</v>
      </c>
      <c r="G2362" s="5"/>
    </row>
    <row r="2363" spans="1:7" ht="18" x14ac:dyDescent="0.25">
      <c r="A2363" s="3"/>
      <c r="B2363" s="3" t="s">
        <v>1</v>
      </c>
      <c r="C2363" s="198"/>
      <c r="D2363" s="3"/>
      <c r="E2363" s="3"/>
      <c r="F2363" s="3"/>
      <c r="G2363" s="3"/>
    </row>
    <row r="2364" spans="1:7" ht="18" x14ac:dyDescent="0.25">
      <c r="A2364" s="3"/>
      <c r="B2364" s="3" t="s">
        <v>2</v>
      </c>
      <c r="C2364" s="198"/>
      <c r="D2364" s="3"/>
      <c r="E2364" s="3"/>
      <c r="F2364" s="3"/>
      <c r="G2364" s="3"/>
    </row>
    <row r="2365" spans="1:7" ht="18" x14ac:dyDescent="0.25">
      <c r="A2365" s="3"/>
      <c r="B2365" s="3"/>
      <c r="C2365" s="198"/>
      <c r="D2365" s="3"/>
      <c r="E2365" s="3"/>
      <c r="F2365" s="3"/>
      <c r="G2365" s="3"/>
    </row>
    <row r="2366" spans="1:7" ht="18" x14ac:dyDescent="0.25">
      <c r="A2366" s="5" t="s">
        <v>3</v>
      </c>
      <c r="B2366" s="5"/>
      <c r="C2366" s="198"/>
      <c r="D2366" s="5"/>
      <c r="E2366" s="3"/>
      <c r="F2366" s="5"/>
      <c r="G2366" s="3"/>
    </row>
    <row r="2367" spans="1:7" ht="18" x14ac:dyDescent="0.25">
      <c r="A2367" s="3"/>
      <c r="B2367" s="3" t="s">
        <v>4</v>
      </c>
      <c r="C2367" s="198"/>
      <c r="D2367" s="3"/>
      <c r="E2367" s="3"/>
      <c r="F2367" s="3"/>
      <c r="G2367" s="3"/>
    </row>
    <row r="2368" spans="1:7" ht="18" x14ac:dyDescent="0.25">
      <c r="A2368" s="3" t="s">
        <v>5</v>
      </c>
      <c r="B2368" s="3"/>
      <c r="C2368" s="198"/>
      <c r="D2368" s="3"/>
      <c r="E2368" s="3"/>
      <c r="F2368" s="3"/>
      <c r="G2368" s="3"/>
    </row>
    <row r="2369" spans="1:7" ht="18" x14ac:dyDescent="0.25">
      <c r="A2369" s="3"/>
      <c r="B2369" s="3"/>
      <c r="C2369" s="198"/>
      <c r="D2369" s="3"/>
      <c r="E2369" s="3"/>
      <c r="F2369" s="3"/>
      <c r="G2369" s="3"/>
    </row>
    <row r="2370" spans="1:7" ht="18" x14ac:dyDescent="0.25">
      <c r="A2370" s="3" t="s">
        <v>6</v>
      </c>
      <c r="B2370" s="3"/>
      <c r="C2370" s="198"/>
      <c r="D2370" s="3"/>
      <c r="E2370" s="3"/>
      <c r="F2370" s="3"/>
      <c r="G2370" s="3"/>
    </row>
    <row r="2371" spans="1:7" ht="15.75" x14ac:dyDescent="0.25">
      <c r="A2371" s="6"/>
      <c r="B2371" s="6"/>
      <c r="C2371" s="199"/>
      <c r="D2371" s="6"/>
      <c r="E2371" s="6"/>
      <c r="F2371" s="6"/>
      <c r="G2371" s="6"/>
    </row>
    <row r="2372" spans="1:7" ht="31.5" x14ac:dyDescent="0.2">
      <c r="A2372" s="7" t="s">
        <v>7</v>
      </c>
      <c r="B2372" s="8" t="s">
        <v>8</v>
      </c>
      <c r="C2372" s="8" t="s">
        <v>9</v>
      </c>
      <c r="D2372" s="7" t="s">
        <v>10</v>
      </c>
      <c r="E2372" s="7" t="s">
        <v>11</v>
      </c>
      <c r="F2372" s="7" t="s">
        <v>10</v>
      </c>
      <c r="G2372" s="7" t="s">
        <v>12</v>
      </c>
    </row>
    <row r="2373" spans="1:7" ht="15.75" customHeight="1" x14ac:dyDescent="0.2">
      <c r="A2373" s="295" t="s">
        <v>88</v>
      </c>
      <c r="B2373" s="296"/>
      <c r="C2373" s="296"/>
      <c r="D2373" s="296"/>
      <c r="E2373" s="296"/>
      <c r="F2373" s="296"/>
      <c r="G2373" s="297"/>
    </row>
    <row r="2374" spans="1:7" ht="15.75" customHeight="1" x14ac:dyDescent="0.25">
      <c r="A2374" s="11">
        <v>1</v>
      </c>
      <c r="B2374" s="33" t="s">
        <v>229</v>
      </c>
      <c r="C2374" s="194" t="s">
        <v>180</v>
      </c>
      <c r="D2374" s="34" t="s">
        <v>154</v>
      </c>
      <c r="E2374" s="34">
        <v>18</v>
      </c>
      <c r="F2374" s="34" t="s">
        <v>154</v>
      </c>
      <c r="G2374" s="36">
        <v>900</v>
      </c>
    </row>
    <row r="2375" spans="1:7" ht="15.75" customHeight="1" x14ac:dyDescent="0.25">
      <c r="A2375" s="11">
        <f>+A2374+1</f>
        <v>2</v>
      </c>
      <c r="B2375" s="33" t="s">
        <v>23</v>
      </c>
      <c r="C2375" s="194" t="s">
        <v>217</v>
      </c>
      <c r="D2375" s="34" t="s">
        <v>244</v>
      </c>
      <c r="E2375" s="34">
        <v>14</v>
      </c>
      <c r="F2375" s="34" t="s">
        <v>244</v>
      </c>
      <c r="G2375" s="36">
        <v>656.3</v>
      </c>
    </row>
    <row r="2376" spans="1:7" ht="15.75" customHeight="1" x14ac:dyDescent="0.25">
      <c r="A2376" s="11">
        <f t="shared" ref="A2376:A2377" si="16">+A2375+1</f>
        <v>3</v>
      </c>
      <c r="B2376" s="33" t="s">
        <v>23</v>
      </c>
      <c r="C2376" s="194" t="s">
        <v>157</v>
      </c>
      <c r="D2376" s="34" t="s">
        <v>158</v>
      </c>
      <c r="E2376" s="34">
        <v>1</v>
      </c>
      <c r="F2376" s="34" t="s">
        <v>158</v>
      </c>
      <c r="G2376" s="36">
        <v>48</v>
      </c>
    </row>
    <row r="2377" spans="1:7" ht="15.75" customHeight="1" x14ac:dyDescent="0.25">
      <c r="A2377" s="11">
        <f t="shared" si="16"/>
        <v>4</v>
      </c>
      <c r="B2377" s="33" t="s">
        <v>23</v>
      </c>
      <c r="C2377" s="194" t="s">
        <v>177</v>
      </c>
      <c r="D2377" s="34" t="s">
        <v>154</v>
      </c>
      <c r="E2377" s="34">
        <v>2</v>
      </c>
      <c r="F2377" s="34" t="s">
        <v>154</v>
      </c>
      <c r="G2377" s="36">
        <v>118</v>
      </c>
    </row>
    <row r="2378" spans="1:7" ht="15.75" customHeight="1" x14ac:dyDescent="0.25">
      <c r="A2378" s="16"/>
      <c r="B2378" s="14"/>
      <c r="C2378" s="21"/>
      <c r="D2378" s="25"/>
      <c r="E2378" s="13"/>
      <c r="F2378" s="25"/>
      <c r="G2378" s="21"/>
    </row>
    <row r="2379" spans="1:7" ht="15.75" customHeight="1" x14ac:dyDescent="0.2">
      <c r="A2379" s="266" t="s">
        <v>13</v>
      </c>
      <c r="B2379" s="267"/>
      <c r="C2379" s="267"/>
      <c r="D2379" s="268"/>
      <c r="E2379" s="19">
        <f>SUM(E2373:E2378)</f>
        <v>35</v>
      </c>
      <c r="F2379" s="19"/>
      <c r="G2379" s="19">
        <f>SUM(G2373:G2378)</f>
        <v>1722.3</v>
      </c>
    </row>
    <row r="2381" spans="1:7" ht="18" x14ac:dyDescent="0.25">
      <c r="A2381" s="3"/>
    </row>
    <row r="2382" spans="1:7" ht="18" x14ac:dyDescent="0.25">
      <c r="A2382" s="3"/>
    </row>
    <row r="2385" spans="1:1" ht="18" x14ac:dyDescent="0.25">
      <c r="A2385" s="3" t="s">
        <v>17</v>
      </c>
    </row>
    <row r="2386" spans="1:1" ht="18" x14ac:dyDescent="0.25">
      <c r="A2386" s="3" t="s">
        <v>18</v>
      </c>
    </row>
    <row r="2406" spans="1:7" ht="15.75" x14ac:dyDescent="0.25">
      <c r="A2406" s="1" t="s">
        <v>245</v>
      </c>
    </row>
    <row r="2408" spans="1:7" ht="18" x14ac:dyDescent="0.25">
      <c r="A2408" s="3" t="s">
        <v>0</v>
      </c>
      <c r="B2408" s="4"/>
      <c r="E2408" s="5" t="s">
        <v>251</v>
      </c>
      <c r="G2408" s="5"/>
    </row>
    <row r="2409" spans="1:7" ht="18" x14ac:dyDescent="0.25">
      <c r="A2409" s="3"/>
      <c r="B2409" s="3" t="s">
        <v>1</v>
      </c>
      <c r="C2409" s="198"/>
      <c r="D2409" s="3"/>
      <c r="E2409" s="3"/>
      <c r="F2409" s="3"/>
      <c r="G2409" s="3"/>
    </row>
    <row r="2410" spans="1:7" ht="18" x14ac:dyDescent="0.25">
      <c r="A2410" s="3"/>
      <c r="B2410" s="3" t="s">
        <v>2</v>
      </c>
      <c r="C2410" s="198"/>
      <c r="D2410" s="3"/>
      <c r="E2410" s="3"/>
      <c r="F2410" s="3"/>
      <c r="G2410" s="3"/>
    </row>
    <row r="2411" spans="1:7" ht="18" x14ac:dyDescent="0.25">
      <c r="A2411" s="3"/>
      <c r="B2411" s="3"/>
      <c r="C2411" s="198"/>
      <c r="D2411" s="3"/>
      <c r="E2411" s="3"/>
      <c r="F2411" s="3"/>
      <c r="G2411" s="3"/>
    </row>
    <row r="2412" spans="1:7" ht="18" x14ac:dyDescent="0.25">
      <c r="A2412" s="5" t="s">
        <v>3</v>
      </c>
      <c r="B2412" s="5"/>
      <c r="C2412" s="198"/>
      <c r="D2412" s="5"/>
      <c r="E2412" s="3"/>
      <c r="F2412" s="5"/>
      <c r="G2412" s="3"/>
    </row>
    <row r="2413" spans="1:7" ht="18" x14ac:dyDescent="0.25">
      <c r="A2413" s="3"/>
      <c r="B2413" s="3" t="s">
        <v>4</v>
      </c>
      <c r="C2413" s="198"/>
      <c r="D2413" s="3"/>
      <c r="E2413" s="3"/>
      <c r="F2413" s="3"/>
      <c r="G2413" s="3"/>
    </row>
    <row r="2414" spans="1:7" ht="18" x14ac:dyDescent="0.25">
      <c r="A2414" s="3" t="s">
        <v>5</v>
      </c>
      <c r="B2414" s="3"/>
      <c r="C2414" s="198"/>
      <c r="D2414" s="3"/>
      <c r="E2414" s="3"/>
      <c r="F2414" s="3"/>
      <c r="G2414" s="3"/>
    </row>
    <row r="2415" spans="1:7" ht="18" x14ac:dyDescent="0.25">
      <c r="A2415" s="3"/>
      <c r="B2415" s="3"/>
      <c r="C2415" s="198"/>
      <c r="D2415" s="3"/>
      <c r="E2415" s="3"/>
      <c r="F2415" s="3"/>
      <c r="G2415" s="3"/>
    </row>
    <row r="2416" spans="1:7" ht="18" x14ac:dyDescent="0.25">
      <c r="A2416" s="3" t="s">
        <v>6</v>
      </c>
      <c r="B2416" s="3"/>
      <c r="C2416" s="198"/>
      <c r="D2416" s="3"/>
      <c r="E2416" s="3"/>
      <c r="F2416" s="3"/>
      <c r="G2416" s="3"/>
    </row>
    <row r="2417" spans="1:7" ht="15.75" x14ac:dyDescent="0.25">
      <c r="A2417" s="6"/>
      <c r="B2417" s="6"/>
      <c r="C2417" s="199"/>
      <c r="D2417" s="6"/>
      <c r="E2417" s="6"/>
      <c r="F2417" s="6"/>
      <c r="G2417" s="6"/>
    </row>
    <row r="2418" spans="1:7" ht="31.5" x14ac:dyDescent="0.2">
      <c r="A2418" s="7" t="s">
        <v>7</v>
      </c>
      <c r="B2418" s="8" t="s">
        <v>8</v>
      </c>
      <c r="C2418" s="8" t="s">
        <v>9</v>
      </c>
      <c r="D2418" s="7" t="s">
        <v>10</v>
      </c>
      <c r="E2418" s="7" t="s">
        <v>11</v>
      </c>
      <c r="F2418" s="7" t="s">
        <v>10</v>
      </c>
      <c r="G2418" s="7" t="s">
        <v>12</v>
      </c>
    </row>
    <row r="2419" spans="1:7" ht="15.75" customHeight="1" x14ac:dyDescent="0.2">
      <c r="A2419" s="269" t="s">
        <v>87</v>
      </c>
      <c r="B2419" s="270"/>
      <c r="C2419" s="270"/>
      <c r="D2419" s="270"/>
      <c r="E2419" s="270"/>
      <c r="F2419" s="270"/>
      <c r="G2419" s="271"/>
    </row>
    <row r="2420" spans="1:7" ht="15.75" customHeight="1" x14ac:dyDescent="0.25">
      <c r="A2420" s="11">
        <v>1</v>
      </c>
      <c r="B2420" s="37" t="s">
        <v>237</v>
      </c>
      <c r="C2420" s="201" t="s">
        <v>24</v>
      </c>
      <c r="D2420" s="40">
        <v>86</v>
      </c>
      <c r="E2420" s="38">
        <v>34</v>
      </c>
      <c r="F2420" s="40">
        <v>86</v>
      </c>
      <c r="G2420" s="39">
        <f>+E2420*54</f>
        <v>1836</v>
      </c>
    </row>
    <row r="2421" spans="1:7" ht="15.75" customHeight="1" x14ac:dyDescent="0.2">
      <c r="A2421" s="295" t="s">
        <v>88</v>
      </c>
      <c r="B2421" s="296"/>
      <c r="C2421" s="296"/>
      <c r="D2421" s="296"/>
      <c r="E2421" s="296"/>
      <c r="F2421" s="296"/>
      <c r="G2421" s="297"/>
    </row>
    <row r="2422" spans="1:7" ht="15.75" customHeight="1" x14ac:dyDescent="0.25">
      <c r="A2422" s="11">
        <v>1</v>
      </c>
      <c r="B2422" s="33" t="s">
        <v>225</v>
      </c>
      <c r="C2422" s="194" t="s">
        <v>180</v>
      </c>
      <c r="D2422" s="34" t="s">
        <v>154</v>
      </c>
      <c r="E2422" s="34">
        <v>21</v>
      </c>
      <c r="F2422" s="34" t="s">
        <v>154</v>
      </c>
      <c r="G2422" s="36">
        <v>1010</v>
      </c>
    </row>
    <row r="2423" spans="1:7" ht="15.75" customHeight="1" x14ac:dyDescent="0.25">
      <c r="A2423" s="11">
        <f>+A2422+1</f>
        <v>2</v>
      </c>
      <c r="B2423" s="33" t="s">
        <v>246</v>
      </c>
      <c r="C2423" s="194" t="s">
        <v>178</v>
      </c>
      <c r="D2423" s="34" t="s">
        <v>154</v>
      </c>
      <c r="E2423" s="34">
        <v>10</v>
      </c>
      <c r="F2423" s="34" t="s">
        <v>154</v>
      </c>
      <c r="G2423" s="36">
        <v>500</v>
      </c>
    </row>
    <row r="2424" spans="1:7" ht="15.75" customHeight="1" x14ac:dyDescent="0.25">
      <c r="A2424" s="11">
        <f t="shared" ref="A2424:A2425" si="17">+A2423+1</f>
        <v>3</v>
      </c>
      <c r="B2424" s="33" t="s">
        <v>247</v>
      </c>
      <c r="C2424" s="194" t="s">
        <v>248</v>
      </c>
      <c r="D2424" s="34" t="s">
        <v>154</v>
      </c>
      <c r="E2424" s="34">
        <v>10</v>
      </c>
      <c r="F2424" s="34" t="s">
        <v>154</v>
      </c>
      <c r="G2424" s="36">
        <v>500</v>
      </c>
    </row>
    <row r="2425" spans="1:7" ht="15.75" customHeight="1" x14ac:dyDescent="0.25">
      <c r="A2425" s="11">
        <f t="shared" si="17"/>
        <v>4</v>
      </c>
      <c r="B2425" s="33" t="s">
        <v>247</v>
      </c>
      <c r="C2425" s="194" t="s">
        <v>180</v>
      </c>
      <c r="D2425" s="34" t="s">
        <v>181</v>
      </c>
      <c r="E2425" s="34">
        <v>2</v>
      </c>
      <c r="F2425" s="34" t="s">
        <v>181</v>
      </c>
      <c r="G2425" s="36">
        <v>96</v>
      </c>
    </row>
    <row r="2426" spans="1:7" ht="15.75" customHeight="1" x14ac:dyDescent="0.25">
      <c r="A2426" s="16"/>
      <c r="B2426" s="14"/>
      <c r="C2426" s="21"/>
      <c r="D2426" s="25"/>
      <c r="E2426" s="13"/>
      <c r="F2426" s="25"/>
      <c r="G2426" s="21"/>
    </row>
    <row r="2427" spans="1:7" ht="15.75" customHeight="1" x14ac:dyDescent="0.2">
      <c r="A2427" s="266" t="s">
        <v>13</v>
      </c>
      <c r="B2427" s="267"/>
      <c r="C2427" s="267"/>
      <c r="D2427" s="268"/>
      <c r="E2427" s="19">
        <f>SUM(E2419:E2426)</f>
        <v>77</v>
      </c>
      <c r="F2427" s="19"/>
      <c r="G2427" s="19">
        <f>SUM(G2419:G2426)</f>
        <v>3942</v>
      </c>
    </row>
    <row r="2429" spans="1:7" ht="18" x14ac:dyDescent="0.25">
      <c r="A2429" s="3"/>
    </row>
    <row r="2430" spans="1:7" ht="18" x14ac:dyDescent="0.25">
      <c r="A2430" s="3"/>
    </row>
    <row r="2433" spans="1:1" ht="18" x14ac:dyDescent="0.25">
      <c r="A2433" s="3" t="s">
        <v>17</v>
      </c>
    </row>
    <row r="2434" spans="1:1" ht="18" x14ac:dyDescent="0.25">
      <c r="A2434" s="3" t="s">
        <v>18</v>
      </c>
    </row>
    <row r="2452" spans="1:7" ht="15.75" x14ac:dyDescent="0.25">
      <c r="A2452" s="1" t="s">
        <v>249</v>
      </c>
    </row>
    <row r="2454" spans="1:7" ht="18" x14ac:dyDescent="0.25">
      <c r="A2454" s="3" t="s">
        <v>0</v>
      </c>
      <c r="B2454" s="4"/>
      <c r="E2454" s="5" t="s">
        <v>250</v>
      </c>
      <c r="G2454" s="5"/>
    </row>
    <row r="2455" spans="1:7" ht="18" x14ac:dyDescent="0.25">
      <c r="A2455" s="3"/>
      <c r="B2455" s="3" t="s">
        <v>1</v>
      </c>
      <c r="C2455" s="198"/>
      <c r="D2455" s="3"/>
      <c r="E2455" s="3"/>
      <c r="F2455" s="3"/>
      <c r="G2455" s="3"/>
    </row>
    <row r="2456" spans="1:7" ht="18" x14ac:dyDescent="0.25">
      <c r="A2456" s="3"/>
      <c r="B2456" s="3" t="s">
        <v>2</v>
      </c>
      <c r="C2456" s="198"/>
      <c r="D2456" s="3"/>
      <c r="E2456" s="3"/>
      <c r="F2456" s="3"/>
      <c r="G2456" s="3"/>
    </row>
    <row r="2457" spans="1:7" ht="18" x14ac:dyDescent="0.25">
      <c r="A2457" s="3"/>
      <c r="B2457" s="3"/>
      <c r="C2457" s="198"/>
      <c r="D2457" s="3"/>
      <c r="E2457" s="3"/>
      <c r="F2457" s="3"/>
      <c r="G2457" s="3"/>
    </row>
    <row r="2458" spans="1:7" ht="18" x14ac:dyDescent="0.25">
      <c r="A2458" s="5" t="s">
        <v>3</v>
      </c>
      <c r="B2458" s="5"/>
      <c r="C2458" s="198"/>
      <c r="D2458" s="5"/>
      <c r="E2458" s="3"/>
      <c r="F2458" s="5"/>
      <c r="G2458" s="3"/>
    </row>
    <row r="2459" spans="1:7" ht="18" x14ac:dyDescent="0.25">
      <c r="A2459" s="3"/>
      <c r="B2459" s="3" t="s">
        <v>4</v>
      </c>
      <c r="C2459" s="198"/>
      <c r="D2459" s="3"/>
      <c r="E2459" s="3"/>
      <c r="F2459" s="3"/>
      <c r="G2459" s="3"/>
    </row>
    <row r="2460" spans="1:7" ht="18" x14ac:dyDescent="0.25">
      <c r="A2460" s="3" t="s">
        <v>5</v>
      </c>
      <c r="B2460" s="3"/>
      <c r="C2460" s="198"/>
      <c r="D2460" s="3"/>
      <c r="E2460" s="3"/>
      <c r="F2460" s="3"/>
      <c r="G2460" s="3"/>
    </row>
    <row r="2461" spans="1:7" ht="18" x14ac:dyDescent="0.25">
      <c r="A2461" s="3"/>
      <c r="B2461" s="3"/>
      <c r="C2461" s="198"/>
      <c r="D2461" s="3"/>
      <c r="E2461" s="3"/>
      <c r="F2461" s="3"/>
      <c r="G2461" s="3"/>
    </row>
    <row r="2462" spans="1:7" ht="18" x14ac:dyDescent="0.25">
      <c r="A2462" s="3" t="s">
        <v>6</v>
      </c>
      <c r="B2462" s="3"/>
      <c r="C2462" s="198"/>
      <c r="D2462" s="3"/>
      <c r="E2462" s="3"/>
      <c r="F2462" s="3"/>
      <c r="G2462" s="3"/>
    </row>
    <row r="2463" spans="1:7" ht="15.75" x14ac:dyDescent="0.25">
      <c r="A2463" s="6"/>
      <c r="B2463" s="6"/>
      <c r="C2463" s="199"/>
      <c r="D2463" s="6"/>
      <c r="E2463" s="6"/>
      <c r="F2463" s="6"/>
      <c r="G2463" s="6"/>
    </row>
    <row r="2464" spans="1:7" ht="31.5" x14ac:dyDescent="0.2">
      <c r="A2464" s="7" t="s">
        <v>7</v>
      </c>
      <c r="B2464" s="8" t="s">
        <v>8</v>
      </c>
      <c r="C2464" s="8" t="s">
        <v>9</v>
      </c>
      <c r="D2464" s="7" t="s">
        <v>10</v>
      </c>
      <c r="E2464" s="7" t="s">
        <v>11</v>
      </c>
      <c r="F2464" s="7" t="s">
        <v>10</v>
      </c>
      <c r="G2464" s="7" t="s">
        <v>12</v>
      </c>
    </row>
    <row r="2465" spans="1:7" ht="15.75" customHeight="1" x14ac:dyDescent="0.2">
      <c r="A2465" s="295" t="s">
        <v>88</v>
      </c>
      <c r="B2465" s="296"/>
      <c r="C2465" s="296"/>
      <c r="D2465" s="296"/>
      <c r="E2465" s="296"/>
      <c r="F2465" s="296"/>
      <c r="G2465" s="297"/>
    </row>
    <row r="2466" spans="1:7" ht="15.75" customHeight="1" x14ac:dyDescent="0.25">
      <c r="A2466" s="11">
        <v>1</v>
      </c>
      <c r="B2466" s="33" t="s">
        <v>252</v>
      </c>
      <c r="C2466" s="194" t="s">
        <v>142</v>
      </c>
      <c r="D2466" s="34" t="s">
        <v>253</v>
      </c>
      <c r="E2466" s="35">
        <v>9</v>
      </c>
      <c r="F2466" s="34" t="s">
        <v>253</v>
      </c>
      <c r="G2466" s="36">
        <v>934.14</v>
      </c>
    </row>
    <row r="2467" spans="1:7" ht="15.75" customHeight="1" x14ac:dyDescent="0.25">
      <c r="A2467" s="11">
        <f>+A2466+1</f>
        <v>2</v>
      </c>
      <c r="B2467" s="33" t="s">
        <v>37</v>
      </c>
      <c r="C2467" s="194" t="s">
        <v>42</v>
      </c>
      <c r="D2467" s="34" t="s">
        <v>154</v>
      </c>
      <c r="E2467" s="34">
        <v>6</v>
      </c>
      <c r="F2467" s="34" t="s">
        <v>154</v>
      </c>
      <c r="G2467" s="36">
        <v>300</v>
      </c>
    </row>
    <row r="2468" spans="1:7" ht="15.75" customHeight="1" x14ac:dyDescent="0.25">
      <c r="A2468" s="16"/>
      <c r="B2468" s="14"/>
      <c r="C2468" s="21"/>
      <c r="D2468" s="25"/>
      <c r="E2468" s="13"/>
      <c r="F2468" s="25"/>
      <c r="G2468" s="21"/>
    </row>
    <row r="2469" spans="1:7" ht="15.75" customHeight="1" x14ac:dyDescent="0.2">
      <c r="A2469" s="266" t="s">
        <v>13</v>
      </c>
      <c r="B2469" s="267"/>
      <c r="C2469" s="267"/>
      <c r="D2469" s="268"/>
      <c r="E2469" s="19">
        <f>SUM(E2465:E2468)</f>
        <v>15</v>
      </c>
      <c r="F2469" s="19"/>
      <c r="G2469" s="19">
        <f>SUM(G2465:G2468)</f>
        <v>1234.1399999999999</v>
      </c>
    </row>
    <row r="2471" spans="1:7" ht="18" x14ac:dyDescent="0.25">
      <c r="A2471" s="3"/>
    </row>
    <row r="2472" spans="1:7" ht="18" x14ac:dyDescent="0.25">
      <c r="A2472" s="3"/>
    </row>
    <row r="2475" spans="1:7" ht="18" x14ac:dyDescent="0.25">
      <c r="A2475" s="3" t="s">
        <v>17</v>
      </c>
    </row>
    <row r="2476" spans="1:7" ht="18" x14ac:dyDescent="0.25">
      <c r="A2476" s="3" t="s">
        <v>18</v>
      </c>
    </row>
    <row r="2497" spans="1:7" ht="15.75" x14ac:dyDescent="0.25">
      <c r="A2497" s="1" t="s">
        <v>254</v>
      </c>
    </row>
    <row r="2499" spans="1:7" ht="18" x14ac:dyDescent="0.25">
      <c r="A2499" s="3" t="s">
        <v>0</v>
      </c>
      <c r="B2499" s="4"/>
      <c r="E2499" s="5" t="s">
        <v>255</v>
      </c>
      <c r="G2499" s="5"/>
    </row>
    <row r="2500" spans="1:7" ht="18" x14ac:dyDescent="0.25">
      <c r="A2500" s="3"/>
      <c r="B2500" s="3" t="s">
        <v>1</v>
      </c>
      <c r="C2500" s="198"/>
      <c r="D2500" s="3"/>
      <c r="E2500" s="3"/>
      <c r="F2500" s="3"/>
      <c r="G2500" s="3"/>
    </row>
    <row r="2501" spans="1:7" ht="18" x14ac:dyDescent="0.25">
      <c r="A2501" s="3"/>
      <c r="B2501" s="3" t="s">
        <v>2</v>
      </c>
      <c r="C2501" s="198"/>
      <c r="D2501" s="3"/>
      <c r="E2501" s="3"/>
      <c r="F2501" s="3"/>
      <c r="G2501" s="3"/>
    </row>
    <row r="2502" spans="1:7" ht="18" x14ac:dyDescent="0.25">
      <c r="A2502" s="3"/>
      <c r="B2502" s="3"/>
      <c r="C2502" s="198"/>
      <c r="D2502" s="3"/>
      <c r="E2502" s="3"/>
      <c r="F2502" s="3"/>
      <c r="G2502" s="3"/>
    </row>
    <row r="2503" spans="1:7" ht="18" x14ac:dyDescent="0.25">
      <c r="A2503" s="5" t="s">
        <v>3</v>
      </c>
      <c r="B2503" s="5"/>
      <c r="C2503" s="198"/>
      <c r="D2503" s="5"/>
      <c r="E2503" s="3"/>
      <c r="F2503" s="5"/>
      <c r="G2503" s="3"/>
    </row>
    <row r="2504" spans="1:7" ht="18" x14ac:dyDescent="0.25">
      <c r="A2504" s="3"/>
      <c r="B2504" s="3" t="s">
        <v>4</v>
      </c>
      <c r="C2504" s="198"/>
      <c r="D2504" s="3"/>
      <c r="E2504" s="3"/>
      <c r="F2504" s="3"/>
      <c r="G2504" s="3"/>
    </row>
    <row r="2505" spans="1:7" ht="18" x14ac:dyDescent="0.25">
      <c r="A2505" s="3" t="s">
        <v>5</v>
      </c>
      <c r="B2505" s="3"/>
      <c r="C2505" s="198"/>
      <c r="D2505" s="3"/>
      <c r="E2505" s="3"/>
      <c r="F2505" s="3"/>
      <c r="G2505" s="3"/>
    </row>
    <row r="2506" spans="1:7" ht="18" x14ac:dyDescent="0.25">
      <c r="A2506" s="3"/>
      <c r="B2506" s="3"/>
      <c r="C2506" s="198"/>
      <c r="D2506" s="3"/>
      <c r="E2506" s="3"/>
      <c r="F2506" s="3"/>
      <c r="G2506" s="3"/>
    </row>
    <row r="2507" spans="1:7" ht="18" x14ac:dyDescent="0.25">
      <c r="A2507" s="3" t="s">
        <v>6</v>
      </c>
      <c r="B2507" s="3"/>
      <c r="C2507" s="198"/>
      <c r="D2507" s="3"/>
      <c r="E2507" s="3"/>
      <c r="F2507" s="3"/>
      <c r="G2507" s="3"/>
    </row>
    <row r="2508" spans="1:7" ht="15.75" x14ac:dyDescent="0.25">
      <c r="A2508" s="6"/>
      <c r="B2508" s="6"/>
      <c r="C2508" s="199"/>
      <c r="D2508" s="6"/>
      <c r="E2508" s="6"/>
      <c r="F2508" s="6"/>
      <c r="G2508" s="6"/>
    </row>
    <row r="2509" spans="1:7" ht="31.5" x14ac:dyDescent="0.2">
      <c r="A2509" s="7" t="s">
        <v>7</v>
      </c>
      <c r="B2509" s="8" t="s">
        <v>8</v>
      </c>
      <c r="C2509" s="8" t="s">
        <v>9</v>
      </c>
      <c r="D2509" s="7" t="s">
        <v>10</v>
      </c>
      <c r="E2509" s="7" t="s">
        <v>11</v>
      </c>
      <c r="F2509" s="7" t="s">
        <v>10</v>
      </c>
      <c r="G2509" s="7" t="s">
        <v>12</v>
      </c>
    </row>
    <row r="2510" spans="1:7" ht="15.75" customHeight="1" x14ac:dyDescent="0.2">
      <c r="A2510" s="295" t="s">
        <v>88</v>
      </c>
      <c r="B2510" s="296"/>
      <c r="C2510" s="296"/>
      <c r="D2510" s="296"/>
      <c r="E2510" s="296"/>
      <c r="F2510" s="296"/>
      <c r="G2510" s="297"/>
    </row>
    <row r="2511" spans="1:7" ht="15.75" customHeight="1" x14ac:dyDescent="0.25">
      <c r="A2511" s="11">
        <v>1</v>
      </c>
      <c r="B2511" s="33" t="s">
        <v>237</v>
      </c>
      <c r="C2511" s="194" t="s">
        <v>217</v>
      </c>
      <c r="D2511" s="34">
        <v>86</v>
      </c>
      <c r="E2511" s="34">
        <v>10</v>
      </c>
      <c r="F2511" s="34">
        <v>86</v>
      </c>
      <c r="G2511" s="36">
        <f>E2511*54</f>
        <v>540</v>
      </c>
    </row>
    <row r="2512" spans="1:7" ht="15.75" customHeight="1" x14ac:dyDescent="0.25">
      <c r="A2512" s="11">
        <f>+A2511+1</f>
        <v>2</v>
      </c>
      <c r="B2512" s="33" t="s">
        <v>237</v>
      </c>
      <c r="C2512" s="194" t="s">
        <v>217</v>
      </c>
      <c r="D2512" s="34" t="s">
        <v>104</v>
      </c>
      <c r="E2512" s="34">
        <v>15</v>
      </c>
      <c r="F2512" s="34" t="s">
        <v>104</v>
      </c>
      <c r="G2512" s="36">
        <f>E2512*54</f>
        <v>810</v>
      </c>
    </row>
    <row r="2513" spans="1:7" ht="15.75" customHeight="1" x14ac:dyDescent="0.25">
      <c r="A2513" s="11">
        <f t="shared" ref="A2513:A2514" si="18">+A2512+1</f>
        <v>3</v>
      </c>
      <c r="B2513" s="33" t="s">
        <v>191</v>
      </c>
      <c r="C2513" s="194" t="s">
        <v>178</v>
      </c>
      <c r="D2513" s="34" t="s">
        <v>154</v>
      </c>
      <c r="E2513" s="34">
        <v>6</v>
      </c>
      <c r="F2513" s="34" t="s">
        <v>154</v>
      </c>
      <c r="G2513" s="36">
        <v>300</v>
      </c>
    </row>
    <row r="2514" spans="1:7" ht="15.75" customHeight="1" x14ac:dyDescent="0.25">
      <c r="A2514" s="11">
        <f t="shared" si="18"/>
        <v>4</v>
      </c>
      <c r="B2514" s="33"/>
      <c r="C2514" s="194"/>
      <c r="D2514" s="34"/>
      <c r="E2514" s="34"/>
      <c r="F2514" s="34"/>
      <c r="G2514" s="36"/>
    </row>
    <row r="2515" spans="1:7" ht="15.75" customHeight="1" x14ac:dyDescent="0.25">
      <c r="A2515" s="16"/>
      <c r="B2515" s="14"/>
      <c r="C2515" s="21"/>
      <c r="D2515" s="25"/>
      <c r="E2515" s="13"/>
      <c r="F2515" s="25"/>
      <c r="G2515" s="21"/>
    </row>
    <row r="2516" spans="1:7" ht="15.75" customHeight="1" x14ac:dyDescent="0.2">
      <c r="A2516" s="266" t="s">
        <v>13</v>
      </c>
      <c r="B2516" s="267"/>
      <c r="C2516" s="267"/>
      <c r="D2516" s="268"/>
      <c r="E2516" s="19">
        <f>SUM(E2510:E2515)</f>
        <v>31</v>
      </c>
      <c r="F2516" s="19"/>
      <c r="G2516" s="19">
        <f>SUM(G2510:G2515)</f>
        <v>1650</v>
      </c>
    </row>
    <row r="2518" spans="1:7" ht="18" x14ac:dyDescent="0.25">
      <c r="A2518" s="3"/>
    </row>
    <row r="2519" spans="1:7" ht="18" x14ac:dyDescent="0.25">
      <c r="A2519" s="3"/>
    </row>
    <row r="2522" spans="1:7" ht="18" x14ac:dyDescent="0.25">
      <c r="A2522" s="3" t="s">
        <v>17</v>
      </c>
    </row>
    <row r="2523" spans="1:7" ht="18" x14ac:dyDescent="0.25">
      <c r="A2523" s="3" t="s">
        <v>18</v>
      </c>
    </row>
    <row r="2538" spans="1:7" ht="15.75" x14ac:dyDescent="0.25">
      <c r="A2538" s="1" t="s">
        <v>259</v>
      </c>
    </row>
    <row r="2540" spans="1:7" ht="18" x14ac:dyDescent="0.25">
      <c r="A2540" s="3" t="s">
        <v>0</v>
      </c>
      <c r="B2540" s="4"/>
      <c r="E2540" s="5" t="s">
        <v>258</v>
      </c>
      <c r="G2540" s="5"/>
    </row>
    <row r="2541" spans="1:7" ht="18" x14ac:dyDescent="0.25">
      <c r="A2541" s="3"/>
      <c r="B2541" s="3" t="s">
        <v>1</v>
      </c>
      <c r="C2541" s="198"/>
      <c r="D2541" s="3"/>
      <c r="E2541" s="3"/>
      <c r="F2541" s="3"/>
      <c r="G2541" s="3"/>
    </row>
    <row r="2542" spans="1:7" ht="18" x14ac:dyDescent="0.25">
      <c r="A2542" s="3"/>
      <c r="B2542" s="3" t="s">
        <v>2</v>
      </c>
      <c r="C2542" s="198"/>
      <c r="D2542" s="3"/>
      <c r="E2542" s="3"/>
      <c r="F2542" s="3"/>
      <c r="G2542" s="3"/>
    </row>
    <row r="2543" spans="1:7" ht="18" x14ac:dyDescent="0.25">
      <c r="A2543" s="3"/>
      <c r="B2543" s="3"/>
      <c r="C2543" s="198"/>
      <c r="D2543" s="3"/>
      <c r="E2543" s="3"/>
      <c r="F2543" s="3"/>
      <c r="G2543" s="3"/>
    </row>
    <row r="2544" spans="1:7" ht="18" x14ac:dyDescent="0.25">
      <c r="A2544" s="5" t="s">
        <v>3</v>
      </c>
      <c r="B2544" s="5"/>
      <c r="C2544" s="198"/>
      <c r="D2544" s="5"/>
      <c r="E2544" s="3"/>
      <c r="F2544" s="5"/>
      <c r="G2544" s="3"/>
    </row>
    <row r="2545" spans="1:7" ht="18" x14ac:dyDescent="0.25">
      <c r="A2545" s="3"/>
      <c r="B2545" s="3" t="s">
        <v>4</v>
      </c>
      <c r="C2545" s="198"/>
      <c r="D2545" s="3"/>
      <c r="E2545" s="3"/>
      <c r="F2545" s="3"/>
      <c r="G2545" s="3"/>
    </row>
    <row r="2546" spans="1:7" ht="18" x14ac:dyDescent="0.25">
      <c r="A2546" s="3" t="s">
        <v>5</v>
      </c>
      <c r="B2546" s="3"/>
      <c r="C2546" s="198"/>
      <c r="D2546" s="3"/>
      <c r="E2546" s="3"/>
      <c r="F2546" s="3"/>
      <c r="G2546" s="3"/>
    </row>
    <row r="2547" spans="1:7" ht="18" x14ac:dyDescent="0.25">
      <c r="A2547" s="3"/>
      <c r="B2547" s="3"/>
      <c r="C2547" s="198"/>
      <c r="D2547" s="3"/>
      <c r="E2547" s="3"/>
      <c r="F2547" s="3"/>
      <c r="G2547" s="3"/>
    </row>
    <row r="2548" spans="1:7" ht="18" x14ac:dyDescent="0.25">
      <c r="A2548" s="3" t="s">
        <v>6</v>
      </c>
      <c r="B2548" s="3"/>
      <c r="C2548" s="198"/>
      <c r="D2548" s="3"/>
      <c r="E2548" s="3"/>
      <c r="F2548" s="3"/>
      <c r="G2548" s="3"/>
    </row>
    <row r="2549" spans="1:7" ht="15.75" x14ac:dyDescent="0.25">
      <c r="A2549" s="6"/>
      <c r="B2549" s="6"/>
      <c r="C2549" s="199"/>
      <c r="D2549" s="6"/>
      <c r="E2549" s="6"/>
      <c r="F2549" s="6"/>
      <c r="G2549" s="6"/>
    </row>
    <row r="2550" spans="1:7" ht="31.5" x14ac:dyDescent="0.2">
      <c r="A2550" s="7" t="s">
        <v>7</v>
      </c>
      <c r="B2550" s="8" t="s">
        <v>8</v>
      </c>
      <c r="C2550" s="8" t="s">
        <v>9</v>
      </c>
      <c r="D2550" s="7" t="s">
        <v>10</v>
      </c>
      <c r="E2550" s="7" t="s">
        <v>11</v>
      </c>
      <c r="F2550" s="7" t="s">
        <v>10</v>
      </c>
      <c r="G2550" s="7" t="s">
        <v>12</v>
      </c>
    </row>
    <row r="2551" spans="1:7" ht="15.75" customHeight="1" x14ac:dyDescent="0.2">
      <c r="A2551" s="269" t="s">
        <v>87</v>
      </c>
      <c r="B2551" s="270"/>
      <c r="C2551" s="270"/>
      <c r="D2551" s="270"/>
      <c r="E2551" s="270"/>
      <c r="F2551" s="270"/>
      <c r="G2551" s="271"/>
    </row>
    <row r="2552" spans="1:7" ht="15.75" customHeight="1" x14ac:dyDescent="0.25">
      <c r="A2552" s="11">
        <v>1</v>
      </c>
      <c r="B2552" s="37" t="s">
        <v>229</v>
      </c>
      <c r="C2552" s="201" t="s">
        <v>24</v>
      </c>
      <c r="D2552" s="40">
        <v>86</v>
      </c>
      <c r="E2552" s="38">
        <v>29</v>
      </c>
      <c r="F2552" s="40">
        <v>86</v>
      </c>
      <c r="G2552" s="39">
        <f>+E2552*54</f>
        <v>1566</v>
      </c>
    </row>
    <row r="2553" spans="1:7" ht="15.75" customHeight="1" x14ac:dyDescent="0.25">
      <c r="A2553" s="11">
        <v>2</v>
      </c>
      <c r="B2553" s="37" t="s">
        <v>237</v>
      </c>
      <c r="C2553" s="201" t="s">
        <v>24</v>
      </c>
      <c r="D2553" s="40">
        <v>86</v>
      </c>
      <c r="E2553" s="38">
        <v>14</v>
      </c>
      <c r="F2553" s="40">
        <v>86</v>
      </c>
      <c r="G2553" s="39">
        <f>+E2553*54</f>
        <v>756</v>
      </c>
    </row>
    <row r="2554" spans="1:7" ht="15.75" customHeight="1" x14ac:dyDescent="0.2">
      <c r="A2554" s="295" t="s">
        <v>88</v>
      </c>
      <c r="B2554" s="296"/>
      <c r="C2554" s="296"/>
      <c r="D2554" s="296"/>
      <c r="E2554" s="296"/>
      <c r="F2554" s="296"/>
      <c r="G2554" s="297"/>
    </row>
    <row r="2555" spans="1:7" ht="15.75" customHeight="1" x14ac:dyDescent="0.25">
      <c r="A2555" s="11">
        <v>1</v>
      </c>
      <c r="B2555" s="33" t="s">
        <v>41</v>
      </c>
      <c r="C2555" s="194" t="s">
        <v>256</v>
      </c>
      <c r="D2555" s="34" t="s">
        <v>257</v>
      </c>
      <c r="E2555" s="34">
        <v>5</v>
      </c>
      <c r="F2555" s="34" t="s">
        <v>257</v>
      </c>
      <c r="G2555" s="36">
        <v>241</v>
      </c>
    </row>
    <row r="2556" spans="1:7" ht="15.75" customHeight="1" x14ac:dyDescent="0.25">
      <c r="A2556" s="11">
        <f>+A2555+1</f>
        <v>2</v>
      </c>
      <c r="B2556" s="33" t="s">
        <v>229</v>
      </c>
      <c r="C2556" s="194" t="s">
        <v>217</v>
      </c>
      <c r="D2556" s="35" t="s">
        <v>104</v>
      </c>
      <c r="E2556" s="35">
        <v>17</v>
      </c>
      <c r="F2556" s="35" t="s">
        <v>104</v>
      </c>
      <c r="G2556" s="46">
        <v>918</v>
      </c>
    </row>
    <row r="2557" spans="1:7" ht="15.75" customHeight="1" x14ac:dyDescent="0.25">
      <c r="A2557" s="11">
        <f t="shared" ref="A2557:A2559" si="19">+A2556+1</f>
        <v>3</v>
      </c>
      <c r="B2557" s="33" t="s">
        <v>229</v>
      </c>
      <c r="C2557" s="194" t="s">
        <v>180</v>
      </c>
      <c r="D2557" s="34" t="s">
        <v>154</v>
      </c>
      <c r="E2557" s="34">
        <v>60</v>
      </c>
      <c r="F2557" s="34" t="s">
        <v>154</v>
      </c>
      <c r="G2557" s="36">
        <v>3006</v>
      </c>
    </row>
    <row r="2558" spans="1:7" ht="15.75" customHeight="1" x14ac:dyDescent="0.25">
      <c r="A2558" s="11">
        <f t="shared" si="19"/>
        <v>4</v>
      </c>
      <c r="B2558" s="33" t="s">
        <v>237</v>
      </c>
      <c r="C2558" s="194" t="s">
        <v>217</v>
      </c>
      <c r="D2558" s="34" t="s">
        <v>104</v>
      </c>
      <c r="E2558" s="34">
        <v>6</v>
      </c>
      <c r="F2558" s="34" t="s">
        <v>104</v>
      </c>
      <c r="G2558" s="47">
        <v>288</v>
      </c>
    </row>
    <row r="2559" spans="1:7" ht="15.75" customHeight="1" x14ac:dyDescent="0.25">
      <c r="A2559" s="11">
        <f t="shared" si="19"/>
        <v>5</v>
      </c>
      <c r="B2559" s="33" t="s">
        <v>237</v>
      </c>
      <c r="C2559" s="194" t="s">
        <v>180</v>
      </c>
      <c r="D2559" s="34" t="s">
        <v>154</v>
      </c>
      <c r="E2559" s="45">
        <v>15</v>
      </c>
      <c r="F2559" s="34" t="s">
        <v>154</v>
      </c>
      <c r="G2559" s="36">
        <v>750</v>
      </c>
    </row>
    <row r="2560" spans="1:7" ht="15.75" customHeight="1" x14ac:dyDescent="0.25">
      <c r="A2560" s="16"/>
      <c r="B2560" s="14"/>
      <c r="C2560" s="21"/>
      <c r="D2560" s="25"/>
      <c r="E2560" s="13"/>
      <c r="F2560" s="25"/>
      <c r="G2560" s="21"/>
    </row>
    <row r="2561" spans="1:7" ht="15.75" customHeight="1" x14ac:dyDescent="0.2">
      <c r="A2561" s="266" t="s">
        <v>13</v>
      </c>
      <c r="B2561" s="267"/>
      <c r="C2561" s="267"/>
      <c r="D2561" s="268"/>
      <c r="E2561" s="19">
        <f>SUM(E2551:E2560)</f>
        <v>146</v>
      </c>
      <c r="F2561" s="19"/>
      <c r="G2561" s="19">
        <f>SUM(G2551:G2560)</f>
        <v>7525</v>
      </c>
    </row>
    <row r="2563" spans="1:7" ht="18" x14ac:dyDescent="0.25">
      <c r="A2563" s="3"/>
    </row>
    <row r="2564" spans="1:7" ht="18" x14ac:dyDescent="0.25">
      <c r="A2564" s="3"/>
    </row>
    <row r="2567" spans="1:7" ht="18" x14ac:dyDescent="0.25">
      <c r="A2567" s="3" t="s">
        <v>17</v>
      </c>
    </row>
    <row r="2568" spans="1:7" ht="18" x14ac:dyDescent="0.25">
      <c r="A2568" s="3" t="s">
        <v>18</v>
      </c>
    </row>
    <row r="2584" spans="1:7" ht="15.75" x14ac:dyDescent="0.25">
      <c r="A2584" s="1" t="s">
        <v>261</v>
      </c>
    </row>
    <row r="2586" spans="1:7" ht="18" x14ac:dyDescent="0.25">
      <c r="A2586" s="3" t="s">
        <v>0</v>
      </c>
      <c r="B2586" s="4"/>
      <c r="E2586" s="5" t="s">
        <v>260</v>
      </c>
      <c r="G2586" s="5"/>
    </row>
    <row r="2587" spans="1:7" ht="18" x14ac:dyDescent="0.25">
      <c r="A2587" s="3"/>
      <c r="B2587" s="3" t="s">
        <v>1</v>
      </c>
      <c r="C2587" s="198"/>
      <c r="D2587" s="3"/>
      <c r="E2587" s="3"/>
      <c r="F2587" s="3"/>
      <c r="G2587" s="3"/>
    </row>
    <row r="2588" spans="1:7" ht="18" x14ac:dyDescent="0.25">
      <c r="A2588" s="3"/>
      <c r="B2588" s="3" t="s">
        <v>2</v>
      </c>
      <c r="C2588" s="198"/>
      <c r="D2588" s="3"/>
      <c r="E2588" s="3"/>
      <c r="F2588" s="3"/>
      <c r="G2588" s="3"/>
    </row>
    <row r="2589" spans="1:7" ht="18" x14ac:dyDescent="0.25">
      <c r="A2589" s="3"/>
      <c r="B2589" s="3"/>
      <c r="C2589" s="198"/>
      <c r="D2589" s="3"/>
      <c r="E2589" s="3"/>
      <c r="F2589" s="3"/>
      <c r="G2589" s="3"/>
    </row>
    <row r="2590" spans="1:7" ht="18" x14ac:dyDescent="0.25">
      <c r="A2590" s="5" t="s">
        <v>3</v>
      </c>
      <c r="B2590" s="5"/>
      <c r="C2590" s="198"/>
      <c r="D2590" s="5"/>
      <c r="E2590" s="3"/>
      <c r="F2590" s="5"/>
      <c r="G2590" s="3"/>
    </row>
    <row r="2591" spans="1:7" ht="18" x14ac:dyDescent="0.25">
      <c r="A2591" s="3"/>
      <c r="B2591" s="3" t="s">
        <v>4</v>
      </c>
      <c r="C2591" s="198"/>
      <c r="D2591" s="3"/>
      <c r="E2591" s="3"/>
      <c r="F2591" s="3"/>
      <c r="G2591" s="3"/>
    </row>
    <row r="2592" spans="1:7" ht="18" x14ac:dyDescent="0.25">
      <c r="A2592" s="3" t="s">
        <v>5</v>
      </c>
      <c r="B2592" s="3"/>
      <c r="C2592" s="198"/>
      <c r="D2592" s="3"/>
      <c r="E2592" s="3"/>
      <c r="F2592" s="3"/>
      <c r="G2592" s="3"/>
    </row>
    <row r="2593" spans="1:7" ht="18" x14ac:dyDescent="0.25">
      <c r="A2593" s="3"/>
      <c r="B2593" s="3"/>
      <c r="C2593" s="198"/>
      <c r="D2593" s="3"/>
      <c r="E2593" s="3"/>
      <c r="F2593" s="3"/>
      <c r="G2593" s="3"/>
    </row>
    <row r="2594" spans="1:7" ht="18" x14ac:dyDescent="0.25">
      <c r="A2594" s="3" t="s">
        <v>6</v>
      </c>
      <c r="B2594" s="3"/>
      <c r="C2594" s="198"/>
      <c r="D2594" s="3"/>
      <c r="E2594" s="3"/>
      <c r="F2594" s="3"/>
      <c r="G2594" s="3"/>
    </row>
    <row r="2595" spans="1:7" ht="15.75" x14ac:dyDescent="0.25">
      <c r="A2595" s="6"/>
      <c r="B2595" s="6"/>
      <c r="C2595" s="199"/>
      <c r="D2595" s="6"/>
      <c r="E2595" s="6"/>
      <c r="F2595" s="6"/>
      <c r="G2595" s="6"/>
    </row>
    <row r="2596" spans="1:7" ht="31.5" x14ac:dyDescent="0.2">
      <c r="A2596" s="7" t="s">
        <v>7</v>
      </c>
      <c r="B2596" s="8" t="s">
        <v>8</v>
      </c>
      <c r="C2596" s="8" t="s">
        <v>9</v>
      </c>
      <c r="D2596" s="7" t="s">
        <v>10</v>
      </c>
      <c r="E2596" s="7" t="s">
        <v>11</v>
      </c>
      <c r="F2596" s="7" t="s">
        <v>10</v>
      </c>
      <c r="G2596" s="7" t="s">
        <v>12</v>
      </c>
    </row>
    <row r="2597" spans="1:7" ht="15.75" customHeight="1" x14ac:dyDescent="0.2">
      <c r="A2597" s="295" t="s">
        <v>88</v>
      </c>
      <c r="B2597" s="296"/>
      <c r="C2597" s="296"/>
      <c r="D2597" s="296"/>
      <c r="E2597" s="296"/>
      <c r="F2597" s="296"/>
      <c r="G2597" s="297"/>
    </row>
    <row r="2598" spans="1:7" ht="15.75" customHeight="1" x14ac:dyDescent="0.25">
      <c r="A2598" s="11">
        <v>1</v>
      </c>
      <c r="B2598" s="33" t="s">
        <v>19</v>
      </c>
      <c r="C2598" s="194" t="s">
        <v>20</v>
      </c>
      <c r="D2598" s="34">
        <v>165</v>
      </c>
      <c r="E2598" s="34">
        <v>23</v>
      </c>
      <c r="F2598" s="34">
        <v>165</v>
      </c>
      <c r="G2598" s="48">
        <v>1242</v>
      </c>
    </row>
    <row r="2599" spans="1:7" ht="15.75" customHeight="1" x14ac:dyDescent="0.25">
      <c r="A2599" s="11">
        <f>+A2598+1</f>
        <v>2</v>
      </c>
      <c r="B2599" s="33" t="s">
        <v>19</v>
      </c>
      <c r="C2599" s="194" t="s">
        <v>180</v>
      </c>
      <c r="D2599" s="34" t="s">
        <v>181</v>
      </c>
      <c r="E2599" s="34">
        <v>9</v>
      </c>
      <c r="F2599" s="34" t="s">
        <v>181</v>
      </c>
      <c r="G2599" s="36">
        <v>432</v>
      </c>
    </row>
    <row r="2600" spans="1:7" ht="15.75" customHeight="1" x14ac:dyDescent="0.25">
      <c r="A2600" s="11">
        <f t="shared" ref="A2600" si="20">+A2599+1</f>
        <v>3</v>
      </c>
      <c r="B2600" s="33" t="s">
        <v>41</v>
      </c>
      <c r="C2600" s="194" t="s">
        <v>256</v>
      </c>
      <c r="D2600" s="34" t="s">
        <v>257</v>
      </c>
      <c r="E2600" s="34">
        <v>3</v>
      </c>
      <c r="F2600" s="34" t="s">
        <v>257</v>
      </c>
      <c r="G2600" s="36">
        <v>150</v>
      </c>
    </row>
    <row r="2601" spans="1:7" ht="15.75" customHeight="1" x14ac:dyDescent="0.25">
      <c r="A2601" s="16"/>
      <c r="B2601" s="14"/>
      <c r="C2601" s="21"/>
      <c r="D2601" s="25"/>
      <c r="E2601" s="13"/>
      <c r="F2601" s="25"/>
      <c r="G2601" s="21"/>
    </row>
    <row r="2602" spans="1:7" ht="15.75" customHeight="1" x14ac:dyDescent="0.2">
      <c r="A2602" s="266" t="s">
        <v>13</v>
      </c>
      <c r="B2602" s="267"/>
      <c r="C2602" s="267"/>
      <c r="D2602" s="268"/>
      <c r="E2602" s="19">
        <f>SUM(E2597:E2601)</f>
        <v>35</v>
      </c>
      <c r="F2602" s="19"/>
      <c r="G2602" s="19">
        <f>SUM(G2597:G2601)</f>
        <v>1824</v>
      </c>
    </row>
    <row r="2604" spans="1:7" ht="18" x14ac:dyDescent="0.25">
      <c r="A2604" s="3"/>
    </row>
    <row r="2605" spans="1:7" ht="18" x14ac:dyDescent="0.25">
      <c r="A2605" s="3"/>
    </row>
    <row r="2608" spans="1:7" ht="18" x14ac:dyDescent="0.25">
      <c r="A2608" s="3" t="s">
        <v>17</v>
      </c>
    </row>
    <row r="2609" spans="1:1" ht="18" x14ac:dyDescent="0.25">
      <c r="A2609" s="3" t="s">
        <v>18</v>
      </c>
    </row>
    <row r="2630" spans="1:7" ht="15.75" x14ac:dyDescent="0.25">
      <c r="A2630" s="1" t="s">
        <v>262</v>
      </c>
    </row>
    <row r="2632" spans="1:7" ht="18" x14ac:dyDescent="0.25">
      <c r="A2632" s="3" t="s">
        <v>0</v>
      </c>
      <c r="B2632" s="4"/>
      <c r="E2632" s="5" t="s">
        <v>263</v>
      </c>
      <c r="G2632" s="5"/>
    </row>
    <row r="2633" spans="1:7" ht="18" x14ac:dyDescent="0.25">
      <c r="A2633" s="3"/>
      <c r="B2633" s="3" t="s">
        <v>1</v>
      </c>
      <c r="C2633" s="198"/>
      <c r="D2633" s="3"/>
      <c r="E2633" s="3"/>
      <c r="F2633" s="3"/>
      <c r="G2633" s="3"/>
    </row>
    <row r="2634" spans="1:7" ht="18" x14ac:dyDescent="0.25">
      <c r="A2634" s="3"/>
      <c r="B2634" s="3" t="s">
        <v>2</v>
      </c>
      <c r="C2634" s="198"/>
      <c r="D2634" s="3"/>
      <c r="E2634" s="3"/>
      <c r="F2634" s="3"/>
      <c r="G2634" s="3"/>
    </row>
    <row r="2635" spans="1:7" ht="18" x14ac:dyDescent="0.25">
      <c r="A2635" s="3"/>
      <c r="B2635" s="3"/>
      <c r="C2635" s="198"/>
      <c r="D2635" s="3"/>
      <c r="E2635" s="3"/>
      <c r="F2635" s="3"/>
      <c r="G2635" s="3"/>
    </row>
    <row r="2636" spans="1:7" ht="18" x14ac:dyDescent="0.25">
      <c r="A2636" s="5" t="s">
        <v>3</v>
      </c>
      <c r="B2636" s="5"/>
      <c r="C2636" s="198"/>
      <c r="D2636" s="5"/>
      <c r="E2636" s="3"/>
      <c r="F2636" s="5"/>
      <c r="G2636" s="3"/>
    </row>
    <row r="2637" spans="1:7" ht="18" x14ac:dyDescent="0.25">
      <c r="A2637" s="3"/>
      <c r="B2637" s="3" t="s">
        <v>4</v>
      </c>
      <c r="C2637" s="198"/>
      <c r="D2637" s="3"/>
      <c r="E2637" s="3"/>
      <c r="F2637" s="3"/>
      <c r="G2637" s="3"/>
    </row>
    <row r="2638" spans="1:7" ht="18" x14ac:dyDescent="0.25">
      <c r="A2638" s="3" t="s">
        <v>5</v>
      </c>
      <c r="B2638" s="3"/>
      <c r="C2638" s="198"/>
      <c r="D2638" s="3"/>
      <c r="E2638" s="3"/>
      <c r="F2638" s="3"/>
      <c r="G2638" s="3"/>
    </row>
    <row r="2639" spans="1:7" ht="18" x14ac:dyDescent="0.25">
      <c r="A2639" s="3"/>
      <c r="B2639" s="3"/>
      <c r="C2639" s="198"/>
      <c r="D2639" s="3"/>
      <c r="E2639" s="3"/>
      <c r="F2639" s="3"/>
      <c r="G2639" s="3"/>
    </row>
    <row r="2640" spans="1:7" ht="18" x14ac:dyDescent="0.25">
      <c r="A2640" s="3" t="s">
        <v>6</v>
      </c>
      <c r="B2640" s="3"/>
      <c r="C2640" s="198"/>
      <c r="D2640" s="3"/>
      <c r="E2640" s="3"/>
      <c r="F2640" s="3"/>
      <c r="G2640" s="3"/>
    </row>
    <row r="2641" spans="1:7" ht="15.75" x14ac:dyDescent="0.25">
      <c r="A2641" s="6"/>
      <c r="B2641" s="6"/>
      <c r="C2641" s="199"/>
      <c r="D2641" s="6"/>
      <c r="E2641" s="6"/>
      <c r="F2641" s="6"/>
      <c r="G2641" s="6"/>
    </row>
    <row r="2642" spans="1:7" ht="31.5" x14ac:dyDescent="0.2">
      <c r="A2642" s="7" t="s">
        <v>7</v>
      </c>
      <c r="B2642" s="8" t="s">
        <v>8</v>
      </c>
      <c r="C2642" s="8" t="s">
        <v>9</v>
      </c>
      <c r="D2642" s="7" t="s">
        <v>10</v>
      </c>
      <c r="E2642" s="7" t="s">
        <v>11</v>
      </c>
      <c r="F2642" s="7" t="s">
        <v>10</v>
      </c>
      <c r="G2642" s="7" t="s">
        <v>12</v>
      </c>
    </row>
    <row r="2643" spans="1:7" ht="15.75" customHeight="1" x14ac:dyDescent="0.2">
      <c r="A2643" s="269" t="s">
        <v>87</v>
      </c>
      <c r="B2643" s="270"/>
      <c r="C2643" s="270"/>
      <c r="D2643" s="270"/>
      <c r="E2643" s="270"/>
      <c r="F2643" s="270"/>
      <c r="G2643" s="271"/>
    </row>
    <row r="2644" spans="1:7" ht="15.75" customHeight="1" x14ac:dyDescent="0.25">
      <c r="A2644" s="11">
        <v>1</v>
      </c>
      <c r="B2644" s="37" t="s">
        <v>264</v>
      </c>
      <c r="C2644" s="201" t="s">
        <v>24</v>
      </c>
      <c r="D2644" s="40">
        <v>86</v>
      </c>
      <c r="E2644" s="38">
        <v>25</v>
      </c>
      <c r="F2644" s="40">
        <v>86</v>
      </c>
      <c r="G2644" s="39">
        <f>+E2644*54</f>
        <v>1350</v>
      </c>
    </row>
    <row r="2645" spans="1:7" ht="15.75" customHeight="1" x14ac:dyDescent="0.2">
      <c r="A2645" s="295" t="s">
        <v>88</v>
      </c>
      <c r="B2645" s="296"/>
      <c r="C2645" s="296"/>
      <c r="D2645" s="296"/>
      <c r="E2645" s="296"/>
      <c r="F2645" s="296"/>
      <c r="G2645" s="297"/>
    </row>
    <row r="2646" spans="1:7" ht="15.75" customHeight="1" x14ac:dyDescent="0.25">
      <c r="A2646" s="11">
        <v>1</v>
      </c>
      <c r="B2646" s="33" t="s">
        <v>41</v>
      </c>
      <c r="C2646" s="194" t="s">
        <v>205</v>
      </c>
      <c r="D2646" s="34">
        <v>19</v>
      </c>
      <c r="E2646" s="34">
        <v>72</v>
      </c>
      <c r="F2646" s="34">
        <v>19</v>
      </c>
      <c r="G2646" s="36">
        <v>3888</v>
      </c>
    </row>
    <row r="2647" spans="1:7" ht="15.75" customHeight="1" x14ac:dyDescent="0.25">
      <c r="A2647" s="11">
        <f>+A2646+1</f>
        <v>2</v>
      </c>
      <c r="B2647" s="33" t="s">
        <v>41</v>
      </c>
      <c r="C2647" s="194" t="s">
        <v>256</v>
      </c>
      <c r="D2647" s="34" t="s">
        <v>257</v>
      </c>
      <c r="E2647" s="34">
        <v>2</v>
      </c>
      <c r="F2647" s="34" t="s">
        <v>257</v>
      </c>
      <c r="G2647" s="36">
        <v>85</v>
      </c>
    </row>
    <row r="2648" spans="1:7" ht="15.75" customHeight="1" x14ac:dyDescent="0.25">
      <c r="A2648" s="11">
        <f t="shared" ref="A2648:A2649" si="21">+A2647+1</f>
        <v>3</v>
      </c>
      <c r="B2648" s="33" t="s">
        <v>109</v>
      </c>
      <c r="C2648" s="195" t="s">
        <v>180</v>
      </c>
      <c r="D2648" s="34" t="s">
        <v>154</v>
      </c>
      <c r="E2648" s="34">
        <v>10</v>
      </c>
      <c r="F2648" s="34" t="s">
        <v>154</v>
      </c>
      <c r="G2648" s="36">
        <v>500</v>
      </c>
    </row>
    <row r="2649" spans="1:7" ht="15.75" customHeight="1" x14ac:dyDescent="0.25">
      <c r="A2649" s="11">
        <f t="shared" si="21"/>
        <v>4</v>
      </c>
      <c r="B2649" s="33" t="s">
        <v>182</v>
      </c>
      <c r="C2649" s="194" t="s">
        <v>180</v>
      </c>
      <c r="D2649" s="34" t="s">
        <v>154</v>
      </c>
      <c r="E2649" s="34">
        <v>5</v>
      </c>
      <c r="F2649" s="34" t="s">
        <v>154</v>
      </c>
      <c r="G2649" s="36">
        <v>252.65</v>
      </c>
    </row>
    <row r="2650" spans="1:7" ht="15.75" customHeight="1" x14ac:dyDescent="0.25">
      <c r="A2650" s="16"/>
      <c r="B2650" s="14"/>
      <c r="C2650" s="21"/>
      <c r="D2650" s="25"/>
      <c r="E2650" s="13"/>
      <c r="F2650" s="25"/>
      <c r="G2650" s="21"/>
    </row>
    <row r="2651" spans="1:7" ht="15.75" customHeight="1" x14ac:dyDescent="0.2">
      <c r="A2651" s="266" t="s">
        <v>13</v>
      </c>
      <c r="B2651" s="267"/>
      <c r="C2651" s="267"/>
      <c r="D2651" s="268"/>
      <c r="E2651" s="19">
        <f>SUM(E2643:E2650)</f>
        <v>114</v>
      </c>
      <c r="F2651" s="19"/>
      <c r="G2651" s="19">
        <f>SUM(G2643:G2650)</f>
        <v>6075.65</v>
      </c>
    </row>
    <row r="2653" spans="1:7" ht="18" x14ac:dyDescent="0.25">
      <c r="A2653" s="3"/>
    </row>
    <row r="2654" spans="1:7" ht="18" x14ac:dyDescent="0.25">
      <c r="A2654" s="3"/>
    </row>
    <row r="2657" spans="1:1" ht="18" x14ac:dyDescent="0.25">
      <c r="A2657" s="3" t="s">
        <v>17</v>
      </c>
    </row>
    <row r="2658" spans="1:1" ht="18" x14ac:dyDescent="0.25">
      <c r="A2658" s="3" t="s">
        <v>18</v>
      </c>
    </row>
    <row r="2676" spans="1:7" ht="15.75" x14ac:dyDescent="0.25">
      <c r="A2676" s="1" t="s">
        <v>265</v>
      </c>
    </row>
    <row r="2678" spans="1:7" ht="18" x14ac:dyDescent="0.25">
      <c r="A2678" s="3" t="s">
        <v>0</v>
      </c>
      <c r="B2678" s="4"/>
      <c r="E2678" s="5" t="s">
        <v>266</v>
      </c>
      <c r="G2678" s="5"/>
    </row>
    <row r="2679" spans="1:7" ht="18" x14ac:dyDescent="0.25">
      <c r="A2679" s="3"/>
      <c r="B2679" s="3" t="s">
        <v>1</v>
      </c>
      <c r="C2679" s="198"/>
      <c r="D2679" s="3"/>
      <c r="E2679" s="3"/>
      <c r="F2679" s="3"/>
      <c r="G2679" s="3"/>
    </row>
    <row r="2680" spans="1:7" ht="18" x14ac:dyDescent="0.25">
      <c r="A2680" s="3"/>
      <c r="B2680" s="3" t="s">
        <v>2</v>
      </c>
      <c r="C2680" s="198"/>
      <c r="D2680" s="3"/>
      <c r="E2680" s="3"/>
      <c r="F2680" s="3"/>
      <c r="G2680" s="3"/>
    </row>
    <row r="2681" spans="1:7" ht="18" x14ac:dyDescent="0.25">
      <c r="A2681" s="3"/>
      <c r="B2681" s="3"/>
      <c r="C2681" s="198"/>
      <c r="D2681" s="3"/>
      <c r="E2681" s="3"/>
      <c r="F2681" s="3"/>
      <c r="G2681" s="3"/>
    </row>
    <row r="2682" spans="1:7" ht="18" x14ac:dyDescent="0.25">
      <c r="A2682" s="5" t="s">
        <v>3</v>
      </c>
      <c r="B2682" s="5"/>
      <c r="C2682" s="198"/>
      <c r="D2682" s="5"/>
      <c r="E2682" s="3"/>
      <c r="F2682" s="5"/>
      <c r="G2682" s="3"/>
    </row>
    <row r="2683" spans="1:7" ht="18" x14ac:dyDescent="0.25">
      <c r="A2683" s="3"/>
      <c r="B2683" s="3" t="s">
        <v>4</v>
      </c>
      <c r="C2683" s="198"/>
      <c r="D2683" s="3"/>
      <c r="E2683" s="3"/>
      <c r="F2683" s="3"/>
      <c r="G2683" s="3"/>
    </row>
    <row r="2684" spans="1:7" ht="18" x14ac:dyDescent="0.25">
      <c r="A2684" s="3" t="s">
        <v>5</v>
      </c>
      <c r="B2684" s="3"/>
      <c r="C2684" s="198"/>
      <c r="D2684" s="3"/>
      <c r="E2684" s="3"/>
      <c r="F2684" s="3"/>
      <c r="G2684" s="3"/>
    </row>
    <row r="2685" spans="1:7" ht="18" x14ac:dyDescent="0.25">
      <c r="A2685" s="3"/>
      <c r="B2685" s="3"/>
      <c r="C2685" s="198"/>
      <c r="D2685" s="3"/>
      <c r="E2685" s="3"/>
      <c r="F2685" s="3"/>
      <c r="G2685" s="3"/>
    </row>
    <row r="2686" spans="1:7" ht="18" x14ac:dyDescent="0.25">
      <c r="A2686" s="3" t="s">
        <v>6</v>
      </c>
      <c r="B2686" s="3"/>
      <c r="C2686" s="198"/>
      <c r="D2686" s="3"/>
      <c r="E2686" s="3"/>
      <c r="F2686" s="3"/>
      <c r="G2686" s="3"/>
    </row>
    <row r="2687" spans="1:7" ht="15.75" x14ac:dyDescent="0.25">
      <c r="A2687" s="6"/>
      <c r="B2687" s="6"/>
      <c r="C2687" s="199"/>
      <c r="D2687" s="6"/>
      <c r="E2687" s="6"/>
      <c r="F2687" s="6"/>
      <c r="G2687" s="6"/>
    </row>
    <row r="2688" spans="1:7" ht="31.5" x14ac:dyDescent="0.2">
      <c r="A2688" s="7" t="s">
        <v>7</v>
      </c>
      <c r="B2688" s="8" t="s">
        <v>8</v>
      </c>
      <c r="C2688" s="8" t="s">
        <v>9</v>
      </c>
      <c r="D2688" s="7" t="s">
        <v>10</v>
      </c>
      <c r="E2688" s="7" t="s">
        <v>11</v>
      </c>
      <c r="F2688" s="7" t="s">
        <v>10</v>
      </c>
      <c r="G2688" s="7" t="s">
        <v>12</v>
      </c>
    </row>
    <row r="2689" spans="1:7" ht="15.75" customHeight="1" x14ac:dyDescent="0.2">
      <c r="A2689" s="269" t="s">
        <v>87</v>
      </c>
      <c r="B2689" s="270"/>
      <c r="C2689" s="270"/>
      <c r="D2689" s="270"/>
      <c r="E2689" s="270"/>
      <c r="F2689" s="270"/>
      <c r="G2689" s="271"/>
    </row>
    <row r="2690" spans="1:7" ht="15.75" customHeight="1" x14ac:dyDescent="0.25">
      <c r="A2690" s="11">
        <v>1</v>
      </c>
      <c r="B2690" s="37" t="s">
        <v>83</v>
      </c>
      <c r="C2690" s="201" t="s">
        <v>20</v>
      </c>
      <c r="D2690" s="40">
        <v>165</v>
      </c>
      <c r="E2690" s="38">
        <v>5</v>
      </c>
      <c r="F2690" s="40">
        <v>165</v>
      </c>
      <c r="G2690" s="39">
        <f>+E2690*54</f>
        <v>270</v>
      </c>
    </row>
    <row r="2691" spans="1:7" ht="15.75" customHeight="1" x14ac:dyDescent="0.2">
      <c r="A2691" s="295" t="s">
        <v>88</v>
      </c>
      <c r="B2691" s="296"/>
      <c r="C2691" s="296"/>
      <c r="D2691" s="296"/>
      <c r="E2691" s="296"/>
      <c r="F2691" s="296"/>
      <c r="G2691" s="297"/>
    </row>
    <row r="2692" spans="1:7" ht="15.75" customHeight="1" x14ac:dyDescent="0.25">
      <c r="A2692" s="11">
        <v>1</v>
      </c>
      <c r="B2692" s="33" t="s">
        <v>267</v>
      </c>
      <c r="C2692" s="194" t="s">
        <v>178</v>
      </c>
      <c r="D2692" s="34" t="s">
        <v>154</v>
      </c>
      <c r="E2692" s="34">
        <v>10</v>
      </c>
      <c r="F2692" s="34" t="s">
        <v>154</v>
      </c>
      <c r="G2692" s="36">
        <v>500</v>
      </c>
    </row>
    <row r="2693" spans="1:7" ht="15.75" customHeight="1" x14ac:dyDescent="0.25">
      <c r="A2693" s="11">
        <f>+A2692+1</f>
        <v>2</v>
      </c>
      <c r="B2693" s="33" t="s">
        <v>28</v>
      </c>
      <c r="C2693" s="194" t="s">
        <v>178</v>
      </c>
      <c r="D2693" s="34" t="s">
        <v>154</v>
      </c>
      <c r="E2693" s="34">
        <v>44</v>
      </c>
      <c r="F2693" s="34" t="s">
        <v>154</v>
      </c>
      <c r="G2693" s="36">
        <v>2200</v>
      </c>
    </row>
    <row r="2694" spans="1:7" ht="15.75" customHeight="1" x14ac:dyDescent="0.25">
      <c r="A2694" s="16"/>
      <c r="B2694" s="14"/>
      <c r="C2694" s="21"/>
      <c r="D2694" s="25"/>
      <c r="E2694" s="13"/>
      <c r="F2694" s="25"/>
      <c r="G2694" s="21"/>
    </row>
    <row r="2695" spans="1:7" ht="15.75" customHeight="1" x14ac:dyDescent="0.2">
      <c r="A2695" s="266" t="s">
        <v>13</v>
      </c>
      <c r="B2695" s="267"/>
      <c r="C2695" s="267"/>
      <c r="D2695" s="268"/>
      <c r="E2695" s="19">
        <f>SUM(E2689:E2694)</f>
        <v>59</v>
      </c>
      <c r="F2695" s="19"/>
      <c r="G2695" s="19">
        <f>SUM(G2689:G2694)</f>
        <v>2970</v>
      </c>
    </row>
    <row r="2697" spans="1:7" ht="18" x14ac:dyDescent="0.25">
      <c r="A2697" s="3"/>
    </row>
    <row r="2698" spans="1:7" ht="18" x14ac:dyDescent="0.25">
      <c r="A2698" s="3"/>
    </row>
    <row r="2701" spans="1:7" ht="18" x14ac:dyDescent="0.25">
      <c r="A2701" s="3" t="s">
        <v>17</v>
      </c>
    </row>
    <row r="2702" spans="1:7" ht="18" x14ac:dyDescent="0.25">
      <c r="A2702" s="3" t="s">
        <v>18</v>
      </c>
    </row>
    <row r="2723" spans="1:7" ht="15.75" x14ac:dyDescent="0.25">
      <c r="A2723" s="1" t="s">
        <v>268</v>
      </c>
    </row>
    <row r="2725" spans="1:7" ht="18" x14ac:dyDescent="0.25">
      <c r="A2725" s="3" t="s">
        <v>0</v>
      </c>
      <c r="B2725" s="4"/>
      <c r="E2725" s="5" t="s">
        <v>269</v>
      </c>
      <c r="G2725" s="5"/>
    </row>
    <row r="2726" spans="1:7" ht="18" x14ac:dyDescent="0.25">
      <c r="A2726" s="3"/>
      <c r="B2726" s="3" t="s">
        <v>1</v>
      </c>
      <c r="C2726" s="198"/>
      <c r="D2726" s="3"/>
      <c r="E2726" s="3"/>
      <c r="F2726" s="3"/>
      <c r="G2726" s="3"/>
    </row>
    <row r="2727" spans="1:7" ht="18" x14ac:dyDescent="0.25">
      <c r="A2727" s="3"/>
      <c r="B2727" s="3" t="s">
        <v>2</v>
      </c>
      <c r="C2727" s="198"/>
      <c r="D2727" s="3"/>
      <c r="E2727" s="3"/>
      <c r="F2727" s="3"/>
      <c r="G2727" s="3"/>
    </row>
    <row r="2728" spans="1:7" ht="18" x14ac:dyDescent="0.25">
      <c r="A2728" s="3"/>
      <c r="B2728" s="3"/>
      <c r="C2728" s="198"/>
      <c r="D2728" s="3"/>
      <c r="E2728" s="3"/>
      <c r="F2728" s="3"/>
      <c r="G2728" s="3"/>
    </row>
    <row r="2729" spans="1:7" ht="18" x14ac:dyDescent="0.25">
      <c r="A2729" s="5" t="s">
        <v>3</v>
      </c>
      <c r="B2729" s="5"/>
      <c r="C2729" s="198"/>
      <c r="D2729" s="5"/>
      <c r="E2729" s="3"/>
      <c r="F2729" s="5"/>
      <c r="G2729" s="3"/>
    </row>
    <row r="2730" spans="1:7" ht="18" x14ac:dyDescent="0.25">
      <c r="A2730" s="3"/>
      <c r="B2730" s="3" t="s">
        <v>4</v>
      </c>
      <c r="C2730" s="198"/>
      <c r="D2730" s="3"/>
      <c r="E2730" s="3"/>
      <c r="F2730" s="3"/>
      <c r="G2730" s="3"/>
    </row>
    <row r="2731" spans="1:7" ht="18" x14ac:dyDescent="0.25">
      <c r="A2731" s="3" t="s">
        <v>5</v>
      </c>
      <c r="B2731" s="3"/>
      <c r="C2731" s="198"/>
      <c r="D2731" s="3"/>
      <c r="E2731" s="3"/>
      <c r="F2731" s="3"/>
      <c r="G2731" s="3"/>
    </row>
    <row r="2732" spans="1:7" ht="18" x14ac:dyDescent="0.25">
      <c r="A2732" s="3"/>
      <c r="B2732" s="3"/>
      <c r="C2732" s="198"/>
      <c r="D2732" s="3"/>
      <c r="E2732" s="3"/>
      <c r="F2732" s="3"/>
      <c r="G2732" s="3"/>
    </row>
    <row r="2733" spans="1:7" ht="18" x14ac:dyDescent="0.25">
      <c r="A2733" s="3" t="s">
        <v>6</v>
      </c>
      <c r="B2733" s="3"/>
      <c r="C2733" s="198"/>
      <c r="D2733" s="3"/>
      <c r="E2733" s="3"/>
      <c r="F2733" s="3"/>
      <c r="G2733" s="3"/>
    </row>
    <row r="2734" spans="1:7" ht="15.75" x14ac:dyDescent="0.25">
      <c r="A2734" s="6"/>
      <c r="B2734" s="6"/>
      <c r="C2734" s="199"/>
      <c r="D2734" s="6"/>
      <c r="E2734" s="6"/>
      <c r="F2734" s="6"/>
      <c r="G2734" s="6"/>
    </row>
    <row r="2735" spans="1:7" ht="31.5" x14ac:dyDescent="0.2">
      <c r="A2735" s="7" t="s">
        <v>7</v>
      </c>
      <c r="B2735" s="8" t="s">
        <v>8</v>
      </c>
      <c r="C2735" s="8" t="s">
        <v>9</v>
      </c>
      <c r="D2735" s="7" t="s">
        <v>10</v>
      </c>
      <c r="E2735" s="7" t="s">
        <v>11</v>
      </c>
      <c r="F2735" s="7" t="s">
        <v>10</v>
      </c>
      <c r="G2735" s="7" t="s">
        <v>12</v>
      </c>
    </row>
    <row r="2736" spans="1:7" ht="15.75" customHeight="1" x14ac:dyDescent="0.2">
      <c r="A2736" s="269" t="s">
        <v>87</v>
      </c>
      <c r="B2736" s="270"/>
      <c r="C2736" s="270"/>
      <c r="D2736" s="270"/>
      <c r="E2736" s="270"/>
      <c r="F2736" s="270"/>
      <c r="G2736" s="271"/>
    </row>
    <row r="2737" spans="1:7" ht="15.75" customHeight="1" x14ac:dyDescent="0.25">
      <c r="A2737" s="11">
        <v>1</v>
      </c>
      <c r="B2737" s="37" t="s">
        <v>229</v>
      </c>
      <c r="C2737" s="201" t="s">
        <v>24</v>
      </c>
      <c r="D2737" s="40">
        <v>86</v>
      </c>
      <c r="E2737" s="38">
        <v>34</v>
      </c>
      <c r="F2737" s="40">
        <v>86</v>
      </c>
      <c r="G2737" s="39">
        <f>+E2737*54</f>
        <v>1836</v>
      </c>
    </row>
    <row r="2738" spans="1:7" ht="15.75" customHeight="1" x14ac:dyDescent="0.2">
      <c r="A2738" s="295"/>
      <c r="B2738" s="296"/>
      <c r="C2738" s="296"/>
      <c r="D2738" s="296"/>
      <c r="E2738" s="296"/>
      <c r="F2738" s="296"/>
      <c r="G2738" s="297"/>
    </row>
    <row r="2739" spans="1:7" ht="15.75" customHeight="1" x14ac:dyDescent="0.2">
      <c r="A2739" s="266" t="s">
        <v>13</v>
      </c>
      <c r="B2739" s="267"/>
      <c r="C2739" s="267"/>
      <c r="D2739" s="268"/>
      <c r="E2739" s="19">
        <f>SUM(E2736:E2738)</f>
        <v>34</v>
      </c>
      <c r="F2739" s="19"/>
      <c r="G2739" s="19">
        <f>SUM(G2736:G2738)</f>
        <v>1836</v>
      </c>
    </row>
    <row r="2741" spans="1:7" ht="18" x14ac:dyDescent="0.25">
      <c r="A2741" s="3"/>
    </row>
    <row r="2742" spans="1:7" ht="18" x14ac:dyDescent="0.25">
      <c r="A2742" s="3"/>
    </row>
    <row r="2745" spans="1:7" ht="18" x14ac:dyDescent="0.25">
      <c r="A2745" s="3" t="s">
        <v>17</v>
      </c>
    </row>
    <row r="2746" spans="1:7" ht="18" x14ac:dyDescent="0.25">
      <c r="A2746" s="3" t="s">
        <v>18</v>
      </c>
    </row>
    <row r="2768" spans="1:1" ht="15.75" x14ac:dyDescent="0.25">
      <c r="A2768" s="1" t="s">
        <v>270</v>
      </c>
    </row>
    <row r="2770" spans="1:7" ht="18" x14ac:dyDescent="0.25">
      <c r="A2770" s="3" t="s">
        <v>0</v>
      </c>
      <c r="B2770" s="4"/>
      <c r="E2770" s="5" t="s">
        <v>271</v>
      </c>
      <c r="G2770" s="5"/>
    </row>
    <row r="2771" spans="1:7" ht="18" x14ac:dyDescent="0.25">
      <c r="A2771" s="3"/>
      <c r="B2771" s="3" t="s">
        <v>1</v>
      </c>
      <c r="C2771" s="198"/>
      <c r="D2771" s="3"/>
      <c r="E2771" s="3"/>
      <c r="F2771" s="3"/>
      <c r="G2771" s="3"/>
    </row>
    <row r="2772" spans="1:7" ht="18" x14ac:dyDescent="0.25">
      <c r="A2772" s="3"/>
      <c r="B2772" s="3" t="s">
        <v>2</v>
      </c>
      <c r="C2772" s="198"/>
      <c r="D2772" s="3"/>
      <c r="E2772" s="3"/>
      <c r="F2772" s="3"/>
      <c r="G2772" s="3"/>
    </row>
    <row r="2773" spans="1:7" ht="18" x14ac:dyDescent="0.25">
      <c r="A2773" s="3"/>
      <c r="B2773" s="3"/>
      <c r="C2773" s="198"/>
      <c r="D2773" s="3"/>
      <c r="E2773" s="3"/>
      <c r="F2773" s="3"/>
      <c r="G2773" s="3"/>
    </row>
    <row r="2774" spans="1:7" ht="18" x14ac:dyDescent="0.25">
      <c r="A2774" s="5" t="s">
        <v>3</v>
      </c>
      <c r="B2774" s="5"/>
      <c r="C2774" s="198"/>
      <c r="D2774" s="5"/>
      <c r="E2774" s="3"/>
      <c r="F2774" s="5"/>
      <c r="G2774" s="3"/>
    </row>
    <row r="2775" spans="1:7" ht="18" x14ac:dyDescent="0.25">
      <c r="A2775" s="3"/>
      <c r="B2775" s="3" t="s">
        <v>4</v>
      </c>
      <c r="C2775" s="198"/>
      <c r="D2775" s="3"/>
      <c r="E2775" s="3"/>
      <c r="F2775" s="3"/>
      <c r="G2775" s="3"/>
    </row>
    <row r="2776" spans="1:7" ht="18" x14ac:dyDescent="0.25">
      <c r="A2776" s="3" t="s">
        <v>5</v>
      </c>
      <c r="B2776" s="3"/>
      <c r="C2776" s="198"/>
      <c r="D2776" s="3"/>
      <c r="E2776" s="3"/>
      <c r="F2776" s="3"/>
      <c r="G2776" s="3"/>
    </row>
    <row r="2777" spans="1:7" ht="18" x14ac:dyDescent="0.25">
      <c r="A2777" s="3"/>
      <c r="B2777" s="3"/>
      <c r="C2777" s="198"/>
      <c r="D2777" s="3"/>
      <c r="E2777" s="3"/>
      <c r="F2777" s="3"/>
      <c r="G2777" s="3"/>
    </row>
    <row r="2778" spans="1:7" ht="18" x14ac:dyDescent="0.25">
      <c r="A2778" s="3" t="s">
        <v>6</v>
      </c>
      <c r="B2778" s="3"/>
      <c r="C2778" s="198"/>
      <c r="D2778" s="3"/>
      <c r="E2778" s="3"/>
      <c r="F2778" s="3"/>
      <c r="G2778" s="3"/>
    </row>
    <row r="2779" spans="1:7" ht="15.75" x14ac:dyDescent="0.25">
      <c r="A2779" s="6"/>
      <c r="B2779" s="6"/>
      <c r="C2779" s="199"/>
      <c r="D2779" s="6"/>
      <c r="E2779" s="6"/>
      <c r="F2779" s="6"/>
      <c r="G2779" s="6"/>
    </row>
    <row r="2780" spans="1:7" ht="31.5" x14ac:dyDescent="0.2">
      <c r="A2780" s="7" t="s">
        <v>7</v>
      </c>
      <c r="B2780" s="8" t="s">
        <v>8</v>
      </c>
      <c r="C2780" s="8" t="s">
        <v>9</v>
      </c>
      <c r="D2780" s="7" t="s">
        <v>10</v>
      </c>
      <c r="E2780" s="7" t="s">
        <v>11</v>
      </c>
      <c r="F2780" s="7" t="s">
        <v>10</v>
      </c>
      <c r="G2780" s="7" t="s">
        <v>12</v>
      </c>
    </row>
    <row r="2781" spans="1:7" ht="15.75" customHeight="1" x14ac:dyDescent="0.2">
      <c r="A2781" s="269" t="s">
        <v>87</v>
      </c>
      <c r="B2781" s="270"/>
      <c r="C2781" s="270"/>
      <c r="D2781" s="270"/>
      <c r="E2781" s="270"/>
      <c r="F2781" s="270"/>
      <c r="G2781" s="271"/>
    </row>
    <row r="2782" spans="1:7" ht="15.75" customHeight="1" x14ac:dyDescent="0.25">
      <c r="A2782" s="11">
        <v>1</v>
      </c>
      <c r="B2782" s="37" t="s">
        <v>41</v>
      </c>
      <c r="C2782" s="201" t="s">
        <v>272</v>
      </c>
      <c r="D2782" s="40" t="s">
        <v>186</v>
      </c>
      <c r="E2782" s="38">
        <v>20</v>
      </c>
      <c r="F2782" s="40" t="s">
        <v>186</v>
      </c>
      <c r="G2782" s="39">
        <v>960</v>
      </c>
    </row>
    <row r="2783" spans="1:7" ht="15.75" customHeight="1" x14ac:dyDescent="0.25">
      <c r="A2783" s="11">
        <v>2</v>
      </c>
      <c r="B2783" s="37" t="s">
        <v>182</v>
      </c>
      <c r="C2783" s="201" t="s">
        <v>24</v>
      </c>
      <c r="D2783" s="40">
        <v>86</v>
      </c>
      <c r="E2783" s="38">
        <v>47</v>
      </c>
      <c r="F2783" s="40">
        <v>86</v>
      </c>
      <c r="G2783" s="39">
        <f>D2783*54</f>
        <v>4644</v>
      </c>
    </row>
    <row r="2784" spans="1:7" ht="15.75" customHeight="1" x14ac:dyDescent="0.25">
      <c r="A2784" s="44">
        <v>3</v>
      </c>
      <c r="B2784" s="37" t="s">
        <v>182</v>
      </c>
      <c r="C2784" s="201" t="s">
        <v>24</v>
      </c>
      <c r="D2784" s="40" t="s">
        <v>104</v>
      </c>
      <c r="E2784" s="38">
        <v>18</v>
      </c>
      <c r="F2784" s="40" t="s">
        <v>104</v>
      </c>
      <c r="G2784" s="39">
        <f>+E2784*54</f>
        <v>972</v>
      </c>
    </row>
    <row r="2785" spans="1:7" ht="15.75" customHeight="1" x14ac:dyDescent="0.2">
      <c r="A2785" s="295" t="s">
        <v>88</v>
      </c>
      <c r="B2785" s="296"/>
      <c r="C2785" s="296"/>
      <c r="D2785" s="296"/>
      <c r="E2785" s="296"/>
      <c r="F2785" s="296"/>
      <c r="G2785" s="297"/>
    </row>
    <row r="2786" spans="1:7" ht="15.75" customHeight="1" x14ac:dyDescent="0.25">
      <c r="A2786" s="11">
        <v>1</v>
      </c>
      <c r="B2786" s="33" t="s">
        <v>237</v>
      </c>
      <c r="C2786" s="194" t="s">
        <v>180</v>
      </c>
      <c r="D2786" s="34" t="s">
        <v>154</v>
      </c>
      <c r="E2786" s="45">
        <v>6</v>
      </c>
      <c r="F2786" s="34" t="s">
        <v>154</v>
      </c>
      <c r="G2786" s="36">
        <v>301.8</v>
      </c>
    </row>
    <row r="2787" spans="1:7" ht="15.75" customHeight="1" x14ac:dyDescent="0.25">
      <c r="A2787" s="11">
        <f>+A2786+1</f>
        <v>2</v>
      </c>
      <c r="B2787" s="33" t="s">
        <v>237</v>
      </c>
      <c r="C2787" s="194" t="s">
        <v>180</v>
      </c>
      <c r="D2787" s="34" t="s">
        <v>181</v>
      </c>
      <c r="E2787" s="34">
        <v>28</v>
      </c>
      <c r="F2787" s="34" t="s">
        <v>181</v>
      </c>
      <c r="G2787" s="36">
        <v>1261.3</v>
      </c>
    </row>
    <row r="2788" spans="1:7" ht="15.75" customHeight="1" x14ac:dyDescent="0.25">
      <c r="A2788" s="11">
        <f t="shared" ref="A2788:A2792" si="22">+A2787+1</f>
        <v>3</v>
      </c>
      <c r="B2788" s="33" t="s">
        <v>273</v>
      </c>
      <c r="C2788" s="194" t="s">
        <v>178</v>
      </c>
      <c r="D2788" s="34" t="s">
        <v>154</v>
      </c>
      <c r="E2788" s="34">
        <v>60</v>
      </c>
      <c r="F2788" s="34" t="s">
        <v>154</v>
      </c>
      <c r="G2788" s="36">
        <v>3000</v>
      </c>
    </row>
    <row r="2789" spans="1:7" ht="15.75" customHeight="1" x14ac:dyDescent="0.25">
      <c r="A2789" s="11">
        <f t="shared" si="22"/>
        <v>4</v>
      </c>
      <c r="B2789" s="33" t="s">
        <v>229</v>
      </c>
      <c r="C2789" s="194" t="s">
        <v>180</v>
      </c>
      <c r="D2789" s="34" t="s">
        <v>154</v>
      </c>
      <c r="E2789" s="34">
        <v>42</v>
      </c>
      <c r="F2789" s="34" t="s">
        <v>154</v>
      </c>
      <c r="G2789" s="36">
        <v>2114.75</v>
      </c>
    </row>
    <row r="2790" spans="1:7" ht="15.75" customHeight="1" x14ac:dyDescent="0.25">
      <c r="A2790" s="11">
        <f t="shared" si="22"/>
        <v>5</v>
      </c>
      <c r="B2790" s="33" t="s">
        <v>26</v>
      </c>
      <c r="C2790" s="194" t="s">
        <v>178</v>
      </c>
      <c r="D2790" s="34" t="s">
        <v>154</v>
      </c>
      <c r="E2790" s="34">
        <v>18</v>
      </c>
      <c r="F2790" s="34" t="s">
        <v>154</v>
      </c>
      <c r="G2790" s="36">
        <v>900</v>
      </c>
    </row>
    <row r="2791" spans="1:7" ht="15.75" customHeight="1" x14ac:dyDescent="0.25">
      <c r="A2791" s="11">
        <f t="shared" si="22"/>
        <v>6</v>
      </c>
      <c r="B2791" s="33" t="s">
        <v>274</v>
      </c>
      <c r="C2791" s="194" t="s">
        <v>178</v>
      </c>
      <c r="D2791" s="34" t="s">
        <v>154</v>
      </c>
      <c r="E2791" s="34">
        <v>50</v>
      </c>
      <c r="F2791" s="34" t="s">
        <v>154</v>
      </c>
      <c r="G2791" s="36">
        <v>2500</v>
      </c>
    </row>
    <row r="2792" spans="1:7" ht="15.75" customHeight="1" x14ac:dyDescent="0.25">
      <c r="A2792" s="11">
        <f t="shared" si="22"/>
        <v>7</v>
      </c>
      <c r="B2792" s="33" t="s">
        <v>182</v>
      </c>
      <c r="C2792" s="194" t="s">
        <v>180</v>
      </c>
      <c r="D2792" s="34" t="s">
        <v>154</v>
      </c>
      <c r="E2792" s="34">
        <v>6</v>
      </c>
      <c r="F2792" s="34" t="s">
        <v>154</v>
      </c>
      <c r="G2792" s="36">
        <v>300</v>
      </c>
    </row>
    <row r="2793" spans="1:7" ht="15.75" customHeight="1" x14ac:dyDescent="0.25">
      <c r="A2793" s="16"/>
      <c r="B2793" s="14"/>
      <c r="C2793" s="21"/>
      <c r="D2793" s="25"/>
      <c r="E2793" s="13"/>
      <c r="F2793" s="25"/>
      <c r="G2793" s="21"/>
    </row>
    <row r="2794" spans="1:7" ht="15.75" customHeight="1" x14ac:dyDescent="0.2">
      <c r="A2794" s="266" t="s">
        <v>13</v>
      </c>
      <c r="B2794" s="267"/>
      <c r="C2794" s="267"/>
      <c r="D2794" s="268"/>
      <c r="E2794" s="19">
        <f>SUM(E2781:E2793)</f>
        <v>295</v>
      </c>
      <c r="F2794" s="19"/>
      <c r="G2794" s="19">
        <f>SUM(G2781:G2793)</f>
        <v>16953.849999999999</v>
      </c>
    </row>
    <row r="2796" spans="1:7" ht="18" x14ac:dyDescent="0.25">
      <c r="A2796" s="3"/>
    </row>
    <row r="2797" spans="1:7" ht="18" x14ac:dyDescent="0.25">
      <c r="A2797" s="3"/>
    </row>
    <row r="2800" spans="1:7" ht="18" x14ac:dyDescent="0.25">
      <c r="A2800" s="3" t="s">
        <v>17</v>
      </c>
    </row>
    <row r="2801" spans="1:7" ht="18" x14ac:dyDescent="0.25">
      <c r="A2801" s="3" t="s">
        <v>18</v>
      </c>
    </row>
    <row r="2814" spans="1:7" ht="15.75" x14ac:dyDescent="0.25">
      <c r="A2814" s="1" t="s">
        <v>275</v>
      </c>
    </row>
    <row r="2816" spans="1:7" ht="18" x14ac:dyDescent="0.25">
      <c r="A2816" s="3" t="s">
        <v>0</v>
      </c>
      <c r="B2816" s="4"/>
      <c r="E2816" s="5" t="s">
        <v>276</v>
      </c>
      <c r="G2816" s="5"/>
    </row>
    <row r="2817" spans="1:7" ht="18" x14ac:dyDescent="0.25">
      <c r="A2817" s="3"/>
      <c r="B2817" s="3" t="s">
        <v>1</v>
      </c>
      <c r="C2817" s="198"/>
      <c r="D2817" s="3"/>
      <c r="E2817" s="3"/>
      <c r="F2817" s="3"/>
      <c r="G2817" s="3"/>
    </row>
    <row r="2818" spans="1:7" ht="18" x14ac:dyDescent="0.25">
      <c r="A2818" s="3"/>
      <c r="B2818" s="3" t="s">
        <v>2</v>
      </c>
      <c r="C2818" s="198"/>
      <c r="D2818" s="3"/>
      <c r="E2818" s="3"/>
      <c r="F2818" s="3"/>
      <c r="G2818" s="3"/>
    </row>
    <row r="2819" spans="1:7" ht="18" x14ac:dyDescent="0.25">
      <c r="A2819" s="3"/>
      <c r="B2819" s="3"/>
      <c r="C2819" s="198"/>
      <c r="D2819" s="3"/>
      <c r="E2819" s="3"/>
      <c r="F2819" s="3"/>
      <c r="G2819" s="3"/>
    </row>
    <row r="2820" spans="1:7" ht="18" x14ac:dyDescent="0.25">
      <c r="A2820" s="5" t="s">
        <v>3</v>
      </c>
      <c r="B2820" s="5"/>
      <c r="C2820" s="198"/>
      <c r="D2820" s="5"/>
      <c r="E2820" s="3"/>
      <c r="F2820" s="5"/>
      <c r="G2820" s="3"/>
    </row>
    <row r="2821" spans="1:7" ht="18" x14ac:dyDescent="0.25">
      <c r="A2821" s="3"/>
      <c r="B2821" s="3" t="s">
        <v>4</v>
      </c>
      <c r="C2821" s="198"/>
      <c r="D2821" s="3"/>
      <c r="E2821" s="3"/>
      <c r="F2821" s="3"/>
      <c r="G2821" s="3"/>
    </row>
    <row r="2822" spans="1:7" ht="18" x14ac:dyDescent="0.25">
      <c r="A2822" s="3" t="s">
        <v>5</v>
      </c>
      <c r="B2822" s="3"/>
      <c r="C2822" s="198"/>
      <c r="D2822" s="3"/>
      <c r="E2822" s="3"/>
      <c r="F2822" s="3"/>
      <c r="G2822" s="3"/>
    </row>
    <row r="2823" spans="1:7" ht="18" x14ac:dyDescent="0.25">
      <c r="A2823" s="3"/>
      <c r="B2823" s="3"/>
      <c r="C2823" s="198"/>
      <c r="D2823" s="3"/>
      <c r="E2823" s="3"/>
      <c r="F2823" s="3"/>
      <c r="G2823" s="3"/>
    </row>
    <row r="2824" spans="1:7" ht="18" x14ac:dyDescent="0.25">
      <c r="A2824" s="3" t="s">
        <v>6</v>
      </c>
      <c r="B2824" s="3"/>
      <c r="C2824" s="198"/>
      <c r="D2824" s="3"/>
      <c r="E2824" s="3"/>
      <c r="F2824" s="3"/>
      <c r="G2824" s="3"/>
    </row>
    <row r="2825" spans="1:7" ht="15.75" x14ac:dyDescent="0.25">
      <c r="A2825" s="6"/>
      <c r="B2825" s="6"/>
      <c r="C2825" s="199"/>
      <c r="D2825" s="6"/>
      <c r="E2825" s="6"/>
      <c r="F2825" s="6"/>
      <c r="G2825" s="6"/>
    </row>
    <row r="2826" spans="1:7" ht="31.5" x14ac:dyDescent="0.2">
      <c r="A2826" s="7" t="s">
        <v>7</v>
      </c>
      <c r="B2826" s="8" t="s">
        <v>8</v>
      </c>
      <c r="C2826" s="8" t="s">
        <v>9</v>
      </c>
      <c r="D2826" s="7" t="s">
        <v>10</v>
      </c>
      <c r="E2826" s="7" t="s">
        <v>11</v>
      </c>
      <c r="F2826" s="7" t="s">
        <v>10</v>
      </c>
      <c r="G2826" s="7" t="s">
        <v>12</v>
      </c>
    </row>
    <row r="2827" spans="1:7" ht="15.75" customHeight="1" x14ac:dyDescent="0.2">
      <c r="A2827" s="269" t="s">
        <v>87</v>
      </c>
      <c r="B2827" s="270"/>
      <c r="C2827" s="270"/>
      <c r="D2827" s="270"/>
      <c r="E2827" s="270"/>
      <c r="F2827" s="270"/>
      <c r="G2827" s="271"/>
    </row>
    <row r="2828" spans="1:7" ht="15.75" customHeight="1" x14ac:dyDescent="0.25">
      <c r="A2828" s="11">
        <v>1</v>
      </c>
      <c r="B2828" s="37" t="s">
        <v>277</v>
      </c>
      <c r="C2828" s="201" t="s">
        <v>20</v>
      </c>
      <c r="D2828" s="40">
        <v>165</v>
      </c>
      <c r="E2828" s="38">
        <v>26</v>
      </c>
      <c r="F2828" s="40">
        <v>165</v>
      </c>
      <c r="G2828" s="39">
        <f>+E2828*54</f>
        <v>1404</v>
      </c>
    </row>
    <row r="2829" spans="1:7" ht="15.75" customHeight="1" x14ac:dyDescent="0.25">
      <c r="A2829" s="11">
        <v>2</v>
      </c>
      <c r="B2829" s="37" t="s">
        <v>23</v>
      </c>
      <c r="C2829" s="201" t="s">
        <v>24</v>
      </c>
      <c r="D2829" s="40">
        <v>86</v>
      </c>
      <c r="E2829" s="38">
        <v>40</v>
      </c>
      <c r="F2829" s="40">
        <v>86</v>
      </c>
      <c r="G2829" s="39">
        <f>+E2829*54</f>
        <v>2160</v>
      </c>
    </row>
    <row r="2830" spans="1:7" ht="15.75" customHeight="1" x14ac:dyDescent="0.25">
      <c r="A2830" s="44">
        <v>3</v>
      </c>
      <c r="B2830" s="37" t="s">
        <v>23</v>
      </c>
      <c r="C2830" s="202" t="s">
        <v>29</v>
      </c>
      <c r="D2830" s="49" t="s">
        <v>144</v>
      </c>
      <c r="E2830" s="50">
        <v>4</v>
      </c>
      <c r="F2830" s="49" t="s">
        <v>144</v>
      </c>
      <c r="G2830" s="39">
        <f>+E2830*54</f>
        <v>216</v>
      </c>
    </row>
    <row r="2831" spans="1:7" ht="15.75" customHeight="1" x14ac:dyDescent="0.2">
      <c r="A2831" s="275" t="s">
        <v>88</v>
      </c>
      <c r="B2831" s="275"/>
      <c r="C2831" s="275"/>
      <c r="D2831" s="275"/>
      <c r="E2831" s="275"/>
      <c r="F2831" s="275"/>
      <c r="G2831" s="275"/>
    </row>
    <row r="2832" spans="1:7" ht="15.75" customHeight="1" x14ac:dyDescent="0.25">
      <c r="A2832" s="11">
        <v>1</v>
      </c>
      <c r="B2832" s="33" t="s">
        <v>71</v>
      </c>
      <c r="C2832" s="194" t="s">
        <v>52</v>
      </c>
      <c r="D2832" s="34" t="s">
        <v>154</v>
      </c>
      <c r="E2832" s="45">
        <v>60</v>
      </c>
      <c r="F2832" s="34" t="s">
        <v>154</v>
      </c>
      <c r="G2832" s="36">
        <f>+E2832*54</f>
        <v>3240</v>
      </c>
    </row>
    <row r="2833" spans="1:7" ht="15.75" customHeight="1" x14ac:dyDescent="0.25">
      <c r="A2833" s="11">
        <f>+A2832+1</f>
        <v>2</v>
      </c>
      <c r="B2833" s="33" t="s">
        <v>277</v>
      </c>
      <c r="C2833" s="194" t="s">
        <v>118</v>
      </c>
      <c r="D2833" s="34">
        <v>109</v>
      </c>
      <c r="E2833" s="34">
        <v>21</v>
      </c>
      <c r="F2833" s="34">
        <v>109</v>
      </c>
      <c r="G2833" s="36">
        <f>+E2833*48</f>
        <v>1008</v>
      </c>
    </row>
    <row r="2834" spans="1:7" ht="15.75" customHeight="1" x14ac:dyDescent="0.25">
      <c r="A2834" s="11">
        <f t="shared" ref="A2834:A2835" si="23">+A2833+1</f>
        <v>3</v>
      </c>
      <c r="B2834" s="33" t="s">
        <v>23</v>
      </c>
      <c r="C2834" s="194" t="s">
        <v>31</v>
      </c>
      <c r="D2834" s="34" t="s">
        <v>181</v>
      </c>
      <c r="E2834" s="34">
        <v>7</v>
      </c>
      <c r="F2834" s="34" t="s">
        <v>181</v>
      </c>
      <c r="G2834" s="36">
        <f>6*48+36.1</f>
        <v>324.10000000000002</v>
      </c>
    </row>
    <row r="2835" spans="1:7" ht="15.75" customHeight="1" x14ac:dyDescent="0.25">
      <c r="A2835" s="11">
        <f t="shared" si="23"/>
        <v>4</v>
      </c>
      <c r="B2835" s="33" t="s">
        <v>23</v>
      </c>
      <c r="C2835" s="194" t="s">
        <v>34</v>
      </c>
      <c r="D2835" s="34" t="s">
        <v>181</v>
      </c>
      <c r="E2835" s="34">
        <v>3</v>
      </c>
      <c r="F2835" s="34" t="s">
        <v>181</v>
      </c>
      <c r="G2835" s="36">
        <f>3*48</f>
        <v>144</v>
      </c>
    </row>
    <row r="2836" spans="1:7" ht="15.75" customHeight="1" x14ac:dyDescent="0.25">
      <c r="A2836" s="16"/>
      <c r="B2836" s="14"/>
      <c r="C2836" s="21"/>
      <c r="D2836" s="25"/>
      <c r="E2836" s="13"/>
      <c r="F2836" s="25"/>
      <c r="G2836" s="21"/>
    </row>
    <row r="2837" spans="1:7" ht="15.75" customHeight="1" x14ac:dyDescent="0.2">
      <c r="A2837" s="266" t="s">
        <v>13</v>
      </c>
      <c r="B2837" s="267"/>
      <c r="C2837" s="267"/>
      <c r="D2837" s="268"/>
      <c r="E2837" s="19">
        <f>SUM(E2827:E2836)</f>
        <v>161</v>
      </c>
      <c r="F2837" s="19"/>
      <c r="G2837" s="19">
        <f>SUM(G2827:G2836)</f>
        <v>8496.1</v>
      </c>
    </row>
    <row r="2839" spans="1:7" ht="18" x14ac:dyDescent="0.25">
      <c r="A2839" s="3"/>
    </row>
    <row r="2840" spans="1:7" ht="18" x14ac:dyDescent="0.25">
      <c r="A2840" s="3"/>
    </row>
    <row r="2843" spans="1:7" ht="18" x14ac:dyDescent="0.25">
      <c r="A2843" s="3" t="s">
        <v>17</v>
      </c>
    </row>
    <row r="2844" spans="1:7" ht="18" x14ac:dyDescent="0.25">
      <c r="A2844" s="3" t="s">
        <v>18</v>
      </c>
    </row>
    <row r="2859" spans="1:7" ht="15.75" x14ac:dyDescent="0.25">
      <c r="A2859" s="1" t="s">
        <v>278</v>
      </c>
    </row>
    <row r="2861" spans="1:7" ht="18" x14ac:dyDescent="0.25">
      <c r="A2861" s="3" t="s">
        <v>0</v>
      </c>
      <c r="B2861" s="4"/>
      <c r="E2861" s="5" t="s">
        <v>279</v>
      </c>
      <c r="G2861" s="5"/>
    </row>
    <row r="2862" spans="1:7" ht="18" x14ac:dyDescent="0.25">
      <c r="A2862" s="3"/>
      <c r="B2862" s="3" t="s">
        <v>1</v>
      </c>
      <c r="C2862" s="198"/>
      <c r="D2862" s="3"/>
      <c r="E2862" s="3"/>
      <c r="F2862" s="3"/>
      <c r="G2862" s="3"/>
    </row>
    <row r="2863" spans="1:7" ht="18" x14ac:dyDescent="0.25">
      <c r="A2863" s="3"/>
      <c r="B2863" s="3" t="s">
        <v>2</v>
      </c>
      <c r="C2863" s="198"/>
      <c r="D2863" s="3"/>
      <c r="E2863" s="3"/>
      <c r="F2863" s="3"/>
      <c r="G2863" s="3"/>
    </row>
    <row r="2864" spans="1:7" ht="18" x14ac:dyDescent="0.25">
      <c r="A2864" s="3"/>
      <c r="B2864" s="3"/>
      <c r="C2864" s="198"/>
      <c r="D2864" s="3"/>
      <c r="E2864" s="3"/>
      <c r="F2864" s="3"/>
      <c r="G2864" s="3"/>
    </row>
    <row r="2865" spans="1:7" ht="18" x14ac:dyDescent="0.25">
      <c r="A2865" s="5" t="s">
        <v>3</v>
      </c>
      <c r="B2865" s="5"/>
      <c r="C2865" s="198"/>
      <c r="D2865" s="5"/>
      <c r="E2865" s="3"/>
      <c r="F2865" s="5"/>
      <c r="G2865" s="3"/>
    </row>
    <row r="2866" spans="1:7" ht="18" x14ac:dyDescent="0.25">
      <c r="A2866" s="3"/>
      <c r="B2866" s="3" t="s">
        <v>4</v>
      </c>
      <c r="C2866" s="198"/>
      <c r="D2866" s="3"/>
      <c r="E2866" s="3"/>
      <c r="F2866" s="3"/>
      <c r="G2866" s="3"/>
    </row>
    <row r="2867" spans="1:7" ht="18" x14ac:dyDescent="0.25">
      <c r="A2867" s="3" t="s">
        <v>5</v>
      </c>
      <c r="B2867" s="3"/>
      <c r="C2867" s="198"/>
      <c r="D2867" s="3"/>
      <c r="E2867" s="3"/>
      <c r="F2867" s="3"/>
      <c r="G2867" s="3"/>
    </row>
    <row r="2868" spans="1:7" ht="18" x14ac:dyDescent="0.25">
      <c r="A2868" s="3"/>
      <c r="B2868" s="3"/>
      <c r="C2868" s="198"/>
      <c r="D2868" s="3"/>
      <c r="E2868" s="3"/>
      <c r="F2868" s="3"/>
      <c r="G2868" s="3"/>
    </row>
    <row r="2869" spans="1:7" ht="18" x14ac:dyDescent="0.25">
      <c r="A2869" s="3" t="s">
        <v>6</v>
      </c>
      <c r="B2869" s="3"/>
      <c r="C2869" s="198"/>
      <c r="D2869" s="3"/>
      <c r="E2869" s="3"/>
      <c r="F2869" s="3"/>
      <c r="G2869" s="3"/>
    </row>
    <row r="2870" spans="1:7" ht="15.75" x14ac:dyDescent="0.25">
      <c r="A2870" s="6"/>
      <c r="B2870" s="6"/>
      <c r="C2870" s="199"/>
      <c r="D2870" s="6"/>
      <c r="E2870" s="6"/>
      <c r="F2870" s="6"/>
      <c r="G2870" s="6"/>
    </row>
    <row r="2871" spans="1:7" ht="31.5" x14ac:dyDescent="0.2">
      <c r="A2871" s="7" t="s">
        <v>7</v>
      </c>
      <c r="B2871" s="8" t="s">
        <v>8</v>
      </c>
      <c r="C2871" s="8" t="s">
        <v>9</v>
      </c>
      <c r="D2871" s="7" t="s">
        <v>10</v>
      </c>
      <c r="E2871" s="7" t="s">
        <v>11</v>
      </c>
      <c r="F2871" s="7" t="s">
        <v>10</v>
      </c>
      <c r="G2871" s="7" t="s">
        <v>12</v>
      </c>
    </row>
    <row r="2872" spans="1:7" ht="15.75" customHeight="1" x14ac:dyDescent="0.2">
      <c r="A2872" s="269" t="s">
        <v>87</v>
      </c>
      <c r="B2872" s="270"/>
      <c r="C2872" s="270"/>
      <c r="D2872" s="270"/>
      <c r="E2872" s="270"/>
      <c r="F2872" s="270"/>
      <c r="G2872" s="271"/>
    </row>
    <row r="2873" spans="1:7" ht="15.75" customHeight="1" x14ac:dyDescent="0.25">
      <c r="A2873" s="11">
        <v>1</v>
      </c>
      <c r="B2873" s="37" t="s">
        <v>277</v>
      </c>
      <c r="C2873" s="201" t="s">
        <v>20</v>
      </c>
      <c r="D2873" s="40" t="s">
        <v>280</v>
      </c>
      <c r="E2873" s="38">
        <v>32</v>
      </c>
      <c r="F2873" s="40" t="s">
        <v>280</v>
      </c>
      <c r="G2873" s="39">
        <f>+E2873*54</f>
        <v>1728</v>
      </c>
    </row>
    <row r="2874" spans="1:7" ht="15.75" customHeight="1" x14ac:dyDescent="0.25">
      <c r="A2874" s="11">
        <v>2</v>
      </c>
      <c r="B2874" s="37" t="s">
        <v>277</v>
      </c>
      <c r="C2874" s="201" t="s">
        <v>24</v>
      </c>
      <c r="D2874" s="40">
        <v>86</v>
      </c>
      <c r="E2874" s="38">
        <v>37</v>
      </c>
      <c r="F2874" s="40">
        <v>86</v>
      </c>
      <c r="G2874" s="39">
        <f>+E2874*54</f>
        <v>1998</v>
      </c>
    </row>
    <row r="2875" spans="1:7" ht="15.75" customHeight="1" x14ac:dyDescent="0.2">
      <c r="A2875" s="275"/>
      <c r="B2875" s="275"/>
      <c r="C2875" s="275"/>
      <c r="D2875" s="275"/>
      <c r="E2875" s="275"/>
      <c r="F2875" s="275"/>
      <c r="G2875" s="275"/>
    </row>
    <row r="2876" spans="1:7" ht="15.75" customHeight="1" x14ac:dyDescent="0.2">
      <c r="A2876" s="266" t="s">
        <v>13</v>
      </c>
      <c r="B2876" s="267"/>
      <c r="C2876" s="267"/>
      <c r="D2876" s="268"/>
      <c r="E2876" s="19">
        <f>SUM(E2872:E2875)</f>
        <v>69</v>
      </c>
      <c r="F2876" s="19"/>
      <c r="G2876" s="19">
        <f>SUM(G2872:G2875)</f>
        <v>3726</v>
      </c>
    </row>
    <row r="2878" spans="1:7" ht="18" x14ac:dyDescent="0.25">
      <c r="A2878" s="3"/>
    </row>
    <row r="2879" spans="1:7" ht="18" x14ac:dyDescent="0.25">
      <c r="A2879" s="3"/>
    </row>
    <row r="2882" spans="1:1" ht="18" x14ac:dyDescent="0.25">
      <c r="A2882" s="3" t="s">
        <v>17</v>
      </c>
    </row>
    <row r="2883" spans="1:1" ht="18" x14ac:dyDescent="0.25">
      <c r="A2883" s="3" t="s">
        <v>18</v>
      </c>
    </row>
    <row r="2906" spans="1:7" ht="15.75" x14ac:dyDescent="0.25">
      <c r="A2906" s="1" t="s">
        <v>281</v>
      </c>
    </row>
    <row r="2908" spans="1:7" ht="18" x14ac:dyDescent="0.25">
      <c r="A2908" s="3" t="s">
        <v>0</v>
      </c>
      <c r="B2908" s="4"/>
      <c r="E2908" s="5" t="s">
        <v>289</v>
      </c>
      <c r="G2908" s="5"/>
    </row>
    <row r="2909" spans="1:7" ht="18" x14ac:dyDescent="0.25">
      <c r="A2909" s="3"/>
      <c r="B2909" s="3" t="s">
        <v>1</v>
      </c>
      <c r="C2909" s="198"/>
      <c r="D2909" s="3"/>
      <c r="E2909" s="3"/>
      <c r="F2909" s="3"/>
      <c r="G2909" s="3"/>
    </row>
    <row r="2910" spans="1:7" ht="18" x14ac:dyDescent="0.25">
      <c r="A2910" s="3"/>
      <c r="B2910" s="3" t="s">
        <v>2</v>
      </c>
      <c r="C2910" s="198"/>
      <c r="D2910" s="3"/>
      <c r="E2910" s="3"/>
      <c r="F2910" s="3"/>
      <c r="G2910" s="3"/>
    </row>
    <row r="2911" spans="1:7" ht="18" x14ac:dyDescent="0.25">
      <c r="A2911" s="3"/>
      <c r="B2911" s="3"/>
      <c r="C2911" s="198"/>
      <c r="D2911" s="3"/>
      <c r="E2911" s="3"/>
      <c r="F2911" s="3"/>
      <c r="G2911" s="3"/>
    </row>
    <row r="2912" spans="1:7" ht="18" x14ac:dyDescent="0.25">
      <c r="A2912" s="5" t="s">
        <v>3</v>
      </c>
      <c r="B2912" s="5"/>
      <c r="C2912" s="198"/>
      <c r="D2912" s="5"/>
      <c r="E2912" s="3"/>
      <c r="F2912" s="5"/>
      <c r="G2912" s="3"/>
    </row>
    <row r="2913" spans="1:7" ht="18" x14ac:dyDescent="0.25">
      <c r="A2913" s="3"/>
      <c r="B2913" s="3" t="s">
        <v>4</v>
      </c>
      <c r="C2913" s="198"/>
      <c r="D2913" s="3"/>
      <c r="E2913" s="3"/>
      <c r="F2913" s="3"/>
      <c r="G2913" s="3"/>
    </row>
    <row r="2914" spans="1:7" ht="18" x14ac:dyDescent="0.25">
      <c r="A2914" s="3" t="s">
        <v>5</v>
      </c>
      <c r="B2914" s="3"/>
      <c r="C2914" s="198"/>
      <c r="D2914" s="3"/>
      <c r="E2914" s="3"/>
      <c r="F2914" s="3"/>
      <c r="G2914" s="3"/>
    </row>
    <row r="2915" spans="1:7" ht="18" x14ac:dyDescent="0.25">
      <c r="A2915" s="3"/>
      <c r="B2915" s="3"/>
      <c r="C2915" s="198"/>
      <c r="D2915" s="3"/>
      <c r="E2915" s="3"/>
      <c r="F2915" s="3"/>
      <c r="G2915" s="3"/>
    </row>
    <row r="2916" spans="1:7" ht="18" x14ac:dyDescent="0.25">
      <c r="A2916" s="3" t="s">
        <v>6</v>
      </c>
      <c r="B2916" s="3"/>
      <c r="C2916" s="198"/>
      <c r="D2916" s="3"/>
      <c r="E2916" s="3"/>
      <c r="F2916" s="3"/>
      <c r="G2916" s="3"/>
    </row>
    <row r="2917" spans="1:7" ht="15.75" x14ac:dyDescent="0.25">
      <c r="A2917" s="6"/>
      <c r="B2917" s="6"/>
      <c r="C2917" s="199"/>
      <c r="D2917" s="6"/>
      <c r="E2917" s="6"/>
      <c r="F2917" s="6"/>
      <c r="G2917" s="6"/>
    </row>
    <row r="2918" spans="1:7" ht="31.5" x14ac:dyDescent="0.2">
      <c r="A2918" s="7" t="s">
        <v>7</v>
      </c>
      <c r="B2918" s="8" t="s">
        <v>8</v>
      </c>
      <c r="C2918" s="8" t="s">
        <v>9</v>
      </c>
      <c r="D2918" s="7" t="s">
        <v>10</v>
      </c>
      <c r="E2918" s="7" t="s">
        <v>11</v>
      </c>
      <c r="F2918" s="7" t="s">
        <v>10</v>
      </c>
      <c r="G2918" s="7" t="s">
        <v>12</v>
      </c>
    </row>
    <row r="2919" spans="1:7" ht="15.75" customHeight="1" x14ac:dyDescent="0.2">
      <c r="A2919" s="269" t="s">
        <v>87</v>
      </c>
      <c r="B2919" s="270"/>
      <c r="C2919" s="270"/>
      <c r="D2919" s="270"/>
      <c r="E2919" s="270"/>
      <c r="F2919" s="270"/>
      <c r="G2919" s="271"/>
    </row>
    <row r="2920" spans="1:7" ht="15.75" customHeight="1" x14ac:dyDescent="0.25">
      <c r="A2920" s="11">
        <v>1</v>
      </c>
      <c r="B2920" s="37" t="s">
        <v>28</v>
      </c>
      <c r="C2920" s="201" t="s">
        <v>282</v>
      </c>
      <c r="D2920" s="40">
        <v>165</v>
      </c>
      <c r="E2920" s="38">
        <v>20</v>
      </c>
      <c r="F2920" s="40">
        <v>165</v>
      </c>
      <c r="G2920" s="39">
        <f>20*54</f>
        <v>1080</v>
      </c>
    </row>
    <row r="2921" spans="1:7" ht="15.75" customHeight="1" x14ac:dyDescent="0.25">
      <c r="A2921" s="11">
        <v>2</v>
      </c>
      <c r="B2921" s="37" t="s">
        <v>19</v>
      </c>
      <c r="C2921" s="201" t="s">
        <v>282</v>
      </c>
      <c r="D2921" s="40">
        <v>165</v>
      </c>
      <c r="E2921" s="38">
        <v>10</v>
      </c>
      <c r="F2921" s="40">
        <v>165</v>
      </c>
      <c r="G2921" s="39">
        <f>+E2921*54</f>
        <v>540</v>
      </c>
    </row>
    <row r="2922" spans="1:7" ht="15.75" customHeight="1" x14ac:dyDescent="0.25">
      <c r="A2922" s="44">
        <v>3</v>
      </c>
      <c r="B2922" s="37" t="s">
        <v>26</v>
      </c>
      <c r="C2922" s="202" t="s">
        <v>287</v>
      </c>
      <c r="D2922" s="49">
        <v>123</v>
      </c>
      <c r="E2922" s="50">
        <v>30</v>
      </c>
      <c r="F2922" s="49">
        <v>123</v>
      </c>
      <c r="G2922" s="39">
        <f>+E2922*54</f>
        <v>1620</v>
      </c>
    </row>
    <row r="2923" spans="1:7" ht="15.75" customHeight="1" x14ac:dyDescent="0.25">
      <c r="A2923" s="44">
        <v>4</v>
      </c>
      <c r="B2923" s="37" t="s">
        <v>23</v>
      </c>
      <c r="C2923" s="202" t="s">
        <v>29</v>
      </c>
      <c r="D2923" s="49" t="s">
        <v>144</v>
      </c>
      <c r="E2923" s="50">
        <v>11</v>
      </c>
      <c r="F2923" s="49" t="s">
        <v>144</v>
      </c>
      <c r="G2923" s="39">
        <f>+E2923*48</f>
        <v>528</v>
      </c>
    </row>
    <row r="2924" spans="1:7" ht="15.75" customHeight="1" x14ac:dyDescent="0.2">
      <c r="A2924" s="275" t="s">
        <v>88</v>
      </c>
      <c r="B2924" s="275"/>
      <c r="C2924" s="275"/>
      <c r="D2924" s="275"/>
      <c r="E2924" s="275"/>
      <c r="F2924" s="275"/>
      <c r="G2924" s="275"/>
    </row>
    <row r="2925" spans="1:7" ht="15.75" customHeight="1" x14ac:dyDescent="0.25">
      <c r="A2925" s="11">
        <v>1</v>
      </c>
      <c r="B2925" s="33" t="s">
        <v>83</v>
      </c>
      <c r="C2925" s="194" t="s">
        <v>283</v>
      </c>
      <c r="D2925" s="34" t="s">
        <v>154</v>
      </c>
      <c r="E2925" s="45">
        <v>4</v>
      </c>
      <c r="F2925" s="34" t="s">
        <v>154</v>
      </c>
      <c r="G2925" s="36">
        <f>+E2925*54</f>
        <v>216</v>
      </c>
    </row>
    <row r="2926" spans="1:7" ht="15.75" customHeight="1" x14ac:dyDescent="0.25">
      <c r="A2926" s="11">
        <f>+A2925+1</f>
        <v>2</v>
      </c>
      <c r="B2926" s="33" t="s">
        <v>284</v>
      </c>
      <c r="C2926" s="194" t="s">
        <v>283</v>
      </c>
      <c r="D2926" s="34" t="s">
        <v>154</v>
      </c>
      <c r="E2926" s="45">
        <v>4</v>
      </c>
      <c r="F2926" s="34" t="s">
        <v>154</v>
      </c>
      <c r="G2926" s="36">
        <f>+E2926*54</f>
        <v>216</v>
      </c>
    </row>
    <row r="2927" spans="1:7" ht="15.75" customHeight="1" x14ac:dyDescent="0.25">
      <c r="A2927" s="11">
        <f t="shared" ref="A2927" si="24">+A2926+1</f>
        <v>3</v>
      </c>
      <c r="B2927" s="33" t="s">
        <v>285</v>
      </c>
      <c r="C2927" s="194" t="s">
        <v>20</v>
      </c>
      <c r="D2927" s="34" t="s">
        <v>181</v>
      </c>
      <c r="E2927" s="34">
        <v>6</v>
      </c>
      <c r="F2927" s="34" t="s">
        <v>181</v>
      </c>
      <c r="G2927" s="36">
        <f>5*48+1*4</f>
        <v>244</v>
      </c>
    </row>
    <row r="2928" spans="1:7" ht="15.75" customHeight="1" x14ac:dyDescent="0.25">
      <c r="A2928" s="11">
        <v>4</v>
      </c>
      <c r="B2928" s="33" t="s">
        <v>286</v>
      </c>
      <c r="C2928" s="194" t="s">
        <v>283</v>
      </c>
      <c r="D2928" s="34" t="s">
        <v>154</v>
      </c>
      <c r="E2928" s="34">
        <v>66</v>
      </c>
      <c r="F2928" s="34" t="s">
        <v>154</v>
      </c>
      <c r="G2928" s="36">
        <f>+E2928*50</f>
        <v>3300</v>
      </c>
    </row>
    <row r="2929" spans="1:7" ht="15.75" customHeight="1" x14ac:dyDescent="0.25">
      <c r="A2929" s="11">
        <v>5</v>
      </c>
      <c r="B2929" s="33" t="s">
        <v>23</v>
      </c>
      <c r="C2929" s="194" t="s">
        <v>288</v>
      </c>
      <c r="D2929" s="34" t="s">
        <v>154</v>
      </c>
      <c r="E2929" s="34">
        <v>78</v>
      </c>
      <c r="F2929" s="34" t="s">
        <v>154</v>
      </c>
      <c r="G2929" s="36">
        <f>+E2929*50</f>
        <v>3900</v>
      </c>
    </row>
    <row r="2930" spans="1:7" ht="15.75" customHeight="1" x14ac:dyDescent="0.25">
      <c r="A2930" s="51"/>
      <c r="B2930" s="14"/>
      <c r="C2930" s="21"/>
      <c r="D2930" s="25"/>
      <c r="E2930" s="13"/>
      <c r="F2930" s="25"/>
      <c r="G2930" s="21"/>
    </row>
    <row r="2931" spans="1:7" ht="15.75" customHeight="1" x14ac:dyDescent="0.2">
      <c r="A2931" s="266" t="s">
        <v>13</v>
      </c>
      <c r="B2931" s="267"/>
      <c r="C2931" s="267"/>
      <c r="D2931" s="268"/>
      <c r="E2931" s="19">
        <f>SUM(E2919:E2930)</f>
        <v>229</v>
      </c>
      <c r="F2931" s="19"/>
      <c r="G2931" s="19">
        <f>SUM(G2919:G2930)</f>
        <v>11644</v>
      </c>
    </row>
    <row r="2933" spans="1:7" ht="18" x14ac:dyDescent="0.25">
      <c r="A2933" s="3"/>
    </row>
    <row r="2934" spans="1:7" ht="18" x14ac:dyDescent="0.25">
      <c r="A2934" s="3"/>
    </row>
    <row r="2937" spans="1:7" ht="18" x14ac:dyDescent="0.25">
      <c r="A2937" s="3" t="s">
        <v>17</v>
      </c>
    </row>
    <row r="2938" spans="1:7" ht="18" x14ac:dyDescent="0.25">
      <c r="A2938" s="3" t="s">
        <v>18</v>
      </c>
    </row>
    <row r="2952" spans="1:7" ht="15.75" x14ac:dyDescent="0.25">
      <c r="A2952" s="1" t="s">
        <v>290</v>
      </c>
    </row>
    <row r="2954" spans="1:7" ht="18" x14ac:dyDescent="0.25">
      <c r="A2954" s="3" t="s">
        <v>0</v>
      </c>
      <c r="B2954" s="4"/>
      <c r="E2954" s="5" t="s">
        <v>289</v>
      </c>
      <c r="G2954" s="5"/>
    </row>
    <row r="2955" spans="1:7" ht="18" x14ac:dyDescent="0.25">
      <c r="A2955" s="3"/>
      <c r="B2955" s="3" t="s">
        <v>1</v>
      </c>
      <c r="C2955" s="198"/>
      <c r="D2955" s="3"/>
      <c r="E2955" s="3"/>
      <c r="F2955" s="3"/>
      <c r="G2955" s="3"/>
    </row>
    <row r="2956" spans="1:7" ht="18" x14ac:dyDescent="0.25">
      <c r="A2956" s="3"/>
      <c r="B2956" s="3" t="s">
        <v>2</v>
      </c>
      <c r="C2956" s="198"/>
      <c r="D2956" s="3"/>
      <c r="E2956" s="3"/>
      <c r="F2956" s="3"/>
      <c r="G2956" s="3"/>
    </row>
    <row r="2957" spans="1:7" ht="18" x14ac:dyDescent="0.25">
      <c r="A2957" s="3"/>
      <c r="B2957" s="3"/>
      <c r="C2957" s="198"/>
      <c r="D2957" s="3"/>
      <c r="E2957" s="3"/>
      <c r="F2957" s="3"/>
      <c r="G2957" s="3"/>
    </row>
    <row r="2958" spans="1:7" ht="18" x14ac:dyDescent="0.25">
      <c r="A2958" s="5" t="s">
        <v>3</v>
      </c>
      <c r="B2958" s="5"/>
      <c r="C2958" s="198"/>
      <c r="D2958" s="5"/>
      <c r="E2958" s="3"/>
      <c r="F2958" s="5"/>
      <c r="G2958" s="3"/>
    </row>
    <row r="2959" spans="1:7" ht="18" x14ac:dyDescent="0.25">
      <c r="A2959" s="3"/>
      <c r="B2959" s="3" t="s">
        <v>4</v>
      </c>
      <c r="C2959" s="198"/>
      <c r="D2959" s="3"/>
      <c r="E2959" s="3"/>
      <c r="F2959" s="3"/>
      <c r="G2959" s="3"/>
    </row>
    <row r="2960" spans="1:7" ht="18" x14ac:dyDescent="0.25">
      <c r="A2960" s="3" t="s">
        <v>5</v>
      </c>
      <c r="B2960" s="3"/>
      <c r="C2960" s="198"/>
      <c r="D2960" s="3"/>
      <c r="E2960" s="3"/>
      <c r="F2960" s="3"/>
      <c r="G2960" s="3"/>
    </row>
    <row r="2961" spans="1:7" ht="18" x14ac:dyDescent="0.25">
      <c r="A2961" s="3"/>
      <c r="B2961" s="3"/>
      <c r="C2961" s="198"/>
      <c r="D2961" s="3"/>
      <c r="E2961" s="3"/>
      <c r="F2961" s="3"/>
      <c r="G2961" s="3"/>
    </row>
    <row r="2962" spans="1:7" ht="18" x14ac:dyDescent="0.25">
      <c r="A2962" s="3" t="s">
        <v>6</v>
      </c>
      <c r="B2962" s="3"/>
      <c r="C2962" s="198"/>
      <c r="D2962" s="3"/>
      <c r="E2962" s="3"/>
      <c r="F2962" s="3"/>
      <c r="G2962" s="3"/>
    </row>
    <row r="2963" spans="1:7" ht="15.75" x14ac:dyDescent="0.25">
      <c r="A2963" s="6"/>
      <c r="B2963" s="6"/>
      <c r="C2963" s="199"/>
      <c r="D2963" s="6"/>
      <c r="E2963" s="6"/>
      <c r="F2963" s="6"/>
      <c r="G2963" s="6"/>
    </row>
    <row r="2964" spans="1:7" ht="31.5" x14ac:dyDescent="0.2">
      <c r="A2964" s="7" t="s">
        <v>7</v>
      </c>
      <c r="B2964" s="8" t="s">
        <v>8</v>
      </c>
      <c r="C2964" s="8" t="s">
        <v>9</v>
      </c>
      <c r="D2964" s="7" t="s">
        <v>10</v>
      </c>
      <c r="E2964" s="7" t="s">
        <v>11</v>
      </c>
      <c r="F2964" s="7" t="s">
        <v>10</v>
      </c>
      <c r="G2964" s="7" t="s">
        <v>12</v>
      </c>
    </row>
    <row r="2965" spans="1:7" ht="15.75" customHeight="1" x14ac:dyDescent="0.2">
      <c r="A2965" s="269" t="s">
        <v>87</v>
      </c>
      <c r="B2965" s="270"/>
      <c r="C2965" s="270"/>
      <c r="D2965" s="270"/>
      <c r="E2965" s="270"/>
      <c r="F2965" s="270"/>
      <c r="G2965" s="271"/>
    </row>
    <row r="2966" spans="1:7" ht="15.75" customHeight="1" x14ac:dyDescent="0.25">
      <c r="A2966" s="11">
        <v>1</v>
      </c>
      <c r="B2966" s="37" t="s">
        <v>277</v>
      </c>
      <c r="C2966" s="201" t="s">
        <v>24</v>
      </c>
      <c r="D2966" s="40">
        <v>86</v>
      </c>
      <c r="E2966" s="38">
        <v>80</v>
      </c>
      <c r="F2966" s="40">
        <v>86</v>
      </c>
      <c r="G2966" s="39">
        <f>+E2966*54</f>
        <v>4320</v>
      </c>
    </row>
    <row r="2967" spans="1:7" ht="15.75" customHeight="1" x14ac:dyDescent="0.25">
      <c r="A2967" s="11">
        <v>2</v>
      </c>
      <c r="B2967" s="37" t="s">
        <v>237</v>
      </c>
      <c r="C2967" s="201" t="s">
        <v>24</v>
      </c>
      <c r="D2967" s="40">
        <v>86</v>
      </c>
      <c r="E2967" s="38">
        <v>34</v>
      </c>
      <c r="F2967" s="40">
        <v>86</v>
      </c>
      <c r="G2967" s="39">
        <f>+E2967*54</f>
        <v>1836</v>
      </c>
    </row>
    <row r="2968" spans="1:7" ht="15.75" customHeight="1" x14ac:dyDescent="0.25">
      <c r="A2968" s="52"/>
      <c r="B2968" s="14"/>
      <c r="C2968" s="21"/>
      <c r="D2968" s="25"/>
      <c r="E2968" s="13"/>
      <c r="F2968" s="25"/>
      <c r="G2968" s="21"/>
    </row>
    <row r="2969" spans="1:7" ht="15.75" customHeight="1" x14ac:dyDescent="0.2">
      <c r="A2969" s="266" t="s">
        <v>13</v>
      </c>
      <c r="B2969" s="267"/>
      <c r="C2969" s="267"/>
      <c r="D2969" s="268"/>
      <c r="E2969" s="19">
        <f>SUM(E2965:E2968)</f>
        <v>114</v>
      </c>
      <c r="F2969" s="19"/>
      <c r="G2969" s="19">
        <f>SUM(G2965:G2968)</f>
        <v>6156</v>
      </c>
    </row>
    <row r="2971" spans="1:7" ht="18" x14ac:dyDescent="0.25">
      <c r="A2971" s="3"/>
    </row>
    <row r="2972" spans="1:7" ht="18" x14ac:dyDescent="0.25">
      <c r="A2972" s="3"/>
    </row>
    <row r="2975" spans="1:7" ht="18" x14ac:dyDescent="0.25">
      <c r="A2975" s="3" t="s">
        <v>17</v>
      </c>
    </row>
    <row r="2976" spans="1:7" ht="18" x14ac:dyDescent="0.25">
      <c r="A2976" s="3" t="s">
        <v>18</v>
      </c>
    </row>
    <row r="2998" spans="1:7" ht="15.75" x14ac:dyDescent="0.25">
      <c r="A2998" s="1" t="s">
        <v>292</v>
      </c>
    </row>
    <row r="3000" spans="1:7" ht="18" x14ac:dyDescent="0.25">
      <c r="A3000" s="3" t="s">
        <v>0</v>
      </c>
      <c r="B3000" s="4"/>
      <c r="E3000" s="5" t="s">
        <v>291</v>
      </c>
      <c r="G3000" s="5"/>
    </row>
    <row r="3001" spans="1:7" ht="18" x14ac:dyDescent="0.25">
      <c r="A3001" s="3"/>
      <c r="B3001" s="3" t="s">
        <v>1</v>
      </c>
      <c r="C3001" s="198"/>
      <c r="D3001" s="3"/>
      <c r="E3001" s="3"/>
      <c r="F3001" s="3"/>
      <c r="G3001" s="3"/>
    </row>
    <row r="3002" spans="1:7" ht="18" x14ac:dyDescent="0.25">
      <c r="A3002" s="3"/>
      <c r="B3002" s="3" t="s">
        <v>2</v>
      </c>
      <c r="C3002" s="198"/>
      <c r="D3002" s="3"/>
      <c r="E3002" s="3"/>
      <c r="F3002" s="3"/>
      <c r="G3002" s="3"/>
    </row>
    <row r="3003" spans="1:7" ht="18" x14ac:dyDescent="0.25">
      <c r="A3003" s="3"/>
      <c r="B3003" s="3"/>
      <c r="C3003" s="198"/>
      <c r="D3003" s="3"/>
      <c r="E3003" s="3"/>
      <c r="F3003" s="3"/>
      <c r="G3003" s="3"/>
    </row>
    <row r="3004" spans="1:7" ht="18" x14ac:dyDescent="0.25">
      <c r="A3004" s="5" t="s">
        <v>3</v>
      </c>
      <c r="B3004" s="5"/>
      <c r="C3004" s="198"/>
      <c r="D3004" s="5"/>
      <c r="E3004" s="3"/>
      <c r="F3004" s="5"/>
      <c r="G3004" s="3"/>
    </row>
    <row r="3005" spans="1:7" ht="18" x14ac:dyDescent="0.25">
      <c r="A3005" s="3"/>
      <c r="B3005" s="3" t="s">
        <v>4</v>
      </c>
      <c r="C3005" s="198"/>
      <c r="D3005" s="3"/>
      <c r="E3005" s="3"/>
      <c r="F3005" s="3"/>
      <c r="G3005" s="3"/>
    </row>
    <row r="3006" spans="1:7" ht="18" x14ac:dyDescent="0.25">
      <c r="A3006" s="3" t="s">
        <v>5</v>
      </c>
      <c r="B3006" s="3"/>
      <c r="C3006" s="198"/>
      <c r="D3006" s="3"/>
      <c r="E3006" s="3"/>
      <c r="F3006" s="3"/>
      <c r="G3006" s="3"/>
    </row>
    <row r="3007" spans="1:7" ht="18" x14ac:dyDescent="0.25">
      <c r="A3007" s="3"/>
      <c r="B3007" s="3"/>
      <c r="C3007" s="198"/>
      <c r="D3007" s="3"/>
      <c r="E3007" s="3"/>
      <c r="F3007" s="3"/>
      <c r="G3007" s="3"/>
    </row>
    <row r="3008" spans="1:7" ht="18" x14ac:dyDescent="0.25">
      <c r="A3008" s="3" t="s">
        <v>6</v>
      </c>
      <c r="B3008" s="3"/>
      <c r="C3008" s="198"/>
      <c r="D3008" s="3"/>
      <c r="E3008" s="3"/>
      <c r="F3008" s="3"/>
      <c r="G3008" s="3"/>
    </row>
    <row r="3009" spans="1:7" ht="15.75" x14ac:dyDescent="0.25">
      <c r="A3009" s="6"/>
      <c r="B3009" s="6"/>
      <c r="C3009" s="199"/>
      <c r="D3009" s="6"/>
      <c r="E3009" s="6"/>
      <c r="F3009" s="6"/>
      <c r="G3009" s="6"/>
    </row>
    <row r="3010" spans="1:7" ht="31.5" x14ac:dyDescent="0.2">
      <c r="A3010" s="7" t="s">
        <v>7</v>
      </c>
      <c r="B3010" s="8" t="s">
        <v>8</v>
      </c>
      <c r="C3010" s="8" t="s">
        <v>9</v>
      </c>
      <c r="D3010" s="7" t="s">
        <v>10</v>
      </c>
      <c r="E3010" s="7" t="s">
        <v>11</v>
      </c>
      <c r="F3010" s="7" t="s">
        <v>10</v>
      </c>
      <c r="G3010" s="7" t="s">
        <v>12</v>
      </c>
    </row>
    <row r="3011" spans="1:7" ht="15.75" customHeight="1" x14ac:dyDescent="0.2">
      <c r="A3011" s="269" t="s">
        <v>87</v>
      </c>
      <c r="B3011" s="270"/>
      <c r="C3011" s="270"/>
      <c r="D3011" s="270"/>
      <c r="E3011" s="270"/>
      <c r="F3011" s="270"/>
      <c r="G3011" s="271"/>
    </row>
    <row r="3012" spans="1:7" ht="15.75" customHeight="1" x14ac:dyDescent="0.25">
      <c r="A3012" s="11">
        <v>1</v>
      </c>
      <c r="B3012" s="37" t="s">
        <v>293</v>
      </c>
      <c r="C3012" s="201" t="s">
        <v>24</v>
      </c>
      <c r="D3012" s="40">
        <v>86</v>
      </c>
      <c r="E3012" s="38">
        <v>50</v>
      </c>
      <c r="F3012" s="40">
        <v>86</v>
      </c>
      <c r="G3012" s="39">
        <f>+E3012*54</f>
        <v>2700</v>
      </c>
    </row>
    <row r="3013" spans="1:7" ht="15.75" customHeight="1" x14ac:dyDescent="0.2">
      <c r="A3013" s="275" t="s">
        <v>88</v>
      </c>
      <c r="B3013" s="275"/>
      <c r="C3013" s="275"/>
      <c r="D3013" s="275"/>
      <c r="E3013" s="275"/>
      <c r="F3013" s="275"/>
      <c r="G3013" s="275"/>
    </row>
    <row r="3014" spans="1:7" ht="15.75" customHeight="1" x14ac:dyDescent="0.25">
      <c r="A3014" s="11">
        <v>1</v>
      </c>
      <c r="B3014" s="33" t="s">
        <v>82</v>
      </c>
      <c r="C3014" s="194" t="s">
        <v>25</v>
      </c>
      <c r="D3014" s="34">
        <v>109</v>
      </c>
      <c r="E3014" s="45">
        <v>19</v>
      </c>
      <c r="F3014" s="34">
        <v>109</v>
      </c>
      <c r="G3014" s="36">
        <f>+E3014*48</f>
        <v>912</v>
      </c>
    </row>
    <row r="3015" spans="1:7" ht="15.75" customHeight="1" x14ac:dyDescent="0.25">
      <c r="A3015" s="53"/>
      <c r="B3015" s="14"/>
      <c r="C3015" s="21"/>
      <c r="D3015" s="25"/>
      <c r="E3015" s="13"/>
      <c r="F3015" s="25"/>
      <c r="G3015" s="21"/>
    </row>
    <row r="3016" spans="1:7" ht="15.75" customHeight="1" x14ac:dyDescent="0.2">
      <c r="A3016" s="266" t="s">
        <v>13</v>
      </c>
      <c r="B3016" s="267"/>
      <c r="C3016" s="267"/>
      <c r="D3016" s="268"/>
      <c r="E3016" s="19">
        <f>SUM(E3011:E3015)</f>
        <v>69</v>
      </c>
      <c r="F3016" s="19"/>
      <c r="G3016" s="19">
        <f>SUM(G3011:G3015)</f>
        <v>3612</v>
      </c>
    </row>
    <row r="3018" spans="1:7" ht="18" x14ac:dyDescent="0.25">
      <c r="A3018" s="3"/>
    </row>
    <row r="3019" spans="1:7" ht="18" x14ac:dyDescent="0.25">
      <c r="A3019" s="3"/>
    </row>
    <row r="3022" spans="1:7" ht="18" x14ac:dyDescent="0.25">
      <c r="A3022" s="3" t="s">
        <v>17</v>
      </c>
    </row>
    <row r="3023" spans="1:7" ht="18" x14ac:dyDescent="0.25">
      <c r="A3023" s="3" t="s">
        <v>18</v>
      </c>
    </row>
    <row r="3044" spans="1:7" ht="15.75" x14ac:dyDescent="0.25">
      <c r="A3044" s="1" t="s">
        <v>294</v>
      </c>
    </row>
    <row r="3046" spans="1:7" ht="18" x14ac:dyDescent="0.25">
      <c r="A3046" s="3" t="s">
        <v>0</v>
      </c>
      <c r="B3046" s="4"/>
      <c r="E3046" s="5" t="s">
        <v>295</v>
      </c>
      <c r="G3046" s="5"/>
    </row>
    <row r="3047" spans="1:7" ht="18" x14ac:dyDescent="0.25">
      <c r="A3047" s="3"/>
      <c r="B3047" s="3" t="s">
        <v>1</v>
      </c>
      <c r="C3047" s="198"/>
      <c r="D3047" s="3"/>
      <c r="E3047" s="3"/>
      <c r="F3047" s="3"/>
      <c r="G3047" s="3"/>
    </row>
    <row r="3048" spans="1:7" ht="18" x14ac:dyDescent="0.25">
      <c r="A3048" s="3"/>
      <c r="B3048" s="3" t="s">
        <v>2</v>
      </c>
      <c r="C3048" s="198"/>
      <c r="D3048" s="3"/>
      <c r="E3048" s="3"/>
      <c r="F3048" s="3"/>
      <c r="G3048" s="3"/>
    </row>
    <row r="3049" spans="1:7" ht="18" x14ac:dyDescent="0.25">
      <c r="A3049" s="3"/>
      <c r="B3049" s="3"/>
      <c r="C3049" s="198"/>
      <c r="D3049" s="3"/>
      <c r="E3049" s="3"/>
      <c r="F3049" s="3"/>
      <c r="G3049" s="3"/>
    </row>
    <row r="3050" spans="1:7" ht="18" x14ac:dyDescent="0.25">
      <c r="A3050" s="5" t="s">
        <v>3</v>
      </c>
      <c r="B3050" s="5"/>
      <c r="C3050" s="198"/>
      <c r="D3050" s="5"/>
      <c r="E3050" s="3"/>
      <c r="F3050" s="5"/>
      <c r="G3050" s="3"/>
    </row>
    <row r="3051" spans="1:7" ht="18" x14ac:dyDescent="0.25">
      <c r="A3051" s="3"/>
      <c r="B3051" s="3" t="s">
        <v>4</v>
      </c>
      <c r="C3051" s="198"/>
      <c r="D3051" s="3"/>
      <c r="E3051" s="3"/>
      <c r="F3051" s="3"/>
      <c r="G3051" s="3"/>
    </row>
    <row r="3052" spans="1:7" ht="18" x14ac:dyDescent="0.25">
      <c r="A3052" s="3" t="s">
        <v>5</v>
      </c>
      <c r="B3052" s="3"/>
      <c r="C3052" s="198"/>
      <c r="D3052" s="3"/>
      <c r="E3052" s="3"/>
      <c r="F3052" s="3"/>
      <c r="G3052" s="3"/>
    </row>
    <row r="3053" spans="1:7" ht="18" x14ac:dyDescent="0.25">
      <c r="A3053" s="3"/>
      <c r="B3053" s="3"/>
      <c r="C3053" s="198"/>
      <c r="D3053" s="3"/>
      <c r="E3053" s="3"/>
      <c r="F3053" s="3"/>
      <c r="G3053" s="3"/>
    </row>
    <row r="3054" spans="1:7" ht="18" x14ac:dyDescent="0.25">
      <c r="A3054" s="3" t="s">
        <v>6</v>
      </c>
      <c r="B3054" s="3"/>
      <c r="C3054" s="198"/>
      <c r="D3054" s="3"/>
      <c r="E3054" s="3"/>
      <c r="F3054" s="3"/>
      <c r="G3054" s="3"/>
    </row>
    <row r="3055" spans="1:7" ht="15.75" x14ac:dyDescent="0.25">
      <c r="A3055" s="6"/>
      <c r="B3055" s="6"/>
      <c r="C3055" s="199"/>
      <c r="D3055" s="6"/>
      <c r="E3055" s="6"/>
      <c r="F3055" s="6"/>
      <c r="G3055" s="6"/>
    </row>
    <row r="3056" spans="1:7" ht="31.5" x14ac:dyDescent="0.2">
      <c r="A3056" s="7" t="s">
        <v>7</v>
      </c>
      <c r="B3056" s="8" t="s">
        <v>8</v>
      </c>
      <c r="C3056" s="8" t="s">
        <v>9</v>
      </c>
      <c r="D3056" s="7" t="s">
        <v>10</v>
      </c>
      <c r="E3056" s="7" t="s">
        <v>11</v>
      </c>
      <c r="F3056" s="7" t="s">
        <v>10</v>
      </c>
      <c r="G3056" s="7" t="s">
        <v>12</v>
      </c>
    </row>
    <row r="3057" spans="1:7" ht="15.75" customHeight="1" x14ac:dyDescent="0.2">
      <c r="A3057" s="269" t="s">
        <v>87</v>
      </c>
      <c r="B3057" s="270"/>
      <c r="C3057" s="270"/>
      <c r="D3057" s="270"/>
      <c r="E3057" s="270"/>
      <c r="F3057" s="270"/>
      <c r="G3057" s="271"/>
    </row>
    <row r="3058" spans="1:7" ht="15.75" customHeight="1" x14ac:dyDescent="0.25">
      <c r="A3058" s="11">
        <v>1</v>
      </c>
      <c r="B3058" s="37" t="s">
        <v>277</v>
      </c>
      <c r="C3058" s="201" t="s">
        <v>24</v>
      </c>
      <c r="D3058" s="40">
        <v>86</v>
      </c>
      <c r="E3058" s="38">
        <v>53</v>
      </c>
      <c r="F3058" s="40">
        <v>86</v>
      </c>
      <c r="G3058" s="39">
        <f>+E3058*54</f>
        <v>2862</v>
      </c>
    </row>
    <row r="3059" spans="1:7" ht="15.75" customHeight="1" x14ac:dyDescent="0.25">
      <c r="A3059" s="11">
        <v>2</v>
      </c>
      <c r="B3059" s="37" t="s">
        <v>19</v>
      </c>
      <c r="C3059" s="201" t="s">
        <v>20</v>
      </c>
      <c r="D3059" s="40">
        <v>165</v>
      </c>
      <c r="E3059" s="38">
        <v>15</v>
      </c>
      <c r="F3059" s="40">
        <v>165</v>
      </c>
      <c r="G3059" s="39">
        <f>+E3059*54</f>
        <v>810</v>
      </c>
    </row>
    <row r="3060" spans="1:7" ht="15.75" customHeight="1" x14ac:dyDescent="0.25">
      <c r="A3060" s="44">
        <v>3</v>
      </c>
      <c r="B3060" s="37" t="s">
        <v>19</v>
      </c>
      <c r="C3060" s="201" t="s">
        <v>20</v>
      </c>
      <c r="D3060" s="49">
        <v>166</v>
      </c>
      <c r="E3060" s="50">
        <v>15</v>
      </c>
      <c r="F3060" s="49">
        <v>166</v>
      </c>
      <c r="G3060" s="39">
        <f>+E3060*54</f>
        <v>810</v>
      </c>
    </row>
    <row r="3061" spans="1:7" ht="15.75" customHeight="1" x14ac:dyDescent="0.25">
      <c r="A3061" s="44">
        <v>4</v>
      </c>
      <c r="B3061" s="37" t="s">
        <v>23</v>
      </c>
      <c r="C3061" s="202" t="s">
        <v>272</v>
      </c>
      <c r="D3061" s="49" t="s">
        <v>144</v>
      </c>
      <c r="E3061" s="50">
        <v>20</v>
      </c>
      <c r="F3061" s="49" t="s">
        <v>144</v>
      </c>
      <c r="G3061" s="39">
        <f>+E3061*48</f>
        <v>960</v>
      </c>
    </row>
    <row r="3062" spans="1:7" ht="15.75" customHeight="1" x14ac:dyDescent="0.25">
      <c r="A3062" s="44">
        <v>5</v>
      </c>
      <c r="B3062" s="37" t="s">
        <v>23</v>
      </c>
      <c r="C3062" s="202" t="s">
        <v>31</v>
      </c>
      <c r="D3062" s="49">
        <v>19</v>
      </c>
      <c r="E3062" s="50">
        <v>60</v>
      </c>
      <c r="F3062" s="49">
        <v>19</v>
      </c>
      <c r="G3062" s="39">
        <f>+E3062*54</f>
        <v>3240</v>
      </c>
    </row>
    <row r="3063" spans="1:7" ht="15.75" customHeight="1" x14ac:dyDescent="0.2">
      <c r="A3063" s="275" t="s">
        <v>88</v>
      </c>
      <c r="B3063" s="275"/>
      <c r="C3063" s="275"/>
      <c r="D3063" s="275"/>
      <c r="E3063" s="275"/>
      <c r="F3063" s="275"/>
      <c r="G3063" s="275"/>
    </row>
    <row r="3064" spans="1:7" ht="15.75" customHeight="1" x14ac:dyDescent="0.25">
      <c r="A3064" s="11">
        <v>1</v>
      </c>
      <c r="B3064" s="33" t="s">
        <v>296</v>
      </c>
      <c r="C3064" s="194" t="s">
        <v>283</v>
      </c>
      <c r="D3064" s="34" t="s">
        <v>154</v>
      </c>
      <c r="E3064" s="45">
        <v>10</v>
      </c>
      <c r="F3064" s="34" t="s">
        <v>154</v>
      </c>
      <c r="G3064" s="36">
        <f>+E3064*54</f>
        <v>540</v>
      </c>
    </row>
    <row r="3065" spans="1:7" ht="15.75" customHeight="1" x14ac:dyDescent="0.25">
      <c r="A3065" s="11">
        <f>+A3064+1</f>
        <v>2</v>
      </c>
      <c r="B3065" s="33" t="s">
        <v>89</v>
      </c>
      <c r="C3065" s="194" t="s">
        <v>283</v>
      </c>
      <c r="D3065" s="34" t="s">
        <v>154</v>
      </c>
      <c r="E3065" s="45">
        <v>10</v>
      </c>
      <c r="F3065" s="34" t="s">
        <v>154</v>
      </c>
      <c r="G3065" s="36">
        <f>+E3065*54</f>
        <v>540</v>
      </c>
    </row>
    <row r="3066" spans="1:7" ht="15.75" customHeight="1" x14ac:dyDescent="0.25">
      <c r="A3066" s="11">
        <f t="shared" ref="A3066" si="25">+A3065+1</f>
        <v>3</v>
      </c>
      <c r="B3066" s="33" t="s">
        <v>277</v>
      </c>
      <c r="C3066" s="194" t="s">
        <v>283</v>
      </c>
      <c r="D3066" s="34" t="s">
        <v>154</v>
      </c>
      <c r="E3066" s="34">
        <v>60</v>
      </c>
      <c r="F3066" s="34" t="s">
        <v>154</v>
      </c>
      <c r="G3066" s="36">
        <f>+E3066*54</f>
        <v>3240</v>
      </c>
    </row>
    <row r="3067" spans="1:7" ht="15.75" customHeight="1" x14ac:dyDescent="0.25">
      <c r="A3067" s="11">
        <v>4</v>
      </c>
      <c r="B3067" s="33" t="s">
        <v>19</v>
      </c>
      <c r="C3067" s="194" t="s">
        <v>283</v>
      </c>
      <c r="D3067" s="34" t="s">
        <v>154</v>
      </c>
      <c r="E3067" s="34">
        <v>10</v>
      </c>
      <c r="F3067" s="34" t="s">
        <v>154</v>
      </c>
      <c r="G3067" s="36">
        <f>+E3067*54</f>
        <v>540</v>
      </c>
    </row>
    <row r="3068" spans="1:7" ht="15.75" customHeight="1" x14ac:dyDescent="0.25">
      <c r="A3068" s="54"/>
      <c r="B3068" s="14"/>
      <c r="C3068" s="21"/>
      <c r="D3068" s="25"/>
      <c r="E3068" s="13"/>
      <c r="F3068" s="25"/>
      <c r="G3068" s="21"/>
    </row>
    <row r="3069" spans="1:7" ht="15.75" customHeight="1" x14ac:dyDescent="0.2">
      <c r="A3069" s="266" t="s">
        <v>13</v>
      </c>
      <c r="B3069" s="267"/>
      <c r="C3069" s="267"/>
      <c r="D3069" s="268"/>
      <c r="E3069" s="19">
        <f>SUM(E3057:E3068)</f>
        <v>253</v>
      </c>
      <c r="F3069" s="19"/>
      <c r="G3069" s="19">
        <f>SUM(G3057:G3068)</f>
        <v>13542</v>
      </c>
    </row>
    <row r="3071" spans="1:7" ht="18" x14ac:dyDescent="0.25">
      <c r="A3071" s="3"/>
    </row>
    <row r="3072" spans="1:7" ht="18" x14ac:dyDescent="0.25">
      <c r="A3072" s="3"/>
    </row>
    <row r="3075" spans="1:7" ht="18" x14ac:dyDescent="0.25">
      <c r="A3075" s="3" t="s">
        <v>17</v>
      </c>
    </row>
    <row r="3076" spans="1:7" ht="18" x14ac:dyDescent="0.25">
      <c r="A3076" s="3" t="s">
        <v>18</v>
      </c>
    </row>
    <row r="3085" spans="1:7" ht="15.75" x14ac:dyDescent="0.25">
      <c r="A3085" s="1" t="s">
        <v>297</v>
      </c>
    </row>
    <row r="3087" spans="1:7" ht="18" x14ac:dyDescent="0.25">
      <c r="A3087" s="3" t="s">
        <v>0</v>
      </c>
      <c r="B3087" s="4"/>
      <c r="E3087" s="5" t="s">
        <v>295</v>
      </c>
      <c r="G3087" s="5"/>
    </row>
    <row r="3088" spans="1:7" ht="18" x14ac:dyDescent="0.25">
      <c r="A3088" s="3"/>
      <c r="B3088" s="3" t="s">
        <v>1</v>
      </c>
      <c r="C3088" s="198"/>
      <c r="D3088" s="3"/>
      <c r="E3088" s="3"/>
      <c r="F3088" s="3"/>
      <c r="G3088" s="3"/>
    </row>
    <row r="3089" spans="1:7" ht="18" x14ac:dyDescent="0.25">
      <c r="A3089" s="3"/>
      <c r="B3089" s="3" t="s">
        <v>2</v>
      </c>
      <c r="C3089" s="198"/>
      <c r="D3089" s="3"/>
      <c r="E3089" s="3"/>
      <c r="F3089" s="3"/>
      <c r="G3089" s="3"/>
    </row>
    <row r="3090" spans="1:7" ht="18" x14ac:dyDescent="0.25">
      <c r="A3090" s="3"/>
      <c r="B3090" s="3"/>
      <c r="C3090" s="198"/>
      <c r="D3090" s="3"/>
      <c r="E3090" s="3"/>
      <c r="F3090" s="3"/>
      <c r="G3090" s="3"/>
    </row>
    <row r="3091" spans="1:7" ht="18" x14ac:dyDescent="0.25">
      <c r="A3091" s="5" t="s">
        <v>3</v>
      </c>
      <c r="B3091" s="5"/>
      <c r="C3091" s="198"/>
      <c r="D3091" s="5"/>
      <c r="E3091" s="3"/>
      <c r="F3091" s="5"/>
      <c r="G3091" s="3"/>
    </row>
    <row r="3092" spans="1:7" ht="18" x14ac:dyDescent="0.25">
      <c r="A3092" s="3"/>
      <c r="B3092" s="3" t="s">
        <v>4</v>
      </c>
      <c r="C3092" s="198"/>
      <c r="D3092" s="3"/>
      <c r="E3092" s="3"/>
      <c r="F3092" s="3"/>
      <c r="G3092" s="3"/>
    </row>
    <row r="3093" spans="1:7" ht="18" x14ac:dyDescent="0.25">
      <c r="A3093" s="3" t="s">
        <v>5</v>
      </c>
      <c r="B3093" s="3"/>
      <c r="C3093" s="198"/>
      <c r="D3093" s="3"/>
      <c r="E3093" s="3"/>
      <c r="F3093" s="3"/>
      <c r="G3093" s="3"/>
    </row>
    <row r="3094" spans="1:7" ht="18" x14ac:dyDescent="0.25">
      <c r="A3094" s="3"/>
      <c r="B3094" s="3"/>
      <c r="C3094" s="198"/>
      <c r="D3094" s="3"/>
      <c r="E3094" s="3"/>
      <c r="F3094" s="3"/>
      <c r="G3094" s="3"/>
    </row>
    <row r="3095" spans="1:7" ht="18" x14ac:dyDescent="0.25">
      <c r="A3095" s="3" t="s">
        <v>6</v>
      </c>
      <c r="B3095" s="3"/>
      <c r="C3095" s="198"/>
      <c r="D3095" s="3"/>
      <c r="E3095" s="3"/>
      <c r="F3095" s="3"/>
      <c r="G3095" s="3"/>
    </row>
    <row r="3096" spans="1:7" ht="15.75" x14ac:dyDescent="0.25">
      <c r="A3096" s="6"/>
      <c r="B3096" s="6"/>
      <c r="C3096" s="199"/>
      <c r="D3096" s="6"/>
      <c r="E3096" s="6"/>
      <c r="F3096" s="6"/>
      <c r="G3096" s="6"/>
    </row>
    <row r="3097" spans="1:7" ht="31.5" x14ac:dyDescent="0.2">
      <c r="A3097" s="7" t="s">
        <v>7</v>
      </c>
      <c r="B3097" s="8" t="s">
        <v>8</v>
      </c>
      <c r="C3097" s="8" t="s">
        <v>9</v>
      </c>
      <c r="D3097" s="7" t="s">
        <v>10</v>
      </c>
      <c r="E3097" s="7" t="s">
        <v>11</v>
      </c>
      <c r="F3097" s="7" t="s">
        <v>10</v>
      </c>
      <c r="G3097" s="7" t="s">
        <v>12</v>
      </c>
    </row>
    <row r="3098" spans="1:7" ht="15.75" customHeight="1" x14ac:dyDescent="0.2">
      <c r="A3098" s="275" t="s">
        <v>88</v>
      </c>
      <c r="B3098" s="275"/>
      <c r="C3098" s="275"/>
      <c r="D3098" s="275"/>
      <c r="E3098" s="275"/>
      <c r="F3098" s="275"/>
      <c r="G3098" s="275"/>
    </row>
    <row r="3099" spans="1:7" ht="15.75" customHeight="1" x14ac:dyDescent="0.25">
      <c r="A3099" s="11">
        <v>1</v>
      </c>
      <c r="B3099" s="33" t="s">
        <v>82</v>
      </c>
      <c r="C3099" s="194" t="s">
        <v>283</v>
      </c>
      <c r="D3099" s="34" t="s">
        <v>154</v>
      </c>
      <c r="E3099" s="45">
        <v>20</v>
      </c>
      <c r="F3099" s="34" t="s">
        <v>154</v>
      </c>
      <c r="G3099" s="36">
        <f>+E3099*50</f>
        <v>1000</v>
      </c>
    </row>
    <row r="3100" spans="1:7" ht="15.75" customHeight="1" x14ac:dyDescent="0.25">
      <c r="A3100" s="11">
        <f>+A3099+1</f>
        <v>2</v>
      </c>
      <c r="B3100" s="33"/>
      <c r="C3100" s="194"/>
      <c r="D3100" s="34"/>
      <c r="E3100" s="45"/>
      <c r="F3100" s="34"/>
      <c r="G3100" s="36"/>
    </row>
    <row r="3101" spans="1:7" ht="15.75" customHeight="1" x14ac:dyDescent="0.25">
      <c r="A3101" s="11">
        <f t="shared" ref="A3101" si="26">+A3100+1</f>
        <v>3</v>
      </c>
      <c r="B3101" s="33"/>
      <c r="C3101" s="194"/>
      <c r="D3101" s="34"/>
      <c r="E3101" s="34"/>
      <c r="F3101" s="34"/>
      <c r="G3101" s="36"/>
    </row>
    <row r="3102" spans="1:7" ht="15.75" customHeight="1" x14ac:dyDescent="0.25">
      <c r="A3102" s="11">
        <v>4</v>
      </c>
      <c r="B3102" s="33"/>
      <c r="C3102" s="194"/>
      <c r="D3102" s="34"/>
      <c r="E3102" s="34"/>
      <c r="F3102" s="34"/>
      <c r="G3102" s="36"/>
    </row>
    <row r="3103" spans="1:7" ht="15.75" customHeight="1" x14ac:dyDescent="0.25">
      <c r="A3103" s="55"/>
      <c r="B3103" s="14"/>
      <c r="C3103" s="21"/>
      <c r="D3103" s="25"/>
      <c r="E3103" s="13"/>
      <c r="F3103" s="25"/>
      <c r="G3103" s="21"/>
    </row>
    <row r="3104" spans="1:7" ht="15.75" customHeight="1" x14ac:dyDescent="0.2">
      <c r="A3104" s="266" t="s">
        <v>13</v>
      </c>
      <c r="B3104" s="267"/>
      <c r="C3104" s="267"/>
      <c r="D3104" s="268"/>
      <c r="E3104" s="19">
        <f>SUM(E3098:E3103)</f>
        <v>20</v>
      </c>
      <c r="F3104" s="19"/>
      <c r="G3104" s="19">
        <f>SUM(G3098:G3103)</f>
        <v>1000</v>
      </c>
    </row>
    <row r="3106" spans="1:1" ht="18" x14ac:dyDescent="0.25">
      <c r="A3106" s="3"/>
    </row>
    <row r="3107" spans="1:1" ht="18" x14ac:dyDescent="0.25">
      <c r="A3107" s="3"/>
    </row>
    <row r="3110" spans="1:1" ht="18" x14ac:dyDescent="0.25">
      <c r="A3110" s="3" t="s">
        <v>17</v>
      </c>
    </row>
    <row r="3111" spans="1:1" ht="18" x14ac:dyDescent="0.25">
      <c r="A3111" s="3" t="s">
        <v>18</v>
      </c>
    </row>
    <row r="3131" spans="1:7" ht="15.75" x14ac:dyDescent="0.25">
      <c r="A3131" s="1" t="s">
        <v>298</v>
      </c>
    </row>
    <row r="3133" spans="1:7" ht="18" x14ac:dyDescent="0.25">
      <c r="A3133" s="3" t="s">
        <v>0</v>
      </c>
      <c r="B3133" s="4"/>
      <c r="E3133" s="5" t="s">
        <v>299</v>
      </c>
      <c r="G3133" s="5"/>
    </row>
    <row r="3134" spans="1:7" ht="18" x14ac:dyDescent="0.25">
      <c r="A3134" s="3"/>
      <c r="B3134" s="3" t="s">
        <v>1</v>
      </c>
      <c r="C3134" s="198"/>
      <c r="D3134" s="3"/>
      <c r="E3134" s="3"/>
      <c r="F3134" s="3"/>
      <c r="G3134" s="3"/>
    </row>
    <row r="3135" spans="1:7" ht="18" x14ac:dyDescent="0.25">
      <c r="A3135" s="3"/>
      <c r="B3135" s="3" t="s">
        <v>2</v>
      </c>
      <c r="C3135" s="198"/>
      <c r="D3135" s="3"/>
      <c r="E3135" s="3"/>
      <c r="F3135" s="3"/>
      <c r="G3135" s="3"/>
    </row>
    <row r="3136" spans="1:7" ht="18" x14ac:dyDescent="0.25">
      <c r="A3136" s="3"/>
      <c r="B3136" s="3"/>
      <c r="C3136" s="198"/>
      <c r="D3136" s="3"/>
      <c r="E3136" s="3"/>
      <c r="F3136" s="3"/>
      <c r="G3136" s="3"/>
    </row>
    <row r="3137" spans="1:7" ht="18" x14ac:dyDescent="0.25">
      <c r="A3137" s="5" t="s">
        <v>3</v>
      </c>
      <c r="B3137" s="5"/>
      <c r="C3137" s="198"/>
      <c r="D3137" s="5"/>
      <c r="E3137" s="3"/>
      <c r="F3137" s="5"/>
      <c r="G3137" s="3"/>
    </row>
    <row r="3138" spans="1:7" ht="18" x14ac:dyDescent="0.25">
      <c r="A3138" s="3"/>
      <c r="B3138" s="3" t="s">
        <v>4</v>
      </c>
      <c r="C3138" s="198"/>
      <c r="D3138" s="3"/>
      <c r="E3138" s="3"/>
      <c r="F3138" s="3"/>
      <c r="G3138" s="3"/>
    </row>
    <row r="3139" spans="1:7" ht="18" x14ac:dyDescent="0.25">
      <c r="A3139" s="3" t="s">
        <v>5</v>
      </c>
      <c r="B3139" s="3"/>
      <c r="C3139" s="198"/>
      <c r="D3139" s="3"/>
      <c r="E3139" s="3"/>
      <c r="F3139" s="3"/>
      <c r="G3139" s="3"/>
    </row>
    <row r="3140" spans="1:7" ht="18" x14ac:dyDescent="0.25">
      <c r="A3140" s="3"/>
      <c r="B3140" s="3"/>
      <c r="C3140" s="198"/>
      <c r="D3140" s="3"/>
      <c r="E3140" s="3"/>
      <c r="F3140" s="3"/>
      <c r="G3140" s="3"/>
    </row>
    <row r="3141" spans="1:7" ht="18" x14ac:dyDescent="0.25">
      <c r="A3141" s="3" t="s">
        <v>6</v>
      </c>
      <c r="B3141" s="3"/>
      <c r="C3141" s="198"/>
      <c r="D3141" s="3"/>
      <c r="E3141" s="3"/>
      <c r="F3141" s="3"/>
      <c r="G3141" s="3"/>
    </row>
    <row r="3142" spans="1:7" ht="15.75" x14ac:dyDescent="0.25">
      <c r="A3142" s="6"/>
      <c r="B3142" s="6"/>
      <c r="C3142" s="199"/>
      <c r="D3142" s="6"/>
      <c r="E3142" s="6"/>
      <c r="F3142" s="6"/>
      <c r="G3142" s="6"/>
    </row>
    <row r="3143" spans="1:7" ht="31.5" x14ac:dyDescent="0.2">
      <c r="A3143" s="7" t="s">
        <v>7</v>
      </c>
      <c r="B3143" s="8" t="s">
        <v>8</v>
      </c>
      <c r="C3143" s="8" t="s">
        <v>9</v>
      </c>
      <c r="D3143" s="7" t="s">
        <v>10</v>
      </c>
      <c r="E3143" s="7" t="s">
        <v>11</v>
      </c>
      <c r="F3143" s="7" t="s">
        <v>10</v>
      </c>
      <c r="G3143" s="7" t="s">
        <v>12</v>
      </c>
    </row>
    <row r="3144" spans="1:7" ht="15.75" customHeight="1" x14ac:dyDescent="0.2">
      <c r="A3144" s="269" t="s">
        <v>87</v>
      </c>
      <c r="B3144" s="270"/>
      <c r="C3144" s="270"/>
      <c r="D3144" s="270"/>
      <c r="E3144" s="270"/>
      <c r="F3144" s="270"/>
      <c r="G3144" s="271"/>
    </row>
    <row r="3145" spans="1:7" ht="15.75" customHeight="1" x14ac:dyDescent="0.25">
      <c r="A3145" s="11">
        <v>1</v>
      </c>
      <c r="B3145" s="37" t="s">
        <v>237</v>
      </c>
      <c r="C3145" s="201" t="s">
        <v>24</v>
      </c>
      <c r="D3145" s="40">
        <v>86</v>
      </c>
      <c r="E3145" s="38">
        <v>30</v>
      </c>
      <c r="F3145" s="40">
        <v>86</v>
      </c>
      <c r="G3145" s="39">
        <f>+E3145*54</f>
        <v>1620</v>
      </c>
    </row>
    <row r="3146" spans="1:7" ht="15.75" customHeight="1" x14ac:dyDescent="0.25">
      <c r="A3146" s="11">
        <v>2</v>
      </c>
      <c r="B3146" s="37" t="s">
        <v>83</v>
      </c>
      <c r="C3146" s="201" t="s">
        <v>20</v>
      </c>
      <c r="D3146" s="40">
        <v>165</v>
      </c>
      <c r="E3146" s="38">
        <v>3</v>
      </c>
      <c r="F3146" s="40">
        <v>165</v>
      </c>
      <c r="G3146" s="39">
        <f>+E3146*54</f>
        <v>162</v>
      </c>
    </row>
    <row r="3147" spans="1:7" ht="15.75" customHeight="1" x14ac:dyDescent="0.2">
      <c r="A3147" s="275" t="s">
        <v>88</v>
      </c>
      <c r="B3147" s="275"/>
      <c r="C3147" s="275"/>
      <c r="D3147" s="275"/>
      <c r="E3147" s="275"/>
      <c r="F3147" s="275"/>
      <c r="G3147" s="275"/>
    </row>
    <row r="3148" spans="1:7" ht="15.75" customHeight="1" x14ac:dyDescent="0.25">
      <c r="A3148" s="44">
        <v>1</v>
      </c>
      <c r="B3148" s="37" t="s">
        <v>83</v>
      </c>
      <c r="C3148" s="201" t="s">
        <v>283</v>
      </c>
      <c r="D3148" s="49" t="s">
        <v>154</v>
      </c>
      <c r="E3148" s="50">
        <v>3</v>
      </c>
      <c r="F3148" s="49" t="s">
        <v>154</v>
      </c>
      <c r="G3148" s="39">
        <f>+E3148*50</f>
        <v>150</v>
      </c>
    </row>
    <row r="3149" spans="1:7" ht="15.75" customHeight="1" x14ac:dyDescent="0.25">
      <c r="A3149" s="55"/>
      <c r="B3149" s="14"/>
      <c r="C3149" s="21"/>
      <c r="D3149" s="25"/>
      <c r="E3149" s="13"/>
      <c r="F3149" s="25"/>
      <c r="G3149" s="21"/>
    </row>
    <row r="3150" spans="1:7" ht="15.75" customHeight="1" x14ac:dyDescent="0.2">
      <c r="A3150" s="266" t="s">
        <v>13</v>
      </c>
      <c r="B3150" s="267"/>
      <c r="C3150" s="267"/>
      <c r="D3150" s="268"/>
      <c r="E3150" s="19">
        <f>SUM(E3144:E3149)</f>
        <v>36</v>
      </c>
      <c r="F3150" s="19"/>
      <c r="G3150" s="19">
        <f>SUM(G3144:G3149)</f>
        <v>1932</v>
      </c>
    </row>
    <row r="3152" spans="1:7" ht="18" x14ac:dyDescent="0.25">
      <c r="A3152" s="3"/>
    </row>
    <row r="3153" spans="1:1" ht="18" x14ac:dyDescent="0.25">
      <c r="A3153" s="3"/>
    </row>
    <row r="3156" spans="1:1" ht="18" x14ac:dyDescent="0.25">
      <c r="A3156" s="3" t="s">
        <v>17</v>
      </c>
    </row>
    <row r="3157" spans="1:1" ht="18" x14ac:dyDescent="0.25">
      <c r="A3157" s="3" t="s">
        <v>18</v>
      </c>
    </row>
    <row r="3178" spans="1:7" ht="15.75" x14ac:dyDescent="0.25">
      <c r="A3178" s="1" t="s">
        <v>300</v>
      </c>
    </row>
    <row r="3180" spans="1:7" ht="18" x14ac:dyDescent="0.25">
      <c r="A3180" s="3" t="s">
        <v>0</v>
      </c>
      <c r="B3180" s="4"/>
      <c r="E3180" s="5" t="s">
        <v>301</v>
      </c>
      <c r="G3180" s="5"/>
    </row>
    <row r="3181" spans="1:7" ht="18" x14ac:dyDescent="0.25">
      <c r="A3181" s="3"/>
      <c r="B3181" s="3" t="s">
        <v>1</v>
      </c>
      <c r="C3181" s="198"/>
      <c r="D3181" s="3"/>
      <c r="E3181" s="3"/>
      <c r="F3181" s="3"/>
      <c r="G3181" s="3"/>
    </row>
    <row r="3182" spans="1:7" ht="18" x14ac:dyDescent="0.25">
      <c r="A3182" s="3"/>
      <c r="B3182" s="3" t="s">
        <v>2</v>
      </c>
      <c r="C3182" s="198"/>
      <c r="D3182" s="3"/>
      <c r="E3182" s="3"/>
      <c r="F3182" s="3"/>
      <c r="G3182" s="3"/>
    </row>
    <row r="3183" spans="1:7" ht="18" x14ac:dyDescent="0.25">
      <c r="A3183" s="3"/>
      <c r="B3183" s="3"/>
      <c r="C3183" s="198"/>
      <c r="D3183" s="3"/>
      <c r="E3183" s="3"/>
      <c r="F3183" s="3"/>
      <c r="G3183" s="3"/>
    </row>
    <row r="3184" spans="1:7" ht="18" x14ac:dyDescent="0.25">
      <c r="A3184" s="5" t="s">
        <v>3</v>
      </c>
      <c r="B3184" s="5"/>
      <c r="C3184" s="198"/>
      <c r="D3184" s="5"/>
      <c r="E3184" s="3"/>
      <c r="F3184" s="5"/>
      <c r="G3184" s="3"/>
    </row>
    <row r="3185" spans="1:7" ht="18" x14ac:dyDescent="0.25">
      <c r="A3185" s="3"/>
      <c r="B3185" s="3" t="s">
        <v>4</v>
      </c>
      <c r="C3185" s="198"/>
      <c r="D3185" s="3"/>
      <c r="E3185" s="3"/>
      <c r="F3185" s="3"/>
      <c r="G3185" s="3"/>
    </row>
    <row r="3186" spans="1:7" ht="18" x14ac:dyDescent="0.25">
      <c r="A3186" s="3" t="s">
        <v>5</v>
      </c>
      <c r="B3186" s="3"/>
      <c r="C3186" s="198"/>
      <c r="D3186" s="3"/>
      <c r="E3186" s="3"/>
      <c r="F3186" s="3"/>
      <c r="G3186" s="3"/>
    </row>
    <row r="3187" spans="1:7" ht="18" x14ac:dyDescent="0.25">
      <c r="A3187" s="3"/>
      <c r="B3187" s="3"/>
      <c r="C3187" s="198"/>
      <c r="D3187" s="3"/>
      <c r="E3187" s="3"/>
      <c r="F3187" s="3"/>
      <c r="G3187" s="3"/>
    </row>
    <row r="3188" spans="1:7" ht="18" x14ac:dyDescent="0.25">
      <c r="A3188" s="3" t="s">
        <v>6</v>
      </c>
      <c r="B3188" s="3"/>
      <c r="C3188" s="198"/>
      <c r="D3188" s="3"/>
      <c r="E3188" s="3"/>
      <c r="F3188" s="3"/>
      <c r="G3188" s="3"/>
    </row>
    <row r="3189" spans="1:7" ht="15.75" x14ac:dyDescent="0.25">
      <c r="A3189" s="6"/>
      <c r="B3189" s="6"/>
      <c r="C3189" s="199"/>
      <c r="D3189" s="6"/>
      <c r="E3189" s="6"/>
      <c r="F3189" s="6"/>
      <c r="G3189" s="6"/>
    </row>
    <row r="3190" spans="1:7" ht="31.5" x14ac:dyDescent="0.2">
      <c r="A3190" s="7" t="s">
        <v>7</v>
      </c>
      <c r="B3190" s="8" t="s">
        <v>8</v>
      </c>
      <c r="C3190" s="8" t="s">
        <v>9</v>
      </c>
      <c r="D3190" s="7" t="s">
        <v>10</v>
      </c>
      <c r="E3190" s="7" t="s">
        <v>11</v>
      </c>
      <c r="F3190" s="7" t="s">
        <v>10</v>
      </c>
      <c r="G3190" s="7" t="s">
        <v>12</v>
      </c>
    </row>
    <row r="3191" spans="1:7" ht="15.75" customHeight="1" x14ac:dyDescent="0.2">
      <c r="A3191" s="269" t="s">
        <v>87</v>
      </c>
      <c r="B3191" s="270"/>
      <c r="C3191" s="270"/>
      <c r="D3191" s="270"/>
      <c r="E3191" s="270"/>
      <c r="F3191" s="270"/>
      <c r="G3191" s="271"/>
    </row>
    <row r="3192" spans="1:7" ht="15.75" customHeight="1" x14ac:dyDescent="0.25">
      <c r="A3192" s="11">
        <v>1</v>
      </c>
      <c r="B3192" s="37" t="s">
        <v>82</v>
      </c>
      <c r="C3192" s="201" t="s">
        <v>24</v>
      </c>
      <c r="D3192" s="40">
        <v>86</v>
      </c>
      <c r="E3192" s="38">
        <v>40</v>
      </c>
      <c r="F3192" s="40">
        <v>86</v>
      </c>
      <c r="G3192" s="39">
        <f>+E3192*54</f>
        <v>2160</v>
      </c>
    </row>
    <row r="3193" spans="1:7" ht="15.75" customHeight="1" x14ac:dyDescent="0.2">
      <c r="A3193" s="275" t="s">
        <v>88</v>
      </c>
      <c r="B3193" s="275"/>
      <c r="C3193" s="275"/>
      <c r="D3193" s="275"/>
      <c r="E3193" s="275"/>
      <c r="F3193" s="275"/>
      <c r="G3193" s="275"/>
    </row>
    <row r="3194" spans="1:7" ht="15.75" customHeight="1" x14ac:dyDescent="0.25">
      <c r="A3194" s="44">
        <v>1</v>
      </c>
      <c r="B3194" s="37" t="s">
        <v>296</v>
      </c>
      <c r="C3194" s="201" t="s">
        <v>283</v>
      </c>
      <c r="D3194" s="49" t="s">
        <v>154</v>
      </c>
      <c r="E3194" s="50">
        <v>25</v>
      </c>
      <c r="F3194" s="49" t="s">
        <v>154</v>
      </c>
      <c r="G3194" s="39">
        <f>+E3194*50</f>
        <v>1250</v>
      </c>
    </row>
    <row r="3195" spans="1:7" ht="15.75" customHeight="1" x14ac:dyDescent="0.25">
      <c r="A3195" s="44">
        <v>2</v>
      </c>
      <c r="B3195" s="37" t="s">
        <v>53</v>
      </c>
      <c r="C3195" s="201" t="s">
        <v>283</v>
      </c>
      <c r="D3195" s="49" t="s">
        <v>154</v>
      </c>
      <c r="E3195" s="50">
        <v>25</v>
      </c>
      <c r="F3195" s="49" t="s">
        <v>154</v>
      </c>
      <c r="G3195" s="39">
        <f>+E3195*50</f>
        <v>1250</v>
      </c>
    </row>
    <row r="3196" spans="1:7" ht="15.75" customHeight="1" x14ac:dyDescent="0.25">
      <c r="A3196" s="56"/>
      <c r="B3196" s="14"/>
      <c r="C3196" s="21"/>
      <c r="D3196" s="25"/>
      <c r="E3196" s="13"/>
      <c r="F3196" s="25"/>
      <c r="G3196" s="21"/>
    </row>
    <row r="3197" spans="1:7" ht="15.75" customHeight="1" x14ac:dyDescent="0.2">
      <c r="A3197" s="266" t="s">
        <v>13</v>
      </c>
      <c r="B3197" s="267"/>
      <c r="C3197" s="267"/>
      <c r="D3197" s="268"/>
      <c r="E3197" s="19">
        <f>SUM(E3191:E3196)</f>
        <v>90</v>
      </c>
      <c r="F3197" s="19"/>
      <c r="G3197" s="19">
        <f>SUM(G3191:G3196)</f>
        <v>4660</v>
      </c>
    </row>
    <row r="3199" spans="1:7" ht="18" x14ac:dyDescent="0.25">
      <c r="A3199" s="3"/>
    </row>
    <row r="3200" spans="1:7" ht="18" x14ac:dyDescent="0.25">
      <c r="A3200" s="3"/>
    </row>
    <row r="3203" spans="1:1" ht="18" x14ac:dyDescent="0.25">
      <c r="A3203" s="3" t="s">
        <v>17</v>
      </c>
    </row>
    <row r="3204" spans="1:1" ht="18" x14ac:dyDescent="0.25">
      <c r="A3204" s="3" t="s">
        <v>18</v>
      </c>
    </row>
    <row r="3225" spans="1:7" ht="15.75" x14ac:dyDescent="0.25">
      <c r="A3225" s="1" t="s">
        <v>302</v>
      </c>
    </row>
    <row r="3227" spans="1:7" ht="18" x14ac:dyDescent="0.25">
      <c r="A3227" s="3" t="s">
        <v>0</v>
      </c>
      <c r="B3227" s="4"/>
      <c r="E3227" s="5" t="s">
        <v>303</v>
      </c>
      <c r="G3227" s="5"/>
    </row>
    <row r="3228" spans="1:7" ht="18" x14ac:dyDescent="0.25">
      <c r="A3228" s="3"/>
      <c r="B3228" s="3" t="s">
        <v>1</v>
      </c>
      <c r="C3228" s="198"/>
      <c r="D3228" s="3"/>
      <c r="E3228" s="3"/>
      <c r="F3228" s="3"/>
      <c r="G3228" s="3"/>
    </row>
    <row r="3229" spans="1:7" ht="18" x14ac:dyDescent="0.25">
      <c r="A3229" s="3"/>
      <c r="B3229" s="3" t="s">
        <v>2</v>
      </c>
      <c r="C3229" s="198"/>
      <c r="D3229" s="3"/>
      <c r="E3229" s="3"/>
      <c r="F3229" s="3"/>
      <c r="G3229" s="3"/>
    </row>
    <row r="3230" spans="1:7" ht="18" x14ac:dyDescent="0.25">
      <c r="A3230" s="3"/>
      <c r="B3230" s="3"/>
      <c r="C3230" s="198"/>
      <c r="D3230" s="3"/>
      <c r="E3230" s="3"/>
      <c r="F3230" s="3"/>
      <c r="G3230" s="3"/>
    </row>
    <row r="3231" spans="1:7" ht="18" x14ac:dyDescent="0.25">
      <c r="A3231" s="5" t="s">
        <v>3</v>
      </c>
      <c r="B3231" s="5"/>
      <c r="C3231" s="198"/>
      <c r="D3231" s="5"/>
      <c r="E3231" s="3"/>
      <c r="F3231" s="5"/>
      <c r="G3231" s="3"/>
    </row>
    <row r="3232" spans="1:7" ht="18" x14ac:dyDescent="0.25">
      <c r="A3232" s="3"/>
      <c r="B3232" s="3" t="s">
        <v>4</v>
      </c>
      <c r="C3232" s="198"/>
      <c r="D3232" s="3"/>
      <c r="E3232" s="3"/>
      <c r="F3232" s="3"/>
      <c r="G3232" s="3"/>
    </row>
    <row r="3233" spans="1:7" ht="18" x14ac:dyDescent="0.25">
      <c r="A3233" s="3" t="s">
        <v>5</v>
      </c>
      <c r="B3233" s="3"/>
      <c r="C3233" s="198"/>
      <c r="D3233" s="3"/>
      <c r="E3233" s="3"/>
      <c r="F3233" s="3"/>
      <c r="G3233" s="3"/>
    </row>
    <row r="3234" spans="1:7" ht="18" x14ac:dyDescent="0.25">
      <c r="A3234" s="3"/>
      <c r="B3234" s="3"/>
      <c r="C3234" s="198"/>
      <c r="D3234" s="3"/>
      <c r="E3234" s="3"/>
      <c r="F3234" s="3"/>
      <c r="G3234" s="3"/>
    </row>
    <row r="3235" spans="1:7" ht="18" x14ac:dyDescent="0.25">
      <c r="A3235" s="3" t="s">
        <v>6</v>
      </c>
      <c r="B3235" s="3"/>
      <c r="C3235" s="198"/>
      <c r="D3235" s="3"/>
      <c r="E3235" s="3"/>
      <c r="F3235" s="3"/>
      <c r="G3235" s="3"/>
    </row>
    <row r="3236" spans="1:7" ht="15.75" x14ac:dyDescent="0.25">
      <c r="A3236" s="6"/>
      <c r="B3236" s="6"/>
      <c r="C3236" s="199"/>
      <c r="D3236" s="6"/>
      <c r="E3236" s="6"/>
      <c r="F3236" s="6"/>
      <c r="G3236" s="6"/>
    </row>
    <row r="3237" spans="1:7" ht="31.5" x14ac:dyDescent="0.2">
      <c r="A3237" s="7" t="s">
        <v>7</v>
      </c>
      <c r="B3237" s="8" t="s">
        <v>8</v>
      </c>
      <c r="C3237" s="8" t="s">
        <v>9</v>
      </c>
      <c r="D3237" s="7" t="s">
        <v>10</v>
      </c>
      <c r="E3237" s="7" t="s">
        <v>11</v>
      </c>
      <c r="F3237" s="7" t="s">
        <v>10</v>
      </c>
      <c r="G3237" s="7" t="s">
        <v>12</v>
      </c>
    </row>
    <row r="3238" spans="1:7" ht="15.75" customHeight="1" x14ac:dyDescent="0.2">
      <c r="A3238" s="269" t="s">
        <v>87</v>
      </c>
      <c r="B3238" s="270"/>
      <c r="C3238" s="270"/>
      <c r="D3238" s="270"/>
      <c r="E3238" s="270"/>
      <c r="F3238" s="270"/>
      <c r="G3238" s="271"/>
    </row>
    <row r="3239" spans="1:7" ht="15.75" customHeight="1" x14ac:dyDescent="0.25">
      <c r="A3239" s="11">
        <v>1</v>
      </c>
      <c r="B3239" s="37" t="s">
        <v>23</v>
      </c>
      <c r="C3239" s="201" t="s">
        <v>304</v>
      </c>
      <c r="D3239" s="40" t="s">
        <v>144</v>
      </c>
      <c r="E3239" s="38">
        <v>24</v>
      </c>
      <c r="F3239" s="40" t="s">
        <v>144</v>
      </c>
      <c r="G3239" s="39">
        <f>+E3239*48</f>
        <v>1152</v>
      </c>
    </row>
    <row r="3240" spans="1:7" ht="15.75" customHeight="1" x14ac:dyDescent="0.25">
      <c r="A3240" s="11">
        <v>2</v>
      </c>
      <c r="B3240" s="37" t="s">
        <v>23</v>
      </c>
      <c r="C3240" s="201" t="s">
        <v>24</v>
      </c>
      <c r="D3240" s="40">
        <v>86</v>
      </c>
      <c r="E3240" s="38">
        <v>25</v>
      </c>
      <c r="F3240" s="40">
        <v>86</v>
      </c>
      <c r="G3240" s="39">
        <f>+E3240*54</f>
        <v>1350</v>
      </c>
    </row>
    <row r="3241" spans="1:7" ht="15.75" customHeight="1" x14ac:dyDescent="0.25">
      <c r="A3241" s="11">
        <v>3</v>
      </c>
      <c r="B3241" s="37" t="s">
        <v>23</v>
      </c>
      <c r="C3241" s="201" t="s">
        <v>31</v>
      </c>
      <c r="D3241" s="40">
        <v>19</v>
      </c>
      <c r="E3241" s="38">
        <v>41</v>
      </c>
      <c r="F3241" s="40">
        <v>19</v>
      </c>
      <c r="G3241" s="39">
        <f>+E3241*54</f>
        <v>2214</v>
      </c>
    </row>
    <row r="3242" spans="1:7" ht="15.75" customHeight="1" x14ac:dyDescent="0.25">
      <c r="A3242" s="59"/>
      <c r="B3242" s="60"/>
      <c r="C3242" s="203"/>
      <c r="D3242" s="61"/>
      <c r="E3242" s="62"/>
      <c r="F3242" s="61"/>
      <c r="G3242" s="63"/>
    </row>
    <row r="3243" spans="1:7" ht="15.75" customHeight="1" x14ac:dyDescent="0.25">
      <c r="A3243" s="11">
        <v>4</v>
      </c>
      <c r="B3243" s="37" t="s">
        <v>26</v>
      </c>
      <c r="C3243" s="201" t="s">
        <v>46</v>
      </c>
      <c r="D3243" s="40">
        <v>123</v>
      </c>
      <c r="E3243" s="38">
        <v>5</v>
      </c>
      <c r="F3243" s="40">
        <v>123</v>
      </c>
      <c r="G3243" s="39">
        <f>+E3243*54</f>
        <v>270</v>
      </c>
    </row>
    <row r="3244" spans="1:7" ht="15.75" customHeight="1" x14ac:dyDescent="0.2">
      <c r="A3244" s="275" t="s">
        <v>88</v>
      </c>
      <c r="B3244" s="275"/>
      <c r="C3244" s="275"/>
      <c r="D3244" s="275"/>
      <c r="E3244" s="275"/>
      <c r="F3244" s="275"/>
      <c r="G3244" s="275"/>
    </row>
    <row r="3245" spans="1:7" ht="15.75" customHeight="1" x14ac:dyDescent="0.25">
      <c r="A3245" s="44">
        <v>1</v>
      </c>
      <c r="B3245" s="37" t="s">
        <v>71</v>
      </c>
      <c r="C3245" s="201" t="s">
        <v>283</v>
      </c>
      <c r="D3245" s="49" t="s">
        <v>154</v>
      </c>
      <c r="E3245" s="50">
        <v>95</v>
      </c>
      <c r="F3245" s="49" t="s">
        <v>154</v>
      </c>
      <c r="G3245" s="39">
        <f>+E3245*50</f>
        <v>4750</v>
      </c>
    </row>
    <row r="3246" spans="1:7" ht="15.75" customHeight="1" x14ac:dyDescent="0.25">
      <c r="A3246" s="44">
        <v>2</v>
      </c>
      <c r="B3246" s="37" t="s">
        <v>19</v>
      </c>
      <c r="C3246" s="201" t="s">
        <v>283</v>
      </c>
      <c r="D3246" s="49" t="s">
        <v>154</v>
      </c>
      <c r="E3246" s="50">
        <v>15</v>
      </c>
      <c r="F3246" s="49" t="s">
        <v>154</v>
      </c>
      <c r="G3246" s="39">
        <f>+E3246*50</f>
        <v>750</v>
      </c>
    </row>
    <row r="3247" spans="1:7" ht="15.75" customHeight="1" x14ac:dyDescent="0.25">
      <c r="A3247" s="44">
        <v>3</v>
      </c>
      <c r="B3247" s="37" t="s">
        <v>26</v>
      </c>
      <c r="C3247" s="201" t="s">
        <v>283</v>
      </c>
      <c r="D3247" s="49" t="s">
        <v>154</v>
      </c>
      <c r="E3247" s="50">
        <v>30</v>
      </c>
      <c r="F3247" s="49" t="s">
        <v>154</v>
      </c>
      <c r="G3247" s="39">
        <f>+E3247*50</f>
        <v>1500</v>
      </c>
    </row>
    <row r="3248" spans="1:7" ht="15.75" customHeight="1" x14ac:dyDescent="0.25">
      <c r="A3248" s="57"/>
      <c r="B3248" s="14"/>
      <c r="C3248" s="21"/>
      <c r="D3248" s="25"/>
      <c r="E3248" s="13"/>
      <c r="F3248" s="25"/>
      <c r="G3248" s="21"/>
    </row>
    <row r="3249" spans="1:7" ht="15.75" customHeight="1" x14ac:dyDescent="0.2">
      <c r="A3249" s="266" t="s">
        <v>13</v>
      </c>
      <c r="B3249" s="267"/>
      <c r="C3249" s="267"/>
      <c r="D3249" s="268"/>
      <c r="E3249" s="19">
        <f>SUM(E3238:E3248)</f>
        <v>235</v>
      </c>
      <c r="F3249" s="19"/>
      <c r="G3249" s="19">
        <f>SUM(G3238:G3248)</f>
        <v>11986</v>
      </c>
    </row>
    <row r="3251" spans="1:7" ht="18" x14ac:dyDescent="0.25">
      <c r="A3251" s="3"/>
    </row>
    <row r="3252" spans="1:7" ht="18" x14ac:dyDescent="0.25">
      <c r="A3252" s="3"/>
    </row>
    <row r="3255" spans="1:7" ht="18" x14ac:dyDescent="0.25">
      <c r="A3255" s="3" t="s">
        <v>17</v>
      </c>
    </row>
    <row r="3256" spans="1:7" ht="18" x14ac:dyDescent="0.25">
      <c r="A3256" s="3" t="s">
        <v>18</v>
      </c>
    </row>
    <row r="3271" spans="1:7" ht="15.75" x14ac:dyDescent="0.25">
      <c r="A3271" s="1" t="s">
        <v>305</v>
      </c>
    </row>
    <row r="3273" spans="1:7" ht="18" x14ac:dyDescent="0.25">
      <c r="A3273" s="3" t="s">
        <v>0</v>
      </c>
      <c r="B3273" s="4"/>
      <c r="E3273" s="5" t="s">
        <v>306</v>
      </c>
      <c r="G3273" s="5"/>
    </row>
    <row r="3274" spans="1:7" ht="18" x14ac:dyDescent="0.25">
      <c r="A3274" s="3"/>
      <c r="B3274" s="3" t="s">
        <v>1</v>
      </c>
      <c r="C3274" s="198"/>
      <c r="D3274" s="3"/>
      <c r="E3274" s="3"/>
      <c r="F3274" s="3"/>
      <c r="G3274" s="3"/>
    </row>
    <row r="3275" spans="1:7" ht="18" x14ac:dyDescent="0.25">
      <c r="A3275" s="3"/>
      <c r="B3275" s="3" t="s">
        <v>2</v>
      </c>
      <c r="C3275" s="198"/>
      <c r="D3275" s="3"/>
      <c r="E3275" s="3"/>
      <c r="F3275" s="3"/>
      <c r="G3275" s="3"/>
    </row>
    <row r="3276" spans="1:7" ht="18" x14ac:dyDescent="0.25">
      <c r="A3276" s="3"/>
      <c r="B3276" s="3"/>
      <c r="C3276" s="198"/>
      <c r="D3276" s="3"/>
      <c r="E3276" s="3"/>
      <c r="F3276" s="3"/>
      <c r="G3276" s="3"/>
    </row>
    <row r="3277" spans="1:7" ht="18" x14ac:dyDescent="0.25">
      <c r="A3277" s="5" t="s">
        <v>3</v>
      </c>
      <c r="B3277" s="5"/>
      <c r="C3277" s="198"/>
      <c r="D3277" s="5"/>
      <c r="E3277" s="3"/>
      <c r="F3277" s="5"/>
      <c r="G3277" s="3"/>
    </row>
    <row r="3278" spans="1:7" ht="18" x14ac:dyDescent="0.25">
      <c r="A3278" s="3"/>
      <c r="B3278" s="3" t="s">
        <v>4</v>
      </c>
      <c r="C3278" s="198"/>
      <c r="D3278" s="3"/>
      <c r="E3278" s="3"/>
      <c r="F3278" s="3"/>
      <c r="G3278" s="3"/>
    </row>
    <row r="3279" spans="1:7" ht="18" x14ac:dyDescent="0.25">
      <c r="A3279" s="3" t="s">
        <v>5</v>
      </c>
      <c r="B3279" s="3"/>
      <c r="C3279" s="198"/>
      <c r="D3279" s="3"/>
      <c r="E3279" s="3"/>
      <c r="F3279" s="3"/>
      <c r="G3279" s="3"/>
    </row>
    <row r="3280" spans="1:7" ht="18" x14ac:dyDescent="0.25">
      <c r="A3280" s="3"/>
      <c r="B3280" s="3"/>
      <c r="C3280" s="198"/>
      <c r="D3280" s="3"/>
      <c r="E3280" s="3"/>
      <c r="F3280" s="3"/>
      <c r="G3280" s="3"/>
    </row>
    <row r="3281" spans="1:7" ht="18" x14ac:dyDescent="0.25">
      <c r="A3281" s="3" t="s">
        <v>6</v>
      </c>
      <c r="B3281" s="3"/>
      <c r="C3281" s="198"/>
      <c r="D3281" s="3"/>
      <c r="E3281" s="3"/>
      <c r="F3281" s="3"/>
      <c r="G3281" s="3"/>
    </row>
    <row r="3282" spans="1:7" ht="15.75" x14ac:dyDescent="0.25">
      <c r="A3282" s="6"/>
      <c r="B3282" s="6"/>
      <c r="C3282" s="199"/>
      <c r="D3282" s="6"/>
      <c r="E3282" s="6"/>
      <c r="F3282" s="6"/>
      <c r="G3282" s="6"/>
    </row>
    <row r="3283" spans="1:7" ht="31.5" x14ac:dyDescent="0.2">
      <c r="A3283" s="7" t="s">
        <v>7</v>
      </c>
      <c r="B3283" s="8" t="s">
        <v>8</v>
      </c>
      <c r="C3283" s="8" t="s">
        <v>9</v>
      </c>
      <c r="D3283" s="7" t="s">
        <v>10</v>
      </c>
      <c r="E3283" s="7" t="s">
        <v>11</v>
      </c>
      <c r="F3283" s="7" t="s">
        <v>10</v>
      </c>
      <c r="G3283" s="7" t="s">
        <v>12</v>
      </c>
    </row>
    <row r="3284" spans="1:7" ht="15.75" customHeight="1" x14ac:dyDescent="0.2">
      <c r="A3284" s="269" t="s">
        <v>87</v>
      </c>
      <c r="B3284" s="270"/>
      <c r="C3284" s="270"/>
      <c r="D3284" s="270"/>
      <c r="E3284" s="270"/>
      <c r="F3284" s="270"/>
      <c r="G3284" s="271"/>
    </row>
    <row r="3285" spans="1:7" ht="15.75" customHeight="1" x14ac:dyDescent="0.25">
      <c r="A3285" s="11">
        <v>1</v>
      </c>
      <c r="B3285" s="37" t="s">
        <v>23</v>
      </c>
      <c r="C3285" s="201" t="s">
        <v>31</v>
      </c>
      <c r="D3285" s="40">
        <v>19</v>
      </c>
      <c r="E3285" s="38">
        <v>21</v>
      </c>
      <c r="F3285" s="40">
        <v>19</v>
      </c>
      <c r="G3285" s="39">
        <f>+E3285*54</f>
        <v>1134</v>
      </c>
    </row>
    <row r="3286" spans="1:7" ht="15.75" customHeight="1" x14ac:dyDescent="0.25">
      <c r="A3286" s="11">
        <v>2</v>
      </c>
      <c r="B3286" s="37" t="s">
        <v>23</v>
      </c>
      <c r="C3286" s="201" t="s">
        <v>272</v>
      </c>
      <c r="D3286" s="40">
        <v>14</v>
      </c>
      <c r="E3286" s="38">
        <v>20</v>
      </c>
      <c r="F3286" s="40">
        <v>14</v>
      </c>
      <c r="G3286" s="39">
        <f>+E3286*48</f>
        <v>960</v>
      </c>
    </row>
    <row r="3287" spans="1:7" ht="15.75" customHeight="1" x14ac:dyDescent="0.2">
      <c r="A3287" s="275" t="s">
        <v>88</v>
      </c>
      <c r="B3287" s="275"/>
      <c r="C3287" s="275"/>
      <c r="D3287" s="275"/>
      <c r="E3287" s="275"/>
      <c r="F3287" s="275"/>
      <c r="G3287" s="275"/>
    </row>
    <row r="3288" spans="1:7" ht="15.75" customHeight="1" x14ac:dyDescent="0.25">
      <c r="A3288" s="44">
        <v>1</v>
      </c>
      <c r="B3288" s="37" t="s">
        <v>23</v>
      </c>
      <c r="C3288" s="201" t="s">
        <v>43</v>
      </c>
      <c r="D3288" s="49" t="s">
        <v>181</v>
      </c>
      <c r="E3288" s="50">
        <v>1</v>
      </c>
      <c r="F3288" s="49" t="s">
        <v>181</v>
      </c>
      <c r="G3288" s="39">
        <v>31</v>
      </c>
    </row>
    <row r="3289" spans="1:7" ht="15.75" customHeight="1" x14ac:dyDescent="0.25">
      <c r="A3289" s="44">
        <v>2</v>
      </c>
      <c r="B3289" s="37" t="s">
        <v>23</v>
      </c>
      <c r="C3289" s="201" t="s">
        <v>31</v>
      </c>
      <c r="D3289" s="49" t="s">
        <v>181</v>
      </c>
      <c r="E3289" s="50">
        <v>4</v>
      </c>
      <c r="F3289" s="49" t="s">
        <v>181</v>
      </c>
      <c r="G3289" s="39">
        <f>3*48+1*28</f>
        <v>172</v>
      </c>
    </row>
    <row r="3290" spans="1:7" ht="15.75" customHeight="1" x14ac:dyDescent="0.25">
      <c r="A3290" s="44"/>
      <c r="B3290" s="37"/>
      <c r="C3290" s="201"/>
      <c r="D3290" s="49"/>
      <c r="E3290" s="50"/>
      <c r="F3290" s="49"/>
      <c r="G3290" s="39"/>
    </row>
    <row r="3291" spans="1:7" ht="15.75" customHeight="1" x14ac:dyDescent="0.25">
      <c r="A3291" s="58"/>
      <c r="B3291" s="14"/>
      <c r="C3291" s="21"/>
      <c r="D3291" s="25"/>
      <c r="E3291" s="13"/>
      <c r="F3291" s="25"/>
      <c r="G3291" s="21"/>
    </row>
    <row r="3292" spans="1:7" ht="15.75" customHeight="1" x14ac:dyDescent="0.2">
      <c r="A3292" s="266" t="s">
        <v>13</v>
      </c>
      <c r="B3292" s="267"/>
      <c r="C3292" s="267"/>
      <c r="D3292" s="268"/>
      <c r="E3292" s="19">
        <f>SUM(E3284:E3291)</f>
        <v>46</v>
      </c>
      <c r="F3292" s="19"/>
      <c r="G3292" s="19">
        <f>SUM(G3284:G3291)</f>
        <v>2297</v>
      </c>
    </row>
    <row r="3294" spans="1:7" ht="18" x14ac:dyDescent="0.25">
      <c r="A3294" s="3"/>
    </row>
    <row r="3295" spans="1:7" ht="18" x14ac:dyDescent="0.25">
      <c r="A3295" s="3"/>
    </row>
    <row r="3298" spans="1:1" ht="18" x14ac:dyDescent="0.25">
      <c r="A3298" s="3" t="s">
        <v>17</v>
      </c>
    </row>
    <row r="3299" spans="1:1" ht="18" x14ac:dyDescent="0.25">
      <c r="A3299" s="3" t="s">
        <v>18</v>
      </c>
    </row>
    <row r="3317" spans="1:7" ht="15.75" x14ac:dyDescent="0.25">
      <c r="A3317" s="1" t="s">
        <v>307</v>
      </c>
    </row>
    <row r="3319" spans="1:7" ht="18" x14ac:dyDescent="0.25">
      <c r="A3319" s="3" t="s">
        <v>0</v>
      </c>
      <c r="B3319" s="4"/>
      <c r="E3319" s="5" t="s">
        <v>306</v>
      </c>
      <c r="G3319" s="5"/>
    </row>
    <row r="3320" spans="1:7" ht="18" x14ac:dyDescent="0.25">
      <c r="A3320" s="3"/>
      <c r="B3320" s="3" t="s">
        <v>1</v>
      </c>
      <c r="C3320" s="198"/>
      <c r="D3320" s="3"/>
      <c r="E3320" s="3"/>
      <c r="F3320" s="3"/>
      <c r="G3320" s="3"/>
    </row>
    <row r="3321" spans="1:7" ht="18" x14ac:dyDescent="0.25">
      <c r="A3321" s="3"/>
      <c r="B3321" s="3" t="s">
        <v>2</v>
      </c>
      <c r="C3321" s="198"/>
      <c r="D3321" s="3"/>
      <c r="E3321" s="3"/>
      <c r="F3321" s="3"/>
      <c r="G3321" s="3"/>
    </row>
    <row r="3322" spans="1:7" ht="18" x14ac:dyDescent="0.25">
      <c r="A3322" s="3"/>
      <c r="B3322" s="3"/>
      <c r="C3322" s="198"/>
      <c r="D3322" s="3"/>
      <c r="E3322" s="3"/>
      <c r="F3322" s="3"/>
      <c r="G3322" s="3"/>
    </row>
    <row r="3323" spans="1:7" ht="18" x14ac:dyDescent="0.25">
      <c r="A3323" s="5" t="s">
        <v>3</v>
      </c>
      <c r="B3323" s="5"/>
      <c r="C3323" s="198"/>
      <c r="D3323" s="5"/>
      <c r="E3323" s="3"/>
      <c r="F3323" s="5"/>
      <c r="G3323" s="3"/>
    </row>
    <row r="3324" spans="1:7" ht="18" x14ac:dyDescent="0.25">
      <c r="A3324" s="3"/>
      <c r="B3324" s="3" t="s">
        <v>4</v>
      </c>
      <c r="C3324" s="198"/>
      <c r="D3324" s="3"/>
      <c r="E3324" s="3"/>
      <c r="F3324" s="3"/>
      <c r="G3324" s="3"/>
    </row>
    <row r="3325" spans="1:7" ht="18" x14ac:dyDescent="0.25">
      <c r="A3325" s="3" t="s">
        <v>5</v>
      </c>
      <c r="B3325" s="3"/>
      <c r="C3325" s="198"/>
      <c r="D3325" s="3"/>
      <c r="E3325" s="3"/>
      <c r="F3325" s="3"/>
      <c r="G3325" s="3"/>
    </row>
    <row r="3326" spans="1:7" ht="18" x14ac:dyDescent="0.25">
      <c r="A3326" s="3"/>
      <c r="B3326" s="3"/>
      <c r="C3326" s="198"/>
      <c r="D3326" s="3"/>
      <c r="E3326" s="3"/>
      <c r="F3326" s="3"/>
      <c r="G3326" s="3"/>
    </row>
    <row r="3327" spans="1:7" ht="18" x14ac:dyDescent="0.25">
      <c r="A3327" s="3" t="s">
        <v>6</v>
      </c>
      <c r="B3327" s="3"/>
      <c r="C3327" s="198"/>
      <c r="D3327" s="3"/>
      <c r="E3327" s="3"/>
      <c r="F3327" s="3"/>
      <c r="G3327" s="3"/>
    </row>
    <row r="3328" spans="1:7" ht="15.75" x14ac:dyDescent="0.25">
      <c r="A3328" s="6"/>
      <c r="B3328" s="6"/>
      <c r="C3328" s="199"/>
      <c r="D3328" s="6"/>
      <c r="E3328" s="6"/>
      <c r="F3328" s="6"/>
      <c r="G3328" s="6"/>
    </row>
    <row r="3329" spans="1:7" ht="31.5" x14ac:dyDescent="0.2">
      <c r="A3329" s="7" t="s">
        <v>7</v>
      </c>
      <c r="B3329" s="8" t="s">
        <v>8</v>
      </c>
      <c r="C3329" s="8" t="s">
        <v>9</v>
      </c>
      <c r="D3329" s="7" t="s">
        <v>10</v>
      </c>
      <c r="E3329" s="7" t="s">
        <v>11</v>
      </c>
      <c r="F3329" s="7" t="s">
        <v>10</v>
      </c>
      <c r="G3329" s="7" t="s">
        <v>12</v>
      </c>
    </row>
    <row r="3330" spans="1:7" ht="15.75" customHeight="1" x14ac:dyDescent="0.2">
      <c r="A3330" s="269" t="s">
        <v>87</v>
      </c>
      <c r="B3330" s="270"/>
      <c r="C3330" s="270"/>
      <c r="D3330" s="270"/>
      <c r="E3330" s="270"/>
      <c r="F3330" s="270"/>
      <c r="G3330" s="271"/>
    </row>
    <row r="3331" spans="1:7" ht="15.75" customHeight="1" x14ac:dyDescent="0.25">
      <c r="A3331" s="11">
        <v>1</v>
      </c>
      <c r="B3331" s="37" t="s">
        <v>264</v>
      </c>
      <c r="C3331" s="201" t="s">
        <v>24</v>
      </c>
      <c r="D3331" s="40">
        <v>86</v>
      </c>
      <c r="E3331" s="38">
        <v>39</v>
      </c>
      <c r="F3331" s="40">
        <v>86</v>
      </c>
      <c r="G3331" s="39">
        <f>+E3331*54</f>
        <v>2106</v>
      </c>
    </row>
    <row r="3332" spans="1:7" ht="15.75" customHeight="1" x14ac:dyDescent="0.25">
      <c r="A3332" s="11"/>
      <c r="B3332" s="37"/>
      <c r="C3332" s="201"/>
      <c r="D3332" s="40"/>
      <c r="E3332" s="38"/>
      <c r="F3332" s="40"/>
      <c r="G3332" s="39"/>
    </row>
    <row r="3333" spans="1:7" ht="15.75" customHeight="1" x14ac:dyDescent="0.25">
      <c r="A3333" s="64"/>
      <c r="B3333" s="14"/>
      <c r="C3333" s="21"/>
      <c r="D3333" s="25"/>
      <c r="E3333" s="13"/>
      <c r="F3333" s="25"/>
      <c r="G3333" s="21"/>
    </row>
    <row r="3334" spans="1:7" ht="15.75" customHeight="1" x14ac:dyDescent="0.2">
      <c r="A3334" s="266" t="s">
        <v>13</v>
      </c>
      <c r="B3334" s="267"/>
      <c r="C3334" s="267"/>
      <c r="D3334" s="268"/>
      <c r="E3334" s="19">
        <f>SUM(E3330:E3333)</f>
        <v>39</v>
      </c>
      <c r="F3334" s="19"/>
      <c r="G3334" s="19">
        <f>SUM(G3330:G3333)</f>
        <v>2106</v>
      </c>
    </row>
    <row r="3336" spans="1:7" ht="18" x14ac:dyDescent="0.25">
      <c r="A3336" s="3"/>
    </row>
    <row r="3337" spans="1:7" ht="18" x14ac:dyDescent="0.25">
      <c r="A3337" s="3"/>
    </row>
    <row r="3340" spans="1:7" ht="18" x14ac:dyDescent="0.25">
      <c r="A3340" s="3" t="s">
        <v>17</v>
      </c>
    </row>
    <row r="3341" spans="1:7" ht="18" x14ac:dyDescent="0.25">
      <c r="A3341" s="3" t="s">
        <v>18</v>
      </c>
    </row>
    <row r="3358" spans="1:7" ht="15.75" x14ac:dyDescent="0.25">
      <c r="A3358" s="1" t="s">
        <v>308</v>
      </c>
    </row>
    <row r="3360" spans="1:7" ht="18" x14ac:dyDescent="0.25">
      <c r="A3360" s="3" t="s">
        <v>0</v>
      </c>
      <c r="B3360" s="4"/>
      <c r="E3360" s="5" t="s">
        <v>303</v>
      </c>
      <c r="G3360" s="5"/>
    </row>
    <row r="3361" spans="1:8" ht="18" x14ac:dyDescent="0.25">
      <c r="A3361" s="3"/>
      <c r="B3361" s="3" t="s">
        <v>1</v>
      </c>
      <c r="C3361" s="198"/>
      <c r="D3361" s="3"/>
      <c r="E3361" s="3"/>
      <c r="F3361" s="3"/>
      <c r="G3361" s="3"/>
    </row>
    <row r="3362" spans="1:8" ht="18" x14ac:dyDescent="0.25">
      <c r="A3362" s="3"/>
      <c r="B3362" s="3" t="s">
        <v>2</v>
      </c>
      <c r="C3362" s="198"/>
      <c r="D3362" s="3"/>
      <c r="E3362" s="3"/>
      <c r="F3362" s="3"/>
      <c r="G3362" s="3"/>
    </row>
    <row r="3363" spans="1:8" ht="18" x14ac:dyDescent="0.25">
      <c r="A3363" s="3"/>
      <c r="B3363" s="3"/>
      <c r="C3363" s="198"/>
      <c r="D3363" s="3"/>
      <c r="E3363" s="3"/>
      <c r="F3363" s="3"/>
      <c r="G3363" s="3"/>
    </row>
    <row r="3364" spans="1:8" ht="18" x14ac:dyDescent="0.25">
      <c r="A3364" s="5" t="s">
        <v>3</v>
      </c>
      <c r="B3364" s="5"/>
      <c r="C3364" s="198"/>
      <c r="D3364" s="5"/>
      <c r="E3364" s="3"/>
      <c r="F3364" s="5"/>
      <c r="G3364" s="3"/>
    </row>
    <row r="3365" spans="1:8" ht="18" x14ac:dyDescent="0.25">
      <c r="A3365" s="3"/>
      <c r="B3365" s="3" t="s">
        <v>4</v>
      </c>
      <c r="C3365" s="198"/>
      <c r="D3365" s="3"/>
      <c r="E3365" s="3"/>
      <c r="F3365" s="3"/>
      <c r="G3365" s="3"/>
    </row>
    <row r="3366" spans="1:8" ht="18" x14ac:dyDescent="0.25">
      <c r="A3366" s="3" t="s">
        <v>5</v>
      </c>
      <c r="B3366" s="3"/>
      <c r="C3366" s="198"/>
      <c r="D3366" s="3"/>
      <c r="E3366" s="3"/>
      <c r="F3366" s="3"/>
      <c r="G3366" s="3"/>
    </row>
    <row r="3367" spans="1:8" ht="18" x14ac:dyDescent="0.25">
      <c r="A3367" s="3"/>
      <c r="B3367" s="3"/>
      <c r="C3367" s="198"/>
      <c r="D3367" s="3"/>
      <c r="E3367" s="3"/>
      <c r="F3367" s="3"/>
      <c r="G3367" s="3"/>
    </row>
    <row r="3368" spans="1:8" ht="18" x14ac:dyDescent="0.25">
      <c r="A3368" s="3" t="s">
        <v>6</v>
      </c>
      <c r="B3368" s="3"/>
      <c r="C3368" s="198"/>
      <c r="D3368" s="3"/>
      <c r="E3368" s="3"/>
      <c r="F3368" s="3"/>
      <c r="G3368" s="3"/>
    </row>
    <row r="3369" spans="1:8" ht="15.75" x14ac:dyDescent="0.25">
      <c r="A3369" s="6"/>
      <c r="B3369" s="6"/>
      <c r="C3369" s="199"/>
      <c r="D3369" s="6"/>
      <c r="E3369" s="6"/>
      <c r="F3369" s="6"/>
      <c r="G3369" s="6"/>
    </row>
    <row r="3370" spans="1:8" ht="31.5" x14ac:dyDescent="0.2">
      <c r="A3370" s="7" t="s">
        <v>7</v>
      </c>
      <c r="B3370" s="8" t="s">
        <v>8</v>
      </c>
      <c r="C3370" s="8" t="s">
        <v>9</v>
      </c>
      <c r="D3370" s="7" t="s">
        <v>10</v>
      </c>
      <c r="E3370" s="7" t="s">
        <v>11</v>
      </c>
      <c r="F3370" s="7" t="s">
        <v>10</v>
      </c>
      <c r="G3370" s="7" t="s">
        <v>12</v>
      </c>
    </row>
    <row r="3371" spans="1:8" ht="15.75" customHeight="1" x14ac:dyDescent="0.2">
      <c r="A3371" s="269" t="s">
        <v>87</v>
      </c>
      <c r="B3371" s="270"/>
      <c r="C3371" s="270"/>
      <c r="D3371" s="270"/>
      <c r="E3371" s="270"/>
      <c r="F3371" s="270"/>
      <c r="G3371" s="271"/>
    </row>
    <row r="3372" spans="1:8" s="10" customFormat="1" ht="15.75" customHeight="1" x14ac:dyDescent="0.25">
      <c r="A3372" s="11">
        <v>1</v>
      </c>
      <c r="B3372" s="66" t="s">
        <v>83</v>
      </c>
      <c r="C3372" s="204" t="s">
        <v>311</v>
      </c>
      <c r="D3372" s="40">
        <v>165</v>
      </c>
      <c r="E3372" s="38">
        <v>4</v>
      </c>
      <c r="F3372" s="40">
        <v>165</v>
      </c>
      <c r="G3372" s="39">
        <f>+E3372*54</f>
        <v>216</v>
      </c>
      <c r="H3372" s="114"/>
    </row>
    <row r="3373" spans="1:8" ht="15.75" customHeight="1" x14ac:dyDescent="0.25">
      <c r="A3373" s="11">
        <v>2</v>
      </c>
      <c r="B3373" s="37" t="s">
        <v>28</v>
      </c>
      <c r="C3373" s="201" t="s">
        <v>312</v>
      </c>
      <c r="D3373" s="40" t="s">
        <v>313</v>
      </c>
      <c r="E3373" s="38">
        <v>1</v>
      </c>
      <c r="F3373" s="40" t="s">
        <v>313</v>
      </c>
      <c r="G3373" s="39">
        <v>48</v>
      </c>
    </row>
    <row r="3374" spans="1:8" ht="15.75" customHeight="1" x14ac:dyDescent="0.25">
      <c r="A3374" s="11">
        <v>3</v>
      </c>
      <c r="B3374" s="37" t="s">
        <v>277</v>
      </c>
      <c r="C3374" s="201" t="s">
        <v>24</v>
      </c>
      <c r="D3374" s="40">
        <v>86</v>
      </c>
      <c r="E3374" s="38">
        <v>9</v>
      </c>
      <c r="F3374" s="40">
        <v>86</v>
      </c>
      <c r="G3374" s="39">
        <f>+E3374*54</f>
        <v>486</v>
      </c>
    </row>
    <row r="3375" spans="1:8" ht="15.75" customHeight="1" x14ac:dyDescent="0.25">
      <c r="A3375" s="11">
        <v>4</v>
      </c>
      <c r="B3375" s="37" t="s">
        <v>19</v>
      </c>
      <c r="C3375" s="201" t="s">
        <v>20</v>
      </c>
      <c r="D3375" s="40" t="s">
        <v>280</v>
      </c>
      <c r="E3375" s="38">
        <v>15</v>
      </c>
      <c r="F3375" s="40" t="s">
        <v>280</v>
      </c>
      <c r="G3375" s="39">
        <f>+E3375*54</f>
        <v>810</v>
      </c>
    </row>
    <row r="3376" spans="1:8" ht="15.75" customHeight="1" x14ac:dyDescent="0.25">
      <c r="A3376" s="11">
        <v>5</v>
      </c>
      <c r="B3376" s="37" t="s">
        <v>19</v>
      </c>
      <c r="C3376" s="201" t="s">
        <v>315</v>
      </c>
      <c r="D3376" s="40">
        <v>15</v>
      </c>
      <c r="E3376" s="38">
        <v>5</v>
      </c>
      <c r="F3376" s="40">
        <v>15</v>
      </c>
      <c r="G3376" s="39">
        <f>+E3376*48</f>
        <v>240</v>
      </c>
    </row>
    <row r="3377" spans="1:7" ht="15.75" customHeight="1" x14ac:dyDescent="0.2">
      <c r="A3377" s="275" t="s">
        <v>88</v>
      </c>
      <c r="B3377" s="275"/>
      <c r="C3377" s="275"/>
      <c r="D3377" s="275"/>
      <c r="E3377" s="275"/>
      <c r="F3377" s="275"/>
      <c r="G3377" s="275"/>
    </row>
    <row r="3378" spans="1:7" ht="15.75" customHeight="1" x14ac:dyDescent="0.25">
      <c r="A3378" s="11">
        <v>1</v>
      </c>
      <c r="B3378" s="37" t="s">
        <v>247</v>
      </c>
      <c r="C3378" s="201" t="s">
        <v>42</v>
      </c>
      <c r="D3378" s="40" t="s">
        <v>310</v>
      </c>
      <c r="E3378" s="38">
        <v>10</v>
      </c>
      <c r="F3378" s="40" t="s">
        <v>310</v>
      </c>
      <c r="G3378" s="39">
        <f>+E3378*50</f>
        <v>500</v>
      </c>
    </row>
    <row r="3379" spans="1:7" ht="15.75" customHeight="1" x14ac:dyDescent="0.25">
      <c r="A3379" s="11">
        <v>2</v>
      </c>
      <c r="B3379" s="37" t="s">
        <v>247</v>
      </c>
      <c r="C3379" s="201" t="s">
        <v>309</v>
      </c>
      <c r="D3379" s="40" t="s">
        <v>149</v>
      </c>
      <c r="E3379" s="38">
        <v>10</v>
      </c>
      <c r="F3379" s="40" t="s">
        <v>149</v>
      </c>
      <c r="G3379" s="39">
        <f>+E3379*50</f>
        <v>500</v>
      </c>
    </row>
    <row r="3380" spans="1:7" ht="15.75" customHeight="1" x14ac:dyDescent="0.25">
      <c r="A3380" s="11">
        <v>3</v>
      </c>
      <c r="B3380" s="37" t="s">
        <v>22</v>
      </c>
      <c r="C3380" s="201" t="s">
        <v>309</v>
      </c>
      <c r="D3380" s="40" t="s">
        <v>310</v>
      </c>
      <c r="E3380" s="38">
        <v>6</v>
      </c>
      <c r="F3380" s="40" t="s">
        <v>310</v>
      </c>
      <c r="G3380" s="39">
        <f>+E3380*50</f>
        <v>300</v>
      </c>
    </row>
    <row r="3381" spans="1:7" ht="15.75" customHeight="1" x14ac:dyDescent="0.25">
      <c r="A3381" s="11">
        <v>4</v>
      </c>
      <c r="B3381" s="66" t="s">
        <v>83</v>
      </c>
      <c r="C3381" s="201" t="s">
        <v>52</v>
      </c>
      <c r="D3381" s="40" t="s">
        <v>310</v>
      </c>
      <c r="E3381" s="38">
        <v>4</v>
      </c>
      <c r="F3381" s="40" t="s">
        <v>310</v>
      </c>
      <c r="G3381" s="39">
        <f>+E3381*50</f>
        <v>200</v>
      </c>
    </row>
    <row r="3382" spans="1:7" ht="15.75" customHeight="1" x14ac:dyDescent="0.25">
      <c r="A3382" s="68"/>
      <c r="B3382" s="69"/>
      <c r="C3382" s="205"/>
      <c r="D3382" s="70"/>
      <c r="E3382" s="71"/>
      <c r="F3382" s="70"/>
      <c r="G3382" s="72"/>
    </row>
    <row r="3383" spans="1:7" ht="15.75" customHeight="1" x14ac:dyDescent="0.25">
      <c r="A3383" s="44">
        <v>5</v>
      </c>
      <c r="B3383" s="37" t="s">
        <v>41</v>
      </c>
      <c r="C3383" s="201" t="s">
        <v>314</v>
      </c>
      <c r="D3383" s="49" t="s">
        <v>310</v>
      </c>
      <c r="E3383" s="50">
        <v>90</v>
      </c>
      <c r="F3383" s="49" t="s">
        <v>310</v>
      </c>
      <c r="G3383" s="39">
        <f>+E3383*50</f>
        <v>4500</v>
      </c>
    </row>
    <row r="3384" spans="1:7" ht="15.75" customHeight="1" x14ac:dyDescent="0.25">
      <c r="A3384" s="11">
        <v>6</v>
      </c>
      <c r="B3384" s="37" t="s">
        <v>277</v>
      </c>
      <c r="C3384" s="201" t="s">
        <v>314</v>
      </c>
      <c r="D3384" s="49" t="s">
        <v>310</v>
      </c>
      <c r="E3384" s="38">
        <v>110</v>
      </c>
      <c r="F3384" s="49" t="s">
        <v>310</v>
      </c>
      <c r="G3384" s="39">
        <f>+E3384*50</f>
        <v>5500</v>
      </c>
    </row>
    <row r="3385" spans="1:7" ht="15" x14ac:dyDescent="0.25">
      <c r="A3385" s="74">
        <v>7</v>
      </c>
      <c r="B3385" s="67" t="s">
        <v>19</v>
      </c>
      <c r="C3385" s="73" t="s">
        <v>283</v>
      </c>
      <c r="D3385" s="49" t="s">
        <v>310</v>
      </c>
      <c r="E3385" s="73">
        <v>15</v>
      </c>
      <c r="F3385" s="49" t="s">
        <v>310</v>
      </c>
      <c r="G3385" s="75">
        <f>+E3385*50</f>
        <v>750</v>
      </c>
    </row>
    <row r="3386" spans="1:7" ht="15.75" customHeight="1" x14ac:dyDescent="0.25">
      <c r="A3386" s="65">
        <v>4</v>
      </c>
      <c r="B3386" s="14"/>
      <c r="C3386" s="21"/>
      <c r="D3386" s="25"/>
      <c r="E3386" s="13"/>
      <c r="F3386" s="25"/>
      <c r="G3386" s="21"/>
    </row>
    <row r="3387" spans="1:7" ht="15.75" customHeight="1" x14ac:dyDescent="0.2">
      <c r="A3387" s="266" t="s">
        <v>13</v>
      </c>
      <c r="B3387" s="267"/>
      <c r="C3387" s="267"/>
      <c r="D3387" s="268"/>
      <c r="E3387" s="19">
        <f>SUM(E3371:E3386)</f>
        <v>279</v>
      </c>
      <c r="F3387" s="19"/>
      <c r="G3387" s="19">
        <f>SUM(G3371:G3386)</f>
        <v>14050</v>
      </c>
    </row>
    <row r="3389" spans="1:7" ht="18" x14ac:dyDescent="0.25">
      <c r="A3389" s="3"/>
    </row>
    <row r="3390" spans="1:7" ht="18" x14ac:dyDescent="0.25">
      <c r="A3390" s="3"/>
    </row>
    <row r="3393" spans="1:7" ht="18" x14ac:dyDescent="0.25">
      <c r="A3393" s="3" t="s">
        <v>17</v>
      </c>
    </row>
    <row r="3394" spans="1:7" ht="18" x14ac:dyDescent="0.25">
      <c r="A3394" s="3" t="s">
        <v>18</v>
      </c>
    </row>
    <row r="3404" spans="1:7" ht="15.75" x14ac:dyDescent="0.25">
      <c r="A3404" s="1" t="s">
        <v>316</v>
      </c>
    </row>
    <row r="3406" spans="1:7" ht="18" x14ac:dyDescent="0.25">
      <c r="A3406" s="3" t="s">
        <v>0</v>
      </c>
      <c r="B3406" s="4"/>
      <c r="E3406" s="5" t="s">
        <v>317</v>
      </c>
      <c r="G3406" s="5"/>
    </row>
    <row r="3407" spans="1:7" ht="18" x14ac:dyDescent="0.25">
      <c r="A3407" s="3"/>
      <c r="B3407" s="3" t="s">
        <v>1</v>
      </c>
      <c r="C3407" s="198"/>
      <c r="D3407" s="3"/>
      <c r="E3407" s="3"/>
      <c r="F3407" s="3"/>
      <c r="G3407" s="3"/>
    </row>
    <row r="3408" spans="1:7" ht="18" x14ac:dyDescent="0.25">
      <c r="A3408" s="3"/>
      <c r="B3408" s="3" t="s">
        <v>2</v>
      </c>
      <c r="C3408" s="198"/>
      <c r="D3408" s="3"/>
      <c r="E3408" s="3"/>
      <c r="F3408" s="3"/>
      <c r="G3408" s="3"/>
    </row>
    <row r="3409" spans="1:8" ht="18" x14ac:dyDescent="0.25">
      <c r="A3409" s="3"/>
      <c r="B3409" s="3"/>
      <c r="C3409" s="198"/>
      <c r="D3409" s="3"/>
      <c r="E3409" s="3"/>
      <c r="F3409" s="3"/>
      <c r="G3409" s="3"/>
    </row>
    <row r="3410" spans="1:8" ht="18" x14ac:dyDescent="0.25">
      <c r="A3410" s="5" t="s">
        <v>3</v>
      </c>
      <c r="B3410" s="5"/>
      <c r="C3410" s="198"/>
      <c r="D3410" s="5"/>
      <c r="E3410" s="3"/>
      <c r="F3410" s="5"/>
      <c r="G3410" s="3"/>
    </row>
    <row r="3411" spans="1:8" ht="18" x14ac:dyDescent="0.25">
      <c r="A3411" s="3"/>
      <c r="B3411" s="3" t="s">
        <v>4</v>
      </c>
      <c r="C3411" s="198"/>
      <c r="D3411" s="3"/>
      <c r="E3411" s="3"/>
      <c r="F3411" s="3"/>
      <c r="G3411" s="3"/>
    </row>
    <row r="3412" spans="1:8" ht="18" x14ac:dyDescent="0.25">
      <c r="A3412" s="3" t="s">
        <v>5</v>
      </c>
      <c r="B3412" s="3"/>
      <c r="C3412" s="198"/>
      <c r="D3412" s="3"/>
      <c r="E3412" s="3"/>
      <c r="F3412" s="3"/>
      <c r="G3412" s="3"/>
    </row>
    <row r="3413" spans="1:8" ht="18" x14ac:dyDescent="0.25">
      <c r="A3413" s="3"/>
      <c r="B3413" s="3"/>
      <c r="C3413" s="198"/>
      <c r="D3413" s="3"/>
      <c r="E3413" s="3"/>
      <c r="F3413" s="3"/>
      <c r="G3413" s="3"/>
    </row>
    <row r="3414" spans="1:8" ht="18" x14ac:dyDescent="0.25">
      <c r="A3414" s="3" t="s">
        <v>6</v>
      </c>
      <c r="B3414" s="3"/>
      <c r="C3414" s="198"/>
      <c r="D3414" s="3"/>
      <c r="E3414" s="3"/>
      <c r="F3414" s="3"/>
      <c r="G3414" s="3"/>
    </row>
    <row r="3415" spans="1:8" ht="15.75" x14ac:dyDescent="0.25">
      <c r="A3415" s="6"/>
      <c r="B3415" s="6"/>
      <c r="C3415" s="199"/>
      <c r="D3415" s="6"/>
      <c r="E3415" s="6"/>
      <c r="F3415" s="6"/>
      <c r="G3415" s="6"/>
    </row>
    <row r="3416" spans="1:8" ht="31.5" x14ac:dyDescent="0.2">
      <c r="A3416" s="7" t="s">
        <v>7</v>
      </c>
      <c r="B3416" s="8" t="s">
        <v>8</v>
      </c>
      <c r="C3416" s="8" t="s">
        <v>9</v>
      </c>
      <c r="D3416" s="7" t="s">
        <v>10</v>
      </c>
      <c r="E3416" s="7" t="s">
        <v>11</v>
      </c>
      <c r="F3416" s="7" t="s">
        <v>10</v>
      </c>
      <c r="G3416" s="7" t="s">
        <v>12</v>
      </c>
    </row>
    <row r="3417" spans="1:8" ht="15.75" customHeight="1" x14ac:dyDescent="0.2">
      <c r="A3417" s="269" t="s">
        <v>87</v>
      </c>
      <c r="B3417" s="270"/>
      <c r="C3417" s="270"/>
      <c r="D3417" s="270"/>
      <c r="E3417" s="270"/>
      <c r="F3417" s="270"/>
      <c r="G3417" s="271"/>
    </row>
    <row r="3418" spans="1:8" s="10" customFormat="1" ht="15.75" customHeight="1" x14ac:dyDescent="0.25">
      <c r="A3418" s="11">
        <v>1</v>
      </c>
      <c r="B3418" s="66" t="s">
        <v>23</v>
      </c>
      <c r="C3418" s="204" t="s">
        <v>272</v>
      </c>
      <c r="D3418" s="40" t="s">
        <v>144</v>
      </c>
      <c r="E3418" s="38">
        <v>7</v>
      </c>
      <c r="F3418" s="40" t="s">
        <v>144</v>
      </c>
      <c r="G3418" s="39">
        <f>+E3418*48</f>
        <v>336</v>
      </c>
      <c r="H3418" s="114"/>
    </row>
    <row r="3419" spans="1:8" ht="15.75" customHeight="1" x14ac:dyDescent="0.25">
      <c r="A3419" s="11">
        <v>2</v>
      </c>
      <c r="B3419" s="66" t="s">
        <v>23</v>
      </c>
      <c r="C3419" s="201" t="s">
        <v>31</v>
      </c>
      <c r="D3419" s="40">
        <v>19</v>
      </c>
      <c r="E3419" s="38">
        <f>11+25</f>
        <v>36</v>
      </c>
      <c r="F3419" s="40">
        <v>19</v>
      </c>
      <c r="G3419" s="39">
        <f>+E3419*54</f>
        <v>1944</v>
      </c>
    </row>
    <row r="3420" spans="1:8" ht="15.75" customHeight="1" x14ac:dyDescent="0.25">
      <c r="A3420" s="11">
        <v>3</v>
      </c>
      <c r="B3420" s="66" t="s">
        <v>264</v>
      </c>
      <c r="C3420" s="201" t="s">
        <v>24</v>
      </c>
      <c r="D3420" s="40">
        <v>86</v>
      </c>
      <c r="E3420" s="38">
        <v>10</v>
      </c>
      <c r="F3420" s="40">
        <v>86</v>
      </c>
      <c r="G3420" s="39">
        <f>+E3420*54</f>
        <v>540</v>
      </c>
    </row>
    <row r="3421" spans="1:8" ht="15.75" customHeight="1" x14ac:dyDescent="0.25">
      <c r="A3421" s="11">
        <v>4</v>
      </c>
      <c r="B3421" s="66" t="s">
        <v>264</v>
      </c>
      <c r="C3421" s="201" t="s">
        <v>25</v>
      </c>
      <c r="D3421" s="40">
        <v>109</v>
      </c>
      <c r="E3421" s="38">
        <v>20</v>
      </c>
      <c r="F3421" s="40">
        <v>109</v>
      </c>
      <c r="G3421" s="39">
        <f>+E3421*45</f>
        <v>900</v>
      </c>
    </row>
    <row r="3422" spans="1:8" ht="15.75" customHeight="1" x14ac:dyDescent="0.2">
      <c r="A3422" s="275" t="s">
        <v>88</v>
      </c>
      <c r="B3422" s="275"/>
      <c r="C3422" s="275"/>
      <c r="D3422" s="275"/>
      <c r="E3422" s="275"/>
      <c r="F3422" s="275"/>
      <c r="G3422" s="275"/>
    </row>
    <row r="3423" spans="1:8" ht="15.75" customHeight="1" x14ac:dyDescent="0.25">
      <c r="A3423" s="11">
        <v>1</v>
      </c>
      <c r="B3423" s="37" t="s">
        <v>264</v>
      </c>
      <c r="C3423" s="201" t="s">
        <v>24</v>
      </c>
      <c r="D3423" s="40" t="s">
        <v>318</v>
      </c>
      <c r="E3423" s="38">
        <v>6</v>
      </c>
      <c r="F3423" s="40" t="s">
        <v>318</v>
      </c>
      <c r="G3423" s="39">
        <v>268</v>
      </c>
    </row>
    <row r="3424" spans="1:8" ht="15.75" customHeight="1" x14ac:dyDescent="0.25">
      <c r="A3424" s="11">
        <v>2</v>
      </c>
      <c r="B3424" s="37" t="s">
        <v>23</v>
      </c>
      <c r="C3424" s="201" t="s">
        <v>42</v>
      </c>
      <c r="D3424" s="40" t="s">
        <v>310</v>
      </c>
      <c r="E3424" s="38">
        <v>10</v>
      </c>
      <c r="F3424" s="40" t="s">
        <v>310</v>
      </c>
      <c r="G3424" s="39">
        <f>+E3424*50</f>
        <v>500</v>
      </c>
    </row>
    <row r="3425" spans="1:7" ht="15.75" customHeight="1" x14ac:dyDescent="0.25">
      <c r="A3425" s="76"/>
      <c r="B3425" s="14"/>
      <c r="C3425" s="21"/>
      <c r="D3425" s="25"/>
      <c r="E3425" s="13"/>
      <c r="F3425" s="25"/>
      <c r="G3425" s="21"/>
    </row>
    <row r="3426" spans="1:7" ht="15.75" customHeight="1" x14ac:dyDescent="0.2">
      <c r="A3426" s="266" t="s">
        <v>13</v>
      </c>
      <c r="B3426" s="267"/>
      <c r="C3426" s="267"/>
      <c r="D3426" s="268"/>
      <c r="E3426" s="19">
        <f>SUM(E3417:E3425)</f>
        <v>89</v>
      </c>
      <c r="F3426" s="19"/>
      <c r="G3426" s="19">
        <f>SUM(G3417:G3425)</f>
        <v>4488</v>
      </c>
    </row>
    <row r="3428" spans="1:7" ht="18" x14ac:dyDescent="0.25">
      <c r="A3428" s="3"/>
    </row>
    <row r="3429" spans="1:7" ht="18" x14ac:dyDescent="0.25">
      <c r="A3429" s="3"/>
    </row>
    <row r="3432" spans="1:7" ht="18" x14ac:dyDescent="0.25">
      <c r="A3432" s="3" t="s">
        <v>17</v>
      </c>
    </row>
    <row r="3433" spans="1:7" ht="18" x14ac:dyDescent="0.25">
      <c r="A3433" s="3" t="s">
        <v>18</v>
      </c>
    </row>
    <row r="3450" spans="1:7" ht="15.75" x14ac:dyDescent="0.25">
      <c r="A3450" s="1" t="s">
        <v>319</v>
      </c>
    </row>
    <row r="3452" spans="1:7" ht="18" x14ac:dyDescent="0.25">
      <c r="A3452" s="3" t="s">
        <v>0</v>
      </c>
      <c r="B3452" s="4"/>
      <c r="E3452" s="5" t="s">
        <v>320</v>
      </c>
      <c r="G3452" s="5"/>
    </row>
    <row r="3453" spans="1:7" ht="18" x14ac:dyDescent="0.25">
      <c r="A3453" s="3"/>
      <c r="B3453" s="3" t="s">
        <v>1</v>
      </c>
      <c r="C3453" s="198"/>
      <c r="D3453" s="3"/>
      <c r="E3453" s="3"/>
      <c r="F3453" s="3"/>
      <c r="G3453" s="3"/>
    </row>
    <row r="3454" spans="1:7" ht="18" x14ac:dyDescent="0.25">
      <c r="A3454" s="3"/>
      <c r="B3454" s="3" t="s">
        <v>2</v>
      </c>
      <c r="C3454" s="198"/>
      <c r="D3454" s="3"/>
      <c r="E3454" s="3"/>
      <c r="F3454" s="3"/>
      <c r="G3454" s="3"/>
    </row>
    <row r="3455" spans="1:7" ht="18" x14ac:dyDescent="0.25">
      <c r="A3455" s="3"/>
      <c r="B3455" s="3"/>
      <c r="C3455" s="198"/>
      <c r="D3455" s="3"/>
      <c r="E3455" s="3"/>
      <c r="F3455" s="3"/>
      <c r="G3455" s="3"/>
    </row>
    <row r="3456" spans="1:7" ht="18" x14ac:dyDescent="0.25">
      <c r="A3456" s="5" t="s">
        <v>3</v>
      </c>
      <c r="B3456" s="5"/>
      <c r="C3456" s="198"/>
      <c r="D3456" s="5"/>
      <c r="E3456" s="3"/>
      <c r="F3456" s="5"/>
      <c r="G3456" s="3"/>
    </row>
    <row r="3457" spans="1:8" ht="18" x14ac:dyDescent="0.25">
      <c r="A3457" s="3"/>
      <c r="B3457" s="3" t="s">
        <v>4</v>
      </c>
      <c r="C3457" s="198"/>
      <c r="D3457" s="3"/>
      <c r="E3457" s="3"/>
      <c r="F3457" s="3"/>
      <c r="G3457" s="3"/>
    </row>
    <row r="3458" spans="1:8" ht="18" x14ac:dyDescent="0.25">
      <c r="A3458" s="3" t="s">
        <v>5</v>
      </c>
      <c r="B3458" s="3"/>
      <c r="C3458" s="198"/>
      <c r="D3458" s="3"/>
      <c r="E3458" s="3"/>
      <c r="F3458" s="3"/>
      <c r="G3458" s="3"/>
    </row>
    <row r="3459" spans="1:8" ht="18" x14ac:dyDescent="0.25">
      <c r="A3459" s="3"/>
      <c r="B3459" s="3"/>
      <c r="C3459" s="198"/>
      <c r="D3459" s="3"/>
      <c r="E3459" s="3"/>
      <c r="F3459" s="3"/>
      <c r="G3459" s="3"/>
    </row>
    <row r="3460" spans="1:8" ht="18" x14ac:dyDescent="0.25">
      <c r="A3460" s="3" t="s">
        <v>6</v>
      </c>
      <c r="B3460" s="3"/>
      <c r="C3460" s="198"/>
      <c r="D3460" s="3"/>
      <c r="E3460" s="3"/>
      <c r="F3460" s="3"/>
      <c r="G3460" s="3"/>
    </row>
    <row r="3461" spans="1:8" ht="15.75" x14ac:dyDescent="0.25">
      <c r="A3461" s="6"/>
      <c r="B3461" s="6"/>
      <c r="C3461" s="199"/>
      <c r="D3461" s="6"/>
      <c r="E3461" s="6"/>
      <c r="F3461" s="6"/>
      <c r="G3461" s="6"/>
    </row>
    <row r="3462" spans="1:8" ht="31.5" x14ac:dyDescent="0.2">
      <c r="A3462" s="7" t="s">
        <v>7</v>
      </c>
      <c r="B3462" s="8" t="s">
        <v>8</v>
      </c>
      <c r="C3462" s="8" t="s">
        <v>9</v>
      </c>
      <c r="D3462" s="7" t="s">
        <v>10</v>
      </c>
      <c r="E3462" s="7" t="s">
        <v>11</v>
      </c>
      <c r="F3462" s="7" t="s">
        <v>10</v>
      </c>
      <c r="G3462" s="7" t="s">
        <v>12</v>
      </c>
    </row>
    <row r="3463" spans="1:8" ht="15.75" customHeight="1" x14ac:dyDescent="0.2">
      <c r="A3463" s="269" t="s">
        <v>87</v>
      </c>
      <c r="B3463" s="270"/>
      <c r="C3463" s="270"/>
      <c r="D3463" s="270"/>
      <c r="E3463" s="270"/>
      <c r="F3463" s="270"/>
      <c r="G3463" s="271"/>
    </row>
    <row r="3464" spans="1:8" s="10" customFormat="1" ht="15.75" customHeight="1" x14ac:dyDescent="0.25">
      <c r="A3464" s="11">
        <v>1</v>
      </c>
      <c r="B3464" s="66" t="s">
        <v>83</v>
      </c>
      <c r="C3464" s="204" t="s">
        <v>321</v>
      </c>
      <c r="D3464" s="40">
        <v>165</v>
      </c>
      <c r="E3464" s="38">
        <v>10</v>
      </c>
      <c r="F3464" s="40">
        <v>165</v>
      </c>
      <c r="G3464" s="39">
        <f>+E3464*54</f>
        <v>540</v>
      </c>
      <c r="H3464" s="114"/>
    </row>
    <row r="3465" spans="1:8" ht="15.75" customHeight="1" x14ac:dyDescent="0.2">
      <c r="A3465" s="275"/>
      <c r="B3465" s="275"/>
      <c r="C3465" s="275"/>
      <c r="D3465" s="275"/>
      <c r="E3465" s="275"/>
      <c r="F3465" s="275"/>
      <c r="G3465" s="275"/>
    </row>
    <row r="3466" spans="1:8" ht="15.75" customHeight="1" x14ac:dyDescent="0.25">
      <c r="A3466" s="11">
        <v>2</v>
      </c>
      <c r="B3466" s="37" t="s">
        <v>110</v>
      </c>
      <c r="C3466" s="201" t="s">
        <v>283</v>
      </c>
      <c r="D3466" s="40" t="s">
        <v>310</v>
      </c>
      <c r="E3466" s="38">
        <v>10</v>
      </c>
      <c r="F3466" s="40" t="s">
        <v>310</v>
      </c>
      <c r="G3466" s="39">
        <f>+E3466*50</f>
        <v>500</v>
      </c>
    </row>
    <row r="3467" spans="1:8" ht="15.75" customHeight="1" x14ac:dyDescent="0.25">
      <c r="A3467" s="11">
        <v>3</v>
      </c>
      <c r="B3467" s="37" t="s">
        <v>83</v>
      </c>
      <c r="C3467" s="201" t="s">
        <v>283</v>
      </c>
      <c r="D3467" s="40" t="s">
        <v>310</v>
      </c>
      <c r="E3467" s="38">
        <v>5</v>
      </c>
      <c r="F3467" s="40" t="s">
        <v>310</v>
      </c>
      <c r="G3467" s="39">
        <f>+E3467*50</f>
        <v>250</v>
      </c>
    </row>
    <row r="3468" spans="1:8" ht="15.75" customHeight="1" x14ac:dyDescent="0.25">
      <c r="A3468" s="11">
        <v>4</v>
      </c>
      <c r="B3468" s="37" t="s">
        <v>54</v>
      </c>
      <c r="C3468" s="201" t="s">
        <v>283</v>
      </c>
      <c r="D3468" s="40" t="s">
        <v>310</v>
      </c>
      <c r="E3468" s="38">
        <v>10</v>
      </c>
      <c r="F3468" s="40" t="s">
        <v>310</v>
      </c>
      <c r="G3468" s="39">
        <f>+E3468*50</f>
        <v>500</v>
      </c>
    </row>
    <row r="3469" spans="1:8" ht="15.75" customHeight="1" x14ac:dyDescent="0.25">
      <c r="A3469" s="77"/>
      <c r="B3469" s="14"/>
      <c r="C3469" s="21"/>
      <c r="D3469" s="25"/>
      <c r="E3469" s="13"/>
      <c r="F3469" s="25"/>
      <c r="G3469" s="21"/>
    </row>
    <row r="3470" spans="1:8" ht="15.75" customHeight="1" x14ac:dyDescent="0.2">
      <c r="A3470" s="266" t="s">
        <v>13</v>
      </c>
      <c r="B3470" s="267"/>
      <c r="C3470" s="267"/>
      <c r="D3470" s="268"/>
      <c r="E3470" s="19">
        <f>SUM(E3463:E3469)</f>
        <v>35</v>
      </c>
      <c r="F3470" s="19"/>
      <c r="G3470" s="19">
        <f>SUM(G3463:G3469)</f>
        <v>1790</v>
      </c>
    </row>
    <row r="3472" spans="1:8" ht="18" x14ac:dyDescent="0.25">
      <c r="A3472" s="3"/>
    </row>
    <row r="3473" spans="1:1" ht="18" x14ac:dyDescent="0.25">
      <c r="A3473" s="3"/>
    </row>
    <row r="3476" spans="1:1" ht="18" x14ac:dyDescent="0.25">
      <c r="A3476" s="3" t="s">
        <v>17</v>
      </c>
    </row>
    <row r="3477" spans="1:1" ht="18" x14ac:dyDescent="0.25">
      <c r="A3477" s="3" t="s">
        <v>18</v>
      </c>
    </row>
    <row r="3497" spans="1:7" ht="15.75" x14ac:dyDescent="0.25">
      <c r="A3497" s="1" t="s">
        <v>322</v>
      </c>
    </row>
    <row r="3499" spans="1:7" ht="18" x14ac:dyDescent="0.25">
      <c r="A3499" s="3" t="s">
        <v>0</v>
      </c>
      <c r="B3499" s="4"/>
      <c r="E3499" s="5" t="s">
        <v>323</v>
      </c>
      <c r="G3499" s="5"/>
    </row>
    <row r="3500" spans="1:7" ht="18" x14ac:dyDescent="0.25">
      <c r="A3500" s="3"/>
      <c r="B3500" s="3" t="s">
        <v>1</v>
      </c>
      <c r="C3500" s="198"/>
      <c r="D3500" s="3"/>
      <c r="E3500" s="3"/>
      <c r="F3500" s="3"/>
      <c r="G3500" s="3"/>
    </row>
    <row r="3501" spans="1:7" ht="18" x14ac:dyDescent="0.25">
      <c r="A3501" s="3"/>
      <c r="B3501" s="3" t="s">
        <v>2</v>
      </c>
      <c r="C3501" s="198"/>
      <c r="D3501" s="3"/>
      <c r="E3501" s="3"/>
      <c r="F3501" s="3"/>
      <c r="G3501" s="3"/>
    </row>
    <row r="3502" spans="1:7" ht="18" x14ac:dyDescent="0.25">
      <c r="A3502" s="3"/>
      <c r="B3502" s="3"/>
      <c r="C3502" s="198"/>
      <c r="D3502" s="3"/>
      <c r="E3502" s="3"/>
      <c r="F3502" s="3"/>
      <c r="G3502" s="3"/>
    </row>
    <row r="3503" spans="1:7" ht="18" x14ac:dyDescent="0.25">
      <c r="A3503" s="5" t="s">
        <v>3</v>
      </c>
      <c r="B3503" s="5"/>
      <c r="C3503" s="198"/>
      <c r="D3503" s="5"/>
      <c r="E3503" s="3"/>
      <c r="F3503" s="5"/>
      <c r="G3503" s="3"/>
    </row>
    <row r="3504" spans="1:7" ht="18" x14ac:dyDescent="0.25">
      <c r="A3504" s="3"/>
      <c r="B3504" s="3" t="s">
        <v>4</v>
      </c>
      <c r="C3504" s="198"/>
      <c r="D3504" s="3"/>
      <c r="E3504" s="3"/>
      <c r="F3504" s="3"/>
      <c r="G3504" s="3"/>
    </row>
    <row r="3505" spans="1:8" ht="18" x14ac:dyDescent="0.25">
      <c r="A3505" s="3" t="s">
        <v>5</v>
      </c>
      <c r="B3505" s="3"/>
      <c r="C3505" s="198"/>
      <c r="D3505" s="3"/>
      <c r="E3505" s="3"/>
      <c r="F3505" s="3"/>
      <c r="G3505" s="3"/>
    </row>
    <row r="3506" spans="1:8" ht="18" x14ac:dyDescent="0.25">
      <c r="A3506" s="3"/>
      <c r="B3506" s="3"/>
      <c r="C3506" s="198"/>
      <c r="D3506" s="3"/>
      <c r="E3506" s="3"/>
      <c r="F3506" s="3"/>
      <c r="G3506" s="3"/>
    </row>
    <row r="3507" spans="1:8" ht="18" x14ac:dyDescent="0.25">
      <c r="A3507" s="3" t="s">
        <v>6</v>
      </c>
      <c r="B3507" s="3"/>
      <c r="C3507" s="198"/>
      <c r="D3507" s="3"/>
      <c r="E3507" s="3"/>
      <c r="F3507" s="3"/>
      <c r="G3507" s="3"/>
    </row>
    <row r="3508" spans="1:8" ht="15.75" x14ac:dyDescent="0.25">
      <c r="A3508" s="6"/>
      <c r="B3508" s="6"/>
      <c r="C3508" s="199"/>
      <c r="D3508" s="6"/>
      <c r="E3508" s="6"/>
      <c r="F3508" s="6"/>
      <c r="G3508" s="6"/>
    </row>
    <row r="3509" spans="1:8" ht="31.5" x14ac:dyDescent="0.2">
      <c r="A3509" s="7" t="s">
        <v>7</v>
      </c>
      <c r="B3509" s="8" t="s">
        <v>8</v>
      </c>
      <c r="C3509" s="8" t="s">
        <v>9</v>
      </c>
      <c r="D3509" s="7" t="s">
        <v>10</v>
      </c>
      <c r="E3509" s="7" t="s">
        <v>11</v>
      </c>
      <c r="F3509" s="7" t="s">
        <v>10</v>
      </c>
      <c r="G3509" s="7" t="s">
        <v>12</v>
      </c>
    </row>
    <row r="3510" spans="1:8" ht="15.75" customHeight="1" x14ac:dyDescent="0.2">
      <c r="A3510" s="269" t="s">
        <v>87</v>
      </c>
      <c r="B3510" s="270"/>
      <c r="C3510" s="270"/>
      <c r="D3510" s="270"/>
      <c r="E3510" s="270"/>
      <c r="F3510" s="270"/>
      <c r="G3510" s="271"/>
    </row>
    <row r="3511" spans="1:8" s="10" customFormat="1" ht="15.75" customHeight="1" x14ac:dyDescent="0.25">
      <c r="A3511" s="11">
        <v>1</v>
      </c>
      <c r="B3511" s="66" t="s">
        <v>19</v>
      </c>
      <c r="C3511" s="204" t="s">
        <v>20</v>
      </c>
      <c r="D3511" s="40" t="s">
        <v>119</v>
      </c>
      <c r="E3511" s="38">
        <v>4</v>
      </c>
      <c r="F3511" s="40" t="s">
        <v>119</v>
      </c>
      <c r="G3511" s="39"/>
      <c r="H3511" s="114"/>
    </row>
    <row r="3512" spans="1:8" s="10" customFormat="1" ht="15.75" customHeight="1" x14ac:dyDescent="0.25">
      <c r="A3512" s="11">
        <v>2</v>
      </c>
      <c r="B3512" s="66" t="s">
        <v>277</v>
      </c>
      <c r="C3512" s="204" t="s">
        <v>304</v>
      </c>
      <c r="D3512" s="40">
        <v>15</v>
      </c>
      <c r="E3512" s="38">
        <v>25</v>
      </c>
      <c r="F3512" s="40">
        <v>15</v>
      </c>
      <c r="G3512" s="39"/>
      <c r="H3512" s="114"/>
    </row>
    <row r="3513" spans="1:8" s="10" customFormat="1" ht="15.75" customHeight="1" x14ac:dyDescent="0.25">
      <c r="A3513" s="11">
        <v>3</v>
      </c>
      <c r="B3513" s="66" t="s">
        <v>277</v>
      </c>
      <c r="C3513" s="204" t="s">
        <v>24</v>
      </c>
      <c r="D3513" s="40">
        <v>86</v>
      </c>
      <c r="E3513" s="38">
        <v>45</v>
      </c>
      <c r="F3513" s="40">
        <v>86</v>
      </c>
      <c r="G3513" s="39"/>
      <c r="H3513" s="114"/>
    </row>
    <row r="3514" spans="1:8" s="10" customFormat="1" ht="15.75" customHeight="1" x14ac:dyDescent="0.25">
      <c r="A3514" s="11">
        <v>4</v>
      </c>
      <c r="B3514" s="66" t="s">
        <v>23</v>
      </c>
      <c r="C3514" s="204" t="s">
        <v>31</v>
      </c>
      <c r="D3514" s="40">
        <v>19</v>
      </c>
      <c r="E3514" s="38">
        <v>55</v>
      </c>
      <c r="F3514" s="40">
        <v>19</v>
      </c>
      <c r="G3514" s="39"/>
      <c r="H3514" s="114"/>
    </row>
    <row r="3515" spans="1:8" ht="15.75" customHeight="1" x14ac:dyDescent="0.2">
      <c r="A3515" s="275"/>
      <c r="B3515" s="275"/>
      <c r="C3515" s="275"/>
      <c r="D3515" s="275"/>
      <c r="E3515" s="275"/>
      <c r="F3515" s="275"/>
      <c r="G3515" s="275"/>
    </row>
    <row r="3516" spans="1:8" ht="15.75" customHeight="1" x14ac:dyDescent="0.25">
      <c r="A3516" s="11">
        <v>1</v>
      </c>
      <c r="B3516" s="37" t="s">
        <v>19</v>
      </c>
      <c r="C3516" s="201" t="s">
        <v>20</v>
      </c>
      <c r="D3516" s="40">
        <v>166</v>
      </c>
      <c r="E3516" s="38">
        <v>3</v>
      </c>
      <c r="F3516" s="40">
        <v>166</v>
      </c>
      <c r="G3516" s="39"/>
    </row>
    <row r="3517" spans="1:8" ht="15.75" customHeight="1" x14ac:dyDescent="0.25">
      <c r="A3517" s="11">
        <v>2</v>
      </c>
      <c r="B3517" s="37" t="s">
        <v>53</v>
      </c>
      <c r="C3517" s="201" t="s">
        <v>309</v>
      </c>
      <c r="D3517" s="40" t="s">
        <v>181</v>
      </c>
      <c r="E3517" s="38">
        <v>11</v>
      </c>
      <c r="F3517" s="40" t="s">
        <v>181</v>
      </c>
      <c r="G3517" s="39"/>
    </row>
    <row r="3518" spans="1:8" ht="15.75" customHeight="1" x14ac:dyDescent="0.25">
      <c r="A3518" s="11">
        <v>3</v>
      </c>
      <c r="B3518" s="37" t="s">
        <v>277</v>
      </c>
      <c r="C3518" s="201" t="s">
        <v>272</v>
      </c>
      <c r="D3518" s="40" t="s">
        <v>324</v>
      </c>
      <c r="E3518" s="38">
        <v>3</v>
      </c>
      <c r="F3518" s="40" t="s">
        <v>324</v>
      </c>
      <c r="G3518" s="39"/>
    </row>
    <row r="3519" spans="1:8" ht="15.75" customHeight="1" x14ac:dyDescent="0.25">
      <c r="A3519" s="78"/>
      <c r="B3519" s="14"/>
      <c r="C3519" s="21"/>
      <c r="D3519" s="25"/>
      <c r="E3519" s="13"/>
      <c r="F3519" s="25"/>
      <c r="G3519" s="21"/>
    </row>
    <row r="3520" spans="1:8" ht="15.75" customHeight="1" x14ac:dyDescent="0.2">
      <c r="A3520" s="266" t="s">
        <v>13</v>
      </c>
      <c r="B3520" s="267"/>
      <c r="C3520" s="267"/>
      <c r="D3520" s="268"/>
      <c r="E3520" s="19">
        <f>SUM(E3510:E3519)</f>
        <v>146</v>
      </c>
      <c r="F3520" s="19"/>
      <c r="G3520" s="19">
        <f>SUM(G3510:G3519)</f>
        <v>0</v>
      </c>
    </row>
    <row r="3522" spans="1:1" ht="18" x14ac:dyDescent="0.25">
      <c r="A3522" s="3"/>
    </row>
    <row r="3523" spans="1:1" ht="18" x14ac:dyDescent="0.25">
      <c r="A3523" s="3"/>
    </row>
    <row r="3526" spans="1:1" ht="18" x14ac:dyDescent="0.25">
      <c r="A3526" s="3" t="s">
        <v>17</v>
      </c>
    </row>
    <row r="3527" spans="1:1" ht="18" x14ac:dyDescent="0.25">
      <c r="A3527" s="3" t="s">
        <v>18</v>
      </c>
    </row>
    <row r="3536" spans="1:1" ht="15.75" x14ac:dyDescent="0.25">
      <c r="A3536" s="1" t="s">
        <v>325</v>
      </c>
    </row>
    <row r="3538" spans="1:8" ht="18" x14ac:dyDescent="0.25">
      <c r="A3538" s="3" t="s">
        <v>0</v>
      </c>
      <c r="B3538" s="4"/>
      <c r="E3538" s="5" t="s">
        <v>326</v>
      </c>
      <c r="G3538" s="5"/>
    </row>
    <row r="3539" spans="1:8" ht="18" x14ac:dyDescent="0.25">
      <c r="A3539" s="3"/>
      <c r="B3539" s="3" t="s">
        <v>1</v>
      </c>
      <c r="C3539" s="198"/>
      <c r="D3539" s="3"/>
      <c r="E3539" s="3"/>
      <c r="F3539" s="3"/>
      <c r="G3539" s="3"/>
    </row>
    <row r="3540" spans="1:8" ht="18" x14ac:dyDescent="0.25">
      <c r="A3540" s="3"/>
      <c r="B3540" s="3" t="s">
        <v>2</v>
      </c>
      <c r="C3540" s="198"/>
      <c r="D3540" s="3"/>
      <c r="E3540" s="3"/>
      <c r="F3540" s="3"/>
      <c r="G3540" s="3"/>
    </row>
    <row r="3541" spans="1:8" ht="18" x14ac:dyDescent="0.25">
      <c r="A3541" s="3"/>
      <c r="B3541" s="3"/>
      <c r="C3541" s="198"/>
      <c r="D3541" s="3"/>
      <c r="E3541" s="3"/>
      <c r="F3541" s="3"/>
      <c r="G3541" s="3"/>
    </row>
    <row r="3542" spans="1:8" ht="18" x14ac:dyDescent="0.25">
      <c r="A3542" s="5" t="s">
        <v>3</v>
      </c>
      <c r="B3542" s="5"/>
      <c r="C3542" s="198"/>
      <c r="D3542" s="5"/>
      <c r="E3542" s="3"/>
      <c r="F3542" s="5"/>
      <c r="G3542" s="3"/>
    </row>
    <row r="3543" spans="1:8" ht="18" x14ac:dyDescent="0.25">
      <c r="A3543" s="3"/>
      <c r="B3543" s="3" t="s">
        <v>4</v>
      </c>
      <c r="C3543" s="198"/>
      <c r="D3543" s="3"/>
      <c r="E3543" s="3"/>
      <c r="F3543" s="3"/>
      <c r="G3543" s="3"/>
    </row>
    <row r="3544" spans="1:8" ht="18" x14ac:dyDescent="0.25">
      <c r="A3544" s="3" t="s">
        <v>5</v>
      </c>
      <c r="B3544" s="3"/>
      <c r="C3544" s="198"/>
      <c r="D3544" s="3"/>
      <c r="E3544" s="3"/>
      <c r="F3544" s="3"/>
      <c r="G3544" s="3"/>
    </row>
    <row r="3545" spans="1:8" ht="18" x14ac:dyDescent="0.25">
      <c r="A3545" s="3"/>
      <c r="B3545" s="3"/>
      <c r="C3545" s="198"/>
      <c r="D3545" s="3"/>
      <c r="E3545" s="3"/>
      <c r="F3545" s="3"/>
      <c r="G3545" s="3"/>
    </row>
    <row r="3546" spans="1:8" ht="18" x14ac:dyDescent="0.25">
      <c r="A3546" s="3" t="s">
        <v>6</v>
      </c>
      <c r="B3546" s="3"/>
      <c r="C3546" s="198"/>
      <c r="D3546" s="3"/>
      <c r="E3546" s="3"/>
      <c r="F3546" s="3"/>
      <c r="G3546" s="3"/>
    </row>
    <row r="3547" spans="1:8" ht="15.75" x14ac:dyDescent="0.25">
      <c r="A3547" s="6"/>
      <c r="B3547" s="6"/>
      <c r="C3547" s="199"/>
      <c r="D3547" s="6"/>
      <c r="E3547" s="6"/>
      <c r="F3547" s="6"/>
      <c r="G3547" s="6"/>
    </row>
    <row r="3548" spans="1:8" ht="31.5" x14ac:dyDescent="0.2">
      <c r="A3548" s="7" t="s">
        <v>7</v>
      </c>
      <c r="B3548" s="8" t="s">
        <v>8</v>
      </c>
      <c r="C3548" s="8" t="s">
        <v>9</v>
      </c>
      <c r="D3548" s="7" t="s">
        <v>10</v>
      </c>
      <c r="E3548" s="7" t="s">
        <v>11</v>
      </c>
      <c r="F3548" s="7" t="s">
        <v>10</v>
      </c>
      <c r="G3548" s="7" t="s">
        <v>12</v>
      </c>
    </row>
    <row r="3549" spans="1:8" ht="15.75" customHeight="1" x14ac:dyDescent="0.2">
      <c r="A3549" s="269" t="s">
        <v>87</v>
      </c>
      <c r="B3549" s="270"/>
      <c r="C3549" s="270"/>
      <c r="D3549" s="270"/>
      <c r="E3549" s="270"/>
      <c r="F3549" s="270"/>
      <c r="G3549" s="271"/>
    </row>
    <row r="3550" spans="1:8" s="10" customFormat="1" ht="15.75" customHeight="1" x14ac:dyDescent="0.25">
      <c r="A3550" s="11">
        <v>1</v>
      </c>
      <c r="B3550" s="66" t="s">
        <v>327</v>
      </c>
      <c r="C3550" s="204" t="s">
        <v>209</v>
      </c>
      <c r="D3550" s="40">
        <v>86</v>
      </c>
      <c r="E3550" s="38">
        <v>24</v>
      </c>
      <c r="F3550" s="40">
        <v>86</v>
      </c>
      <c r="G3550" s="39">
        <f>+E3550*54</f>
        <v>1296</v>
      </c>
      <c r="H3550" s="114"/>
    </row>
    <row r="3551" spans="1:8" s="10" customFormat="1" ht="15.75" customHeight="1" x14ac:dyDescent="0.25">
      <c r="A3551" s="11">
        <v>2</v>
      </c>
      <c r="B3551" s="66" t="s">
        <v>327</v>
      </c>
      <c r="C3551" s="204" t="s">
        <v>328</v>
      </c>
      <c r="D3551" s="40">
        <v>19</v>
      </c>
      <c r="E3551" s="38">
        <v>66</v>
      </c>
      <c r="F3551" s="40">
        <v>19</v>
      </c>
      <c r="G3551" s="39">
        <f>+E3551*54</f>
        <v>3564</v>
      </c>
      <c r="H3551" s="114"/>
    </row>
    <row r="3552" spans="1:8" ht="15.75" customHeight="1" x14ac:dyDescent="0.2">
      <c r="A3552" s="275" t="s">
        <v>45</v>
      </c>
      <c r="B3552" s="275"/>
      <c r="C3552" s="275"/>
      <c r="D3552" s="275"/>
      <c r="E3552" s="275"/>
      <c r="F3552" s="275"/>
      <c r="G3552" s="275"/>
    </row>
    <row r="3553" spans="1:7" ht="15.75" customHeight="1" x14ac:dyDescent="0.25">
      <c r="A3553" s="11">
        <v>1</v>
      </c>
      <c r="B3553" s="37" t="s">
        <v>293</v>
      </c>
      <c r="C3553" s="201" t="s">
        <v>43</v>
      </c>
      <c r="D3553" s="40" t="s">
        <v>310</v>
      </c>
      <c r="E3553" s="38">
        <v>35</v>
      </c>
      <c r="F3553" s="40" t="s">
        <v>310</v>
      </c>
      <c r="G3553" s="39">
        <f>+E3553*50</f>
        <v>1750</v>
      </c>
    </row>
    <row r="3554" spans="1:7" ht="15.75" customHeight="1" x14ac:dyDescent="0.25">
      <c r="A3554" s="11">
        <v>2</v>
      </c>
      <c r="B3554" s="37" t="s">
        <v>329</v>
      </c>
      <c r="C3554" s="201" t="s">
        <v>122</v>
      </c>
      <c r="D3554" s="40" t="s">
        <v>310</v>
      </c>
      <c r="E3554" s="38">
        <v>20</v>
      </c>
      <c r="F3554" s="40" t="s">
        <v>310</v>
      </c>
      <c r="G3554" s="39">
        <f>+E3554*50</f>
        <v>1000</v>
      </c>
    </row>
    <row r="3555" spans="1:7" ht="15.75" customHeight="1" x14ac:dyDescent="0.25">
      <c r="A3555" s="11">
        <v>3</v>
      </c>
      <c r="B3555" s="37" t="s">
        <v>89</v>
      </c>
      <c r="C3555" s="201" t="s">
        <v>122</v>
      </c>
      <c r="D3555" s="40" t="s">
        <v>310</v>
      </c>
      <c r="E3555" s="38">
        <v>15</v>
      </c>
      <c r="F3555" s="40" t="s">
        <v>310</v>
      </c>
      <c r="G3555" s="39">
        <f>+E3555*50</f>
        <v>750</v>
      </c>
    </row>
    <row r="3556" spans="1:7" ht="15.75" customHeight="1" x14ac:dyDescent="0.25">
      <c r="A3556" s="79"/>
      <c r="B3556" s="14"/>
      <c r="C3556" s="21"/>
      <c r="D3556" s="25"/>
      <c r="E3556" s="13"/>
      <c r="F3556" s="25"/>
      <c r="G3556" s="21"/>
    </row>
    <row r="3557" spans="1:7" ht="15.75" customHeight="1" x14ac:dyDescent="0.2">
      <c r="A3557" s="266" t="s">
        <v>13</v>
      </c>
      <c r="B3557" s="267"/>
      <c r="C3557" s="267"/>
      <c r="D3557" s="268"/>
      <c r="E3557" s="19">
        <f>SUM(E3549:E3556)</f>
        <v>160</v>
      </c>
      <c r="F3557" s="19"/>
      <c r="G3557" s="19">
        <f>SUM(G3549:G3556)</f>
        <v>8360</v>
      </c>
    </row>
    <row r="3559" spans="1:7" ht="18" x14ac:dyDescent="0.25">
      <c r="A3559" s="3"/>
    </row>
    <row r="3560" spans="1:7" ht="18" x14ac:dyDescent="0.25">
      <c r="A3560" s="3"/>
    </row>
    <row r="3563" spans="1:7" ht="18" x14ac:dyDescent="0.25">
      <c r="A3563" s="3" t="s">
        <v>17</v>
      </c>
    </row>
    <row r="3564" spans="1:7" ht="18" x14ac:dyDescent="0.25">
      <c r="A3564" s="3" t="s">
        <v>18</v>
      </c>
    </row>
    <row r="3585" spans="1:8" ht="15.75" x14ac:dyDescent="0.25">
      <c r="A3585" s="1" t="s">
        <v>330</v>
      </c>
    </row>
    <row r="3587" spans="1:8" ht="18" x14ac:dyDescent="0.25">
      <c r="A3587" s="3" t="s">
        <v>0</v>
      </c>
      <c r="B3587" s="4"/>
      <c r="E3587" s="5" t="s">
        <v>331</v>
      </c>
      <c r="G3587" s="5"/>
    </row>
    <row r="3588" spans="1:8" ht="18" x14ac:dyDescent="0.25">
      <c r="A3588" s="3"/>
      <c r="B3588" s="3" t="s">
        <v>1</v>
      </c>
      <c r="C3588" s="198"/>
      <c r="D3588" s="3"/>
      <c r="E3588" s="3"/>
      <c r="F3588" s="3"/>
      <c r="G3588" s="3"/>
    </row>
    <row r="3589" spans="1:8" ht="18" x14ac:dyDescent="0.25">
      <c r="A3589" s="3"/>
      <c r="B3589" s="3" t="s">
        <v>2</v>
      </c>
      <c r="C3589" s="198"/>
      <c r="D3589" s="3"/>
      <c r="E3589" s="3"/>
      <c r="F3589" s="3"/>
      <c r="G3589" s="3"/>
    </row>
    <row r="3590" spans="1:8" ht="18" x14ac:dyDescent="0.25">
      <c r="A3590" s="3"/>
      <c r="B3590" s="3"/>
      <c r="C3590" s="198"/>
      <c r="D3590" s="3"/>
      <c r="E3590" s="3"/>
      <c r="F3590" s="3"/>
      <c r="G3590" s="3"/>
    </row>
    <row r="3591" spans="1:8" ht="18" x14ac:dyDescent="0.25">
      <c r="A3591" s="5" t="s">
        <v>3</v>
      </c>
      <c r="B3591" s="5"/>
      <c r="C3591" s="198"/>
      <c r="D3591" s="5"/>
      <c r="E3591" s="3"/>
      <c r="F3591" s="5"/>
      <c r="G3591" s="3"/>
    </row>
    <row r="3592" spans="1:8" ht="18" x14ac:dyDescent="0.25">
      <c r="A3592" s="3"/>
      <c r="B3592" s="3" t="s">
        <v>4</v>
      </c>
      <c r="C3592" s="198"/>
      <c r="D3592" s="3"/>
      <c r="E3592" s="3"/>
      <c r="F3592" s="3"/>
      <c r="G3592" s="3"/>
    </row>
    <row r="3593" spans="1:8" ht="18" x14ac:dyDescent="0.25">
      <c r="A3593" s="3" t="s">
        <v>5</v>
      </c>
      <c r="B3593" s="3"/>
      <c r="C3593" s="198"/>
      <c r="D3593" s="3"/>
      <c r="E3593" s="3"/>
      <c r="F3593" s="3"/>
      <c r="G3593" s="3"/>
    </row>
    <row r="3594" spans="1:8" ht="18" x14ac:dyDescent="0.25">
      <c r="A3594" s="3"/>
      <c r="B3594" s="3"/>
      <c r="C3594" s="198"/>
      <c r="D3594" s="3"/>
      <c r="E3594" s="3"/>
      <c r="F3594" s="3"/>
      <c r="G3594" s="3"/>
    </row>
    <row r="3595" spans="1:8" ht="18" x14ac:dyDescent="0.25">
      <c r="A3595" s="3" t="s">
        <v>6</v>
      </c>
      <c r="B3595" s="3"/>
      <c r="C3595" s="198"/>
      <c r="D3595" s="3"/>
      <c r="E3595" s="3"/>
      <c r="F3595" s="3"/>
      <c r="G3595" s="3"/>
    </row>
    <row r="3596" spans="1:8" ht="15.75" x14ac:dyDescent="0.25">
      <c r="A3596" s="6"/>
      <c r="B3596" s="6"/>
      <c r="C3596" s="199"/>
      <c r="D3596" s="6"/>
      <c r="E3596" s="6"/>
      <c r="F3596" s="6"/>
      <c r="G3596" s="6"/>
    </row>
    <row r="3597" spans="1:8" ht="31.5" x14ac:dyDescent="0.2">
      <c r="A3597" s="7" t="s">
        <v>7</v>
      </c>
      <c r="B3597" s="8" t="s">
        <v>8</v>
      </c>
      <c r="C3597" s="8" t="s">
        <v>9</v>
      </c>
      <c r="D3597" s="7" t="s">
        <v>10</v>
      </c>
      <c r="E3597" s="7" t="s">
        <v>11</v>
      </c>
      <c r="F3597" s="7" t="s">
        <v>10</v>
      </c>
      <c r="G3597" s="7" t="s">
        <v>12</v>
      </c>
    </row>
    <row r="3598" spans="1:8" ht="15.75" customHeight="1" x14ac:dyDescent="0.2">
      <c r="A3598" s="269" t="s">
        <v>87</v>
      </c>
      <c r="B3598" s="270"/>
      <c r="C3598" s="270"/>
      <c r="D3598" s="270"/>
      <c r="E3598" s="270"/>
      <c r="F3598" s="270"/>
      <c r="G3598" s="271"/>
    </row>
    <row r="3599" spans="1:8" s="10" customFormat="1" ht="15.75" customHeight="1" x14ac:dyDescent="0.25">
      <c r="A3599" s="59">
        <v>1</v>
      </c>
      <c r="B3599" s="60" t="s">
        <v>332</v>
      </c>
      <c r="C3599" s="203" t="s">
        <v>24</v>
      </c>
      <c r="D3599" s="61">
        <v>86</v>
      </c>
      <c r="E3599" s="62">
        <v>15</v>
      </c>
      <c r="F3599" s="61">
        <v>86</v>
      </c>
      <c r="G3599" s="63">
        <f>+E3599*54</f>
        <v>810</v>
      </c>
      <c r="H3599" s="114"/>
    </row>
    <row r="3600" spans="1:8" s="10" customFormat="1" ht="15.75" customHeight="1" x14ac:dyDescent="0.25">
      <c r="A3600" s="11">
        <v>2</v>
      </c>
      <c r="B3600" s="66" t="s">
        <v>277</v>
      </c>
      <c r="C3600" s="204" t="s">
        <v>46</v>
      </c>
      <c r="D3600" s="40">
        <v>123</v>
      </c>
      <c r="E3600" s="38">
        <v>25</v>
      </c>
      <c r="F3600" s="40">
        <v>123</v>
      </c>
      <c r="G3600" s="39">
        <f>+E3600*54</f>
        <v>1350</v>
      </c>
      <c r="H3600" s="114"/>
    </row>
    <row r="3601" spans="1:8" s="10" customFormat="1" ht="15.75" customHeight="1" x14ac:dyDescent="0.25">
      <c r="A3601" s="11">
        <v>3</v>
      </c>
      <c r="B3601" s="66" t="s">
        <v>333</v>
      </c>
      <c r="C3601" s="204" t="s">
        <v>46</v>
      </c>
      <c r="D3601" s="40">
        <v>123</v>
      </c>
      <c r="E3601" s="38">
        <v>6</v>
      </c>
      <c r="F3601" s="40">
        <v>123</v>
      </c>
      <c r="G3601" s="39">
        <f>+E3601*54</f>
        <v>324</v>
      </c>
      <c r="H3601" s="114"/>
    </row>
    <row r="3602" spans="1:8" s="10" customFormat="1" ht="15.75" customHeight="1" x14ac:dyDescent="0.25">
      <c r="A3602" s="11">
        <v>4</v>
      </c>
      <c r="B3602" s="66" t="s">
        <v>333</v>
      </c>
      <c r="C3602" s="204" t="s">
        <v>20</v>
      </c>
      <c r="D3602" s="40" t="s">
        <v>119</v>
      </c>
      <c r="E3602" s="38">
        <v>4</v>
      </c>
      <c r="F3602" s="40" t="s">
        <v>119</v>
      </c>
      <c r="G3602" s="39">
        <f>+E3602*54</f>
        <v>216</v>
      </c>
      <c r="H3602" s="114"/>
    </row>
    <row r="3603" spans="1:8" ht="15.75" customHeight="1" x14ac:dyDescent="0.2">
      <c r="A3603" s="275" t="s">
        <v>45</v>
      </c>
      <c r="B3603" s="275"/>
      <c r="C3603" s="275"/>
      <c r="D3603" s="275"/>
      <c r="E3603" s="275"/>
      <c r="F3603" s="275"/>
      <c r="G3603" s="275"/>
    </row>
    <row r="3604" spans="1:8" ht="15.75" customHeight="1" x14ac:dyDescent="0.25">
      <c r="A3604" s="59">
        <v>1</v>
      </c>
      <c r="B3604" s="60" t="s">
        <v>23</v>
      </c>
      <c r="C3604" s="203" t="s">
        <v>309</v>
      </c>
      <c r="D3604" s="61" t="s">
        <v>310</v>
      </c>
      <c r="E3604" s="62">
        <v>100</v>
      </c>
      <c r="F3604" s="61" t="s">
        <v>310</v>
      </c>
      <c r="G3604" s="63">
        <f t="shared" ref="G3604:G3610" si="27">+E3604*50</f>
        <v>5000</v>
      </c>
    </row>
    <row r="3605" spans="1:8" ht="15.75" customHeight="1" x14ac:dyDescent="0.25">
      <c r="A3605" s="59">
        <v>2</v>
      </c>
      <c r="B3605" s="60" t="s">
        <v>332</v>
      </c>
      <c r="C3605" s="203" t="s">
        <v>309</v>
      </c>
      <c r="D3605" s="61" t="s">
        <v>310</v>
      </c>
      <c r="E3605" s="62">
        <v>5</v>
      </c>
      <c r="F3605" s="61" t="s">
        <v>310</v>
      </c>
      <c r="G3605" s="63">
        <f t="shared" si="27"/>
        <v>250</v>
      </c>
    </row>
    <row r="3606" spans="1:8" ht="15.75" customHeight="1" x14ac:dyDescent="0.25">
      <c r="A3606" s="11">
        <v>3</v>
      </c>
      <c r="B3606" s="66" t="s">
        <v>277</v>
      </c>
      <c r="C3606" s="201" t="s">
        <v>288</v>
      </c>
      <c r="D3606" s="40" t="s">
        <v>310</v>
      </c>
      <c r="E3606" s="38">
        <v>28</v>
      </c>
      <c r="F3606" s="40" t="s">
        <v>310</v>
      </c>
      <c r="G3606" s="39">
        <f t="shared" si="27"/>
        <v>1400</v>
      </c>
    </row>
    <row r="3607" spans="1:8" ht="15.75" customHeight="1" x14ac:dyDescent="0.25">
      <c r="A3607" s="11">
        <v>3</v>
      </c>
      <c r="B3607" s="66" t="s">
        <v>89</v>
      </c>
      <c r="C3607" s="201" t="s">
        <v>309</v>
      </c>
      <c r="D3607" s="40" t="s">
        <v>310</v>
      </c>
      <c r="E3607" s="38">
        <v>20</v>
      </c>
      <c r="F3607" s="40" t="s">
        <v>310</v>
      </c>
      <c r="G3607" s="39">
        <f t="shared" si="27"/>
        <v>1000</v>
      </c>
    </row>
    <row r="3608" spans="1:8" ht="15.75" customHeight="1" x14ac:dyDescent="0.25">
      <c r="A3608" s="11">
        <v>4</v>
      </c>
      <c r="B3608" s="37" t="s">
        <v>329</v>
      </c>
      <c r="C3608" s="201" t="s">
        <v>309</v>
      </c>
      <c r="D3608" s="40" t="s">
        <v>310</v>
      </c>
      <c r="E3608" s="38">
        <v>10</v>
      </c>
      <c r="F3608" s="40" t="s">
        <v>310</v>
      </c>
      <c r="G3608" s="39">
        <f t="shared" si="27"/>
        <v>500</v>
      </c>
    </row>
    <row r="3609" spans="1:8" ht="15.75" customHeight="1" x14ac:dyDescent="0.25">
      <c r="A3609" s="11">
        <v>5</v>
      </c>
      <c r="B3609" s="37" t="s">
        <v>333</v>
      </c>
      <c r="C3609" s="201" t="s">
        <v>309</v>
      </c>
      <c r="D3609" s="40" t="s">
        <v>310</v>
      </c>
      <c r="E3609" s="38">
        <v>10</v>
      </c>
      <c r="F3609" s="40" t="s">
        <v>310</v>
      </c>
      <c r="G3609" s="39">
        <f t="shared" si="27"/>
        <v>500</v>
      </c>
    </row>
    <row r="3610" spans="1:8" ht="15.75" customHeight="1" x14ac:dyDescent="0.25">
      <c r="A3610" s="11">
        <v>6</v>
      </c>
      <c r="B3610" s="37" t="s">
        <v>333</v>
      </c>
      <c r="C3610" s="201" t="s">
        <v>309</v>
      </c>
      <c r="D3610" s="40" t="s">
        <v>310</v>
      </c>
      <c r="E3610" s="38">
        <v>10</v>
      </c>
      <c r="F3610" s="40" t="s">
        <v>310</v>
      </c>
      <c r="G3610" s="39">
        <f t="shared" si="27"/>
        <v>500</v>
      </c>
    </row>
    <row r="3611" spans="1:8" ht="15.75" customHeight="1" x14ac:dyDescent="0.25">
      <c r="A3611" s="80"/>
      <c r="B3611" s="14"/>
      <c r="C3611" s="21"/>
      <c r="D3611" s="25"/>
      <c r="E3611" s="13"/>
      <c r="F3611" s="25"/>
      <c r="G3611" s="21"/>
    </row>
    <row r="3612" spans="1:8" ht="15.75" customHeight="1" x14ac:dyDescent="0.2">
      <c r="A3612" s="266" t="s">
        <v>13</v>
      </c>
      <c r="B3612" s="267"/>
      <c r="C3612" s="267"/>
      <c r="D3612" s="268"/>
      <c r="E3612" s="19">
        <f>SUM(E3598:E3611)</f>
        <v>233</v>
      </c>
      <c r="F3612" s="19"/>
      <c r="G3612" s="19">
        <f>SUM(G3598:G3611)</f>
        <v>11850</v>
      </c>
    </row>
    <row r="3614" spans="1:8" ht="18" x14ac:dyDescent="0.25">
      <c r="A3614" s="3"/>
    </row>
    <row r="3615" spans="1:8" ht="18" x14ac:dyDescent="0.25">
      <c r="A3615" s="3"/>
    </row>
    <row r="3618" spans="1:1" ht="18" x14ac:dyDescent="0.25">
      <c r="A3618" s="3" t="s">
        <v>17</v>
      </c>
    </row>
    <row r="3619" spans="1:1" ht="18" x14ac:dyDescent="0.25">
      <c r="A3619" s="3" t="s">
        <v>18</v>
      </c>
    </row>
    <row r="3631" spans="1:1" ht="15.75" x14ac:dyDescent="0.25">
      <c r="A3631" s="1" t="s">
        <v>334</v>
      </c>
    </row>
    <row r="3633" spans="1:7" ht="18" x14ac:dyDescent="0.25">
      <c r="A3633" s="3" t="s">
        <v>0</v>
      </c>
      <c r="B3633" s="4"/>
      <c r="E3633" s="5" t="s">
        <v>331</v>
      </c>
      <c r="G3633" s="5"/>
    </row>
    <row r="3634" spans="1:7" ht="18" x14ac:dyDescent="0.25">
      <c r="A3634" s="3"/>
      <c r="B3634" s="3" t="s">
        <v>1</v>
      </c>
      <c r="C3634" s="198"/>
      <c r="D3634" s="3"/>
      <c r="E3634" s="3"/>
      <c r="F3634" s="3"/>
      <c r="G3634" s="3"/>
    </row>
    <row r="3635" spans="1:7" ht="18" x14ac:dyDescent="0.25">
      <c r="A3635" s="3"/>
      <c r="B3635" s="3" t="s">
        <v>2</v>
      </c>
      <c r="C3635" s="198"/>
      <c r="D3635" s="3"/>
      <c r="E3635" s="3"/>
      <c r="F3635" s="3"/>
      <c r="G3635" s="3"/>
    </row>
    <row r="3636" spans="1:7" ht="18" x14ac:dyDescent="0.25">
      <c r="A3636" s="3"/>
      <c r="B3636" s="3"/>
      <c r="C3636" s="198"/>
      <c r="D3636" s="3"/>
      <c r="E3636" s="3"/>
      <c r="F3636" s="3"/>
      <c r="G3636" s="3"/>
    </row>
    <row r="3637" spans="1:7" ht="18" x14ac:dyDescent="0.25">
      <c r="A3637" s="5" t="s">
        <v>3</v>
      </c>
      <c r="B3637" s="5"/>
      <c r="C3637" s="198"/>
      <c r="D3637" s="5"/>
      <c r="E3637" s="3"/>
      <c r="F3637" s="5"/>
      <c r="G3637" s="3"/>
    </row>
    <row r="3638" spans="1:7" ht="18" x14ac:dyDescent="0.25">
      <c r="A3638" s="3"/>
      <c r="B3638" s="3" t="s">
        <v>4</v>
      </c>
      <c r="C3638" s="198"/>
      <c r="D3638" s="3"/>
      <c r="E3638" s="3"/>
      <c r="F3638" s="3"/>
      <c r="G3638" s="3"/>
    </row>
    <row r="3639" spans="1:7" ht="18" x14ac:dyDescent="0.25">
      <c r="A3639" s="3" t="s">
        <v>5</v>
      </c>
      <c r="B3639" s="3"/>
      <c r="C3639" s="198"/>
      <c r="D3639" s="3"/>
      <c r="E3639" s="3"/>
      <c r="F3639" s="3"/>
      <c r="G3639" s="3"/>
    </row>
    <row r="3640" spans="1:7" ht="18" x14ac:dyDescent="0.25">
      <c r="A3640" s="3"/>
      <c r="B3640" s="3"/>
      <c r="C3640" s="198"/>
      <c r="D3640" s="3"/>
      <c r="E3640" s="3"/>
      <c r="F3640" s="3"/>
      <c r="G3640" s="3"/>
    </row>
    <row r="3641" spans="1:7" ht="18" x14ac:dyDescent="0.25">
      <c r="A3641" s="3" t="s">
        <v>6</v>
      </c>
      <c r="B3641" s="3"/>
      <c r="C3641" s="198"/>
      <c r="D3641" s="3"/>
      <c r="E3641" s="3"/>
      <c r="F3641" s="3"/>
      <c r="G3641" s="3"/>
    </row>
    <row r="3642" spans="1:7" ht="15.75" x14ac:dyDescent="0.25">
      <c r="A3642" s="6"/>
      <c r="B3642" s="6"/>
      <c r="C3642" s="199"/>
      <c r="D3642" s="6"/>
      <c r="E3642" s="6"/>
      <c r="F3642" s="6"/>
      <c r="G3642" s="6"/>
    </row>
    <row r="3643" spans="1:7" ht="31.5" x14ac:dyDescent="0.2">
      <c r="A3643" s="7" t="s">
        <v>7</v>
      </c>
      <c r="B3643" s="8" t="s">
        <v>8</v>
      </c>
      <c r="C3643" s="8" t="s">
        <v>9</v>
      </c>
      <c r="D3643" s="7" t="s">
        <v>10</v>
      </c>
      <c r="E3643" s="7" t="s">
        <v>11</v>
      </c>
      <c r="F3643" s="7" t="s">
        <v>10</v>
      </c>
      <c r="G3643" s="7" t="s">
        <v>12</v>
      </c>
    </row>
    <row r="3644" spans="1:7" ht="15.75" customHeight="1" x14ac:dyDescent="0.2">
      <c r="A3644" s="269" t="s">
        <v>87</v>
      </c>
      <c r="B3644" s="270"/>
      <c r="C3644" s="270"/>
      <c r="D3644" s="270"/>
      <c r="E3644" s="270"/>
      <c r="F3644" s="270"/>
      <c r="G3644" s="271"/>
    </row>
    <row r="3645" spans="1:7" ht="31.5" x14ac:dyDescent="0.2">
      <c r="A3645" s="84">
        <v>1</v>
      </c>
      <c r="B3645" s="85" t="s">
        <v>19</v>
      </c>
      <c r="C3645" s="85" t="s">
        <v>20</v>
      </c>
      <c r="D3645" s="84" t="s">
        <v>280</v>
      </c>
      <c r="E3645" s="84">
        <v>4</v>
      </c>
      <c r="F3645" s="84" t="s">
        <v>280</v>
      </c>
      <c r="G3645" s="86">
        <f>+E3645*54</f>
        <v>216</v>
      </c>
    </row>
    <row r="3646" spans="1:7" ht="15.75" customHeight="1" x14ac:dyDescent="0.2">
      <c r="A3646" s="275" t="s">
        <v>45</v>
      </c>
      <c r="B3646" s="275"/>
      <c r="C3646" s="275"/>
      <c r="D3646" s="275"/>
      <c r="E3646" s="275"/>
      <c r="F3646" s="275"/>
      <c r="G3646" s="275"/>
    </row>
    <row r="3647" spans="1:7" ht="15.75" customHeight="1" x14ac:dyDescent="0.25">
      <c r="A3647" s="11">
        <v>1</v>
      </c>
      <c r="B3647" s="87" t="s">
        <v>71</v>
      </c>
      <c r="C3647" s="206" t="s">
        <v>49</v>
      </c>
      <c r="D3647" s="88" t="s">
        <v>310</v>
      </c>
      <c r="E3647" s="89">
        <v>66</v>
      </c>
      <c r="F3647" s="88" t="s">
        <v>310</v>
      </c>
      <c r="G3647" s="90">
        <f>+E3647*50</f>
        <v>3300</v>
      </c>
    </row>
    <row r="3648" spans="1:7" ht="15.75" customHeight="1" x14ac:dyDescent="0.25">
      <c r="A3648" s="11">
        <v>2</v>
      </c>
      <c r="B3648" s="87" t="s">
        <v>53</v>
      </c>
      <c r="C3648" s="206" t="s">
        <v>49</v>
      </c>
      <c r="D3648" s="88" t="s">
        <v>310</v>
      </c>
      <c r="E3648" s="89">
        <v>20</v>
      </c>
      <c r="F3648" s="88" t="s">
        <v>310</v>
      </c>
      <c r="G3648" s="90">
        <f>+E3648*50</f>
        <v>1000</v>
      </c>
    </row>
    <row r="3649" spans="1:7" ht="15.75" customHeight="1" x14ac:dyDescent="0.25">
      <c r="A3649" s="11">
        <v>3</v>
      </c>
      <c r="B3649" s="87" t="s">
        <v>296</v>
      </c>
      <c r="C3649" s="206" t="s">
        <v>49</v>
      </c>
      <c r="D3649" s="88" t="s">
        <v>310</v>
      </c>
      <c r="E3649" s="89">
        <v>20</v>
      </c>
      <c r="F3649" s="88" t="s">
        <v>310</v>
      </c>
      <c r="G3649" s="90">
        <f>+E3649*50</f>
        <v>1000</v>
      </c>
    </row>
    <row r="3650" spans="1:7" ht="15.75" customHeight="1" x14ac:dyDescent="0.25">
      <c r="A3650" s="81"/>
      <c r="B3650" s="14"/>
      <c r="C3650" s="21"/>
      <c r="D3650" s="25"/>
      <c r="E3650" s="13"/>
      <c r="F3650" s="25"/>
      <c r="G3650" s="21"/>
    </row>
    <row r="3651" spans="1:7" ht="15.75" customHeight="1" x14ac:dyDescent="0.2">
      <c r="A3651" s="266" t="s">
        <v>13</v>
      </c>
      <c r="B3651" s="267"/>
      <c r="C3651" s="267"/>
      <c r="D3651" s="268"/>
      <c r="E3651" s="19">
        <f>SUM(E3645:E3650)</f>
        <v>110</v>
      </c>
      <c r="F3651" s="19"/>
      <c r="G3651" s="19">
        <f>SUM(G3645:G3650)</f>
        <v>5516</v>
      </c>
    </row>
    <row r="3653" spans="1:7" ht="18" x14ac:dyDescent="0.25">
      <c r="A3653" s="3"/>
    </row>
    <row r="3654" spans="1:7" ht="18" x14ac:dyDescent="0.25">
      <c r="A3654" s="3"/>
    </row>
    <row r="3657" spans="1:7" ht="18" x14ac:dyDescent="0.25">
      <c r="A3657" s="3" t="s">
        <v>17</v>
      </c>
    </row>
    <row r="3658" spans="1:7" ht="18" x14ac:dyDescent="0.25">
      <c r="A3658" s="3" t="s">
        <v>18</v>
      </c>
    </row>
    <row r="3678" spans="1:7" ht="15.75" x14ac:dyDescent="0.25">
      <c r="A3678" s="1" t="s">
        <v>337</v>
      </c>
    </row>
    <row r="3680" spans="1:7" ht="18" x14ac:dyDescent="0.25">
      <c r="A3680" s="3" t="s">
        <v>0</v>
      </c>
      <c r="B3680" s="4"/>
      <c r="E3680" s="5" t="s">
        <v>331</v>
      </c>
      <c r="G3680" s="5"/>
    </row>
    <row r="3681" spans="1:8" ht="18" x14ac:dyDescent="0.25">
      <c r="A3681" s="3"/>
      <c r="B3681" s="3" t="s">
        <v>1</v>
      </c>
      <c r="C3681" s="198"/>
      <c r="D3681" s="3"/>
      <c r="E3681" s="3"/>
      <c r="F3681" s="3"/>
      <c r="G3681" s="3"/>
    </row>
    <row r="3682" spans="1:8" ht="18" x14ac:dyDescent="0.25">
      <c r="A3682" s="3"/>
      <c r="B3682" s="3" t="s">
        <v>2</v>
      </c>
      <c r="C3682" s="198"/>
      <c r="D3682" s="3"/>
      <c r="E3682" s="3"/>
      <c r="F3682" s="3"/>
      <c r="G3682" s="3"/>
    </row>
    <row r="3683" spans="1:8" ht="18" x14ac:dyDescent="0.25">
      <c r="A3683" s="3"/>
      <c r="B3683" s="3"/>
      <c r="C3683" s="198"/>
      <c r="D3683" s="3"/>
      <c r="E3683" s="3"/>
      <c r="F3683" s="3"/>
      <c r="G3683" s="3"/>
    </row>
    <row r="3684" spans="1:8" ht="18" x14ac:dyDescent="0.25">
      <c r="A3684" s="5" t="s">
        <v>3</v>
      </c>
      <c r="B3684" s="5"/>
      <c r="C3684" s="198"/>
      <c r="D3684" s="5"/>
      <c r="E3684" s="3"/>
      <c r="F3684" s="5"/>
      <c r="G3684" s="3"/>
    </row>
    <row r="3685" spans="1:8" ht="18" x14ac:dyDescent="0.25">
      <c r="A3685" s="3"/>
      <c r="B3685" s="3" t="s">
        <v>4</v>
      </c>
      <c r="C3685" s="198"/>
      <c r="D3685" s="3"/>
      <c r="E3685" s="3"/>
      <c r="F3685" s="3"/>
      <c r="G3685" s="3"/>
    </row>
    <row r="3686" spans="1:8" ht="18" x14ac:dyDescent="0.25">
      <c r="A3686" s="3" t="s">
        <v>5</v>
      </c>
      <c r="B3686" s="3"/>
      <c r="C3686" s="198"/>
      <c r="D3686" s="3"/>
      <c r="E3686" s="3"/>
      <c r="F3686" s="3"/>
      <c r="G3686" s="3"/>
    </row>
    <row r="3687" spans="1:8" ht="18" x14ac:dyDescent="0.25">
      <c r="A3687" s="3"/>
      <c r="B3687" s="3"/>
      <c r="C3687" s="198"/>
      <c r="D3687" s="3"/>
      <c r="E3687" s="3"/>
      <c r="F3687" s="3"/>
      <c r="G3687" s="3"/>
    </row>
    <row r="3688" spans="1:8" ht="18" x14ac:dyDescent="0.25">
      <c r="A3688" s="3" t="s">
        <v>6</v>
      </c>
      <c r="B3688" s="3"/>
      <c r="C3688" s="198"/>
      <c r="D3688" s="3"/>
      <c r="E3688" s="3"/>
      <c r="F3688" s="3"/>
      <c r="G3688" s="3"/>
    </row>
    <row r="3689" spans="1:8" ht="15.75" x14ac:dyDescent="0.25">
      <c r="A3689" s="6"/>
      <c r="B3689" s="6"/>
      <c r="C3689" s="199"/>
      <c r="D3689" s="6"/>
      <c r="E3689" s="6"/>
      <c r="F3689" s="6"/>
      <c r="G3689" s="6"/>
    </row>
    <row r="3690" spans="1:8" ht="31.5" x14ac:dyDescent="0.2">
      <c r="A3690" s="7" t="s">
        <v>7</v>
      </c>
      <c r="B3690" s="8" t="s">
        <v>8</v>
      </c>
      <c r="C3690" s="8" t="s">
        <v>9</v>
      </c>
      <c r="D3690" s="7" t="s">
        <v>10</v>
      </c>
      <c r="E3690" s="7" t="s">
        <v>11</v>
      </c>
      <c r="F3690" s="7" t="s">
        <v>10</v>
      </c>
      <c r="G3690" s="7" t="s">
        <v>12</v>
      </c>
    </row>
    <row r="3691" spans="1:8" ht="15.75" customHeight="1" x14ac:dyDescent="0.2">
      <c r="A3691" s="269" t="s">
        <v>87</v>
      </c>
      <c r="B3691" s="270"/>
      <c r="C3691" s="270"/>
      <c r="D3691" s="270"/>
      <c r="E3691" s="270"/>
      <c r="F3691" s="270"/>
      <c r="G3691" s="271"/>
    </row>
    <row r="3692" spans="1:8" s="10" customFormat="1" ht="15.75" customHeight="1" x14ac:dyDescent="0.25">
      <c r="A3692" s="11">
        <v>1</v>
      </c>
      <c r="B3692" s="66" t="s">
        <v>102</v>
      </c>
      <c r="C3692" s="204" t="s">
        <v>335</v>
      </c>
      <c r="D3692" s="40">
        <v>19</v>
      </c>
      <c r="E3692" s="38">
        <v>41</v>
      </c>
      <c r="F3692" s="40">
        <v>19</v>
      </c>
      <c r="G3692" s="39">
        <f>+E3692*54</f>
        <v>2214</v>
      </c>
      <c r="H3692" s="114"/>
    </row>
    <row r="3693" spans="1:8" s="10" customFormat="1" ht="15.75" customHeight="1" x14ac:dyDescent="0.25">
      <c r="A3693" s="11">
        <v>2</v>
      </c>
      <c r="B3693" s="66" t="s">
        <v>102</v>
      </c>
      <c r="C3693" s="204" t="s">
        <v>29</v>
      </c>
      <c r="D3693" s="40" t="s">
        <v>144</v>
      </c>
      <c r="E3693" s="38">
        <v>4</v>
      </c>
      <c r="F3693" s="40" t="s">
        <v>144</v>
      </c>
      <c r="G3693" s="39">
        <f>+E3693*48</f>
        <v>192</v>
      </c>
      <c r="H3693" s="114"/>
    </row>
    <row r="3694" spans="1:8" ht="15.75" customHeight="1" x14ac:dyDescent="0.2">
      <c r="A3694" s="275" t="s">
        <v>45</v>
      </c>
      <c r="B3694" s="275"/>
      <c r="C3694" s="275"/>
      <c r="D3694" s="275"/>
      <c r="E3694" s="275"/>
      <c r="F3694" s="275"/>
      <c r="G3694" s="275"/>
    </row>
    <row r="3695" spans="1:8" ht="15.75" customHeight="1" x14ac:dyDescent="0.25">
      <c r="A3695" s="11">
        <v>1</v>
      </c>
      <c r="B3695" s="66" t="s">
        <v>102</v>
      </c>
      <c r="C3695" s="204" t="s">
        <v>34</v>
      </c>
      <c r="D3695" s="40" t="s">
        <v>336</v>
      </c>
      <c r="E3695" s="38">
        <v>6</v>
      </c>
      <c r="F3695" s="40" t="s">
        <v>336</v>
      </c>
      <c r="G3695" s="39">
        <f>+E3695*48</f>
        <v>288</v>
      </c>
    </row>
    <row r="3696" spans="1:8" ht="15.75" customHeight="1" x14ac:dyDescent="0.25">
      <c r="A3696" s="11">
        <v>2</v>
      </c>
      <c r="B3696" s="66" t="s">
        <v>102</v>
      </c>
      <c r="C3696" s="204" t="s">
        <v>49</v>
      </c>
      <c r="D3696" s="40" t="s">
        <v>310</v>
      </c>
      <c r="E3696" s="38">
        <v>25</v>
      </c>
      <c r="F3696" s="40" t="s">
        <v>310</v>
      </c>
      <c r="G3696" s="39">
        <f>+E3696*50</f>
        <v>1250</v>
      </c>
    </row>
    <row r="3697" spans="1:7" ht="15.75" customHeight="1" x14ac:dyDescent="0.25">
      <c r="A3697" s="82"/>
      <c r="B3697" s="14"/>
      <c r="C3697" s="21"/>
      <c r="D3697" s="25"/>
      <c r="E3697" s="13"/>
      <c r="F3697" s="25"/>
      <c r="G3697" s="21"/>
    </row>
    <row r="3698" spans="1:7" ht="15.75" customHeight="1" x14ac:dyDescent="0.2">
      <c r="A3698" s="266" t="s">
        <v>13</v>
      </c>
      <c r="B3698" s="267"/>
      <c r="C3698" s="267"/>
      <c r="D3698" s="268"/>
      <c r="E3698" s="19">
        <f>SUM(E3691:E3697)</f>
        <v>76</v>
      </c>
      <c r="F3698" s="19"/>
      <c r="G3698" s="19">
        <f>SUM(G3691:G3697)</f>
        <v>3944</v>
      </c>
    </row>
    <row r="3700" spans="1:7" ht="18" x14ac:dyDescent="0.25">
      <c r="A3700" s="3"/>
    </row>
    <row r="3701" spans="1:7" ht="18" x14ac:dyDescent="0.25">
      <c r="A3701" s="3"/>
    </row>
    <row r="3704" spans="1:7" ht="18" x14ac:dyDescent="0.25">
      <c r="A3704" s="3" t="s">
        <v>17</v>
      </c>
    </row>
    <row r="3705" spans="1:7" ht="18" x14ac:dyDescent="0.25">
      <c r="A3705" s="3" t="s">
        <v>18</v>
      </c>
    </row>
    <row r="3725" spans="1:7" ht="15.75" x14ac:dyDescent="0.25">
      <c r="A3725" s="1" t="s">
        <v>338</v>
      </c>
    </row>
    <row r="3727" spans="1:7" ht="18" x14ac:dyDescent="0.25">
      <c r="A3727" s="3" t="s">
        <v>0</v>
      </c>
      <c r="B3727" s="4"/>
      <c r="E3727" s="5" t="s">
        <v>339</v>
      </c>
      <c r="G3727" s="5"/>
    </row>
    <row r="3728" spans="1:7" ht="18" x14ac:dyDescent="0.25">
      <c r="A3728" s="3"/>
      <c r="B3728" s="3" t="s">
        <v>1</v>
      </c>
      <c r="C3728" s="198"/>
      <c r="D3728" s="3"/>
      <c r="E3728" s="3"/>
      <c r="F3728" s="3"/>
      <c r="G3728" s="3"/>
    </row>
    <row r="3729" spans="1:8" ht="18" x14ac:dyDescent="0.25">
      <c r="A3729" s="3"/>
      <c r="B3729" s="3" t="s">
        <v>2</v>
      </c>
      <c r="C3729" s="198"/>
      <c r="D3729" s="3"/>
      <c r="E3729" s="3"/>
      <c r="F3729" s="3"/>
      <c r="G3729" s="3"/>
    </row>
    <row r="3730" spans="1:8" ht="18" x14ac:dyDescent="0.25">
      <c r="A3730" s="3"/>
      <c r="B3730" s="3"/>
      <c r="C3730" s="198"/>
      <c r="D3730" s="3"/>
      <c r="E3730" s="3"/>
      <c r="F3730" s="3"/>
      <c r="G3730" s="3"/>
    </row>
    <row r="3731" spans="1:8" ht="18" x14ac:dyDescent="0.25">
      <c r="A3731" s="5" t="s">
        <v>3</v>
      </c>
      <c r="B3731" s="5"/>
      <c r="C3731" s="198"/>
      <c r="D3731" s="5"/>
      <c r="E3731" s="3"/>
      <c r="F3731" s="5"/>
      <c r="G3731" s="3"/>
    </row>
    <row r="3732" spans="1:8" ht="18" x14ac:dyDescent="0.25">
      <c r="A3732" s="3"/>
      <c r="B3732" s="3" t="s">
        <v>4</v>
      </c>
      <c r="C3732" s="198"/>
      <c r="D3732" s="3"/>
      <c r="E3732" s="3"/>
      <c r="F3732" s="3"/>
      <c r="G3732" s="3"/>
    </row>
    <row r="3733" spans="1:8" ht="18" x14ac:dyDescent="0.25">
      <c r="A3733" s="3" t="s">
        <v>5</v>
      </c>
      <c r="B3733" s="3"/>
      <c r="C3733" s="198"/>
      <c r="D3733" s="3"/>
      <c r="E3733" s="3"/>
      <c r="F3733" s="3"/>
      <c r="G3733" s="3"/>
    </row>
    <row r="3734" spans="1:8" ht="18" x14ac:dyDescent="0.25">
      <c r="A3734" s="3"/>
      <c r="B3734" s="3"/>
      <c r="C3734" s="198"/>
      <c r="D3734" s="3"/>
      <c r="E3734" s="3"/>
      <c r="F3734" s="3"/>
      <c r="G3734" s="3"/>
    </row>
    <row r="3735" spans="1:8" ht="18" x14ac:dyDescent="0.25">
      <c r="A3735" s="3" t="s">
        <v>6</v>
      </c>
      <c r="B3735" s="3"/>
      <c r="C3735" s="198"/>
      <c r="D3735" s="3"/>
      <c r="E3735" s="3"/>
      <c r="F3735" s="3"/>
      <c r="G3735" s="3"/>
    </row>
    <row r="3736" spans="1:8" ht="15.75" x14ac:dyDescent="0.25">
      <c r="A3736" s="6"/>
      <c r="B3736" s="6"/>
      <c r="C3736" s="199"/>
      <c r="D3736" s="6"/>
      <c r="E3736" s="6"/>
      <c r="F3736" s="6"/>
      <c r="G3736" s="6"/>
    </row>
    <row r="3737" spans="1:8" ht="31.5" x14ac:dyDescent="0.2">
      <c r="A3737" s="7" t="s">
        <v>7</v>
      </c>
      <c r="B3737" s="8" t="s">
        <v>8</v>
      </c>
      <c r="C3737" s="8" t="s">
        <v>9</v>
      </c>
      <c r="D3737" s="7" t="s">
        <v>10</v>
      </c>
      <c r="E3737" s="7" t="s">
        <v>11</v>
      </c>
      <c r="F3737" s="7" t="s">
        <v>10</v>
      </c>
      <c r="G3737" s="7" t="s">
        <v>12</v>
      </c>
    </row>
    <row r="3738" spans="1:8" ht="15.75" customHeight="1" x14ac:dyDescent="0.2">
      <c r="A3738" s="269" t="s">
        <v>87</v>
      </c>
      <c r="B3738" s="270"/>
      <c r="C3738" s="270"/>
      <c r="D3738" s="270"/>
      <c r="E3738" s="270"/>
      <c r="F3738" s="270"/>
      <c r="G3738" s="271"/>
    </row>
    <row r="3739" spans="1:8" s="10" customFormat="1" ht="15.75" customHeight="1" x14ac:dyDescent="0.25">
      <c r="A3739" s="11">
        <v>1</v>
      </c>
      <c r="B3739" s="66" t="s">
        <v>277</v>
      </c>
      <c r="C3739" s="204" t="s">
        <v>24</v>
      </c>
      <c r="D3739" s="40">
        <v>86</v>
      </c>
      <c r="E3739" s="38">
        <v>108</v>
      </c>
      <c r="F3739" s="40">
        <v>86</v>
      </c>
      <c r="G3739" s="39">
        <f>+E3739*54</f>
        <v>5832</v>
      </c>
      <c r="H3739" s="114"/>
    </row>
    <row r="3740" spans="1:8" s="10" customFormat="1" ht="15.75" customHeight="1" x14ac:dyDescent="0.25">
      <c r="A3740" s="11"/>
      <c r="B3740" s="66"/>
      <c r="C3740" s="204"/>
      <c r="D3740" s="40"/>
      <c r="E3740" s="38"/>
      <c r="F3740" s="40"/>
      <c r="G3740" s="39"/>
      <c r="H3740" s="114"/>
    </row>
    <row r="3741" spans="1:8" ht="15.75" customHeight="1" x14ac:dyDescent="0.25">
      <c r="A3741" s="83"/>
      <c r="B3741" s="14"/>
      <c r="C3741" s="21"/>
      <c r="D3741" s="25"/>
      <c r="E3741" s="13"/>
      <c r="F3741" s="25"/>
      <c r="G3741" s="21"/>
    </row>
    <row r="3742" spans="1:8" ht="15.75" customHeight="1" x14ac:dyDescent="0.2">
      <c r="A3742" s="266" t="s">
        <v>13</v>
      </c>
      <c r="B3742" s="267"/>
      <c r="C3742" s="267"/>
      <c r="D3742" s="268"/>
      <c r="E3742" s="19">
        <f>SUM(E3738:E3741)</f>
        <v>108</v>
      </c>
      <c r="F3742" s="19"/>
      <c r="G3742" s="19">
        <f>SUM(G3738:G3741)</f>
        <v>5832</v>
      </c>
    </row>
    <row r="3744" spans="1:8" ht="18" x14ac:dyDescent="0.25">
      <c r="A3744" s="3"/>
    </row>
    <row r="3745" spans="1:1" ht="18" x14ac:dyDescent="0.25">
      <c r="A3745" s="3"/>
    </row>
    <row r="3748" spans="1:1" ht="18" x14ac:dyDescent="0.25">
      <c r="A3748" s="3" t="s">
        <v>17</v>
      </c>
    </row>
    <row r="3749" spans="1:1" ht="18" x14ac:dyDescent="0.25">
      <c r="A3749" s="3" t="s">
        <v>18</v>
      </c>
    </row>
    <row r="3772" spans="1:7" ht="15.75" x14ac:dyDescent="0.25">
      <c r="A3772" s="1" t="s">
        <v>340</v>
      </c>
    </row>
    <row r="3774" spans="1:7" ht="18" x14ac:dyDescent="0.25">
      <c r="A3774" s="3" t="s">
        <v>0</v>
      </c>
      <c r="B3774" s="4"/>
      <c r="E3774" s="5" t="s">
        <v>341</v>
      </c>
      <c r="G3774" s="5"/>
    </row>
    <row r="3775" spans="1:7" ht="18" x14ac:dyDescent="0.25">
      <c r="A3775" s="3"/>
      <c r="B3775" s="3" t="s">
        <v>1</v>
      </c>
      <c r="C3775" s="198"/>
      <c r="D3775" s="3"/>
      <c r="E3775" s="3"/>
      <c r="F3775" s="3"/>
      <c r="G3775" s="3"/>
    </row>
    <row r="3776" spans="1:7" ht="18" x14ac:dyDescent="0.25">
      <c r="A3776" s="3"/>
      <c r="B3776" s="3" t="s">
        <v>2</v>
      </c>
      <c r="C3776" s="198"/>
      <c r="D3776" s="3"/>
      <c r="E3776" s="3"/>
      <c r="F3776" s="3"/>
      <c r="G3776" s="3"/>
    </row>
    <row r="3777" spans="1:8" ht="18" x14ac:dyDescent="0.25">
      <c r="A3777" s="3"/>
      <c r="B3777" s="3"/>
      <c r="C3777" s="198"/>
      <c r="D3777" s="3"/>
      <c r="E3777" s="3"/>
      <c r="F3777" s="3"/>
      <c r="G3777" s="3"/>
    </row>
    <row r="3778" spans="1:8" ht="18" x14ac:dyDescent="0.25">
      <c r="A3778" s="5" t="s">
        <v>3</v>
      </c>
      <c r="B3778" s="5"/>
      <c r="C3778" s="198"/>
      <c r="D3778" s="5"/>
      <c r="E3778" s="3"/>
      <c r="F3778" s="5"/>
      <c r="G3778" s="3"/>
    </row>
    <row r="3779" spans="1:8" ht="18" x14ac:dyDescent="0.25">
      <c r="A3779" s="3"/>
      <c r="B3779" s="3" t="s">
        <v>4</v>
      </c>
      <c r="C3779" s="198"/>
      <c r="D3779" s="3"/>
      <c r="E3779" s="3"/>
      <c r="F3779" s="3"/>
      <c r="G3779" s="3"/>
    </row>
    <row r="3780" spans="1:8" ht="18" x14ac:dyDescent="0.25">
      <c r="A3780" s="3" t="s">
        <v>5</v>
      </c>
      <c r="B3780" s="3"/>
      <c r="C3780" s="198"/>
      <c r="D3780" s="3"/>
      <c r="E3780" s="3"/>
      <c r="F3780" s="3"/>
      <c r="G3780" s="3"/>
    </row>
    <row r="3781" spans="1:8" ht="18" x14ac:dyDescent="0.25">
      <c r="A3781" s="3"/>
      <c r="B3781" s="3"/>
      <c r="C3781" s="198"/>
      <c r="D3781" s="3"/>
      <c r="E3781" s="3"/>
      <c r="F3781" s="3"/>
      <c r="G3781" s="3"/>
    </row>
    <row r="3782" spans="1:8" ht="18" x14ac:dyDescent="0.25">
      <c r="A3782" s="3" t="s">
        <v>6</v>
      </c>
      <c r="B3782" s="3"/>
      <c r="C3782" s="198"/>
      <c r="D3782" s="3"/>
      <c r="E3782" s="3"/>
      <c r="F3782" s="3"/>
      <c r="G3782" s="3"/>
    </row>
    <row r="3783" spans="1:8" ht="15.75" x14ac:dyDescent="0.25">
      <c r="A3783" s="6"/>
      <c r="B3783" s="6"/>
      <c r="C3783" s="199"/>
      <c r="D3783" s="6"/>
      <c r="E3783" s="6"/>
      <c r="F3783" s="6"/>
      <c r="G3783" s="6"/>
    </row>
    <row r="3784" spans="1:8" ht="31.5" x14ac:dyDescent="0.2">
      <c r="A3784" s="7" t="s">
        <v>7</v>
      </c>
      <c r="B3784" s="8" t="s">
        <v>8</v>
      </c>
      <c r="C3784" s="8" t="s">
        <v>9</v>
      </c>
      <c r="D3784" s="7" t="s">
        <v>10</v>
      </c>
      <c r="E3784" s="7" t="s">
        <v>11</v>
      </c>
      <c r="F3784" s="7" t="s">
        <v>10</v>
      </c>
      <c r="G3784" s="7" t="s">
        <v>12</v>
      </c>
    </row>
    <row r="3785" spans="1:8" ht="15.75" customHeight="1" x14ac:dyDescent="0.2">
      <c r="A3785" s="269" t="s">
        <v>87</v>
      </c>
      <c r="B3785" s="270"/>
      <c r="C3785" s="270"/>
      <c r="D3785" s="270"/>
      <c r="E3785" s="270"/>
      <c r="F3785" s="270"/>
      <c r="G3785" s="271"/>
    </row>
    <row r="3786" spans="1:8" s="10" customFormat="1" ht="15.75" customHeight="1" x14ac:dyDescent="0.25">
      <c r="A3786" s="11">
        <v>1</v>
      </c>
      <c r="B3786" s="66" t="s">
        <v>293</v>
      </c>
      <c r="C3786" s="204" t="s">
        <v>24</v>
      </c>
      <c r="D3786" s="40">
        <v>86</v>
      </c>
      <c r="E3786" s="38">
        <v>30</v>
      </c>
      <c r="F3786" s="40">
        <v>86</v>
      </c>
      <c r="G3786" s="39">
        <f>+E3786*54</f>
        <v>1620</v>
      </c>
      <c r="H3786" s="114"/>
    </row>
    <row r="3787" spans="1:8" s="10" customFormat="1" ht="15.75" customHeight="1" x14ac:dyDescent="0.25">
      <c r="A3787" s="11">
        <v>2</v>
      </c>
      <c r="B3787" s="66" t="s">
        <v>277</v>
      </c>
      <c r="C3787" s="204" t="s">
        <v>21</v>
      </c>
      <c r="D3787" s="40">
        <v>109</v>
      </c>
      <c r="E3787" s="38">
        <v>40</v>
      </c>
      <c r="F3787" s="40">
        <v>109</v>
      </c>
      <c r="G3787" s="39">
        <f>+E3787*48</f>
        <v>1920</v>
      </c>
      <c r="H3787" s="114"/>
    </row>
    <row r="3788" spans="1:8" s="10" customFormat="1" ht="15.75" customHeight="1" x14ac:dyDescent="0.25">
      <c r="A3788" s="11">
        <v>3</v>
      </c>
      <c r="B3788" s="66" t="s">
        <v>333</v>
      </c>
      <c r="C3788" s="204" t="s">
        <v>20</v>
      </c>
      <c r="D3788" s="40" t="s">
        <v>342</v>
      </c>
      <c r="E3788" s="38">
        <v>6</v>
      </c>
      <c r="F3788" s="40" t="s">
        <v>342</v>
      </c>
      <c r="G3788" s="39">
        <f>+E3788*54</f>
        <v>324</v>
      </c>
      <c r="H3788" s="114"/>
    </row>
    <row r="3789" spans="1:8" s="10" customFormat="1" ht="15.75" customHeight="1" x14ac:dyDescent="0.25">
      <c r="A3789" s="11">
        <v>4</v>
      </c>
      <c r="B3789" s="66" t="s">
        <v>23</v>
      </c>
      <c r="C3789" s="204" t="s">
        <v>31</v>
      </c>
      <c r="D3789" s="40">
        <v>19</v>
      </c>
      <c r="E3789" s="38">
        <v>80</v>
      </c>
      <c r="F3789" s="40">
        <v>19</v>
      </c>
      <c r="G3789" s="39">
        <f>+E3789*54</f>
        <v>4320</v>
      </c>
      <c r="H3789" s="114"/>
    </row>
    <row r="3790" spans="1:8" s="10" customFormat="1" ht="15.75" customHeight="1" x14ac:dyDescent="0.2">
      <c r="A3790" s="275" t="s">
        <v>45</v>
      </c>
      <c r="B3790" s="275"/>
      <c r="C3790" s="275"/>
      <c r="D3790" s="275"/>
      <c r="E3790" s="275"/>
      <c r="F3790" s="275"/>
      <c r="G3790" s="275"/>
      <c r="H3790" s="114"/>
    </row>
    <row r="3791" spans="1:8" s="10" customFormat="1" ht="15.75" customHeight="1" x14ac:dyDescent="0.25">
      <c r="A3791" s="11">
        <v>5</v>
      </c>
      <c r="B3791" s="66" t="s">
        <v>293</v>
      </c>
      <c r="C3791" s="204" t="s">
        <v>24</v>
      </c>
      <c r="D3791" s="40" t="s">
        <v>233</v>
      </c>
      <c r="E3791" s="38">
        <v>21</v>
      </c>
      <c r="F3791" s="40" t="s">
        <v>233</v>
      </c>
      <c r="G3791" s="39">
        <f>+E3791*48</f>
        <v>1008</v>
      </c>
      <c r="H3791" s="114"/>
    </row>
    <row r="3792" spans="1:8" s="10" customFormat="1" ht="15.75" customHeight="1" x14ac:dyDescent="0.25">
      <c r="A3792" s="11">
        <v>6</v>
      </c>
      <c r="B3792" s="66" t="s">
        <v>293</v>
      </c>
      <c r="C3792" s="204" t="s">
        <v>42</v>
      </c>
      <c r="D3792" s="40" t="s">
        <v>310</v>
      </c>
      <c r="E3792" s="38">
        <v>10</v>
      </c>
      <c r="F3792" s="40" t="s">
        <v>310</v>
      </c>
      <c r="G3792" s="39">
        <f>+E379593</f>
        <v>0</v>
      </c>
      <c r="H3792" s="114"/>
    </row>
    <row r="3793" spans="1:8" s="10" customFormat="1" ht="15.75" customHeight="1" x14ac:dyDescent="0.25">
      <c r="A3793" s="11">
        <v>7</v>
      </c>
      <c r="B3793" s="66" t="s">
        <v>293</v>
      </c>
      <c r="C3793" s="204" t="s">
        <v>42</v>
      </c>
      <c r="D3793" s="40" t="s">
        <v>181</v>
      </c>
      <c r="E3793" s="38">
        <v>2</v>
      </c>
      <c r="F3793" s="40" t="s">
        <v>181</v>
      </c>
      <c r="G3793" s="39">
        <f>48+4</f>
        <v>52</v>
      </c>
      <c r="H3793" s="114"/>
    </row>
    <row r="3794" spans="1:8" s="10" customFormat="1" ht="15.75" customHeight="1" x14ac:dyDescent="0.25">
      <c r="A3794" s="11">
        <v>8</v>
      </c>
      <c r="B3794" s="66" t="s">
        <v>89</v>
      </c>
      <c r="C3794" s="204" t="s">
        <v>283</v>
      </c>
      <c r="D3794" s="40" t="s">
        <v>310</v>
      </c>
      <c r="E3794" s="38">
        <v>20</v>
      </c>
      <c r="F3794" s="40" t="s">
        <v>310</v>
      </c>
      <c r="G3794" s="39">
        <f>+E3794*50</f>
        <v>1000</v>
      </c>
      <c r="H3794" s="114"/>
    </row>
    <row r="3795" spans="1:8" s="10" customFormat="1" ht="15.75" customHeight="1" x14ac:dyDescent="0.25">
      <c r="A3795" s="11">
        <v>9</v>
      </c>
      <c r="B3795" s="66" t="s">
        <v>333</v>
      </c>
      <c r="C3795" s="204" t="s">
        <v>315</v>
      </c>
      <c r="D3795" s="40" t="s">
        <v>181</v>
      </c>
      <c r="E3795" s="38">
        <v>3</v>
      </c>
      <c r="F3795" s="40" t="s">
        <v>181</v>
      </c>
      <c r="G3795" s="39">
        <f>48+48+8</f>
        <v>104</v>
      </c>
      <c r="H3795" s="114"/>
    </row>
    <row r="3796" spans="1:8" s="10" customFormat="1" ht="15.75" customHeight="1" x14ac:dyDescent="0.25">
      <c r="A3796" s="11">
        <v>10</v>
      </c>
      <c r="B3796" s="66" t="s">
        <v>44</v>
      </c>
      <c r="C3796" s="204" t="s">
        <v>142</v>
      </c>
      <c r="D3796" s="40" t="s">
        <v>280</v>
      </c>
      <c r="E3796" s="38" t="s">
        <v>343</v>
      </c>
      <c r="F3796" s="40" t="s">
        <v>280</v>
      </c>
      <c r="G3796" s="39"/>
      <c r="H3796" s="114"/>
    </row>
    <row r="3797" spans="1:8" ht="15.75" customHeight="1" x14ac:dyDescent="0.25">
      <c r="A3797" s="91"/>
      <c r="B3797" s="14"/>
      <c r="C3797" s="21"/>
      <c r="D3797" s="25"/>
      <c r="E3797" s="13"/>
      <c r="F3797" s="25"/>
      <c r="G3797" s="21"/>
    </row>
    <row r="3798" spans="1:8" ht="15.75" customHeight="1" x14ac:dyDescent="0.2">
      <c r="A3798" s="266" t="s">
        <v>13</v>
      </c>
      <c r="B3798" s="267"/>
      <c r="C3798" s="267"/>
      <c r="D3798" s="268"/>
      <c r="E3798" s="19">
        <f>SUM(E3785:E3797)</f>
        <v>212</v>
      </c>
      <c r="F3798" s="19"/>
      <c r="G3798" s="19">
        <f>SUM(G3785:G3797)</f>
        <v>10348</v>
      </c>
    </row>
    <row r="3800" spans="1:8" ht="18" x14ac:dyDescent="0.25">
      <c r="A3800" s="3"/>
    </row>
    <row r="3801" spans="1:8" ht="18" x14ac:dyDescent="0.25">
      <c r="A3801" s="3"/>
    </row>
    <row r="3804" spans="1:8" ht="18" x14ac:dyDescent="0.25">
      <c r="A3804" s="3" t="s">
        <v>17</v>
      </c>
    </row>
    <row r="3805" spans="1:8" ht="18" x14ac:dyDescent="0.25">
      <c r="A3805" s="3" t="s">
        <v>18</v>
      </c>
    </row>
    <row r="3813" spans="1:7" ht="15.75" x14ac:dyDescent="0.25">
      <c r="A3813" s="1" t="s">
        <v>344</v>
      </c>
    </row>
    <row r="3815" spans="1:7" ht="18" x14ac:dyDescent="0.25">
      <c r="A3815" s="3" t="s">
        <v>0</v>
      </c>
      <c r="B3815" s="4"/>
      <c r="E3815" s="5" t="s">
        <v>341</v>
      </c>
      <c r="G3815" s="5"/>
    </row>
    <row r="3816" spans="1:7" ht="18" x14ac:dyDescent="0.25">
      <c r="A3816" s="3"/>
      <c r="B3816" s="3" t="s">
        <v>1</v>
      </c>
      <c r="C3816" s="198"/>
      <c r="D3816" s="3"/>
      <c r="E3816" s="3"/>
      <c r="F3816" s="3"/>
      <c r="G3816" s="3"/>
    </row>
    <row r="3817" spans="1:7" ht="18" x14ac:dyDescent="0.25">
      <c r="A3817" s="3"/>
      <c r="B3817" s="3" t="s">
        <v>2</v>
      </c>
      <c r="C3817" s="198"/>
      <c r="D3817" s="3"/>
      <c r="E3817" s="3"/>
      <c r="F3817" s="3"/>
      <c r="G3817" s="3"/>
    </row>
    <row r="3818" spans="1:7" ht="18" x14ac:dyDescent="0.25">
      <c r="A3818" s="3"/>
      <c r="B3818" s="3"/>
      <c r="C3818" s="198"/>
      <c r="D3818" s="3"/>
      <c r="E3818" s="3"/>
      <c r="F3818" s="3"/>
      <c r="G3818" s="3"/>
    </row>
    <row r="3819" spans="1:7" ht="18" x14ac:dyDescent="0.25">
      <c r="A3819" s="5" t="s">
        <v>3</v>
      </c>
      <c r="B3819" s="5"/>
      <c r="C3819" s="198"/>
      <c r="D3819" s="5"/>
      <c r="E3819" s="3"/>
      <c r="F3819" s="5"/>
      <c r="G3819" s="3"/>
    </row>
    <row r="3820" spans="1:7" ht="18" x14ac:dyDescent="0.25">
      <c r="A3820" s="3"/>
      <c r="B3820" s="3" t="s">
        <v>4</v>
      </c>
      <c r="C3820" s="198"/>
      <c r="D3820" s="3"/>
      <c r="E3820" s="3"/>
      <c r="F3820" s="3"/>
      <c r="G3820" s="3"/>
    </row>
    <row r="3821" spans="1:7" ht="18" x14ac:dyDescent="0.25">
      <c r="A3821" s="3" t="s">
        <v>5</v>
      </c>
      <c r="B3821" s="3"/>
      <c r="C3821" s="198"/>
      <c r="D3821" s="3"/>
      <c r="E3821" s="3"/>
      <c r="F3821" s="3"/>
      <c r="G3821" s="3"/>
    </row>
    <row r="3822" spans="1:7" ht="18" x14ac:dyDescent="0.25">
      <c r="A3822" s="3"/>
      <c r="B3822" s="3"/>
      <c r="C3822" s="198"/>
      <c r="D3822" s="3"/>
      <c r="E3822" s="3"/>
      <c r="F3822" s="3"/>
      <c r="G3822" s="3"/>
    </row>
    <row r="3823" spans="1:7" ht="18" x14ac:dyDescent="0.25">
      <c r="A3823" s="3" t="s">
        <v>6</v>
      </c>
      <c r="B3823" s="3"/>
      <c r="C3823" s="198"/>
      <c r="D3823" s="3"/>
      <c r="E3823" s="3"/>
      <c r="F3823" s="3"/>
      <c r="G3823" s="3"/>
    </row>
    <row r="3824" spans="1:7" ht="15.75" x14ac:dyDescent="0.25">
      <c r="A3824" s="6"/>
      <c r="B3824" s="6"/>
      <c r="C3824" s="199"/>
      <c r="D3824" s="6"/>
      <c r="E3824" s="6"/>
      <c r="F3824" s="6"/>
      <c r="G3824" s="6"/>
    </row>
    <row r="3825" spans="1:8" ht="31.5" x14ac:dyDescent="0.2">
      <c r="A3825" s="7" t="s">
        <v>7</v>
      </c>
      <c r="B3825" s="8" t="s">
        <v>8</v>
      </c>
      <c r="C3825" s="8" t="s">
        <v>9</v>
      </c>
      <c r="D3825" s="7" t="s">
        <v>10</v>
      </c>
      <c r="E3825" s="7" t="s">
        <v>11</v>
      </c>
      <c r="F3825" s="7" t="s">
        <v>10</v>
      </c>
      <c r="G3825" s="7" t="s">
        <v>12</v>
      </c>
    </row>
    <row r="3826" spans="1:8" ht="15.75" customHeight="1" x14ac:dyDescent="0.2">
      <c r="A3826" s="269" t="s">
        <v>87</v>
      </c>
      <c r="B3826" s="270"/>
      <c r="C3826" s="270"/>
      <c r="D3826" s="270"/>
      <c r="E3826" s="270"/>
      <c r="F3826" s="270"/>
      <c r="G3826" s="271"/>
    </row>
    <row r="3827" spans="1:8" s="10" customFormat="1" ht="15.75" customHeight="1" x14ac:dyDescent="0.25">
      <c r="A3827" s="11">
        <v>1</v>
      </c>
      <c r="B3827" s="66" t="s">
        <v>277</v>
      </c>
      <c r="C3827" s="204" t="s">
        <v>346</v>
      </c>
      <c r="D3827" s="40" t="s">
        <v>347</v>
      </c>
      <c r="E3827" s="38">
        <v>1</v>
      </c>
      <c r="F3827" s="40" t="s">
        <v>347</v>
      </c>
      <c r="G3827" s="39">
        <v>48</v>
      </c>
      <c r="H3827" s="114"/>
    </row>
    <row r="3828" spans="1:8" s="10" customFormat="1" ht="15.75" customHeight="1" x14ac:dyDescent="0.2">
      <c r="A3828" s="275" t="s">
        <v>45</v>
      </c>
      <c r="B3828" s="275"/>
      <c r="C3828" s="275"/>
      <c r="D3828" s="275"/>
      <c r="E3828" s="275"/>
      <c r="F3828" s="275"/>
      <c r="G3828" s="275"/>
      <c r="H3828" s="114"/>
    </row>
    <row r="3829" spans="1:8" s="10" customFormat="1" ht="15.75" customHeight="1" x14ac:dyDescent="0.25">
      <c r="A3829" s="11">
        <v>5</v>
      </c>
      <c r="B3829" s="66" t="s">
        <v>26</v>
      </c>
      <c r="C3829" s="204" t="s">
        <v>117</v>
      </c>
      <c r="D3829" s="40" t="s">
        <v>345</v>
      </c>
      <c r="E3829" s="38">
        <v>2</v>
      </c>
      <c r="F3829" s="40" t="s">
        <v>345</v>
      </c>
      <c r="G3829" s="39">
        <f>+E3829*48</f>
        <v>96</v>
      </c>
      <c r="H3829" s="114"/>
    </row>
    <row r="3830" spans="1:8" s="10" customFormat="1" ht="15.75" customHeight="1" x14ac:dyDescent="0.25">
      <c r="A3830" s="11">
        <v>6</v>
      </c>
      <c r="B3830" s="66" t="s">
        <v>26</v>
      </c>
      <c r="C3830" s="204" t="s">
        <v>283</v>
      </c>
      <c r="D3830" s="40" t="s">
        <v>310</v>
      </c>
      <c r="E3830" s="38">
        <v>10</v>
      </c>
      <c r="F3830" s="40" t="s">
        <v>310</v>
      </c>
      <c r="G3830" s="39">
        <f>+E3830*50</f>
        <v>500</v>
      </c>
      <c r="H3830" s="114"/>
    </row>
    <row r="3831" spans="1:8" s="10" customFormat="1" ht="15.75" customHeight="1" x14ac:dyDescent="0.25">
      <c r="A3831" s="11">
        <v>7</v>
      </c>
      <c r="B3831" s="66" t="s">
        <v>277</v>
      </c>
      <c r="C3831" s="204" t="s">
        <v>283</v>
      </c>
      <c r="D3831" s="40" t="s">
        <v>310</v>
      </c>
      <c r="E3831" s="38">
        <f>15+7</f>
        <v>22</v>
      </c>
      <c r="F3831" s="40" t="s">
        <v>310</v>
      </c>
      <c r="G3831" s="39">
        <f>+E3831*50</f>
        <v>1100</v>
      </c>
      <c r="H3831" s="114"/>
    </row>
    <row r="3832" spans="1:8" ht="15.75" customHeight="1" x14ac:dyDescent="0.25">
      <c r="A3832" s="92"/>
      <c r="B3832" s="14"/>
      <c r="C3832" s="21"/>
      <c r="D3832" s="25"/>
      <c r="E3832" s="13"/>
      <c r="F3832" s="25"/>
      <c r="G3832" s="21"/>
    </row>
    <row r="3833" spans="1:8" ht="15.75" customHeight="1" x14ac:dyDescent="0.2">
      <c r="A3833" s="266" t="s">
        <v>13</v>
      </c>
      <c r="B3833" s="267"/>
      <c r="C3833" s="267"/>
      <c r="D3833" s="268"/>
      <c r="E3833" s="19">
        <f>SUM(E3826:E3832)</f>
        <v>35</v>
      </c>
      <c r="F3833" s="19"/>
      <c r="G3833" s="19">
        <f>SUM(G3826:G3832)</f>
        <v>1744</v>
      </c>
    </row>
    <row r="3835" spans="1:8" ht="18" x14ac:dyDescent="0.25">
      <c r="A3835" s="3"/>
    </row>
    <row r="3836" spans="1:8" ht="18" x14ac:dyDescent="0.25">
      <c r="A3836" s="3"/>
    </row>
    <row r="3839" spans="1:8" ht="18" x14ac:dyDescent="0.25">
      <c r="A3839" s="3" t="s">
        <v>17</v>
      </c>
    </row>
    <row r="3840" spans="1:8" ht="18" x14ac:dyDescent="0.25">
      <c r="A3840" s="3" t="s">
        <v>18</v>
      </c>
    </row>
    <row r="3860" spans="1:7" ht="15.75" x14ac:dyDescent="0.25">
      <c r="A3860" s="1" t="s">
        <v>349</v>
      </c>
    </row>
    <row r="3862" spans="1:7" ht="18" x14ac:dyDescent="0.25">
      <c r="A3862" s="3" t="s">
        <v>0</v>
      </c>
      <c r="B3862" s="4"/>
      <c r="E3862" s="5" t="s">
        <v>348</v>
      </c>
      <c r="G3862" s="5"/>
    </row>
    <row r="3863" spans="1:7" ht="18" x14ac:dyDescent="0.25">
      <c r="A3863" s="3"/>
      <c r="B3863" s="3" t="s">
        <v>1</v>
      </c>
      <c r="C3863" s="198"/>
      <c r="D3863" s="3"/>
      <c r="E3863" s="3"/>
      <c r="F3863" s="3"/>
      <c r="G3863" s="3"/>
    </row>
    <row r="3864" spans="1:7" ht="18" x14ac:dyDescent="0.25">
      <c r="A3864" s="3"/>
      <c r="B3864" s="3" t="s">
        <v>2</v>
      </c>
      <c r="C3864" s="198"/>
      <c r="D3864" s="3"/>
      <c r="E3864" s="3"/>
      <c r="F3864" s="3"/>
      <c r="G3864" s="3"/>
    </row>
    <row r="3865" spans="1:7" ht="18" x14ac:dyDescent="0.25">
      <c r="A3865" s="3"/>
      <c r="B3865" s="3"/>
      <c r="C3865" s="198"/>
      <c r="D3865" s="3"/>
      <c r="E3865" s="3"/>
      <c r="F3865" s="3"/>
      <c r="G3865" s="3"/>
    </row>
    <row r="3866" spans="1:7" ht="18" x14ac:dyDescent="0.25">
      <c r="A3866" s="5" t="s">
        <v>3</v>
      </c>
      <c r="B3866" s="5"/>
      <c r="C3866" s="198"/>
      <c r="D3866" s="5"/>
      <c r="E3866" s="3"/>
      <c r="F3866" s="5"/>
      <c r="G3866" s="3"/>
    </row>
    <row r="3867" spans="1:7" ht="18" x14ac:dyDescent="0.25">
      <c r="A3867" s="3"/>
      <c r="B3867" s="3" t="s">
        <v>4</v>
      </c>
      <c r="C3867" s="198"/>
      <c r="D3867" s="3"/>
      <c r="E3867" s="3"/>
      <c r="F3867" s="3"/>
      <c r="G3867" s="3"/>
    </row>
    <row r="3868" spans="1:7" ht="18" x14ac:dyDescent="0.25">
      <c r="A3868" s="3" t="s">
        <v>5</v>
      </c>
      <c r="B3868" s="3"/>
      <c r="C3868" s="198"/>
      <c r="D3868" s="3"/>
      <c r="E3868" s="3"/>
      <c r="F3868" s="3"/>
      <c r="G3868" s="3"/>
    </row>
    <row r="3869" spans="1:7" ht="18" x14ac:dyDescent="0.25">
      <c r="A3869" s="3"/>
      <c r="B3869" s="3"/>
      <c r="C3869" s="198"/>
      <c r="D3869" s="3"/>
      <c r="E3869" s="3"/>
      <c r="F3869" s="3"/>
      <c r="G3869" s="3"/>
    </row>
    <row r="3870" spans="1:7" ht="18" x14ac:dyDescent="0.25">
      <c r="A3870" s="3" t="s">
        <v>6</v>
      </c>
      <c r="B3870" s="3"/>
      <c r="C3870" s="198"/>
      <c r="D3870" s="3"/>
      <c r="E3870" s="3"/>
      <c r="F3870" s="3"/>
      <c r="G3870" s="3"/>
    </row>
    <row r="3871" spans="1:7" ht="15.75" x14ac:dyDescent="0.25">
      <c r="A3871" s="6"/>
      <c r="B3871" s="6"/>
      <c r="C3871" s="199"/>
      <c r="D3871" s="6"/>
      <c r="E3871" s="6"/>
      <c r="F3871" s="6"/>
      <c r="G3871" s="6"/>
    </row>
    <row r="3872" spans="1:7" ht="31.5" x14ac:dyDescent="0.2">
      <c r="A3872" s="7" t="s">
        <v>7</v>
      </c>
      <c r="B3872" s="8" t="s">
        <v>8</v>
      </c>
      <c r="C3872" s="8" t="s">
        <v>9</v>
      </c>
      <c r="D3872" s="7" t="s">
        <v>10</v>
      </c>
      <c r="E3872" s="7" t="s">
        <v>11</v>
      </c>
      <c r="F3872" s="7" t="s">
        <v>10</v>
      </c>
      <c r="G3872" s="7" t="s">
        <v>12</v>
      </c>
    </row>
    <row r="3873" spans="1:8" ht="15.75" customHeight="1" x14ac:dyDescent="0.2">
      <c r="A3873" s="269" t="s">
        <v>87</v>
      </c>
      <c r="B3873" s="270"/>
      <c r="C3873" s="270"/>
      <c r="D3873" s="270"/>
      <c r="E3873" s="270"/>
      <c r="F3873" s="270"/>
      <c r="G3873" s="271"/>
    </row>
    <row r="3874" spans="1:8" s="10" customFormat="1" ht="15.75" customHeight="1" x14ac:dyDescent="0.25">
      <c r="A3874" s="11">
        <v>1</v>
      </c>
      <c r="B3874" s="66" t="s">
        <v>350</v>
      </c>
      <c r="C3874" s="204" t="s">
        <v>282</v>
      </c>
      <c r="D3874" s="40">
        <v>168</v>
      </c>
      <c r="E3874" s="38">
        <v>25</v>
      </c>
      <c r="F3874" s="40">
        <v>168</v>
      </c>
      <c r="G3874" s="39">
        <f>+E3874*54</f>
        <v>1350</v>
      </c>
      <c r="H3874" s="114"/>
    </row>
    <row r="3875" spans="1:8" s="10" customFormat="1" ht="15.75" customHeight="1" x14ac:dyDescent="0.25">
      <c r="A3875" s="11">
        <v>2</v>
      </c>
      <c r="B3875" s="66" t="s">
        <v>350</v>
      </c>
      <c r="C3875" s="204" t="s">
        <v>353</v>
      </c>
      <c r="D3875" s="40" t="s">
        <v>347</v>
      </c>
      <c r="E3875" s="38">
        <v>2</v>
      </c>
      <c r="F3875" s="40" t="s">
        <v>347</v>
      </c>
      <c r="G3875" s="39">
        <f>40+33.6</f>
        <v>73.599999999999994</v>
      </c>
      <c r="H3875" s="114"/>
    </row>
    <row r="3876" spans="1:8" s="10" customFormat="1" ht="15.75" customHeight="1" x14ac:dyDescent="0.2">
      <c r="A3876" s="263" t="s">
        <v>45</v>
      </c>
      <c r="B3876" s="264"/>
      <c r="C3876" s="264"/>
      <c r="D3876" s="264"/>
      <c r="E3876" s="264"/>
      <c r="F3876" s="264"/>
      <c r="G3876" s="265"/>
      <c r="H3876" s="114"/>
    </row>
    <row r="3877" spans="1:8" s="10" customFormat="1" ht="15.75" customHeight="1" x14ac:dyDescent="0.25">
      <c r="A3877" s="11">
        <v>3</v>
      </c>
      <c r="B3877" s="66" t="s">
        <v>350</v>
      </c>
      <c r="C3877" s="204" t="s">
        <v>351</v>
      </c>
      <c r="D3877" s="40" t="s">
        <v>352</v>
      </c>
      <c r="E3877" s="38">
        <v>30</v>
      </c>
      <c r="F3877" s="40" t="s">
        <v>352</v>
      </c>
      <c r="G3877" s="39">
        <f>+E3877*54</f>
        <v>1620</v>
      </c>
      <c r="H3877" s="114"/>
    </row>
    <row r="3878" spans="1:8" s="10" customFormat="1" ht="15.75" customHeight="1" x14ac:dyDescent="0.25">
      <c r="A3878" s="11">
        <v>4</v>
      </c>
      <c r="B3878" s="66" t="s">
        <v>350</v>
      </c>
      <c r="C3878" s="204" t="s">
        <v>354</v>
      </c>
      <c r="D3878" s="40" t="s">
        <v>355</v>
      </c>
      <c r="E3878" s="38">
        <v>2</v>
      </c>
      <c r="F3878" s="40" t="s">
        <v>355</v>
      </c>
      <c r="G3878" s="39">
        <f>48+48</f>
        <v>96</v>
      </c>
      <c r="H3878" s="114"/>
    </row>
    <row r="3879" spans="1:8" ht="15.75" customHeight="1" x14ac:dyDescent="0.25">
      <c r="A3879" s="93"/>
      <c r="B3879" s="14"/>
      <c r="C3879" s="21"/>
      <c r="D3879" s="25"/>
      <c r="E3879" s="13"/>
      <c r="F3879" s="25"/>
      <c r="G3879" s="21"/>
    </row>
    <row r="3880" spans="1:8" ht="15.75" customHeight="1" x14ac:dyDescent="0.2">
      <c r="A3880" s="266" t="s">
        <v>13</v>
      </c>
      <c r="B3880" s="267"/>
      <c r="C3880" s="267"/>
      <c r="D3880" s="268"/>
      <c r="E3880" s="19">
        <f>SUM(E3873:E3879)</f>
        <v>59</v>
      </c>
      <c r="F3880" s="19"/>
      <c r="G3880" s="19">
        <f>SUM(G3873:G3879)</f>
        <v>3139.6</v>
      </c>
    </row>
    <row r="3882" spans="1:8" ht="18" x14ac:dyDescent="0.25">
      <c r="A3882" s="3"/>
    </row>
    <row r="3883" spans="1:8" ht="18" x14ac:dyDescent="0.25">
      <c r="A3883" s="3"/>
    </row>
    <row r="3886" spans="1:8" ht="18" x14ac:dyDescent="0.25">
      <c r="A3886" s="3" t="s">
        <v>17</v>
      </c>
    </row>
    <row r="3887" spans="1:8" ht="18" x14ac:dyDescent="0.25">
      <c r="A3887" s="3" t="s">
        <v>18</v>
      </c>
    </row>
    <row r="3904" ht="15" customHeight="1" x14ac:dyDescent="0.2"/>
    <row r="3907" spans="1:7" ht="15.75" x14ac:dyDescent="0.25">
      <c r="A3907" s="1" t="s">
        <v>356</v>
      </c>
    </row>
    <row r="3909" spans="1:7" ht="18" x14ac:dyDescent="0.25">
      <c r="A3909" s="3" t="s">
        <v>0</v>
      </c>
      <c r="B3909" s="4"/>
      <c r="E3909" s="5" t="s">
        <v>357</v>
      </c>
      <c r="G3909" s="5"/>
    </row>
    <row r="3910" spans="1:7" ht="18" x14ac:dyDescent="0.25">
      <c r="A3910" s="3"/>
      <c r="B3910" s="3" t="s">
        <v>1</v>
      </c>
      <c r="C3910" s="198"/>
      <c r="D3910" s="3"/>
      <c r="E3910" s="3"/>
      <c r="F3910" s="3"/>
      <c r="G3910" s="3"/>
    </row>
    <row r="3911" spans="1:7" ht="18" x14ac:dyDescent="0.25">
      <c r="A3911" s="3"/>
      <c r="B3911" s="3" t="s">
        <v>2</v>
      </c>
      <c r="C3911" s="198"/>
      <c r="D3911" s="3"/>
      <c r="E3911" s="3"/>
      <c r="F3911" s="3"/>
      <c r="G3911" s="3"/>
    </row>
    <row r="3912" spans="1:7" ht="18" x14ac:dyDescent="0.25">
      <c r="A3912" s="3"/>
      <c r="B3912" s="3"/>
      <c r="C3912" s="198"/>
      <c r="D3912" s="3"/>
      <c r="E3912" s="3"/>
      <c r="F3912" s="3"/>
      <c r="G3912" s="3"/>
    </row>
    <row r="3913" spans="1:7" ht="18" x14ac:dyDescent="0.25">
      <c r="A3913" s="5" t="s">
        <v>3</v>
      </c>
      <c r="B3913" s="5"/>
      <c r="C3913" s="198"/>
      <c r="D3913" s="5"/>
      <c r="E3913" s="3"/>
      <c r="F3913" s="5"/>
      <c r="G3913" s="3"/>
    </row>
    <row r="3914" spans="1:7" ht="18" x14ac:dyDescent="0.25">
      <c r="A3914" s="3"/>
      <c r="B3914" s="3" t="s">
        <v>4</v>
      </c>
      <c r="C3914" s="198"/>
      <c r="D3914" s="3"/>
      <c r="E3914" s="3"/>
      <c r="F3914" s="3"/>
      <c r="G3914" s="3"/>
    </row>
    <row r="3915" spans="1:7" ht="18" x14ac:dyDescent="0.25">
      <c r="A3915" s="3" t="s">
        <v>5</v>
      </c>
      <c r="B3915" s="3"/>
      <c r="C3915" s="198"/>
      <c r="D3915" s="3"/>
      <c r="E3915" s="3"/>
      <c r="F3915" s="3"/>
      <c r="G3915" s="3"/>
    </row>
    <row r="3916" spans="1:7" ht="18" x14ac:dyDescent="0.25">
      <c r="A3916" s="3"/>
      <c r="B3916" s="3"/>
      <c r="C3916" s="198"/>
      <c r="D3916" s="3"/>
      <c r="E3916" s="3"/>
      <c r="F3916" s="3"/>
      <c r="G3916" s="3"/>
    </row>
    <row r="3917" spans="1:7" ht="18" x14ac:dyDescent="0.25">
      <c r="A3917" s="3" t="s">
        <v>6</v>
      </c>
      <c r="B3917" s="3"/>
      <c r="C3917" s="198"/>
      <c r="D3917" s="3"/>
      <c r="E3917" s="3"/>
      <c r="F3917" s="3"/>
      <c r="G3917" s="3"/>
    </row>
    <row r="3918" spans="1:7" ht="15.75" x14ac:dyDescent="0.25">
      <c r="A3918" s="6"/>
      <c r="B3918" s="6"/>
      <c r="C3918" s="199"/>
      <c r="D3918" s="6"/>
      <c r="E3918" s="6"/>
      <c r="F3918" s="6"/>
      <c r="G3918" s="6"/>
    </row>
    <row r="3919" spans="1:7" ht="31.5" x14ac:dyDescent="0.2">
      <c r="A3919" s="7" t="s">
        <v>7</v>
      </c>
      <c r="B3919" s="8" t="s">
        <v>8</v>
      </c>
      <c r="C3919" s="8" t="s">
        <v>9</v>
      </c>
      <c r="D3919" s="7" t="s">
        <v>10</v>
      </c>
      <c r="E3919" s="7" t="s">
        <v>11</v>
      </c>
      <c r="F3919" s="7" t="s">
        <v>10</v>
      </c>
      <c r="G3919" s="7" t="s">
        <v>12</v>
      </c>
    </row>
    <row r="3920" spans="1:7" ht="15.75" customHeight="1" x14ac:dyDescent="0.2">
      <c r="A3920" s="269" t="s">
        <v>87</v>
      </c>
      <c r="B3920" s="270"/>
      <c r="C3920" s="270"/>
      <c r="D3920" s="270"/>
      <c r="E3920" s="270"/>
      <c r="F3920" s="270"/>
      <c r="G3920" s="271"/>
    </row>
    <row r="3921" spans="1:8" s="10" customFormat="1" ht="15.75" customHeight="1" x14ac:dyDescent="0.25">
      <c r="A3921" s="11">
        <v>1</v>
      </c>
      <c r="B3921" s="66" t="s">
        <v>23</v>
      </c>
      <c r="C3921" s="204" t="s">
        <v>31</v>
      </c>
      <c r="D3921" s="40">
        <v>19</v>
      </c>
      <c r="E3921" s="38">
        <v>63</v>
      </c>
      <c r="F3921" s="40">
        <v>19</v>
      </c>
      <c r="G3921" s="39">
        <f>+E3921*54</f>
        <v>3402</v>
      </c>
      <c r="H3921" s="114"/>
    </row>
    <row r="3922" spans="1:8" s="10" customFormat="1" ht="15.75" customHeight="1" x14ac:dyDescent="0.25">
      <c r="A3922" s="11">
        <v>2</v>
      </c>
      <c r="B3922" s="66" t="s">
        <v>23</v>
      </c>
      <c r="C3922" s="204" t="s">
        <v>31</v>
      </c>
      <c r="D3922" s="40">
        <v>19</v>
      </c>
      <c r="E3922" s="38">
        <v>7</v>
      </c>
      <c r="F3922" s="40">
        <v>19</v>
      </c>
      <c r="G3922" s="39">
        <f>+E3922*49</f>
        <v>343</v>
      </c>
      <c r="H3922" s="114"/>
    </row>
    <row r="3923" spans="1:8" s="10" customFormat="1" ht="15.75" customHeight="1" x14ac:dyDescent="0.25">
      <c r="A3923" s="96">
        <v>3</v>
      </c>
      <c r="B3923" s="66" t="s">
        <v>23</v>
      </c>
      <c r="C3923" s="204" t="s">
        <v>354</v>
      </c>
      <c r="D3923" s="40" t="s">
        <v>144</v>
      </c>
      <c r="E3923" s="38">
        <v>2</v>
      </c>
      <c r="F3923" s="40" t="s">
        <v>144</v>
      </c>
      <c r="G3923" s="39">
        <f>+E3923*48</f>
        <v>96</v>
      </c>
      <c r="H3923" s="114"/>
    </row>
    <row r="3924" spans="1:8" s="10" customFormat="1" ht="15.75" customHeight="1" x14ac:dyDescent="0.2">
      <c r="A3924" s="263" t="s">
        <v>45</v>
      </c>
      <c r="B3924" s="264"/>
      <c r="C3924" s="264"/>
      <c r="D3924" s="264"/>
      <c r="E3924" s="264"/>
      <c r="F3924" s="264"/>
      <c r="G3924" s="265"/>
      <c r="H3924" s="114"/>
    </row>
    <row r="3925" spans="1:8" s="10" customFormat="1" ht="15.75" customHeight="1" x14ac:dyDescent="0.25">
      <c r="A3925" s="11">
        <v>3</v>
      </c>
      <c r="B3925" s="66" t="s">
        <v>23</v>
      </c>
      <c r="C3925" s="204" t="s">
        <v>351</v>
      </c>
      <c r="D3925" s="40" t="s">
        <v>352</v>
      </c>
      <c r="E3925" s="38">
        <v>15</v>
      </c>
      <c r="F3925" s="40" t="s">
        <v>352</v>
      </c>
      <c r="G3925" s="39">
        <f>+E3925*54</f>
        <v>810</v>
      </c>
      <c r="H3925" s="114"/>
    </row>
    <row r="3926" spans="1:8" ht="15.75" customHeight="1" x14ac:dyDescent="0.25">
      <c r="A3926" s="94"/>
      <c r="B3926" s="14"/>
      <c r="C3926" s="21"/>
      <c r="D3926" s="25"/>
      <c r="E3926" s="13"/>
      <c r="F3926" s="25"/>
      <c r="G3926" s="21"/>
    </row>
    <row r="3927" spans="1:8" ht="15.75" customHeight="1" x14ac:dyDescent="0.2">
      <c r="A3927" s="266" t="s">
        <v>13</v>
      </c>
      <c r="B3927" s="267"/>
      <c r="C3927" s="267"/>
      <c r="D3927" s="268"/>
      <c r="E3927" s="19">
        <f>SUM(E3920:E3926)</f>
        <v>87</v>
      </c>
      <c r="F3927" s="19"/>
      <c r="G3927" s="19">
        <f>SUM(G3920:G3926)</f>
        <v>4651</v>
      </c>
    </row>
    <row r="3929" spans="1:8" ht="18" x14ac:dyDescent="0.25">
      <c r="A3929" s="3"/>
    </row>
    <row r="3930" spans="1:8" ht="18" x14ac:dyDescent="0.25">
      <c r="A3930" s="3"/>
    </row>
    <row r="3933" spans="1:8" ht="18" x14ac:dyDescent="0.25">
      <c r="A3933" s="3" t="s">
        <v>17</v>
      </c>
    </row>
    <row r="3934" spans="1:8" ht="18" x14ac:dyDescent="0.25">
      <c r="A3934" s="3" t="s">
        <v>18</v>
      </c>
    </row>
    <row r="3950" ht="15" customHeight="1" x14ac:dyDescent="0.2"/>
    <row r="3953" spans="1:8" ht="15.75" x14ac:dyDescent="0.25">
      <c r="A3953" s="1" t="s">
        <v>358</v>
      </c>
    </row>
    <row r="3955" spans="1:8" ht="18" x14ac:dyDescent="0.25">
      <c r="A3955" s="3" t="s">
        <v>0</v>
      </c>
      <c r="B3955" s="4"/>
      <c r="E3955" s="5" t="s">
        <v>359</v>
      </c>
      <c r="G3955" s="5"/>
    </row>
    <row r="3956" spans="1:8" ht="18" x14ac:dyDescent="0.25">
      <c r="A3956" s="3"/>
      <c r="B3956" s="3" t="s">
        <v>1</v>
      </c>
      <c r="C3956" s="198"/>
      <c r="D3956" s="3"/>
      <c r="E3956" s="3"/>
      <c r="F3956" s="3"/>
      <c r="G3956" s="3"/>
    </row>
    <row r="3957" spans="1:8" ht="18" x14ac:dyDescent="0.25">
      <c r="A3957" s="3"/>
      <c r="B3957" s="3" t="s">
        <v>2</v>
      </c>
      <c r="C3957" s="198"/>
      <c r="D3957" s="3"/>
      <c r="E3957" s="3"/>
      <c r="F3957" s="3"/>
      <c r="G3957" s="3"/>
    </row>
    <row r="3958" spans="1:8" ht="18" x14ac:dyDescent="0.25">
      <c r="A3958" s="3"/>
      <c r="B3958" s="3"/>
      <c r="C3958" s="198"/>
      <c r="D3958" s="3"/>
      <c r="E3958" s="3"/>
      <c r="F3958" s="3"/>
      <c r="G3958" s="3"/>
    </row>
    <row r="3959" spans="1:8" ht="18" x14ac:dyDescent="0.25">
      <c r="A3959" s="5" t="s">
        <v>3</v>
      </c>
      <c r="B3959" s="5"/>
      <c r="C3959" s="198"/>
      <c r="D3959" s="5"/>
      <c r="E3959" s="3"/>
      <c r="F3959" s="5"/>
      <c r="G3959" s="3"/>
    </row>
    <row r="3960" spans="1:8" ht="18" x14ac:dyDescent="0.25">
      <c r="A3960" s="3"/>
      <c r="B3960" s="3" t="s">
        <v>4</v>
      </c>
      <c r="C3960" s="198"/>
      <c r="D3960" s="3"/>
      <c r="E3960" s="3"/>
      <c r="F3960" s="3"/>
      <c r="G3960" s="3"/>
    </row>
    <row r="3961" spans="1:8" ht="18" x14ac:dyDescent="0.25">
      <c r="A3961" s="3" t="s">
        <v>5</v>
      </c>
      <c r="B3961" s="3"/>
      <c r="C3961" s="198"/>
      <c r="D3961" s="3"/>
      <c r="E3961" s="3"/>
      <c r="F3961" s="3"/>
      <c r="G3961" s="3"/>
    </row>
    <row r="3962" spans="1:8" ht="18" x14ac:dyDescent="0.25">
      <c r="A3962" s="3"/>
      <c r="B3962" s="3"/>
      <c r="C3962" s="198"/>
      <c r="D3962" s="3"/>
      <c r="E3962" s="3"/>
      <c r="F3962" s="3"/>
      <c r="G3962" s="3"/>
    </row>
    <row r="3963" spans="1:8" ht="18" x14ac:dyDescent="0.25">
      <c r="A3963" s="3" t="s">
        <v>6</v>
      </c>
      <c r="B3963" s="3"/>
      <c r="C3963" s="198"/>
      <c r="D3963" s="3"/>
      <c r="E3963" s="3"/>
      <c r="F3963" s="3"/>
      <c r="G3963" s="3"/>
    </row>
    <row r="3964" spans="1:8" ht="15.75" x14ac:dyDescent="0.25">
      <c r="A3964" s="6"/>
      <c r="B3964" s="6"/>
      <c r="C3964" s="199"/>
      <c r="D3964" s="6"/>
      <c r="E3964" s="6"/>
      <c r="F3964" s="6"/>
      <c r="G3964" s="6"/>
    </row>
    <row r="3965" spans="1:8" ht="31.5" x14ac:dyDescent="0.2">
      <c r="A3965" s="7" t="s">
        <v>7</v>
      </c>
      <c r="B3965" s="8" t="s">
        <v>8</v>
      </c>
      <c r="C3965" s="8" t="s">
        <v>9</v>
      </c>
      <c r="D3965" s="7" t="s">
        <v>10</v>
      </c>
      <c r="E3965" s="7" t="s">
        <v>11</v>
      </c>
      <c r="F3965" s="7" t="s">
        <v>10</v>
      </c>
      <c r="G3965" s="7" t="s">
        <v>12</v>
      </c>
    </row>
    <row r="3966" spans="1:8" ht="15.75" customHeight="1" x14ac:dyDescent="0.2">
      <c r="A3966" s="269" t="s">
        <v>87</v>
      </c>
      <c r="B3966" s="270"/>
      <c r="C3966" s="270"/>
      <c r="D3966" s="270"/>
      <c r="E3966" s="270"/>
      <c r="F3966" s="270"/>
      <c r="G3966" s="271"/>
    </row>
    <row r="3967" spans="1:8" s="10" customFormat="1" ht="15.75" customHeight="1" x14ac:dyDescent="0.25">
      <c r="A3967" s="11">
        <v>1</v>
      </c>
      <c r="B3967" s="66" t="s">
        <v>237</v>
      </c>
      <c r="C3967" s="204" t="s">
        <v>24</v>
      </c>
      <c r="D3967" s="40">
        <v>86</v>
      </c>
      <c r="E3967" s="38">
        <v>16</v>
      </c>
      <c r="F3967" s="40">
        <v>86</v>
      </c>
      <c r="G3967" s="39">
        <f t="shared" ref="G3967:G3972" si="28">+E3967*54</f>
        <v>864</v>
      </c>
      <c r="H3967" s="114"/>
    </row>
    <row r="3968" spans="1:8" s="10" customFormat="1" ht="15.75" customHeight="1" x14ac:dyDescent="0.25">
      <c r="A3968" s="11">
        <v>2</v>
      </c>
      <c r="B3968" s="66" t="s">
        <v>277</v>
      </c>
      <c r="C3968" s="204" t="s">
        <v>24</v>
      </c>
      <c r="D3968" s="40">
        <v>86</v>
      </c>
      <c r="E3968" s="38">
        <v>54</v>
      </c>
      <c r="F3968" s="40">
        <v>86</v>
      </c>
      <c r="G3968" s="39">
        <f t="shared" si="28"/>
        <v>2916</v>
      </c>
      <c r="H3968" s="114"/>
    </row>
    <row r="3969" spans="1:8" s="10" customFormat="1" ht="15.75" customHeight="1" x14ac:dyDescent="0.25">
      <c r="A3969" s="96">
        <v>3</v>
      </c>
      <c r="B3969" s="66" t="s">
        <v>277</v>
      </c>
      <c r="C3969" s="204" t="s">
        <v>20</v>
      </c>
      <c r="D3969" s="40" t="s">
        <v>342</v>
      </c>
      <c r="E3969" s="38">
        <v>26</v>
      </c>
      <c r="F3969" s="40" t="s">
        <v>342</v>
      </c>
      <c r="G3969" s="39">
        <f t="shared" si="28"/>
        <v>1404</v>
      </c>
      <c r="H3969" s="114"/>
    </row>
    <row r="3970" spans="1:8" s="10" customFormat="1" ht="15.75" customHeight="1" x14ac:dyDescent="0.25">
      <c r="A3970" s="11">
        <v>4</v>
      </c>
      <c r="B3970" s="66" t="s">
        <v>82</v>
      </c>
      <c r="C3970" s="204" t="s">
        <v>24</v>
      </c>
      <c r="D3970" s="40">
        <v>86</v>
      </c>
      <c r="E3970" s="38">
        <v>12</v>
      </c>
      <c r="F3970" s="40">
        <v>86</v>
      </c>
      <c r="G3970" s="39">
        <f t="shared" si="28"/>
        <v>648</v>
      </c>
      <c r="H3970" s="114"/>
    </row>
    <row r="3971" spans="1:8" s="10" customFormat="1" ht="15.75" customHeight="1" x14ac:dyDescent="0.25">
      <c r="A3971" s="11">
        <v>5</v>
      </c>
      <c r="B3971" s="66" t="s">
        <v>361</v>
      </c>
      <c r="C3971" s="204" t="s">
        <v>24</v>
      </c>
      <c r="D3971" s="40">
        <v>86</v>
      </c>
      <c r="E3971" s="38">
        <v>20</v>
      </c>
      <c r="F3971" s="40">
        <v>86</v>
      </c>
      <c r="G3971" s="39">
        <f t="shared" si="28"/>
        <v>1080</v>
      </c>
      <c r="H3971" s="114"/>
    </row>
    <row r="3972" spans="1:8" s="10" customFormat="1" ht="15.75" customHeight="1" x14ac:dyDescent="0.25">
      <c r="A3972" s="11">
        <v>6</v>
      </c>
      <c r="B3972" s="66" t="s">
        <v>361</v>
      </c>
      <c r="C3972" s="204" t="s">
        <v>31</v>
      </c>
      <c r="D3972" s="40">
        <v>19</v>
      </c>
      <c r="E3972" s="38">
        <v>30</v>
      </c>
      <c r="F3972" s="40">
        <v>19</v>
      </c>
      <c r="G3972" s="39">
        <f t="shared" si="28"/>
        <v>1620</v>
      </c>
      <c r="H3972" s="114"/>
    </row>
    <row r="3973" spans="1:8" s="10" customFormat="1" ht="15.75" customHeight="1" x14ac:dyDescent="0.2">
      <c r="A3973" s="263" t="s">
        <v>45</v>
      </c>
      <c r="B3973" s="264"/>
      <c r="C3973" s="264"/>
      <c r="D3973" s="264"/>
      <c r="E3973" s="264"/>
      <c r="F3973" s="264"/>
      <c r="G3973" s="265"/>
      <c r="H3973" s="114"/>
    </row>
    <row r="3974" spans="1:8" s="10" customFormat="1" ht="15.75" customHeight="1" x14ac:dyDescent="0.25">
      <c r="A3974" s="11">
        <v>1</v>
      </c>
      <c r="B3974" s="66" t="s">
        <v>237</v>
      </c>
      <c r="C3974" s="204" t="s">
        <v>24</v>
      </c>
      <c r="D3974" s="40" t="s">
        <v>181</v>
      </c>
      <c r="E3974" s="38">
        <v>14</v>
      </c>
      <c r="F3974" s="40" t="s">
        <v>181</v>
      </c>
      <c r="G3974" s="39">
        <f>13*48+1*12</f>
        <v>636</v>
      </c>
      <c r="H3974" s="114"/>
    </row>
    <row r="3975" spans="1:8" s="10" customFormat="1" ht="15.75" customHeight="1" x14ac:dyDescent="0.25">
      <c r="A3975" s="11">
        <v>2</v>
      </c>
      <c r="B3975" s="66" t="s">
        <v>44</v>
      </c>
      <c r="C3975" s="204" t="s">
        <v>360</v>
      </c>
      <c r="D3975" s="40" t="s">
        <v>342</v>
      </c>
      <c r="E3975" s="38" t="s">
        <v>362</v>
      </c>
      <c r="F3975" s="40" t="s">
        <v>342</v>
      </c>
      <c r="G3975" s="39"/>
      <c r="H3975" s="114"/>
    </row>
    <row r="3976" spans="1:8" s="10" customFormat="1" ht="15.75" customHeight="1" x14ac:dyDescent="0.25">
      <c r="A3976" s="11">
        <v>3</v>
      </c>
      <c r="B3976" s="66" t="s">
        <v>23</v>
      </c>
      <c r="C3976" s="204" t="s">
        <v>52</v>
      </c>
      <c r="D3976" s="40" t="s">
        <v>181</v>
      </c>
      <c r="E3976" s="38">
        <v>40</v>
      </c>
      <c r="F3976" s="40" t="s">
        <v>181</v>
      </c>
      <c r="G3976" s="39">
        <f>+E3976*50</f>
        <v>2000</v>
      </c>
      <c r="H3976" s="114"/>
    </row>
    <row r="3977" spans="1:8" ht="15.75" customHeight="1" x14ac:dyDescent="0.25">
      <c r="A3977" s="95"/>
      <c r="B3977" s="14"/>
      <c r="C3977" s="21"/>
      <c r="D3977" s="25"/>
      <c r="E3977" s="13"/>
      <c r="F3977" s="25"/>
      <c r="G3977" s="21"/>
    </row>
    <row r="3978" spans="1:8" ht="15.75" customHeight="1" x14ac:dyDescent="0.2">
      <c r="A3978" s="266" t="s">
        <v>13</v>
      </c>
      <c r="B3978" s="267"/>
      <c r="C3978" s="267"/>
      <c r="D3978" s="268"/>
      <c r="E3978" s="19">
        <f>SUM(E3966:E3977)</f>
        <v>212</v>
      </c>
      <c r="F3978" s="19"/>
      <c r="G3978" s="97">
        <f>SUM(G3966:G3977)</f>
        <v>11168</v>
      </c>
    </row>
    <row r="3980" spans="1:8" ht="18" x14ac:dyDescent="0.25">
      <c r="A3980" s="3"/>
    </row>
    <row r="3981" spans="1:8" ht="18" x14ac:dyDescent="0.25">
      <c r="A3981" s="3"/>
    </row>
    <row r="3984" spans="1:8" ht="18" x14ac:dyDescent="0.25">
      <c r="A3984" s="3" t="s">
        <v>17</v>
      </c>
    </row>
    <row r="3985" spans="1:1" ht="18" x14ac:dyDescent="0.25">
      <c r="A3985" s="3" t="s">
        <v>18</v>
      </c>
    </row>
    <row r="3996" spans="1:1" ht="15" customHeight="1" x14ac:dyDescent="0.2"/>
    <row r="3999" spans="1:1" ht="15.75" x14ac:dyDescent="0.25">
      <c r="A3999" s="1" t="s">
        <v>363</v>
      </c>
    </row>
    <row r="4001" spans="1:8" ht="18" x14ac:dyDescent="0.25">
      <c r="A4001" s="3" t="s">
        <v>0</v>
      </c>
      <c r="B4001" s="4"/>
      <c r="E4001" s="5" t="s">
        <v>364</v>
      </c>
      <c r="G4001" s="5"/>
    </row>
    <row r="4002" spans="1:8" ht="18" x14ac:dyDescent="0.25">
      <c r="A4002" s="3"/>
      <c r="B4002" s="3" t="s">
        <v>1</v>
      </c>
      <c r="C4002" s="198"/>
      <c r="D4002" s="3"/>
      <c r="E4002" s="3"/>
      <c r="F4002" s="3"/>
      <c r="G4002" s="3"/>
    </row>
    <row r="4003" spans="1:8" ht="18" x14ac:dyDescent="0.25">
      <c r="A4003" s="3"/>
      <c r="B4003" s="3" t="s">
        <v>2</v>
      </c>
      <c r="C4003" s="198"/>
      <c r="D4003" s="3"/>
      <c r="E4003" s="3"/>
      <c r="F4003" s="3"/>
      <c r="G4003" s="3"/>
    </row>
    <row r="4004" spans="1:8" ht="18" x14ac:dyDescent="0.25">
      <c r="A4004" s="3"/>
      <c r="B4004" s="3"/>
      <c r="C4004" s="198"/>
      <c r="D4004" s="3"/>
      <c r="E4004" s="3"/>
      <c r="F4004" s="3"/>
      <c r="G4004" s="3"/>
    </row>
    <row r="4005" spans="1:8" ht="18" x14ac:dyDescent="0.25">
      <c r="A4005" s="5" t="s">
        <v>3</v>
      </c>
      <c r="B4005" s="5"/>
      <c r="C4005" s="198"/>
      <c r="D4005" s="5"/>
      <c r="E4005" s="3"/>
      <c r="F4005" s="5"/>
      <c r="G4005" s="3"/>
    </row>
    <row r="4006" spans="1:8" ht="18" x14ac:dyDescent="0.25">
      <c r="A4006" s="3"/>
      <c r="B4006" s="3" t="s">
        <v>4</v>
      </c>
      <c r="C4006" s="198"/>
      <c r="D4006" s="3"/>
      <c r="E4006" s="3"/>
      <c r="F4006" s="3"/>
      <c r="G4006" s="3"/>
    </row>
    <row r="4007" spans="1:8" ht="18" x14ac:dyDescent="0.25">
      <c r="A4007" s="3" t="s">
        <v>5</v>
      </c>
      <c r="B4007" s="3"/>
      <c r="C4007" s="198"/>
      <c r="D4007" s="3"/>
      <c r="E4007" s="3"/>
      <c r="F4007" s="3"/>
      <c r="G4007" s="3"/>
    </row>
    <row r="4008" spans="1:8" ht="18" x14ac:dyDescent="0.25">
      <c r="A4008" s="3"/>
      <c r="B4008" s="3"/>
      <c r="C4008" s="198"/>
      <c r="D4008" s="3"/>
      <c r="E4008" s="3"/>
      <c r="F4008" s="3"/>
      <c r="G4008" s="3"/>
    </row>
    <row r="4009" spans="1:8" ht="18" x14ac:dyDescent="0.25">
      <c r="A4009" s="3" t="s">
        <v>6</v>
      </c>
      <c r="B4009" s="3"/>
      <c r="C4009" s="198"/>
      <c r="D4009" s="3"/>
      <c r="E4009" s="3"/>
      <c r="F4009" s="3"/>
      <c r="G4009" s="3"/>
    </row>
    <row r="4010" spans="1:8" ht="15.75" x14ac:dyDescent="0.25">
      <c r="A4010" s="6"/>
      <c r="B4010" s="6"/>
      <c r="C4010" s="199"/>
      <c r="D4010" s="6"/>
      <c r="E4010" s="6"/>
      <c r="F4010" s="6"/>
      <c r="G4010" s="6"/>
    </row>
    <row r="4011" spans="1:8" ht="31.5" x14ac:dyDescent="0.2">
      <c r="A4011" s="7" t="s">
        <v>7</v>
      </c>
      <c r="B4011" s="8" t="s">
        <v>8</v>
      </c>
      <c r="C4011" s="8" t="s">
        <v>9</v>
      </c>
      <c r="D4011" s="7" t="s">
        <v>10</v>
      </c>
      <c r="E4011" s="7" t="s">
        <v>11</v>
      </c>
      <c r="F4011" s="7" t="s">
        <v>10</v>
      </c>
      <c r="G4011" s="7" t="s">
        <v>12</v>
      </c>
    </row>
    <row r="4012" spans="1:8" ht="15.75" customHeight="1" x14ac:dyDescent="0.2">
      <c r="A4012" s="269" t="s">
        <v>87</v>
      </c>
      <c r="B4012" s="270"/>
      <c r="C4012" s="270"/>
      <c r="D4012" s="270"/>
      <c r="E4012" s="270"/>
      <c r="F4012" s="270"/>
      <c r="G4012" s="271"/>
    </row>
    <row r="4013" spans="1:8" s="10" customFormat="1" ht="15.75" customHeight="1" x14ac:dyDescent="0.25">
      <c r="A4013" s="11">
        <v>1</v>
      </c>
      <c r="B4013" s="66" t="s">
        <v>102</v>
      </c>
      <c r="C4013" s="204" t="s">
        <v>24</v>
      </c>
      <c r="D4013" s="40">
        <v>86</v>
      </c>
      <c r="E4013" s="38">
        <v>25</v>
      </c>
      <c r="F4013" s="40">
        <v>86</v>
      </c>
      <c r="G4013" s="39">
        <f>+E4013*54</f>
        <v>1350</v>
      </c>
      <c r="H4013" s="114"/>
    </row>
    <row r="4014" spans="1:8" s="10" customFormat="1" ht="15.75" customHeight="1" x14ac:dyDescent="0.25">
      <c r="A4014" s="11">
        <v>2</v>
      </c>
      <c r="B4014" s="66" t="s">
        <v>82</v>
      </c>
      <c r="C4014" s="204" t="s">
        <v>365</v>
      </c>
      <c r="D4014" s="40" t="s">
        <v>57</v>
      </c>
      <c r="E4014" s="38">
        <v>20</v>
      </c>
      <c r="F4014" s="40" t="s">
        <v>57</v>
      </c>
      <c r="G4014" s="39">
        <f>+E4014*48</f>
        <v>960</v>
      </c>
      <c r="H4014" s="114"/>
    </row>
    <row r="4015" spans="1:8" s="10" customFormat="1" ht="15.75" customHeight="1" x14ac:dyDescent="0.2">
      <c r="A4015" s="263" t="s">
        <v>45</v>
      </c>
      <c r="B4015" s="264"/>
      <c r="C4015" s="264"/>
      <c r="D4015" s="264"/>
      <c r="E4015" s="264"/>
      <c r="F4015" s="264"/>
      <c r="G4015" s="265"/>
      <c r="H4015" s="114"/>
    </row>
    <row r="4016" spans="1:8" s="10" customFormat="1" ht="15.75" customHeight="1" x14ac:dyDescent="0.25">
      <c r="A4016" s="11">
        <v>1</v>
      </c>
      <c r="B4016" s="66" t="s">
        <v>102</v>
      </c>
      <c r="C4016" s="204" t="s">
        <v>52</v>
      </c>
      <c r="D4016" s="40" t="s">
        <v>310</v>
      </c>
      <c r="E4016" s="38">
        <v>25</v>
      </c>
      <c r="F4016" s="40" t="s">
        <v>310</v>
      </c>
      <c r="G4016" s="39">
        <f>+E4016*50</f>
        <v>1250</v>
      </c>
      <c r="H4016" s="114"/>
    </row>
    <row r="4017" spans="1:8" s="10" customFormat="1" ht="15.75" customHeight="1" x14ac:dyDescent="0.25">
      <c r="A4017" s="11">
        <v>2</v>
      </c>
      <c r="B4017" s="66" t="s">
        <v>82</v>
      </c>
      <c r="C4017" s="204" t="s">
        <v>52</v>
      </c>
      <c r="D4017" s="40" t="s">
        <v>310</v>
      </c>
      <c r="E4017" s="38">
        <v>20</v>
      </c>
      <c r="F4017" s="40" t="s">
        <v>310</v>
      </c>
      <c r="G4017" s="39">
        <f>+E4017*50</f>
        <v>1000</v>
      </c>
      <c r="H4017" s="114"/>
    </row>
    <row r="4018" spans="1:8" s="10" customFormat="1" ht="15.75" customHeight="1" x14ac:dyDescent="0.25">
      <c r="A4018" s="11">
        <v>3</v>
      </c>
      <c r="B4018" s="66" t="s">
        <v>82</v>
      </c>
      <c r="C4018" s="272" t="s">
        <v>366</v>
      </c>
      <c r="D4018" s="273"/>
      <c r="E4018" s="273"/>
      <c r="F4018" s="273"/>
      <c r="G4018" s="274"/>
      <c r="H4018" s="114"/>
    </row>
    <row r="4019" spans="1:8" ht="15.75" customHeight="1" x14ac:dyDescent="0.25">
      <c r="A4019" s="98"/>
      <c r="B4019" s="14"/>
      <c r="C4019" s="21"/>
      <c r="D4019" s="25"/>
      <c r="E4019" s="13"/>
      <c r="F4019" s="25"/>
      <c r="G4019" s="21"/>
    </row>
    <row r="4020" spans="1:8" ht="15.75" customHeight="1" x14ac:dyDescent="0.2">
      <c r="A4020" s="266" t="s">
        <v>13</v>
      </c>
      <c r="B4020" s="267"/>
      <c r="C4020" s="267"/>
      <c r="D4020" s="268"/>
      <c r="E4020" s="19">
        <f>SUM(E4012:E4019)</f>
        <v>90</v>
      </c>
      <c r="F4020" s="19"/>
      <c r="G4020" s="97">
        <f>SUM(G4012:G4019)</f>
        <v>4560</v>
      </c>
    </row>
    <row r="4022" spans="1:8" ht="18" x14ac:dyDescent="0.25">
      <c r="A4022" s="3"/>
    </row>
    <row r="4023" spans="1:8" ht="18" x14ac:dyDescent="0.25">
      <c r="A4023" s="3"/>
    </row>
    <row r="4026" spans="1:8" ht="18" x14ac:dyDescent="0.25">
      <c r="A4026" s="3" t="s">
        <v>17</v>
      </c>
    </row>
    <row r="4027" spans="1:8" ht="18" x14ac:dyDescent="0.25">
      <c r="A4027" s="3" t="s">
        <v>18</v>
      </c>
    </row>
    <row r="4042" spans="1:7" ht="15.75" x14ac:dyDescent="0.25">
      <c r="A4042" s="1" t="s">
        <v>367</v>
      </c>
    </row>
    <row r="4044" spans="1:7" ht="18" x14ac:dyDescent="0.25">
      <c r="A4044" s="3" t="s">
        <v>0</v>
      </c>
      <c r="B4044" s="4"/>
      <c r="E4044" s="5" t="s">
        <v>364</v>
      </c>
      <c r="G4044" s="5"/>
    </row>
    <row r="4045" spans="1:7" ht="18" x14ac:dyDescent="0.25">
      <c r="A4045" s="3"/>
      <c r="B4045" s="3" t="s">
        <v>1</v>
      </c>
      <c r="C4045" s="198"/>
      <c r="D4045" s="3"/>
      <c r="E4045" s="3"/>
      <c r="F4045" s="3"/>
      <c r="G4045" s="3"/>
    </row>
    <row r="4046" spans="1:7" ht="18" x14ac:dyDescent="0.25">
      <c r="A4046" s="3"/>
      <c r="B4046" s="3" t="s">
        <v>2</v>
      </c>
      <c r="C4046" s="198"/>
      <c r="D4046" s="3"/>
      <c r="E4046" s="3"/>
      <c r="F4046" s="3"/>
      <c r="G4046" s="3"/>
    </row>
    <row r="4047" spans="1:7" ht="18" x14ac:dyDescent="0.25">
      <c r="A4047" s="3"/>
      <c r="B4047" s="3"/>
      <c r="C4047" s="198"/>
      <c r="D4047" s="3"/>
      <c r="E4047" s="3"/>
      <c r="F4047" s="3"/>
      <c r="G4047" s="3"/>
    </row>
    <row r="4048" spans="1:7" ht="18" x14ac:dyDescent="0.25">
      <c r="A4048" s="5" t="s">
        <v>3</v>
      </c>
      <c r="B4048" s="5"/>
      <c r="C4048" s="198"/>
      <c r="D4048" s="5"/>
      <c r="E4048" s="3"/>
      <c r="F4048" s="5"/>
      <c r="G4048" s="3"/>
    </row>
    <row r="4049" spans="1:8" ht="18" x14ac:dyDescent="0.25">
      <c r="A4049" s="3"/>
      <c r="B4049" s="3" t="s">
        <v>4</v>
      </c>
      <c r="C4049" s="198"/>
      <c r="D4049" s="3"/>
      <c r="E4049" s="3"/>
      <c r="F4049" s="3"/>
      <c r="G4049" s="3"/>
    </row>
    <row r="4050" spans="1:8" ht="18" x14ac:dyDescent="0.25">
      <c r="A4050" s="3" t="s">
        <v>5</v>
      </c>
      <c r="B4050" s="3"/>
      <c r="C4050" s="198"/>
      <c r="D4050" s="3"/>
      <c r="E4050" s="3"/>
      <c r="F4050" s="3"/>
      <c r="G4050" s="3"/>
    </row>
    <row r="4051" spans="1:8" ht="18" x14ac:dyDescent="0.25">
      <c r="A4051" s="3"/>
      <c r="B4051" s="3"/>
      <c r="C4051" s="198"/>
      <c r="D4051" s="3"/>
      <c r="E4051" s="3"/>
      <c r="F4051" s="3"/>
      <c r="G4051" s="3"/>
    </row>
    <row r="4052" spans="1:8" ht="18" x14ac:dyDescent="0.25">
      <c r="A4052" s="3" t="s">
        <v>6</v>
      </c>
      <c r="B4052" s="3"/>
      <c r="C4052" s="198"/>
      <c r="D4052" s="3"/>
      <c r="E4052" s="3"/>
      <c r="F4052" s="3"/>
      <c r="G4052" s="3"/>
    </row>
    <row r="4053" spans="1:8" ht="15.75" x14ac:dyDescent="0.25">
      <c r="A4053" s="6"/>
      <c r="B4053" s="6"/>
      <c r="C4053" s="199"/>
      <c r="D4053" s="6"/>
      <c r="E4053" s="6"/>
      <c r="F4053" s="6"/>
      <c r="G4053" s="6"/>
    </row>
    <row r="4054" spans="1:8" ht="31.5" x14ac:dyDescent="0.2">
      <c r="A4054" s="7" t="s">
        <v>7</v>
      </c>
      <c r="B4054" s="8" t="s">
        <v>8</v>
      </c>
      <c r="C4054" s="8" t="s">
        <v>9</v>
      </c>
      <c r="D4054" s="7" t="s">
        <v>10</v>
      </c>
      <c r="E4054" s="7" t="s">
        <v>11</v>
      </c>
      <c r="F4054" s="7" t="s">
        <v>10</v>
      </c>
      <c r="G4054" s="7" t="s">
        <v>12</v>
      </c>
    </row>
    <row r="4055" spans="1:8" ht="15.75" customHeight="1" x14ac:dyDescent="0.2">
      <c r="A4055" s="269" t="s">
        <v>87</v>
      </c>
      <c r="B4055" s="270"/>
      <c r="C4055" s="270"/>
      <c r="D4055" s="270"/>
      <c r="E4055" s="270"/>
      <c r="F4055" s="270"/>
      <c r="G4055" s="271"/>
    </row>
    <row r="4056" spans="1:8" s="10" customFormat="1" ht="15.75" customHeight="1" x14ac:dyDescent="0.25">
      <c r="A4056" s="11">
        <v>1</v>
      </c>
      <c r="B4056" s="66" t="s">
        <v>23</v>
      </c>
      <c r="C4056" s="204" t="s">
        <v>31</v>
      </c>
      <c r="D4056" s="40">
        <v>19</v>
      </c>
      <c r="E4056" s="38">
        <v>15</v>
      </c>
      <c r="F4056" s="40">
        <v>19</v>
      </c>
      <c r="G4056" s="39">
        <f>+E4056*54</f>
        <v>810</v>
      </c>
      <c r="H4056" s="114"/>
    </row>
    <row r="4057" spans="1:8" s="10" customFormat="1" ht="15.75" customHeight="1" x14ac:dyDescent="0.25">
      <c r="A4057" s="11">
        <v>2</v>
      </c>
      <c r="B4057" s="66" t="s">
        <v>26</v>
      </c>
      <c r="C4057" s="204" t="s">
        <v>368</v>
      </c>
      <c r="D4057" s="40">
        <v>124</v>
      </c>
      <c r="E4057" s="38">
        <v>25</v>
      </c>
      <c r="F4057" s="40">
        <v>124</v>
      </c>
      <c r="G4057" s="39">
        <f>+E4057*54</f>
        <v>1350</v>
      </c>
      <c r="H4057" s="114"/>
    </row>
    <row r="4058" spans="1:8" s="10" customFormat="1" ht="15.75" customHeight="1" x14ac:dyDescent="0.25">
      <c r="A4058" s="11">
        <v>3</v>
      </c>
      <c r="B4058" s="66" t="s">
        <v>19</v>
      </c>
      <c r="C4058" s="204" t="s">
        <v>20</v>
      </c>
      <c r="D4058" s="40">
        <v>168</v>
      </c>
      <c r="E4058" s="38">
        <v>10</v>
      </c>
      <c r="F4058" s="40">
        <v>168</v>
      </c>
      <c r="G4058" s="39">
        <f>+E4058*54</f>
        <v>540</v>
      </c>
      <c r="H4058" s="114"/>
    </row>
    <row r="4059" spans="1:8" s="10" customFormat="1" ht="15.75" customHeight="1" x14ac:dyDescent="0.2">
      <c r="A4059" s="263" t="s">
        <v>45</v>
      </c>
      <c r="B4059" s="264"/>
      <c r="C4059" s="264"/>
      <c r="D4059" s="264"/>
      <c r="E4059" s="264"/>
      <c r="F4059" s="264"/>
      <c r="G4059" s="265"/>
      <c r="H4059" s="114"/>
    </row>
    <row r="4060" spans="1:8" s="10" customFormat="1" ht="15.75" customHeight="1" x14ac:dyDescent="0.25">
      <c r="A4060" s="11">
        <v>1</v>
      </c>
      <c r="B4060" s="66" t="s">
        <v>28</v>
      </c>
      <c r="C4060" s="204" t="s">
        <v>52</v>
      </c>
      <c r="D4060" s="40" t="s">
        <v>310</v>
      </c>
      <c r="E4060" s="38">
        <v>100</v>
      </c>
      <c r="F4060" s="40" t="s">
        <v>310</v>
      </c>
      <c r="G4060" s="39">
        <f>+E4060*50</f>
        <v>5000</v>
      </c>
      <c r="H4060" s="114"/>
    </row>
    <row r="4061" spans="1:8" s="10" customFormat="1" ht="15.75" customHeight="1" x14ac:dyDescent="0.25">
      <c r="A4061" s="11">
        <v>2</v>
      </c>
      <c r="B4061" s="66" t="s">
        <v>102</v>
      </c>
      <c r="C4061" s="204" t="s">
        <v>52</v>
      </c>
      <c r="D4061" s="40" t="s">
        <v>310</v>
      </c>
      <c r="E4061" s="38">
        <v>75</v>
      </c>
      <c r="F4061" s="40" t="s">
        <v>310</v>
      </c>
      <c r="G4061" s="39">
        <f>+E4061*50</f>
        <v>3750</v>
      </c>
      <c r="H4061" s="114"/>
    </row>
    <row r="4062" spans="1:8" s="10" customFormat="1" ht="15.75" customHeight="1" x14ac:dyDescent="0.25">
      <c r="A4062" s="11">
        <v>3</v>
      </c>
      <c r="B4062" s="66" t="s">
        <v>277</v>
      </c>
      <c r="C4062" s="204" t="s">
        <v>52</v>
      </c>
      <c r="D4062" s="40" t="s">
        <v>310</v>
      </c>
      <c r="E4062" s="38">
        <v>50</v>
      </c>
      <c r="F4062" s="40" t="s">
        <v>310</v>
      </c>
      <c r="G4062" s="39">
        <f>+E4062*50</f>
        <v>2500</v>
      </c>
      <c r="H4062" s="114"/>
    </row>
    <row r="4063" spans="1:8" s="10" customFormat="1" ht="15.75" customHeight="1" x14ac:dyDescent="0.25">
      <c r="A4063" s="11">
        <v>4</v>
      </c>
      <c r="B4063" s="66" t="s">
        <v>26</v>
      </c>
      <c r="C4063" s="204" t="s">
        <v>52</v>
      </c>
      <c r="D4063" s="40" t="s">
        <v>310</v>
      </c>
      <c r="E4063" s="38">
        <v>40</v>
      </c>
      <c r="F4063" s="40" t="s">
        <v>310</v>
      </c>
      <c r="G4063" s="39">
        <f>+E4063*50</f>
        <v>2000</v>
      </c>
      <c r="H4063" s="114"/>
    </row>
    <row r="4064" spans="1:8" s="10" customFormat="1" ht="15.75" customHeight="1" x14ac:dyDescent="0.25">
      <c r="A4064" s="11">
        <v>5</v>
      </c>
      <c r="B4064" s="101" t="s">
        <v>53</v>
      </c>
      <c r="C4064" s="207" t="s">
        <v>52</v>
      </c>
      <c r="D4064" s="40" t="s">
        <v>181</v>
      </c>
      <c r="E4064" s="40">
        <v>21</v>
      </c>
      <c r="F4064" s="40" t="s">
        <v>181</v>
      </c>
      <c r="G4064" s="102">
        <f>20*48+1*28</f>
        <v>988</v>
      </c>
      <c r="H4064" s="114"/>
    </row>
    <row r="4065" spans="1:7" ht="15.75" customHeight="1" x14ac:dyDescent="0.25">
      <c r="A4065" s="99"/>
      <c r="B4065" s="14"/>
      <c r="C4065" s="21"/>
      <c r="D4065" s="25"/>
      <c r="E4065" s="13"/>
      <c r="F4065" s="25"/>
      <c r="G4065" s="21"/>
    </row>
    <row r="4066" spans="1:7" ht="15.75" customHeight="1" x14ac:dyDescent="0.2">
      <c r="A4066" s="266" t="s">
        <v>13</v>
      </c>
      <c r="B4066" s="267"/>
      <c r="C4066" s="267"/>
      <c r="D4066" s="268"/>
      <c r="E4066" s="19">
        <f>SUM(E4055:E4065)</f>
        <v>336</v>
      </c>
      <c r="F4066" s="19"/>
      <c r="G4066" s="97">
        <f>SUM(G4055:G4065)</f>
        <v>16938</v>
      </c>
    </row>
    <row r="4068" spans="1:7" ht="18" x14ac:dyDescent="0.25">
      <c r="A4068" s="3"/>
    </row>
    <row r="4069" spans="1:7" ht="18" x14ac:dyDescent="0.25">
      <c r="A4069" s="3"/>
    </row>
    <row r="4072" spans="1:7" ht="18" x14ac:dyDescent="0.25">
      <c r="A4072" s="3" t="s">
        <v>17</v>
      </c>
    </row>
    <row r="4073" spans="1:7" ht="18" x14ac:dyDescent="0.25">
      <c r="A4073" s="3" t="s">
        <v>18</v>
      </c>
    </row>
    <row r="4088" spans="1:7" ht="15.75" x14ac:dyDescent="0.25">
      <c r="A4088" s="1" t="s">
        <v>369</v>
      </c>
    </row>
    <row r="4090" spans="1:7" ht="18" x14ac:dyDescent="0.25">
      <c r="A4090" s="3" t="s">
        <v>0</v>
      </c>
      <c r="B4090" s="4"/>
      <c r="E4090" s="5" t="s">
        <v>370</v>
      </c>
      <c r="G4090" s="5"/>
    </row>
    <row r="4091" spans="1:7" ht="18" x14ac:dyDescent="0.25">
      <c r="A4091" s="3"/>
      <c r="B4091" s="3" t="s">
        <v>1</v>
      </c>
      <c r="C4091" s="198"/>
      <c r="D4091" s="3"/>
      <c r="E4091" s="3"/>
      <c r="F4091" s="3"/>
      <c r="G4091" s="3"/>
    </row>
    <row r="4092" spans="1:7" ht="18" x14ac:dyDescent="0.25">
      <c r="A4092" s="3"/>
      <c r="B4092" s="3" t="s">
        <v>2</v>
      </c>
      <c r="C4092" s="198"/>
      <c r="D4092" s="3"/>
      <c r="E4092" s="3"/>
      <c r="F4092" s="3"/>
      <c r="G4092" s="3"/>
    </row>
    <row r="4093" spans="1:7" ht="18" x14ac:dyDescent="0.25">
      <c r="A4093" s="3"/>
      <c r="B4093" s="3"/>
      <c r="C4093" s="198"/>
      <c r="D4093" s="3"/>
      <c r="E4093" s="3"/>
      <c r="F4093" s="3"/>
      <c r="G4093" s="3"/>
    </row>
    <row r="4094" spans="1:7" ht="18" x14ac:dyDescent="0.25">
      <c r="A4094" s="5" t="s">
        <v>3</v>
      </c>
      <c r="B4094" s="5"/>
      <c r="C4094" s="198"/>
      <c r="D4094" s="5"/>
      <c r="E4094" s="3"/>
      <c r="F4094" s="5"/>
      <c r="G4094" s="3"/>
    </row>
    <row r="4095" spans="1:7" ht="18" x14ac:dyDescent="0.25">
      <c r="A4095" s="3"/>
      <c r="B4095" s="3" t="s">
        <v>4</v>
      </c>
      <c r="C4095" s="198"/>
      <c r="D4095" s="3"/>
      <c r="E4095" s="3"/>
      <c r="F4095" s="3"/>
      <c r="G4095" s="3"/>
    </row>
    <row r="4096" spans="1:7" ht="18" x14ac:dyDescent="0.25">
      <c r="A4096" s="3" t="s">
        <v>5</v>
      </c>
      <c r="B4096" s="3"/>
      <c r="C4096" s="198"/>
      <c r="D4096" s="3"/>
      <c r="E4096" s="3"/>
      <c r="F4096" s="3"/>
      <c r="G4096" s="3"/>
    </row>
    <row r="4097" spans="1:8" ht="18" x14ac:dyDescent="0.25">
      <c r="A4097" s="3"/>
      <c r="B4097" s="3"/>
      <c r="C4097" s="198"/>
      <c r="D4097" s="3"/>
      <c r="E4097" s="3"/>
      <c r="F4097" s="3"/>
      <c r="G4097" s="3"/>
    </row>
    <row r="4098" spans="1:8" ht="18" x14ac:dyDescent="0.25">
      <c r="A4098" s="3" t="s">
        <v>6</v>
      </c>
      <c r="B4098" s="3"/>
      <c r="C4098" s="198"/>
      <c r="D4098" s="3"/>
      <c r="E4098" s="3"/>
      <c r="F4098" s="3"/>
      <c r="G4098" s="3"/>
    </row>
    <row r="4099" spans="1:8" ht="15.75" x14ac:dyDescent="0.25">
      <c r="A4099" s="6"/>
      <c r="B4099" s="6"/>
      <c r="C4099" s="199"/>
      <c r="D4099" s="6"/>
      <c r="E4099" s="6"/>
      <c r="F4099" s="6"/>
      <c r="G4099" s="6"/>
    </row>
    <row r="4100" spans="1:8" ht="31.5" x14ac:dyDescent="0.2">
      <c r="A4100" s="7" t="s">
        <v>7</v>
      </c>
      <c r="B4100" s="8" t="s">
        <v>8</v>
      </c>
      <c r="C4100" s="8" t="s">
        <v>9</v>
      </c>
      <c r="D4100" s="7" t="s">
        <v>10</v>
      </c>
      <c r="E4100" s="7" t="s">
        <v>11</v>
      </c>
      <c r="F4100" s="7" t="s">
        <v>10</v>
      </c>
      <c r="G4100" s="7" t="s">
        <v>12</v>
      </c>
    </row>
    <row r="4101" spans="1:8" ht="15.75" customHeight="1" x14ac:dyDescent="0.2">
      <c r="A4101" s="269" t="s">
        <v>87</v>
      </c>
      <c r="B4101" s="270"/>
      <c r="C4101" s="270"/>
      <c r="D4101" s="270"/>
      <c r="E4101" s="270"/>
      <c r="F4101" s="270"/>
      <c r="G4101" s="271"/>
    </row>
    <row r="4102" spans="1:8" s="10" customFormat="1" ht="15.75" customHeight="1" x14ac:dyDescent="0.25">
      <c r="A4102" s="11">
        <v>1</v>
      </c>
      <c r="B4102" s="66" t="s">
        <v>333</v>
      </c>
      <c r="C4102" s="204" t="s">
        <v>20</v>
      </c>
      <c r="D4102" s="40">
        <v>168</v>
      </c>
      <c r="E4102" s="38">
        <v>9</v>
      </c>
      <c r="F4102" s="40">
        <v>168</v>
      </c>
      <c r="G4102" s="39">
        <f>+E4102*54</f>
        <v>486</v>
      </c>
      <c r="H4102" s="114"/>
    </row>
    <row r="4103" spans="1:8" s="10" customFormat="1" ht="15.75" customHeight="1" x14ac:dyDescent="0.25">
      <c r="A4103" s="11">
        <v>2</v>
      </c>
      <c r="B4103" s="66" t="s">
        <v>293</v>
      </c>
      <c r="C4103" s="204" t="s">
        <v>24</v>
      </c>
      <c r="D4103" s="40">
        <v>86</v>
      </c>
      <c r="E4103" s="38">
        <v>15</v>
      </c>
      <c r="F4103" s="40">
        <v>86</v>
      </c>
      <c r="G4103" s="39">
        <f>+E4103*54</f>
        <v>810</v>
      </c>
      <c r="H4103" s="114"/>
    </row>
    <row r="4104" spans="1:8" s="10" customFormat="1" ht="15.75" customHeight="1" x14ac:dyDescent="0.2">
      <c r="A4104" s="263" t="s">
        <v>45</v>
      </c>
      <c r="B4104" s="264"/>
      <c r="C4104" s="264"/>
      <c r="D4104" s="264"/>
      <c r="E4104" s="264"/>
      <c r="F4104" s="264"/>
      <c r="G4104" s="265"/>
      <c r="H4104" s="114"/>
    </row>
    <row r="4105" spans="1:8" s="10" customFormat="1" ht="15.75" customHeight="1" x14ac:dyDescent="0.25">
      <c r="A4105" s="11">
        <v>1</v>
      </c>
      <c r="B4105" s="66" t="s">
        <v>71</v>
      </c>
      <c r="C4105" s="204" t="s">
        <v>283</v>
      </c>
      <c r="D4105" s="40" t="s">
        <v>310</v>
      </c>
      <c r="E4105" s="38">
        <v>26</v>
      </c>
      <c r="F4105" s="40" t="s">
        <v>310</v>
      </c>
      <c r="G4105" s="39">
        <f>+E4105*50</f>
        <v>1300</v>
      </c>
      <c r="H4105" s="114"/>
    </row>
    <row r="4106" spans="1:8" s="10" customFormat="1" ht="15.75" customHeight="1" x14ac:dyDescent="0.25">
      <c r="A4106" s="11">
        <v>2</v>
      </c>
      <c r="B4106" s="66" t="s">
        <v>293</v>
      </c>
      <c r="C4106" s="204" t="s">
        <v>24</v>
      </c>
      <c r="D4106" s="40" t="s">
        <v>244</v>
      </c>
      <c r="E4106" s="38">
        <v>19</v>
      </c>
      <c r="F4106" s="40" t="s">
        <v>244</v>
      </c>
      <c r="G4106" s="39">
        <f>+E4106*48</f>
        <v>912</v>
      </c>
      <c r="H4106" s="114"/>
    </row>
    <row r="4107" spans="1:8" ht="15.75" customHeight="1" x14ac:dyDescent="0.25">
      <c r="A4107" s="100"/>
      <c r="B4107" s="14"/>
      <c r="C4107" s="21"/>
      <c r="D4107" s="25"/>
      <c r="E4107" s="13"/>
      <c r="F4107" s="25"/>
      <c r="G4107" s="21"/>
    </row>
    <row r="4108" spans="1:8" ht="15.75" customHeight="1" x14ac:dyDescent="0.2">
      <c r="A4108" s="266" t="s">
        <v>13</v>
      </c>
      <c r="B4108" s="267"/>
      <c r="C4108" s="267"/>
      <c r="D4108" s="268"/>
      <c r="E4108" s="19">
        <f>SUM(E4101:E4107)</f>
        <v>69</v>
      </c>
      <c r="F4108" s="19"/>
      <c r="G4108" s="97">
        <f>SUM(G4101:G4107)</f>
        <v>3508</v>
      </c>
    </row>
    <row r="4110" spans="1:8" ht="18" x14ac:dyDescent="0.25">
      <c r="A4110" s="3"/>
    </row>
    <row r="4111" spans="1:8" ht="18" x14ac:dyDescent="0.25">
      <c r="A4111" s="3"/>
    </row>
    <row r="4114" spans="1:7" ht="18" x14ac:dyDescent="0.25">
      <c r="A4114" s="3" t="s">
        <v>17</v>
      </c>
    </row>
    <row r="4115" spans="1:7" ht="18" x14ac:dyDescent="0.25">
      <c r="A4115" s="3" t="s">
        <v>18</v>
      </c>
    </row>
    <row r="4120" spans="1:7" ht="15.75" x14ac:dyDescent="0.25">
      <c r="A4120" s="1" t="s">
        <v>371</v>
      </c>
    </row>
    <row r="4122" spans="1:7" ht="18" x14ac:dyDescent="0.25">
      <c r="A4122" s="3" t="s">
        <v>0</v>
      </c>
      <c r="B4122" s="4"/>
      <c r="E4122" s="5" t="s">
        <v>372</v>
      </c>
      <c r="G4122" s="5"/>
    </row>
    <row r="4123" spans="1:7" ht="18" x14ac:dyDescent="0.25">
      <c r="A4123" s="3"/>
      <c r="B4123" s="3" t="s">
        <v>1</v>
      </c>
      <c r="C4123" s="198"/>
      <c r="D4123" s="3"/>
      <c r="E4123" s="3"/>
      <c r="F4123" s="3"/>
      <c r="G4123" s="3"/>
    </row>
    <row r="4124" spans="1:7" ht="18" x14ac:dyDescent="0.25">
      <c r="A4124" s="3"/>
      <c r="B4124" s="3" t="s">
        <v>2</v>
      </c>
      <c r="C4124" s="198"/>
      <c r="D4124" s="3"/>
      <c r="E4124" s="3"/>
      <c r="F4124" s="3"/>
      <c r="G4124" s="3"/>
    </row>
    <row r="4125" spans="1:7" ht="18" x14ac:dyDescent="0.25">
      <c r="A4125" s="3"/>
      <c r="B4125" s="3"/>
      <c r="C4125" s="198"/>
      <c r="D4125" s="3"/>
      <c r="E4125" s="3"/>
      <c r="F4125" s="3"/>
      <c r="G4125" s="3"/>
    </row>
    <row r="4126" spans="1:7" ht="18" x14ac:dyDescent="0.25">
      <c r="A4126" s="5" t="s">
        <v>3</v>
      </c>
      <c r="B4126" s="5"/>
      <c r="C4126" s="198"/>
      <c r="D4126" s="5"/>
      <c r="E4126" s="3"/>
      <c r="F4126" s="5"/>
      <c r="G4126" s="3"/>
    </row>
    <row r="4127" spans="1:7" ht="18" x14ac:dyDescent="0.25">
      <c r="A4127" s="3"/>
      <c r="B4127" s="3" t="s">
        <v>4</v>
      </c>
      <c r="C4127" s="198"/>
      <c r="D4127" s="3"/>
      <c r="E4127" s="3"/>
      <c r="F4127" s="3"/>
      <c r="G4127" s="3"/>
    </row>
    <row r="4128" spans="1:7" ht="18" x14ac:dyDescent="0.25">
      <c r="A4128" s="3" t="s">
        <v>5</v>
      </c>
      <c r="B4128" s="3"/>
      <c r="C4128" s="198"/>
      <c r="D4128" s="3"/>
      <c r="E4128" s="3"/>
      <c r="F4128" s="3"/>
      <c r="G4128" s="3"/>
    </row>
    <row r="4129" spans="1:8" ht="18" x14ac:dyDescent="0.25">
      <c r="A4129" s="3"/>
      <c r="B4129" s="3"/>
      <c r="C4129" s="198"/>
      <c r="D4129" s="3"/>
      <c r="E4129" s="3"/>
      <c r="F4129" s="3"/>
      <c r="G4129" s="3"/>
    </row>
    <row r="4130" spans="1:8" ht="18" x14ac:dyDescent="0.25">
      <c r="A4130" s="3" t="s">
        <v>6</v>
      </c>
      <c r="B4130" s="3"/>
      <c r="C4130" s="198"/>
      <c r="D4130" s="3"/>
      <c r="E4130" s="3"/>
      <c r="F4130" s="3"/>
      <c r="G4130" s="3"/>
    </row>
    <row r="4131" spans="1:8" ht="15.75" x14ac:dyDescent="0.25">
      <c r="A4131" s="6"/>
      <c r="B4131" s="6"/>
      <c r="C4131" s="199"/>
      <c r="D4131" s="6"/>
      <c r="E4131" s="6"/>
      <c r="F4131" s="6"/>
      <c r="G4131" s="6"/>
    </row>
    <row r="4132" spans="1:8" ht="31.5" x14ac:dyDescent="0.2">
      <c r="A4132" s="7" t="s">
        <v>7</v>
      </c>
      <c r="B4132" s="8" t="s">
        <v>8</v>
      </c>
      <c r="C4132" s="8" t="s">
        <v>9</v>
      </c>
      <c r="D4132" s="7" t="s">
        <v>10</v>
      </c>
      <c r="E4132" s="7" t="s">
        <v>11</v>
      </c>
      <c r="F4132" s="7" t="s">
        <v>10</v>
      </c>
      <c r="G4132" s="7" t="s">
        <v>12</v>
      </c>
    </row>
    <row r="4133" spans="1:8" ht="15.75" customHeight="1" x14ac:dyDescent="0.2">
      <c r="A4133" s="269" t="s">
        <v>87</v>
      </c>
      <c r="B4133" s="270"/>
      <c r="C4133" s="270"/>
      <c r="D4133" s="270"/>
      <c r="E4133" s="270"/>
      <c r="F4133" s="270"/>
      <c r="G4133" s="271"/>
    </row>
    <row r="4134" spans="1:8" s="10" customFormat="1" ht="15.75" customHeight="1" x14ac:dyDescent="0.25">
      <c r="A4134" s="11">
        <v>1</v>
      </c>
      <c r="B4134" s="66" t="s">
        <v>26</v>
      </c>
      <c r="C4134" s="204" t="s">
        <v>46</v>
      </c>
      <c r="D4134" s="40">
        <v>124</v>
      </c>
      <c r="E4134" s="38">
        <v>25</v>
      </c>
      <c r="F4134" s="40">
        <v>124</v>
      </c>
      <c r="G4134" s="39">
        <f>+E4134*54</f>
        <v>1350</v>
      </c>
      <c r="H4134" s="114"/>
    </row>
    <row r="4135" spans="1:8" s="10" customFormat="1" ht="15.75" customHeight="1" x14ac:dyDescent="0.25">
      <c r="A4135" s="11">
        <f>+A4134+1</f>
        <v>2</v>
      </c>
      <c r="B4135" s="66" t="s">
        <v>277</v>
      </c>
      <c r="C4135" s="204" t="s">
        <v>20</v>
      </c>
      <c r="D4135" s="40">
        <v>168</v>
      </c>
      <c r="E4135" s="38">
        <v>26</v>
      </c>
      <c r="F4135" s="40">
        <v>168</v>
      </c>
      <c r="G4135" s="39">
        <f>+E4135*54</f>
        <v>1404</v>
      </c>
      <c r="H4135" s="114"/>
    </row>
    <row r="4136" spans="1:8" s="10" customFormat="1" ht="15.75" customHeight="1" x14ac:dyDescent="0.25">
      <c r="A4136" s="11">
        <f t="shared" ref="A4136:A4138" si="29">+A4135+1</f>
        <v>3</v>
      </c>
      <c r="B4136" s="66" t="s">
        <v>277</v>
      </c>
      <c r="C4136" s="204" t="s">
        <v>373</v>
      </c>
      <c r="D4136" s="40" t="s">
        <v>347</v>
      </c>
      <c r="E4136" s="38">
        <v>1</v>
      </c>
      <c r="F4136" s="40" t="s">
        <v>347</v>
      </c>
      <c r="G4136" s="39">
        <f>+E4136*54</f>
        <v>54</v>
      </c>
      <c r="H4136" s="114"/>
    </row>
    <row r="4137" spans="1:8" s="10" customFormat="1" ht="15.75" customHeight="1" x14ac:dyDescent="0.25">
      <c r="A4137" s="11">
        <f t="shared" si="29"/>
        <v>4</v>
      </c>
      <c r="B4137" s="66" t="s">
        <v>277</v>
      </c>
      <c r="C4137" s="204" t="s">
        <v>374</v>
      </c>
      <c r="D4137" s="40">
        <v>86</v>
      </c>
      <c r="E4137" s="38">
        <v>27</v>
      </c>
      <c r="F4137" s="40">
        <v>86</v>
      </c>
      <c r="G4137" s="39">
        <f>+E4137*54</f>
        <v>1458</v>
      </c>
      <c r="H4137" s="114"/>
    </row>
    <row r="4138" spans="1:8" s="10" customFormat="1" ht="15.75" customHeight="1" x14ac:dyDescent="0.25">
      <c r="A4138" s="11">
        <f t="shared" si="29"/>
        <v>5</v>
      </c>
      <c r="B4138" s="66" t="s">
        <v>82</v>
      </c>
      <c r="C4138" s="204" t="s">
        <v>374</v>
      </c>
      <c r="D4138" s="40">
        <v>86</v>
      </c>
      <c r="E4138" s="38">
        <v>11</v>
      </c>
      <c r="F4138" s="40">
        <v>86</v>
      </c>
      <c r="G4138" s="39">
        <f>+E4138*54</f>
        <v>594</v>
      </c>
      <c r="H4138" s="114"/>
    </row>
    <row r="4139" spans="1:8" ht="15.75" customHeight="1" x14ac:dyDescent="0.25">
      <c r="A4139" s="100"/>
      <c r="B4139" s="14"/>
      <c r="C4139" s="21"/>
      <c r="D4139" s="25"/>
      <c r="E4139" s="13"/>
      <c r="F4139" s="25"/>
      <c r="G4139" s="21"/>
    </row>
    <row r="4140" spans="1:8" ht="15.75" customHeight="1" x14ac:dyDescent="0.2">
      <c r="A4140" s="266" t="s">
        <v>13</v>
      </c>
      <c r="B4140" s="267"/>
      <c r="C4140" s="267"/>
      <c r="D4140" s="268"/>
      <c r="E4140" s="19">
        <f>SUM(E4133:E4139)</f>
        <v>90</v>
      </c>
      <c r="F4140" s="19"/>
      <c r="G4140" s="97">
        <f>SUM(G4133:G4139)</f>
        <v>4860</v>
      </c>
    </row>
    <row r="4142" spans="1:8" ht="18" x14ac:dyDescent="0.25">
      <c r="A4142" s="3"/>
    </row>
    <row r="4143" spans="1:8" ht="18" x14ac:dyDescent="0.25">
      <c r="A4143" s="3"/>
    </row>
    <row r="4146" spans="1:1" ht="18" x14ac:dyDescent="0.25">
      <c r="A4146" s="3" t="s">
        <v>17</v>
      </c>
    </row>
    <row r="4147" spans="1:1" ht="18" x14ac:dyDescent="0.25">
      <c r="A4147" s="3" t="s">
        <v>18</v>
      </c>
    </row>
    <row r="4148" spans="1:1" ht="18" x14ac:dyDescent="0.25">
      <c r="A4148" s="3"/>
    </row>
    <row r="4149" spans="1:1" ht="18" x14ac:dyDescent="0.25">
      <c r="A4149" s="3"/>
    </row>
    <row r="4150" spans="1:1" ht="18" x14ac:dyDescent="0.25">
      <c r="A4150" s="3"/>
    </row>
    <row r="4151" spans="1:1" ht="18" x14ac:dyDescent="0.25">
      <c r="A4151" s="3"/>
    </row>
    <row r="4152" spans="1:1" ht="18" x14ac:dyDescent="0.25">
      <c r="A4152" s="3"/>
    </row>
    <row r="4153" spans="1:1" ht="18" x14ac:dyDescent="0.25">
      <c r="A4153" s="3"/>
    </row>
    <row r="4154" spans="1:1" ht="18" x14ac:dyDescent="0.25">
      <c r="A4154" s="3"/>
    </row>
    <row r="4155" spans="1:1" ht="18" x14ac:dyDescent="0.25">
      <c r="A4155" s="3"/>
    </row>
    <row r="4156" spans="1:1" ht="18" x14ac:dyDescent="0.25">
      <c r="A4156" s="3"/>
    </row>
    <row r="4157" spans="1:1" ht="18" x14ac:dyDescent="0.25">
      <c r="A4157" s="3"/>
    </row>
    <row r="4158" spans="1:1" ht="18" x14ac:dyDescent="0.25">
      <c r="A4158" s="3"/>
    </row>
    <row r="4159" spans="1:1" ht="18" x14ac:dyDescent="0.25">
      <c r="A4159" s="3"/>
    </row>
    <row r="4160" spans="1:1" ht="18" x14ac:dyDescent="0.25">
      <c r="A4160" s="3"/>
    </row>
    <row r="4161" spans="1:8" ht="15.75" x14ac:dyDescent="0.25">
      <c r="A4161" s="1" t="s">
        <v>375</v>
      </c>
    </row>
    <row r="4163" spans="1:8" ht="18" x14ac:dyDescent="0.25">
      <c r="A4163" s="3" t="s">
        <v>0</v>
      </c>
      <c r="B4163" s="4"/>
      <c r="E4163" s="5" t="s">
        <v>376</v>
      </c>
      <c r="G4163" s="5"/>
    </row>
    <row r="4164" spans="1:8" ht="18" x14ac:dyDescent="0.25">
      <c r="A4164" s="3"/>
      <c r="B4164" s="3" t="s">
        <v>1</v>
      </c>
      <c r="C4164" s="198"/>
      <c r="D4164" s="3"/>
      <c r="E4164" s="3"/>
      <c r="F4164" s="3"/>
      <c r="G4164" s="3"/>
    </row>
    <row r="4165" spans="1:8" ht="18" x14ac:dyDescent="0.25">
      <c r="A4165" s="3"/>
      <c r="B4165" s="3" t="s">
        <v>2</v>
      </c>
      <c r="C4165" s="198"/>
      <c r="D4165" s="3"/>
      <c r="E4165" s="3"/>
      <c r="F4165" s="3"/>
      <c r="G4165" s="3"/>
    </row>
    <row r="4166" spans="1:8" ht="18" x14ac:dyDescent="0.25">
      <c r="A4166" s="3"/>
      <c r="B4166" s="3"/>
      <c r="C4166" s="198"/>
      <c r="D4166" s="3"/>
      <c r="E4166" s="3"/>
      <c r="F4166" s="3"/>
      <c r="G4166" s="3"/>
    </row>
    <row r="4167" spans="1:8" ht="18" x14ac:dyDescent="0.25">
      <c r="A4167" s="5" t="s">
        <v>3</v>
      </c>
      <c r="B4167" s="5"/>
      <c r="C4167" s="198"/>
      <c r="D4167" s="5"/>
      <c r="E4167" s="3"/>
      <c r="F4167" s="5"/>
      <c r="G4167" s="3"/>
    </row>
    <row r="4168" spans="1:8" ht="18" x14ac:dyDescent="0.25">
      <c r="A4168" s="3"/>
      <c r="B4168" s="3" t="s">
        <v>4</v>
      </c>
      <c r="C4168" s="198"/>
      <c r="D4168" s="3"/>
      <c r="E4168" s="3"/>
      <c r="F4168" s="3"/>
      <c r="G4168" s="3"/>
    </row>
    <row r="4169" spans="1:8" ht="18" x14ac:dyDescent="0.25">
      <c r="A4169" s="3" t="s">
        <v>5</v>
      </c>
      <c r="B4169" s="3"/>
      <c r="C4169" s="198"/>
      <c r="D4169" s="3"/>
      <c r="E4169" s="3"/>
      <c r="F4169" s="3"/>
      <c r="G4169" s="3"/>
    </row>
    <row r="4170" spans="1:8" ht="18" x14ac:dyDescent="0.25">
      <c r="A4170" s="3"/>
      <c r="B4170" s="3"/>
      <c r="C4170" s="198"/>
      <c r="D4170" s="3"/>
      <c r="E4170" s="3"/>
      <c r="F4170" s="3"/>
      <c r="G4170" s="3"/>
    </row>
    <row r="4171" spans="1:8" ht="18" x14ac:dyDescent="0.25">
      <c r="A4171" s="3" t="s">
        <v>6</v>
      </c>
      <c r="B4171" s="3"/>
      <c r="C4171" s="198"/>
      <c r="D4171" s="3"/>
      <c r="E4171" s="3"/>
      <c r="F4171" s="3"/>
      <c r="G4171" s="3"/>
    </row>
    <row r="4172" spans="1:8" ht="15.75" x14ac:dyDescent="0.25">
      <c r="A4172" s="6"/>
      <c r="B4172" s="6"/>
      <c r="C4172" s="199"/>
      <c r="D4172" s="6"/>
      <c r="E4172" s="6"/>
      <c r="F4172" s="6"/>
      <c r="G4172" s="6"/>
    </row>
    <row r="4173" spans="1:8" ht="31.5" x14ac:dyDescent="0.2">
      <c r="A4173" s="7" t="s">
        <v>7</v>
      </c>
      <c r="B4173" s="8" t="s">
        <v>8</v>
      </c>
      <c r="C4173" s="8" t="s">
        <v>9</v>
      </c>
      <c r="D4173" s="7" t="s">
        <v>10</v>
      </c>
      <c r="E4173" s="7" t="s">
        <v>11</v>
      </c>
      <c r="F4173" s="7" t="s">
        <v>10</v>
      </c>
      <c r="G4173" s="7" t="s">
        <v>12</v>
      </c>
    </row>
    <row r="4174" spans="1:8" ht="15.75" customHeight="1" x14ac:dyDescent="0.2">
      <c r="A4174" s="269" t="s">
        <v>87</v>
      </c>
      <c r="B4174" s="270"/>
      <c r="C4174" s="270"/>
      <c r="D4174" s="270"/>
      <c r="E4174" s="270"/>
      <c r="F4174" s="270"/>
      <c r="G4174" s="271"/>
    </row>
    <row r="4175" spans="1:8" s="10" customFormat="1" ht="15.75" customHeight="1" x14ac:dyDescent="0.25">
      <c r="A4175" s="11">
        <v>1</v>
      </c>
      <c r="B4175" s="66" t="s">
        <v>264</v>
      </c>
      <c r="C4175" s="204" t="s">
        <v>378</v>
      </c>
      <c r="D4175" s="40">
        <v>86</v>
      </c>
      <c r="E4175" s="38">
        <v>12</v>
      </c>
      <c r="F4175" s="40">
        <v>86</v>
      </c>
      <c r="G4175" s="39">
        <f>+E4175*54</f>
        <v>648</v>
      </c>
      <c r="H4175" s="114"/>
    </row>
    <row r="4176" spans="1:8" s="10" customFormat="1" ht="15.75" customHeight="1" x14ac:dyDescent="0.25">
      <c r="A4176" s="11">
        <f>+A4175+1</f>
        <v>2</v>
      </c>
      <c r="B4176" s="66" t="s">
        <v>237</v>
      </c>
      <c r="C4176" s="204" t="s">
        <v>378</v>
      </c>
      <c r="D4176" s="40">
        <v>86</v>
      </c>
      <c r="E4176" s="38">
        <v>18</v>
      </c>
      <c r="F4176" s="40">
        <v>86</v>
      </c>
      <c r="G4176" s="39">
        <f>+E4176*54</f>
        <v>972</v>
      </c>
      <c r="H4176" s="114"/>
    </row>
    <row r="4177" spans="1:8" ht="15.75" customHeight="1" x14ac:dyDescent="0.2">
      <c r="A4177" s="263" t="s">
        <v>45</v>
      </c>
      <c r="B4177" s="264"/>
      <c r="C4177" s="264"/>
      <c r="D4177" s="264"/>
      <c r="E4177" s="264"/>
      <c r="F4177" s="264"/>
      <c r="G4177" s="265"/>
    </row>
    <row r="4178" spans="1:8" s="10" customFormat="1" ht="15.75" customHeight="1" x14ac:dyDescent="0.25">
      <c r="A4178" s="11">
        <v>1</v>
      </c>
      <c r="B4178" s="66" t="s">
        <v>44</v>
      </c>
      <c r="C4178" s="204" t="s">
        <v>377</v>
      </c>
      <c r="D4178" s="40" t="s">
        <v>342</v>
      </c>
      <c r="E4178" s="38">
        <v>6</v>
      </c>
      <c r="F4178" s="40" t="s">
        <v>342</v>
      </c>
      <c r="G4178" s="39"/>
      <c r="H4178" s="114"/>
    </row>
    <row r="4179" spans="1:8" s="10" customFormat="1" ht="15.75" customHeight="1" x14ac:dyDescent="0.25">
      <c r="A4179" s="11">
        <f>+A4178+1</f>
        <v>2</v>
      </c>
      <c r="B4179" s="66" t="s">
        <v>237</v>
      </c>
      <c r="C4179" s="204" t="s">
        <v>378</v>
      </c>
      <c r="D4179" s="40" t="s">
        <v>379</v>
      </c>
      <c r="E4179" s="38">
        <v>16</v>
      </c>
      <c r="F4179" s="40" t="s">
        <v>379</v>
      </c>
      <c r="G4179" s="39">
        <f>+E4179*48</f>
        <v>768</v>
      </c>
      <c r="H4179" s="114"/>
    </row>
    <row r="4180" spans="1:8" ht="15.75" customHeight="1" x14ac:dyDescent="0.25">
      <c r="A4180" s="103"/>
      <c r="B4180" s="14"/>
      <c r="C4180" s="21"/>
      <c r="D4180" s="25"/>
      <c r="E4180" s="13"/>
      <c r="F4180" s="25"/>
      <c r="G4180" s="21"/>
    </row>
    <row r="4181" spans="1:8" ht="15.75" customHeight="1" x14ac:dyDescent="0.2">
      <c r="A4181" s="266" t="s">
        <v>13</v>
      </c>
      <c r="B4181" s="267"/>
      <c r="C4181" s="267"/>
      <c r="D4181" s="268"/>
      <c r="E4181" s="19">
        <f>SUM(E4174:E4180)</f>
        <v>52</v>
      </c>
      <c r="F4181" s="19"/>
      <c r="G4181" s="97">
        <f>SUM(G4174:G4180)</f>
        <v>2388</v>
      </c>
    </row>
    <row r="4183" spans="1:8" ht="18" x14ac:dyDescent="0.25">
      <c r="A4183" s="3"/>
    </row>
    <row r="4184" spans="1:8" ht="18" x14ac:dyDescent="0.25">
      <c r="A4184" s="3"/>
    </row>
    <row r="4187" spans="1:8" ht="18" x14ac:dyDescent="0.25">
      <c r="A4187" s="3" t="s">
        <v>17</v>
      </c>
    </row>
    <row r="4188" spans="1:8" ht="18" x14ac:dyDescent="0.25">
      <c r="A4188" s="3" t="s">
        <v>18</v>
      </c>
    </row>
    <row r="4189" spans="1:8" ht="18" x14ac:dyDescent="0.25">
      <c r="A4189" s="3"/>
    </row>
    <row r="4190" spans="1:8" ht="18" x14ac:dyDescent="0.25">
      <c r="A4190" s="3"/>
    </row>
    <row r="4191" spans="1:8" ht="18" x14ac:dyDescent="0.25">
      <c r="A4191" s="3"/>
    </row>
    <row r="4192" spans="1:8" ht="18" x14ac:dyDescent="0.25">
      <c r="A4192" s="3"/>
    </row>
    <row r="4193" spans="1:7" ht="18" x14ac:dyDescent="0.25">
      <c r="A4193" s="3"/>
    </row>
    <row r="4194" spans="1:7" ht="18" x14ac:dyDescent="0.25">
      <c r="A4194" s="3"/>
    </row>
    <row r="4195" spans="1:7" ht="18" x14ac:dyDescent="0.25">
      <c r="A4195" s="3"/>
    </row>
    <row r="4196" spans="1:7" ht="18" x14ac:dyDescent="0.25">
      <c r="A4196" s="3"/>
    </row>
    <row r="4197" spans="1:7" ht="18" x14ac:dyDescent="0.25">
      <c r="A4197" s="3"/>
    </row>
    <row r="4198" spans="1:7" ht="18" x14ac:dyDescent="0.25">
      <c r="A4198" s="3"/>
    </row>
    <row r="4199" spans="1:7" ht="18" x14ac:dyDescent="0.25">
      <c r="A4199" s="3"/>
    </row>
    <row r="4200" spans="1:7" ht="18" x14ac:dyDescent="0.25">
      <c r="A4200" s="3"/>
    </row>
    <row r="4201" spans="1:7" ht="18" x14ac:dyDescent="0.25">
      <c r="A4201" s="3"/>
    </row>
    <row r="4202" spans="1:7" ht="18" x14ac:dyDescent="0.25">
      <c r="A4202" s="3"/>
    </row>
    <row r="4204" spans="1:7" ht="15.75" x14ac:dyDescent="0.25">
      <c r="A4204" s="1" t="s">
        <v>380</v>
      </c>
    </row>
    <row r="4206" spans="1:7" ht="18" x14ac:dyDescent="0.25">
      <c r="A4206" s="3" t="s">
        <v>0</v>
      </c>
      <c r="B4206" s="4"/>
      <c r="E4206" s="5" t="s">
        <v>381</v>
      </c>
      <c r="G4206" s="5"/>
    </row>
    <row r="4207" spans="1:7" ht="18" x14ac:dyDescent="0.25">
      <c r="A4207" s="3"/>
      <c r="B4207" s="3" t="s">
        <v>1</v>
      </c>
      <c r="C4207" s="198"/>
      <c r="D4207" s="3"/>
      <c r="E4207" s="3"/>
      <c r="F4207" s="3"/>
      <c r="G4207" s="3"/>
    </row>
    <row r="4208" spans="1:7" ht="18" x14ac:dyDescent="0.25">
      <c r="A4208" s="3"/>
      <c r="B4208" s="3" t="s">
        <v>2</v>
      </c>
      <c r="C4208" s="198"/>
      <c r="D4208" s="3"/>
      <c r="E4208" s="3"/>
      <c r="F4208" s="3"/>
      <c r="G4208" s="3"/>
    </row>
    <row r="4209" spans="1:8" ht="18" x14ac:dyDescent="0.25">
      <c r="A4209" s="3"/>
      <c r="B4209" s="3"/>
      <c r="C4209" s="198"/>
      <c r="D4209" s="3"/>
      <c r="E4209" s="3"/>
      <c r="F4209" s="3"/>
      <c r="G4209" s="3"/>
    </row>
    <row r="4210" spans="1:8" ht="18" x14ac:dyDescent="0.25">
      <c r="A4210" s="5" t="s">
        <v>3</v>
      </c>
      <c r="B4210" s="5"/>
      <c r="C4210" s="198"/>
      <c r="D4210" s="5"/>
      <c r="E4210" s="3"/>
      <c r="F4210" s="5"/>
      <c r="G4210" s="3"/>
    </row>
    <row r="4211" spans="1:8" ht="18" x14ac:dyDescent="0.25">
      <c r="A4211" s="3"/>
      <c r="B4211" s="3" t="s">
        <v>4</v>
      </c>
      <c r="C4211" s="198"/>
      <c r="D4211" s="3"/>
      <c r="E4211" s="3"/>
      <c r="F4211" s="3"/>
      <c r="G4211" s="3"/>
    </row>
    <row r="4212" spans="1:8" ht="18" x14ac:dyDescent="0.25">
      <c r="A4212" s="3" t="s">
        <v>5</v>
      </c>
      <c r="B4212" s="3"/>
      <c r="C4212" s="198"/>
      <c r="D4212" s="3"/>
      <c r="E4212" s="3"/>
      <c r="F4212" s="3"/>
      <c r="G4212" s="3"/>
    </row>
    <row r="4213" spans="1:8" ht="18" x14ac:dyDescent="0.25">
      <c r="A4213" s="3"/>
      <c r="B4213" s="3"/>
      <c r="C4213" s="198"/>
      <c r="D4213" s="3"/>
      <c r="E4213" s="3"/>
      <c r="F4213" s="3"/>
      <c r="G4213" s="3"/>
    </row>
    <row r="4214" spans="1:8" ht="18" x14ac:dyDescent="0.25">
      <c r="A4214" s="3" t="s">
        <v>6</v>
      </c>
      <c r="B4214" s="3"/>
      <c r="C4214" s="198"/>
      <c r="D4214" s="3"/>
      <c r="E4214" s="3"/>
      <c r="F4214" s="3"/>
      <c r="G4214" s="3"/>
    </row>
    <row r="4215" spans="1:8" ht="15.75" x14ac:dyDescent="0.25">
      <c r="A4215" s="6"/>
      <c r="B4215" s="6"/>
      <c r="C4215" s="199"/>
      <c r="D4215" s="6"/>
      <c r="E4215" s="6"/>
      <c r="F4215" s="6"/>
      <c r="G4215" s="6"/>
    </row>
    <row r="4216" spans="1:8" ht="31.5" x14ac:dyDescent="0.2">
      <c r="A4216" s="7" t="s">
        <v>7</v>
      </c>
      <c r="B4216" s="8" t="s">
        <v>8</v>
      </c>
      <c r="C4216" s="8" t="s">
        <v>9</v>
      </c>
      <c r="D4216" s="7" t="s">
        <v>10</v>
      </c>
      <c r="E4216" s="7" t="s">
        <v>11</v>
      </c>
      <c r="F4216" s="7" t="s">
        <v>10</v>
      </c>
      <c r="G4216" s="7" t="s">
        <v>12</v>
      </c>
    </row>
    <row r="4217" spans="1:8" ht="15.75" customHeight="1" x14ac:dyDescent="0.2">
      <c r="A4217" s="269" t="s">
        <v>87</v>
      </c>
      <c r="B4217" s="270"/>
      <c r="C4217" s="270"/>
      <c r="D4217" s="270"/>
      <c r="E4217" s="270"/>
      <c r="F4217" s="270"/>
      <c r="G4217" s="271"/>
    </row>
    <row r="4218" spans="1:8" s="10" customFormat="1" ht="15.75" customHeight="1" x14ac:dyDescent="0.25">
      <c r="A4218" s="11">
        <v>1</v>
      </c>
      <c r="B4218" s="66" t="s">
        <v>23</v>
      </c>
      <c r="C4218" s="204" t="s">
        <v>31</v>
      </c>
      <c r="D4218" s="40">
        <v>19</v>
      </c>
      <c r="E4218" s="38">
        <v>82</v>
      </c>
      <c r="F4218" s="40">
        <v>19</v>
      </c>
      <c r="G4218" s="39">
        <f>+E4218*54</f>
        <v>4428</v>
      </c>
      <c r="H4218" s="114"/>
    </row>
    <row r="4219" spans="1:8" s="10" customFormat="1" ht="15.75" customHeight="1" x14ac:dyDescent="0.25">
      <c r="A4219" s="11">
        <v>2</v>
      </c>
      <c r="B4219" s="66" t="s">
        <v>23</v>
      </c>
      <c r="C4219" s="204" t="s">
        <v>51</v>
      </c>
      <c r="D4219" s="40">
        <v>36</v>
      </c>
      <c r="E4219" s="38">
        <v>11</v>
      </c>
      <c r="F4219" s="40">
        <v>36</v>
      </c>
      <c r="G4219" s="39">
        <f>+E4219*48</f>
        <v>528</v>
      </c>
      <c r="H4219" s="114"/>
    </row>
    <row r="4220" spans="1:8" s="10" customFormat="1" ht="15.75" customHeight="1" x14ac:dyDescent="0.25">
      <c r="A4220" s="11">
        <v>3</v>
      </c>
      <c r="B4220" s="66" t="s">
        <v>19</v>
      </c>
      <c r="C4220" s="204" t="s">
        <v>20</v>
      </c>
      <c r="D4220" s="40">
        <v>168</v>
      </c>
      <c r="E4220" s="38">
        <v>5</v>
      </c>
      <c r="F4220" s="40">
        <v>168</v>
      </c>
      <c r="G4220" s="39">
        <f>+E4220*54</f>
        <v>270</v>
      </c>
      <c r="H4220" s="114"/>
    </row>
    <row r="4221" spans="1:8" ht="15.75" customHeight="1" x14ac:dyDescent="0.2">
      <c r="A4221" s="263" t="s">
        <v>45</v>
      </c>
      <c r="B4221" s="264"/>
      <c r="C4221" s="264"/>
      <c r="D4221" s="264"/>
      <c r="E4221" s="264"/>
      <c r="F4221" s="264"/>
      <c r="G4221" s="265"/>
    </row>
    <row r="4222" spans="1:8" s="10" customFormat="1" ht="15.75" customHeight="1" x14ac:dyDescent="0.25">
      <c r="A4222" s="11">
        <v>1</v>
      </c>
      <c r="B4222" s="66" t="s">
        <v>19</v>
      </c>
      <c r="C4222" s="204" t="s">
        <v>52</v>
      </c>
      <c r="D4222" s="40" t="s">
        <v>310</v>
      </c>
      <c r="E4222" s="38">
        <v>10</v>
      </c>
      <c r="F4222" s="40" t="s">
        <v>310</v>
      </c>
      <c r="G4222" s="39">
        <f>+E4222*50</f>
        <v>500</v>
      </c>
      <c r="H4222" s="114"/>
    </row>
    <row r="4223" spans="1:8" s="10" customFormat="1" ht="15.75" customHeight="1" x14ac:dyDescent="0.25">
      <c r="A4223" s="11">
        <v>2</v>
      </c>
      <c r="B4223" s="66" t="s">
        <v>89</v>
      </c>
      <c r="C4223" s="204" t="s">
        <v>52</v>
      </c>
      <c r="D4223" s="40" t="s">
        <v>310</v>
      </c>
      <c r="E4223" s="38">
        <v>20</v>
      </c>
      <c r="F4223" s="40" t="s">
        <v>310</v>
      </c>
      <c r="G4223" s="39">
        <f>+E4223*50</f>
        <v>1000</v>
      </c>
      <c r="H4223" s="114"/>
    </row>
    <row r="4224" spans="1:8" s="10" customFormat="1" ht="15.75" customHeight="1" x14ac:dyDescent="0.25">
      <c r="A4224" s="11">
        <v>3</v>
      </c>
      <c r="B4224" s="66" t="s">
        <v>28</v>
      </c>
      <c r="C4224" s="204" t="s">
        <v>52</v>
      </c>
      <c r="D4224" s="40" t="s">
        <v>310</v>
      </c>
      <c r="E4224" s="38">
        <v>33</v>
      </c>
      <c r="F4224" s="40" t="s">
        <v>310</v>
      </c>
      <c r="G4224" s="39">
        <f>+E4224*50</f>
        <v>1650</v>
      </c>
      <c r="H4224" s="114"/>
    </row>
    <row r="4225" spans="1:8" s="10" customFormat="1" ht="15.75" customHeight="1" x14ac:dyDescent="0.25">
      <c r="A4225" s="11">
        <v>4</v>
      </c>
      <c r="B4225" s="66" t="s">
        <v>28</v>
      </c>
      <c r="C4225" s="204" t="s">
        <v>29</v>
      </c>
      <c r="D4225" s="40" t="s">
        <v>181</v>
      </c>
      <c r="E4225" s="38">
        <v>2</v>
      </c>
      <c r="F4225" s="40" t="s">
        <v>181</v>
      </c>
      <c r="G4225" s="39">
        <f>48*2</f>
        <v>96</v>
      </c>
      <c r="H4225" s="114"/>
    </row>
    <row r="4226" spans="1:8" ht="15.75" customHeight="1" x14ac:dyDescent="0.25">
      <c r="A4226" s="104"/>
      <c r="B4226" s="14"/>
      <c r="C4226" s="21"/>
      <c r="D4226" s="25"/>
      <c r="E4226" s="13"/>
      <c r="F4226" s="25"/>
      <c r="G4226" s="21"/>
    </row>
    <row r="4227" spans="1:8" ht="15.75" customHeight="1" x14ac:dyDescent="0.2">
      <c r="A4227" s="266" t="s">
        <v>13</v>
      </c>
      <c r="B4227" s="267"/>
      <c r="C4227" s="267"/>
      <c r="D4227" s="268"/>
      <c r="E4227" s="19">
        <f>SUM(E4217:E4226)</f>
        <v>163</v>
      </c>
      <c r="F4227" s="19"/>
      <c r="G4227" s="97">
        <f>SUM(G4217:G4226)</f>
        <v>8472</v>
      </c>
    </row>
    <row r="4229" spans="1:8" ht="18" x14ac:dyDescent="0.25">
      <c r="A4229" s="3"/>
    </row>
    <row r="4230" spans="1:8" ht="18" x14ac:dyDescent="0.25">
      <c r="A4230" s="3"/>
    </row>
    <row r="4233" spans="1:8" ht="18" x14ac:dyDescent="0.25">
      <c r="A4233" s="3" t="s">
        <v>17</v>
      </c>
    </row>
    <row r="4234" spans="1:8" ht="18" x14ac:dyDescent="0.25">
      <c r="A4234" s="3" t="s">
        <v>18</v>
      </c>
    </row>
    <row r="4235" spans="1:8" ht="18" x14ac:dyDescent="0.25">
      <c r="A4235" s="3"/>
    </row>
    <row r="4236" spans="1:8" ht="18" x14ac:dyDescent="0.25">
      <c r="A4236" s="3"/>
    </row>
    <row r="4237" spans="1:8" ht="18" x14ac:dyDescent="0.25">
      <c r="A4237" s="3"/>
    </row>
    <row r="4238" spans="1:8" ht="18" x14ac:dyDescent="0.25">
      <c r="A4238" s="3"/>
    </row>
    <row r="4239" spans="1:8" ht="18" x14ac:dyDescent="0.25">
      <c r="A4239" s="3"/>
    </row>
    <row r="4240" spans="1:8" ht="18" x14ac:dyDescent="0.25">
      <c r="A4240" s="3"/>
    </row>
    <row r="4241" spans="1:7" ht="18" x14ac:dyDescent="0.25">
      <c r="A4241" s="3"/>
    </row>
    <row r="4242" spans="1:7" ht="18" x14ac:dyDescent="0.25">
      <c r="A4242" s="3"/>
    </row>
    <row r="4243" spans="1:7" ht="18" x14ac:dyDescent="0.25">
      <c r="A4243" s="3"/>
    </row>
    <row r="4244" spans="1:7" ht="15.75" x14ac:dyDescent="0.25">
      <c r="A4244" s="1" t="s">
        <v>380</v>
      </c>
    </row>
    <row r="4246" spans="1:7" ht="18" x14ac:dyDescent="0.25">
      <c r="A4246" s="3" t="s">
        <v>0</v>
      </c>
      <c r="B4246" s="4"/>
      <c r="E4246" s="5" t="s">
        <v>381</v>
      </c>
      <c r="G4246" s="5"/>
    </row>
    <row r="4247" spans="1:7" ht="18" x14ac:dyDescent="0.25">
      <c r="A4247" s="3"/>
      <c r="B4247" s="3" t="s">
        <v>1</v>
      </c>
      <c r="C4247" s="198"/>
      <c r="D4247" s="3"/>
      <c r="E4247" s="3"/>
      <c r="F4247" s="3"/>
      <c r="G4247" s="3"/>
    </row>
    <row r="4248" spans="1:7" ht="18" x14ac:dyDescent="0.25">
      <c r="A4248" s="3"/>
      <c r="B4248" s="3" t="s">
        <v>2</v>
      </c>
      <c r="C4248" s="198"/>
      <c r="D4248" s="3"/>
      <c r="E4248" s="3"/>
      <c r="F4248" s="3"/>
      <c r="G4248" s="3"/>
    </row>
    <row r="4249" spans="1:7" ht="18" x14ac:dyDescent="0.25">
      <c r="A4249" s="3"/>
      <c r="B4249" s="3"/>
      <c r="C4249" s="198"/>
      <c r="D4249" s="3"/>
      <c r="E4249" s="3"/>
      <c r="F4249" s="3"/>
      <c r="G4249" s="3"/>
    </row>
    <row r="4250" spans="1:7" ht="18" x14ac:dyDescent="0.25">
      <c r="A4250" s="5" t="s">
        <v>3</v>
      </c>
      <c r="B4250" s="5"/>
      <c r="C4250" s="198"/>
      <c r="D4250" s="5"/>
      <c r="E4250" s="3"/>
      <c r="F4250" s="5"/>
      <c r="G4250" s="3"/>
    </row>
    <row r="4251" spans="1:7" ht="18" x14ac:dyDescent="0.25">
      <c r="A4251" s="3"/>
      <c r="B4251" s="3" t="s">
        <v>4</v>
      </c>
      <c r="C4251" s="198"/>
      <c r="D4251" s="3"/>
      <c r="E4251" s="3"/>
      <c r="F4251" s="3"/>
      <c r="G4251" s="3"/>
    </row>
    <row r="4252" spans="1:7" ht="18" x14ac:dyDescent="0.25">
      <c r="A4252" s="3" t="s">
        <v>5</v>
      </c>
      <c r="B4252" s="3"/>
      <c r="C4252" s="198"/>
      <c r="D4252" s="3"/>
      <c r="E4252" s="3"/>
      <c r="F4252" s="3"/>
      <c r="G4252" s="3"/>
    </row>
    <row r="4253" spans="1:7" ht="18" x14ac:dyDescent="0.25">
      <c r="A4253" s="3"/>
      <c r="B4253" s="3"/>
      <c r="C4253" s="198"/>
      <c r="D4253" s="3"/>
      <c r="E4253" s="3"/>
      <c r="F4253" s="3"/>
      <c r="G4253" s="3"/>
    </row>
    <row r="4254" spans="1:7" ht="18" x14ac:dyDescent="0.25">
      <c r="A4254" s="3" t="s">
        <v>6</v>
      </c>
      <c r="B4254" s="3"/>
      <c r="C4254" s="198"/>
      <c r="D4254" s="3"/>
      <c r="E4254" s="3"/>
      <c r="F4254" s="3"/>
      <c r="G4254" s="3"/>
    </row>
    <row r="4255" spans="1:7" ht="15.75" x14ac:dyDescent="0.25">
      <c r="A4255" s="6"/>
      <c r="B4255" s="6"/>
      <c r="C4255" s="199"/>
      <c r="D4255" s="6"/>
      <c r="E4255" s="6"/>
      <c r="F4255" s="6"/>
      <c r="G4255" s="6"/>
    </row>
    <row r="4256" spans="1:7" ht="31.5" x14ac:dyDescent="0.2">
      <c r="A4256" s="7" t="s">
        <v>7</v>
      </c>
      <c r="B4256" s="8" t="s">
        <v>8</v>
      </c>
      <c r="C4256" s="8" t="s">
        <v>9</v>
      </c>
      <c r="D4256" s="7" t="s">
        <v>10</v>
      </c>
      <c r="E4256" s="7" t="s">
        <v>11</v>
      </c>
      <c r="F4256" s="7" t="s">
        <v>10</v>
      </c>
      <c r="G4256" s="7" t="s">
        <v>12</v>
      </c>
    </row>
    <row r="4257" spans="1:8" ht="15.75" customHeight="1" x14ac:dyDescent="0.2">
      <c r="A4257" s="269" t="s">
        <v>87</v>
      </c>
      <c r="B4257" s="270"/>
      <c r="C4257" s="270"/>
      <c r="D4257" s="270"/>
      <c r="E4257" s="270"/>
      <c r="F4257" s="270"/>
      <c r="G4257" s="271"/>
    </row>
    <row r="4258" spans="1:8" s="10" customFormat="1" ht="15.75" customHeight="1" x14ac:dyDescent="0.25">
      <c r="A4258" s="11">
        <v>1</v>
      </c>
      <c r="B4258" s="66" t="s">
        <v>23</v>
      </c>
      <c r="C4258" s="204" t="s">
        <v>31</v>
      </c>
      <c r="D4258" s="40">
        <v>19</v>
      </c>
      <c r="E4258" s="38">
        <v>82</v>
      </c>
      <c r="F4258" s="40">
        <v>19</v>
      </c>
      <c r="G4258" s="39">
        <f>+E4258*54</f>
        <v>4428</v>
      </c>
      <c r="H4258" s="114"/>
    </row>
    <row r="4259" spans="1:8" s="10" customFormat="1" ht="15.75" customHeight="1" x14ac:dyDescent="0.25">
      <c r="A4259" s="11">
        <v>2</v>
      </c>
      <c r="B4259" s="66" t="s">
        <v>23</v>
      </c>
      <c r="C4259" s="204" t="s">
        <v>51</v>
      </c>
      <c r="D4259" s="40">
        <v>36</v>
      </c>
      <c r="E4259" s="38">
        <v>11</v>
      </c>
      <c r="F4259" s="40">
        <v>36</v>
      </c>
      <c r="G4259" s="39">
        <f>+E4259*48</f>
        <v>528</v>
      </c>
      <c r="H4259" s="114"/>
    </row>
    <row r="4260" spans="1:8" s="10" customFormat="1" ht="15.75" customHeight="1" x14ac:dyDescent="0.25">
      <c r="A4260" s="11">
        <v>3</v>
      </c>
      <c r="B4260" s="66" t="s">
        <v>19</v>
      </c>
      <c r="C4260" s="204" t="s">
        <v>20</v>
      </c>
      <c r="D4260" s="40">
        <v>168</v>
      </c>
      <c r="E4260" s="38">
        <v>5</v>
      </c>
      <c r="F4260" s="40">
        <v>168</v>
      </c>
      <c r="G4260" s="39">
        <f>+E4260*54</f>
        <v>270</v>
      </c>
      <c r="H4260" s="114"/>
    </row>
    <row r="4261" spans="1:8" ht="15.75" customHeight="1" x14ac:dyDescent="0.2">
      <c r="A4261" s="263" t="s">
        <v>45</v>
      </c>
      <c r="B4261" s="264"/>
      <c r="C4261" s="264"/>
      <c r="D4261" s="264"/>
      <c r="E4261" s="264"/>
      <c r="F4261" s="264"/>
      <c r="G4261" s="265"/>
    </row>
    <row r="4262" spans="1:8" s="10" customFormat="1" ht="15.75" customHeight="1" x14ac:dyDescent="0.25">
      <c r="A4262" s="11">
        <v>1</v>
      </c>
      <c r="B4262" s="66" t="s">
        <v>19</v>
      </c>
      <c r="C4262" s="204" t="s">
        <v>52</v>
      </c>
      <c r="D4262" s="40" t="s">
        <v>310</v>
      </c>
      <c r="E4262" s="38">
        <v>10</v>
      </c>
      <c r="F4262" s="40" t="s">
        <v>310</v>
      </c>
      <c r="G4262" s="39">
        <f>+E4262*50</f>
        <v>500</v>
      </c>
      <c r="H4262" s="114"/>
    </row>
    <row r="4263" spans="1:8" s="10" customFormat="1" ht="15.75" customHeight="1" x14ac:dyDescent="0.25">
      <c r="A4263" s="11">
        <v>2</v>
      </c>
      <c r="B4263" s="66" t="s">
        <v>89</v>
      </c>
      <c r="C4263" s="204" t="s">
        <v>52</v>
      </c>
      <c r="D4263" s="40" t="s">
        <v>310</v>
      </c>
      <c r="E4263" s="38">
        <v>20</v>
      </c>
      <c r="F4263" s="40" t="s">
        <v>310</v>
      </c>
      <c r="G4263" s="39">
        <f>+E4263*50</f>
        <v>1000</v>
      </c>
      <c r="H4263" s="114"/>
    </row>
    <row r="4264" spans="1:8" s="10" customFormat="1" ht="15.75" customHeight="1" x14ac:dyDescent="0.25">
      <c r="A4264" s="11">
        <v>3</v>
      </c>
      <c r="B4264" s="66" t="s">
        <v>28</v>
      </c>
      <c r="C4264" s="204" t="s">
        <v>52</v>
      </c>
      <c r="D4264" s="40" t="s">
        <v>310</v>
      </c>
      <c r="E4264" s="38">
        <v>33</v>
      </c>
      <c r="F4264" s="40" t="s">
        <v>310</v>
      </c>
      <c r="G4264" s="39">
        <f>+E4264*50</f>
        <v>1650</v>
      </c>
      <c r="H4264" s="114"/>
    </row>
    <row r="4265" spans="1:8" s="10" customFormat="1" ht="15.75" customHeight="1" x14ac:dyDescent="0.25">
      <c r="A4265" s="11">
        <v>4</v>
      </c>
      <c r="B4265" s="66" t="s">
        <v>28</v>
      </c>
      <c r="C4265" s="204" t="s">
        <v>29</v>
      </c>
      <c r="D4265" s="40" t="s">
        <v>181</v>
      </c>
      <c r="E4265" s="38">
        <v>2</v>
      </c>
      <c r="F4265" s="40" t="s">
        <v>181</v>
      </c>
      <c r="G4265" s="39">
        <f>48*2</f>
        <v>96</v>
      </c>
      <c r="H4265" s="114"/>
    </row>
    <row r="4266" spans="1:8" ht="15.75" customHeight="1" x14ac:dyDescent="0.25">
      <c r="A4266" s="105"/>
      <c r="B4266" s="14"/>
      <c r="C4266" s="21"/>
      <c r="D4266" s="25"/>
      <c r="E4266" s="13"/>
      <c r="F4266" s="25"/>
      <c r="G4266" s="21"/>
    </row>
    <row r="4267" spans="1:8" ht="15.75" customHeight="1" x14ac:dyDescent="0.2">
      <c r="A4267" s="266" t="s">
        <v>13</v>
      </c>
      <c r="B4267" s="267"/>
      <c r="C4267" s="267"/>
      <c r="D4267" s="268"/>
      <c r="E4267" s="19">
        <f>SUM(E4257:E4266)</f>
        <v>163</v>
      </c>
      <c r="F4267" s="19"/>
      <c r="G4267" s="97">
        <f>SUM(G4257:G4266)</f>
        <v>8472</v>
      </c>
    </row>
    <row r="4269" spans="1:8" ht="18" x14ac:dyDescent="0.25">
      <c r="A4269" s="3"/>
    </row>
    <row r="4270" spans="1:8" ht="18" x14ac:dyDescent="0.25">
      <c r="A4270" s="3"/>
    </row>
    <row r="4273" spans="1:1" ht="18" x14ac:dyDescent="0.25">
      <c r="A4273" s="3" t="s">
        <v>17</v>
      </c>
    </row>
    <row r="4274" spans="1:1" ht="18" x14ac:dyDescent="0.25">
      <c r="A4274" s="3" t="s">
        <v>18</v>
      </c>
    </row>
    <row r="4288" spans="1:1" ht="15.75" x14ac:dyDescent="0.25">
      <c r="A4288" s="1" t="s">
        <v>382</v>
      </c>
    </row>
    <row r="4290" spans="1:8" ht="18" x14ac:dyDescent="0.25">
      <c r="A4290" s="3" t="s">
        <v>0</v>
      </c>
      <c r="B4290" s="4"/>
      <c r="E4290" s="5" t="s">
        <v>381</v>
      </c>
      <c r="G4290" s="5"/>
    </row>
    <row r="4291" spans="1:8" ht="18" x14ac:dyDescent="0.25">
      <c r="A4291" s="3"/>
      <c r="B4291" s="3" t="s">
        <v>1</v>
      </c>
      <c r="C4291" s="198"/>
      <c r="D4291" s="3"/>
      <c r="E4291" s="3"/>
      <c r="F4291" s="3"/>
      <c r="G4291" s="3"/>
    </row>
    <row r="4292" spans="1:8" ht="18" x14ac:dyDescent="0.25">
      <c r="A4292" s="3"/>
      <c r="B4292" s="3" t="s">
        <v>2</v>
      </c>
      <c r="C4292" s="198"/>
      <c r="D4292" s="3"/>
      <c r="E4292" s="3"/>
      <c r="F4292" s="3"/>
      <c r="G4292" s="3"/>
    </row>
    <row r="4293" spans="1:8" ht="18" x14ac:dyDescent="0.25">
      <c r="A4293" s="3"/>
      <c r="B4293" s="3"/>
      <c r="C4293" s="198"/>
      <c r="D4293" s="3"/>
      <c r="E4293" s="3"/>
      <c r="F4293" s="3"/>
      <c r="G4293" s="3"/>
    </row>
    <row r="4294" spans="1:8" ht="18" x14ac:dyDescent="0.25">
      <c r="A4294" s="5" t="s">
        <v>3</v>
      </c>
      <c r="B4294" s="5"/>
      <c r="C4294" s="198"/>
      <c r="D4294" s="5"/>
      <c r="E4294" s="3"/>
      <c r="F4294" s="5"/>
      <c r="G4294" s="3"/>
    </row>
    <row r="4295" spans="1:8" ht="18" x14ac:dyDescent="0.25">
      <c r="A4295" s="3"/>
      <c r="B4295" s="3" t="s">
        <v>4</v>
      </c>
      <c r="C4295" s="198"/>
      <c r="D4295" s="3"/>
      <c r="E4295" s="3"/>
      <c r="F4295" s="3"/>
      <c r="G4295" s="3"/>
    </row>
    <row r="4296" spans="1:8" ht="18" x14ac:dyDescent="0.25">
      <c r="A4296" s="3" t="s">
        <v>5</v>
      </c>
      <c r="B4296" s="3"/>
      <c r="C4296" s="198"/>
      <c r="D4296" s="3"/>
      <c r="E4296" s="3"/>
      <c r="F4296" s="3"/>
      <c r="G4296" s="3"/>
    </row>
    <row r="4297" spans="1:8" ht="18" x14ac:dyDescent="0.25">
      <c r="A4297" s="3"/>
      <c r="B4297" s="3"/>
      <c r="C4297" s="198"/>
      <c r="D4297" s="3"/>
      <c r="E4297" s="3"/>
      <c r="F4297" s="3"/>
      <c r="G4297" s="3"/>
    </row>
    <row r="4298" spans="1:8" ht="18" x14ac:dyDescent="0.25">
      <c r="A4298" s="3" t="s">
        <v>6</v>
      </c>
      <c r="B4298" s="3"/>
      <c r="C4298" s="198"/>
      <c r="D4298" s="3"/>
      <c r="E4298" s="3"/>
      <c r="F4298" s="3"/>
      <c r="G4298" s="3"/>
    </row>
    <row r="4299" spans="1:8" ht="15.75" x14ac:dyDescent="0.25">
      <c r="A4299" s="6"/>
      <c r="B4299" s="6"/>
      <c r="C4299" s="199"/>
      <c r="D4299" s="6"/>
      <c r="E4299" s="6"/>
      <c r="F4299" s="6"/>
      <c r="G4299" s="6"/>
    </row>
    <row r="4300" spans="1:8" ht="31.5" x14ac:dyDescent="0.2">
      <c r="A4300" s="7" t="s">
        <v>7</v>
      </c>
      <c r="B4300" s="8" t="s">
        <v>8</v>
      </c>
      <c r="C4300" s="8" t="s">
        <v>9</v>
      </c>
      <c r="D4300" s="7" t="s">
        <v>10</v>
      </c>
      <c r="E4300" s="7" t="s">
        <v>11</v>
      </c>
      <c r="F4300" s="7" t="s">
        <v>10</v>
      </c>
      <c r="G4300" s="7" t="s">
        <v>12</v>
      </c>
    </row>
    <row r="4301" spans="1:8" ht="15.75" customHeight="1" x14ac:dyDescent="0.2">
      <c r="A4301" s="269" t="s">
        <v>87</v>
      </c>
      <c r="B4301" s="270"/>
      <c r="C4301" s="270"/>
      <c r="D4301" s="270"/>
      <c r="E4301" s="270"/>
      <c r="F4301" s="270"/>
      <c r="G4301" s="271"/>
    </row>
    <row r="4302" spans="1:8" s="10" customFormat="1" ht="15.75" customHeight="1" x14ac:dyDescent="0.25">
      <c r="A4302" s="11">
        <v>1</v>
      </c>
      <c r="B4302" s="66" t="s">
        <v>237</v>
      </c>
      <c r="C4302" s="204" t="s">
        <v>24</v>
      </c>
      <c r="D4302" s="40">
        <v>86</v>
      </c>
      <c r="E4302" s="38">
        <v>35</v>
      </c>
      <c r="F4302" s="40">
        <v>86</v>
      </c>
      <c r="G4302" s="39">
        <f>+E4302*54</f>
        <v>1890</v>
      </c>
      <c r="H4302" s="114"/>
    </row>
    <row r="4303" spans="1:8" s="10" customFormat="1" ht="15.75" customHeight="1" x14ac:dyDescent="0.25">
      <c r="A4303" s="11"/>
      <c r="B4303" s="66"/>
      <c r="C4303" s="204"/>
      <c r="D4303" s="40"/>
      <c r="E4303" s="38"/>
      <c r="F4303" s="40"/>
      <c r="G4303" s="39"/>
      <c r="H4303" s="114"/>
    </row>
    <row r="4304" spans="1:8" s="10" customFormat="1" ht="15.75" customHeight="1" x14ac:dyDescent="0.25">
      <c r="A4304" s="11"/>
      <c r="B4304" s="66"/>
      <c r="C4304" s="204"/>
      <c r="D4304" s="40"/>
      <c r="E4304" s="38"/>
      <c r="F4304" s="40"/>
      <c r="G4304" s="39"/>
      <c r="H4304" s="114"/>
    </row>
    <row r="4305" spans="1:7" ht="15.75" customHeight="1" x14ac:dyDescent="0.25">
      <c r="A4305" s="105"/>
      <c r="B4305" s="14"/>
      <c r="C4305" s="21"/>
      <c r="D4305" s="25"/>
      <c r="E4305" s="13"/>
      <c r="F4305" s="25"/>
      <c r="G4305" s="21"/>
    </row>
    <row r="4306" spans="1:7" ht="15.75" customHeight="1" x14ac:dyDescent="0.2">
      <c r="A4306" s="266" t="s">
        <v>13</v>
      </c>
      <c r="B4306" s="267"/>
      <c r="C4306" s="267"/>
      <c r="D4306" s="268"/>
      <c r="E4306" s="19">
        <f>SUM(E4301:E4305)</f>
        <v>35</v>
      </c>
      <c r="F4306" s="19"/>
      <c r="G4306" s="97">
        <f>SUM(G4301:G4305)</f>
        <v>1890</v>
      </c>
    </row>
    <row r="4308" spans="1:7" ht="18" x14ac:dyDescent="0.25">
      <c r="A4308" s="3"/>
    </row>
    <row r="4309" spans="1:7" ht="18" x14ac:dyDescent="0.25">
      <c r="A4309" s="3"/>
    </row>
    <row r="4312" spans="1:7" ht="18" x14ac:dyDescent="0.25">
      <c r="A4312" s="3" t="s">
        <v>17</v>
      </c>
    </row>
    <row r="4313" spans="1:7" ht="18" x14ac:dyDescent="0.25">
      <c r="A4313" s="3" t="s">
        <v>18</v>
      </c>
    </row>
    <row r="4328" spans="1:7" ht="15.75" x14ac:dyDescent="0.25">
      <c r="A4328" s="1" t="s">
        <v>384</v>
      </c>
    </row>
    <row r="4330" spans="1:7" ht="18" x14ac:dyDescent="0.25">
      <c r="A4330" s="3" t="s">
        <v>0</v>
      </c>
      <c r="B4330" s="4"/>
      <c r="E4330" s="5" t="s">
        <v>383</v>
      </c>
      <c r="G4330" s="5"/>
    </row>
    <row r="4331" spans="1:7" ht="18" x14ac:dyDescent="0.25">
      <c r="A4331" s="3"/>
      <c r="B4331" s="3" t="s">
        <v>1</v>
      </c>
      <c r="C4331" s="198"/>
      <c r="D4331" s="3"/>
      <c r="E4331" s="3"/>
      <c r="F4331" s="3"/>
      <c r="G4331" s="3"/>
    </row>
    <row r="4332" spans="1:7" ht="18" x14ac:dyDescent="0.25">
      <c r="A4332" s="3"/>
      <c r="B4332" s="3" t="s">
        <v>2</v>
      </c>
      <c r="C4332" s="198"/>
      <c r="D4332" s="3"/>
      <c r="E4332" s="3"/>
      <c r="F4332" s="3"/>
      <c r="G4332" s="3"/>
    </row>
    <row r="4333" spans="1:7" ht="18" x14ac:dyDescent="0.25">
      <c r="A4333" s="3"/>
      <c r="B4333" s="3"/>
      <c r="C4333" s="198"/>
      <c r="D4333" s="3"/>
      <c r="E4333" s="3"/>
      <c r="F4333" s="3"/>
      <c r="G4333" s="3"/>
    </row>
    <row r="4334" spans="1:7" ht="18" x14ac:dyDescent="0.25">
      <c r="A4334" s="5" t="s">
        <v>3</v>
      </c>
      <c r="B4334" s="5"/>
      <c r="C4334" s="198"/>
      <c r="D4334" s="5"/>
      <c r="E4334" s="3"/>
      <c r="F4334" s="5"/>
      <c r="G4334" s="3"/>
    </row>
    <row r="4335" spans="1:7" ht="18" x14ac:dyDescent="0.25">
      <c r="A4335" s="3"/>
      <c r="B4335" s="3" t="s">
        <v>4</v>
      </c>
      <c r="C4335" s="198"/>
      <c r="D4335" s="3"/>
      <c r="E4335" s="3"/>
      <c r="F4335" s="3"/>
      <c r="G4335" s="3"/>
    </row>
    <row r="4336" spans="1:7" ht="18" x14ac:dyDescent="0.25">
      <c r="A4336" s="3" t="s">
        <v>5</v>
      </c>
      <c r="B4336" s="3"/>
      <c r="C4336" s="198"/>
      <c r="D4336" s="3"/>
      <c r="E4336" s="3"/>
      <c r="F4336" s="3"/>
      <c r="G4336" s="3"/>
    </row>
    <row r="4337" spans="1:8" ht="18" x14ac:dyDescent="0.25">
      <c r="A4337" s="3"/>
      <c r="B4337" s="3"/>
      <c r="C4337" s="198"/>
      <c r="D4337" s="3"/>
      <c r="E4337" s="3"/>
      <c r="F4337" s="3"/>
      <c r="G4337" s="3"/>
    </row>
    <row r="4338" spans="1:8" ht="18" x14ac:dyDescent="0.25">
      <c r="A4338" s="3" t="s">
        <v>6</v>
      </c>
      <c r="B4338" s="3"/>
      <c r="C4338" s="198"/>
      <c r="D4338" s="3"/>
      <c r="E4338" s="3"/>
      <c r="F4338" s="3"/>
      <c r="G4338" s="3"/>
    </row>
    <row r="4339" spans="1:8" ht="15.75" x14ac:dyDescent="0.25">
      <c r="A4339" s="6"/>
      <c r="B4339" s="6"/>
      <c r="C4339" s="199"/>
      <c r="D4339" s="6"/>
      <c r="E4339" s="6"/>
      <c r="F4339" s="6"/>
      <c r="G4339" s="6"/>
    </row>
    <row r="4340" spans="1:8" ht="31.5" x14ac:dyDescent="0.2">
      <c r="A4340" s="7" t="s">
        <v>7</v>
      </c>
      <c r="B4340" s="8" t="s">
        <v>8</v>
      </c>
      <c r="C4340" s="8" t="s">
        <v>9</v>
      </c>
      <c r="D4340" s="7" t="s">
        <v>10</v>
      </c>
      <c r="E4340" s="7" t="s">
        <v>11</v>
      </c>
      <c r="F4340" s="7" t="s">
        <v>10</v>
      </c>
      <c r="G4340" s="7" t="s">
        <v>12</v>
      </c>
    </row>
    <row r="4341" spans="1:8" ht="15.75" customHeight="1" x14ac:dyDescent="0.2">
      <c r="A4341" s="269" t="s">
        <v>45</v>
      </c>
      <c r="B4341" s="270"/>
      <c r="C4341" s="270"/>
      <c r="D4341" s="270"/>
      <c r="E4341" s="270"/>
      <c r="F4341" s="270"/>
      <c r="G4341" s="271"/>
    </row>
    <row r="4342" spans="1:8" s="10" customFormat="1" ht="15.75" customHeight="1" x14ac:dyDescent="0.25">
      <c r="A4342" s="11">
        <v>1</v>
      </c>
      <c r="B4342" s="66" t="s">
        <v>237</v>
      </c>
      <c r="C4342" s="204" t="s">
        <v>113</v>
      </c>
      <c r="D4342" s="40" t="s">
        <v>310</v>
      </c>
      <c r="E4342" s="38">
        <v>120</v>
      </c>
      <c r="F4342" s="40" t="s">
        <v>310</v>
      </c>
      <c r="G4342" s="39">
        <f>+E4342*50</f>
        <v>6000</v>
      </c>
      <c r="H4342" s="114"/>
    </row>
    <row r="4343" spans="1:8" s="10" customFormat="1" ht="15.75" customHeight="1" x14ac:dyDescent="0.25">
      <c r="A4343" s="11">
        <v>2</v>
      </c>
      <c r="B4343" s="66" t="s">
        <v>277</v>
      </c>
      <c r="C4343" s="204" t="s">
        <v>113</v>
      </c>
      <c r="D4343" s="40" t="s">
        <v>310</v>
      </c>
      <c r="E4343" s="38">
        <v>120</v>
      </c>
      <c r="F4343" s="40" t="s">
        <v>310</v>
      </c>
      <c r="G4343" s="39">
        <f>+E4343*50</f>
        <v>6000</v>
      </c>
      <c r="H4343" s="114"/>
    </row>
    <row r="4344" spans="1:8" s="10" customFormat="1" ht="15.75" customHeight="1" x14ac:dyDescent="0.25">
      <c r="A4344" s="11"/>
      <c r="B4344" s="66"/>
      <c r="C4344" s="204"/>
      <c r="D4344" s="40"/>
      <c r="E4344" s="38"/>
      <c r="F4344" s="40"/>
      <c r="G4344" s="39"/>
      <c r="H4344" s="114"/>
    </row>
    <row r="4345" spans="1:8" ht="15.75" customHeight="1" x14ac:dyDescent="0.25">
      <c r="A4345" s="106"/>
      <c r="B4345" s="14"/>
      <c r="C4345" s="21"/>
      <c r="D4345" s="25"/>
      <c r="E4345" s="13"/>
      <c r="F4345" s="25"/>
      <c r="G4345" s="21"/>
    </row>
    <row r="4346" spans="1:8" ht="15.75" customHeight="1" x14ac:dyDescent="0.2">
      <c r="A4346" s="266" t="s">
        <v>13</v>
      </c>
      <c r="B4346" s="267"/>
      <c r="C4346" s="267"/>
      <c r="D4346" s="268"/>
      <c r="E4346" s="19">
        <f>SUM(E4341:E4345)</f>
        <v>240</v>
      </c>
      <c r="F4346" s="19"/>
      <c r="G4346" s="97">
        <f>SUM(G4341:G4345)</f>
        <v>12000</v>
      </c>
    </row>
    <row r="4348" spans="1:8" ht="18" x14ac:dyDescent="0.25">
      <c r="A4348" s="3"/>
    </row>
    <row r="4349" spans="1:8" ht="18" x14ac:dyDescent="0.25">
      <c r="A4349" s="3"/>
    </row>
    <row r="4352" spans="1:8" ht="18" x14ac:dyDescent="0.25">
      <c r="A4352" s="3" t="s">
        <v>17</v>
      </c>
    </row>
    <row r="4353" spans="1:1" ht="18" x14ac:dyDescent="0.25">
      <c r="A4353" s="3" t="s">
        <v>18</v>
      </c>
    </row>
    <row r="4370" spans="1:8" ht="15.75" x14ac:dyDescent="0.25">
      <c r="A4370" s="1" t="s">
        <v>385</v>
      </c>
    </row>
    <row r="4372" spans="1:8" ht="18" x14ac:dyDescent="0.25">
      <c r="A4372" s="3" t="s">
        <v>0</v>
      </c>
      <c r="B4372" s="4"/>
      <c r="E4372" s="5" t="s">
        <v>383</v>
      </c>
      <c r="G4372" s="5"/>
    </row>
    <row r="4373" spans="1:8" ht="18" x14ac:dyDescent="0.25">
      <c r="A4373" s="3"/>
      <c r="B4373" s="3" t="s">
        <v>1</v>
      </c>
      <c r="C4373" s="198"/>
      <c r="D4373" s="3"/>
      <c r="E4373" s="3"/>
      <c r="F4373" s="3"/>
      <c r="G4373" s="3"/>
    </row>
    <row r="4374" spans="1:8" ht="18" x14ac:dyDescent="0.25">
      <c r="A4374" s="3"/>
      <c r="B4374" s="3" t="s">
        <v>2</v>
      </c>
      <c r="C4374" s="198"/>
      <c r="D4374" s="3"/>
      <c r="E4374" s="3"/>
      <c r="F4374" s="3"/>
      <c r="G4374" s="3"/>
    </row>
    <row r="4375" spans="1:8" ht="18" x14ac:dyDescent="0.25">
      <c r="A4375" s="3"/>
      <c r="B4375" s="3"/>
      <c r="C4375" s="198"/>
      <c r="D4375" s="3"/>
      <c r="E4375" s="3"/>
      <c r="F4375" s="3"/>
      <c r="G4375" s="3"/>
    </row>
    <row r="4376" spans="1:8" ht="18" x14ac:dyDescent="0.25">
      <c r="A4376" s="5" t="s">
        <v>3</v>
      </c>
      <c r="B4376" s="5"/>
      <c r="C4376" s="198"/>
      <c r="D4376" s="5"/>
      <c r="E4376" s="3"/>
      <c r="F4376" s="5"/>
      <c r="G4376" s="3"/>
    </row>
    <row r="4377" spans="1:8" ht="18" x14ac:dyDescent="0.25">
      <c r="A4377" s="3"/>
      <c r="B4377" s="3" t="s">
        <v>4</v>
      </c>
      <c r="C4377" s="198"/>
      <c r="D4377" s="3"/>
      <c r="E4377" s="3"/>
      <c r="F4377" s="3"/>
      <c r="G4377" s="3"/>
    </row>
    <row r="4378" spans="1:8" ht="18" x14ac:dyDescent="0.25">
      <c r="A4378" s="3" t="s">
        <v>5</v>
      </c>
      <c r="B4378" s="3"/>
      <c r="C4378" s="198"/>
      <c r="D4378" s="3"/>
      <c r="E4378" s="3"/>
      <c r="F4378" s="3"/>
      <c r="G4378" s="3"/>
    </row>
    <row r="4379" spans="1:8" ht="18" x14ac:dyDescent="0.25">
      <c r="A4379" s="3"/>
      <c r="B4379" s="3"/>
      <c r="C4379" s="198"/>
      <c r="D4379" s="3"/>
      <c r="E4379" s="3"/>
      <c r="F4379" s="3"/>
      <c r="G4379" s="3"/>
    </row>
    <row r="4380" spans="1:8" ht="18" x14ac:dyDescent="0.25">
      <c r="A4380" s="3" t="s">
        <v>6</v>
      </c>
      <c r="B4380" s="3"/>
      <c r="C4380" s="198"/>
      <c r="D4380" s="3"/>
      <c r="E4380" s="3"/>
      <c r="F4380" s="3"/>
      <c r="G4380" s="3"/>
    </row>
    <row r="4381" spans="1:8" ht="15.75" x14ac:dyDescent="0.25">
      <c r="A4381" s="6"/>
      <c r="B4381" s="6"/>
      <c r="C4381" s="199"/>
      <c r="D4381" s="6"/>
      <c r="E4381" s="6"/>
      <c r="F4381" s="6"/>
      <c r="G4381" s="6"/>
    </row>
    <row r="4382" spans="1:8" ht="31.5" x14ac:dyDescent="0.2">
      <c r="A4382" s="7" t="s">
        <v>7</v>
      </c>
      <c r="B4382" s="8" t="s">
        <v>8</v>
      </c>
      <c r="C4382" s="8" t="s">
        <v>9</v>
      </c>
      <c r="D4382" s="7" t="s">
        <v>10</v>
      </c>
      <c r="E4382" s="7" t="s">
        <v>11</v>
      </c>
      <c r="F4382" s="7" t="s">
        <v>10</v>
      </c>
      <c r="G4382" s="7" t="s">
        <v>12</v>
      </c>
    </row>
    <row r="4383" spans="1:8" ht="15.75" customHeight="1" x14ac:dyDescent="0.2">
      <c r="A4383" s="269" t="s">
        <v>45</v>
      </c>
      <c r="B4383" s="270"/>
      <c r="C4383" s="270"/>
      <c r="D4383" s="270"/>
      <c r="E4383" s="270"/>
      <c r="F4383" s="270"/>
      <c r="G4383" s="271"/>
    </row>
    <row r="4384" spans="1:8" s="10" customFormat="1" ht="15.75" customHeight="1" x14ac:dyDescent="0.25">
      <c r="A4384" s="109">
        <v>1</v>
      </c>
      <c r="B4384" s="38" t="s">
        <v>386</v>
      </c>
      <c r="C4384" s="204" t="s">
        <v>387</v>
      </c>
      <c r="D4384" s="40" t="s">
        <v>310</v>
      </c>
      <c r="E4384" s="38">
        <v>6</v>
      </c>
      <c r="F4384" s="40" t="s">
        <v>310</v>
      </c>
      <c r="G4384" s="110">
        <f>+E4384*50</f>
        <v>300</v>
      </c>
      <c r="H4384" s="114"/>
    </row>
    <row r="4385" spans="1:8" s="10" customFormat="1" ht="15.75" customHeight="1" x14ac:dyDescent="0.25">
      <c r="A4385" s="11"/>
      <c r="B4385" s="66"/>
      <c r="C4385" s="204"/>
      <c r="D4385" s="40"/>
      <c r="E4385" s="38"/>
      <c r="F4385" s="40"/>
      <c r="G4385" s="39"/>
      <c r="H4385" s="114"/>
    </row>
    <row r="4386" spans="1:8" s="10" customFormat="1" ht="15.75" customHeight="1" x14ac:dyDescent="0.25">
      <c r="A4386" s="11"/>
      <c r="B4386" s="66"/>
      <c r="C4386" s="204"/>
      <c r="D4386" s="40"/>
      <c r="E4386" s="38"/>
      <c r="F4386" s="40"/>
      <c r="G4386" s="39"/>
      <c r="H4386" s="114"/>
    </row>
    <row r="4387" spans="1:8" ht="15.75" customHeight="1" x14ac:dyDescent="0.25">
      <c r="A4387" s="107"/>
      <c r="B4387" s="14"/>
      <c r="C4387" s="21"/>
      <c r="D4387" s="25"/>
      <c r="E4387" s="13"/>
      <c r="F4387" s="25"/>
      <c r="G4387" s="21"/>
    </row>
    <row r="4388" spans="1:8" ht="15.75" customHeight="1" x14ac:dyDescent="0.2">
      <c r="A4388" s="266" t="s">
        <v>13</v>
      </c>
      <c r="B4388" s="267"/>
      <c r="C4388" s="267"/>
      <c r="D4388" s="268"/>
      <c r="E4388" s="19">
        <f>SUM(E4383:E4387)</f>
        <v>6</v>
      </c>
      <c r="F4388" s="19"/>
      <c r="G4388" s="97">
        <f>SUM(G4383:G4387)</f>
        <v>300</v>
      </c>
    </row>
    <row r="4390" spans="1:8" ht="18" x14ac:dyDescent="0.25">
      <c r="A4390" s="3"/>
    </row>
    <row r="4391" spans="1:8" ht="18" x14ac:dyDescent="0.25">
      <c r="A4391" s="3"/>
    </row>
    <row r="4394" spans="1:8" ht="18" x14ac:dyDescent="0.25">
      <c r="A4394" s="3" t="s">
        <v>17</v>
      </c>
    </row>
    <row r="4395" spans="1:8" ht="18" x14ac:dyDescent="0.25">
      <c r="A4395" s="3" t="s">
        <v>18</v>
      </c>
    </row>
    <row r="4427" spans="1:7" ht="15.75" x14ac:dyDescent="0.25">
      <c r="A4427" s="1" t="s">
        <v>388</v>
      </c>
    </row>
    <row r="4429" spans="1:7" ht="18" x14ac:dyDescent="0.25">
      <c r="A4429" s="3" t="s">
        <v>0</v>
      </c>
      <c r="B4429" s="4"/>
      <c r="G4429" s="5" t="s">
        <v>389</v>
      </c>
    </row>
    <row r="4430" spans="1:7" ht="18" x14ac:dyDescent="0.25">
      <c r="A4430" s="3"/>
      <c r="B4430" s="3" t="s">
        <v>1</v>
      </c>
      <c r="C4430" s="198"/>
      <c r="D4430" s="3"/>
      <c r="E4430" s="3"/>
      <c r="F4430" s="3"/>
      <c r="G4430" s="3"/>
    </row>
    <row r="4431" spans="1:7" ht="18" x14ac:dyDescent="0.25">
      <c r="A4431" s="3"/>
      <c r="B4431" s="3" t="s">
        <v>2</v>
      </c>
      <c r="C4431" s="198"/>
      <c r="D4431" s="3"/>
      <c r="E4431" s="3"/>
      <c r="F4431" s="3"/>
      <c r="G4431" s="3"/>
    </row>
    <row r="4432" spans="1:7" ht="18" x14ac:dyDescent="0.25">
      <c r="A4432" s="3"/>
      <c r="B4432" s="3"/>
      <c r="C4432" s="198"/>
      <c r="D4432" s="3"/>
      <c r="E4432" s="3"/>
      <c r="F4432" s="3"/>
      <c r="G4432" s="3"/>
    </row>
    <row r="4433" spans="1:8" ht="18" x14ac:dyDescent="0.25">
      <c r="A4433" s="111" t="s">
        <v>3</v>
      </c>
      <c r="B4433" s="5"/>
      <c r="C4433" s="198"/>
      <c r="D4433" s="5"/>
      <c r="E4433" s="3"/>
      <c r="F4433" s="5"/>
      <c r="G4433" s="3"/>
    </row>
    <row r="4434" spans="1:8" ht="18" x14ac:dyDescent="0.25">
      <c r="A4434" s="3"/>
      <c r="B4434" s="3" t="s">
        <v>4</v>
      </c>
      <c r="C4434" s="198"/>
      <c r="D4434" s="3"/>
      <c r="E4434" s="3"/>
      <c r="F4434" s="3"/>
      <c r="G4434" s="3"/>
    </row>
    <row r="4435" spans="1:8" ht="18" x14ac:dyDescent="0.25">
      <c r="A4435" s="3" t="s">
        <v>5</v>
      </c>
      <c r="B4435" s="3"/>
      <c r="C4435" s="198"/>
      <c r="D4435" s="3"/>
      <c r="E4435" s="3"/>
      <c r="F4435" s="3"/>
      <c r="G4435" s="3"/>
    </row>
    <row r="4436" spans="1:8" ht="18" x14ac:dyDescent="0.25">
      <c r="A4436" s="3"/>
      <c r="B4436" s="3"/>
      <c r="C4436" s="198"/>
      <c r="D4436" s="3"/>
      <c r="E4436" s="3"/>
      <c r="F4436" s="3"/>
      <c r="G4436" s="3"/>
    </row>
    <row r="4437" spans="1:8" ht="18" x14ac:dyDescent="0.25">
      <c r="A4437" s="3" t="s">
        <v>6</v>
      </c>
      <c r="B4437" s="3"/>
      <c r="C4437" s="198"/>
      <c r="D4437" s="3"/>
      <c r="E4437" s="3"/>
      <c r="F4437" s="3"/>
      <c r="G4437" s="3"/>
    </row>
    <row r="4438" spans="1:8" ht="15.75" x14ac:dyDescent="0.25">
      <c r="A4438" s="6"/>
      <c r="B4438" s="6"/>
      <c r="C4438" s="199"/>
      <c r="D4438" s="6"/>
      <c r="E4438" s="6"/>
      <c r="F4438" s="6"/>
      <c r="G4438" s="6"/>
    </row>
    <row r="4439" spans="1:8" ht="31.5" x14ac:dyDescent="0.2">
      <c r="A4439" s="7" t="s">
        <v>7</v>
      </c>
      <c r="B4439" s="7" t="s">
        <v>8</v>
      </c>
      <c r="C4439" s="8" t="s">
        <v>9</v>
      </c>
      <c r="D4439" s="7" t="s">
        <v>10</v>
      </c>
      <c r="E4439" s="7" t="s">
        <v>11</v>
      </c>
      <c r="F4439" s="7" t="s">
        <v>10</v>
      </c>
      <c r="G4439" s="8" t="s">
        <v>12</v>
      </c>
      <c r="H4439" s="122" t="s">
        <v>390</v>
      </c>
    </row>
    <row r="4440" spans="1:8" s="10" customFormat="1" ht="15.75" customHeight="1" x14ac:dyDescent="0.25">
      <c r="A4440" s="11">
        <v>1</v>
      </c>
      <c r="B4440" s="33" t="s">
        <v>237</v>
      </c>
      <c r="C4440" s="194" t="s">
        <v>374</v>
      </c>
      <c r="D4440" s="35">
        <v>86</v>
      </c>
      <c r="E4440" s="34">
        <v>20</v>
      </c>
      <c r="F4440" s="35">
        <v>86</v>
      </c>
      <c r="G4440" s="117">
        <f>+E4440*54</f>
        <v>1080</v>
      </c>
      <c r="H4440" s="115" t="s">
        <v>164</v>
      </c>
    </row>
    <row r="4441" spans="1:8" s="10" customFormat="1" ht="15.75" customHeight="1" x14ac:dyDescent="0.25">
      <c r="A4441" s="11">
        <v>2</v>
      </c>
      <c r="B4441" s="33" t="s">
        <v>237</v>
      </c>
      <c r="C4441" s="194" t="s">
        <v>106</v>
      </c>
      <c r="D4441" s="35" t="s">
        <v>310</v>
      </c>
      <c r="E4441" s="34">
        <v>15</v>
      </c>
      <c r="F4441" s="35" t="s">
        <v>310</v>
      </c>
      <c r="G4441" s="117">
        <f>+E4441*50</f>
        <v>750</v>
      </c>
      <c r="H4441" s="115" t="s">
        <v>391</v>
      </c>
    </row>
    <row r="4442" spans="1:8" s="10" customFormat="1" ht="15.75" customHeight="1" x14ac:dyDescent="0.25">
      <c r="A4442" s="112"/>
      <c r="B4442" s="118"/>
      <c r="C4442" s="208"/>
      <c r="D4442" s="119"/>
      <c r="E4442" s="120"/>
      <c r="F4442" s="119"/>
      <c r="G4442" s="121"/>
      <c r="H4442" s="116"/>
    </row>
    <row r="4443" spans="1:8" s="10" customFormat="1" ht="15.75" customHeight="1" x14ac:dyDescent="0.25">
      <c r="A4443" s="11">
        <v>3</v>
      </c>
      <c r="B4443" s="33" t="s">
        <v>277</v>
      </c>
      <c r="C4443" s="194" t="s">
        <v>20</v>
      </c>
      <c r="D4443" s="35">
        <v>168</v>
      </c>
      <c r="E4443" s="34">
        <v>26</v>
      </c>
      <c r="F4443" s="35">
        <v>168</v>
      </c>
      <c r="G4443" s="117">
        <f>+E4443*54</f>
        <v>1404</v>
      </c>
      <c r="H4443" s="115" t="s">
        <v>164</v>
      </c>
    </row>
    <row r="4444" spans="1:8" s="10" customFormat="1" ht="15.75" customHeight="1" x14ac:dyDescent="0.25">
      <c r="A4444" s="11">
        <f>+A4443+1</f>
        <v>4</v>
      </c>
      <c r="B4444" s="33" t="s">
        <v>277</v>
      </c>
      <c r="C4444" s="194" t="s">
        <v>374</v>
      </c>
      <c r="D4444" s="35">
        <v>86</v>
      </c>
      <c r="E4444" s="34">
        <v>27</v>
      </c>
      <c r="F4444" s="35">
        <v>86</v>
      </c>
      <c r="G4444" s="117">
        <f>+E4444*54</f>
        <v>1458</v>
      </c>
      <c r="H4444" s="115" t="s">
        <v>164</v>
      </c>
    </row>
    <row r="4445" spans="1:8" s="10" customFormat="1" ht="15.75" customHeight="1" x14ac:dyDescent="0.25">
      <c r="A4445" s="11">
        <f t="shared" ref="A4445" si="30">+A4444+1</f>
        <v>5</v>
      </c>
      <c r="B4445" s="33" t="s">
        <v>277</v>
      </c>
      <c r="C4445" s="194" t="s">
        <v>365</v>
      </c>
      <c r="D4445" s="35">
        <v>109</v>
      </c>
      <c r="E4445" s="34">
        <v>28</v>
      </c>
      <c r="F4445" s="35">
        <v>109</v>
      </c>
      <c r="G4445" s="117">
        <f>+E4445*48</f>
        <v>1344</v>
      </c>
      <c r="H4445" s="115" t="s">
        <v>164</v>
      </c>
    </row>
    <row r="4446" spans="1:8" s="10" customFormat="1" ht="15.75" customHeight="1" x14ac:dyDescent="0.25">
      <c r="A4446" s="11">
        <v>6</v>
      </c>
      <c r="B4446" s="33" t="s">
        <v>277</v>
      </c>
      <c r="C4446" s="194" t="s">
        <v>392</v>
      </c>
      <c r="D4446" s="35" t="s">
        <v>310</v>
      </c>
      <c r="E4446" s="34">
        <v>29</v>
      </c>
      <c r="F4446" s="35" t="s">
        <v>310</v>
      </c>
      <c r="G4446" s="117">
        <f>+E4446*50</f>
        <v>1450</v>
      </c>
      <c r="H4446" s="115" t="s">
        <v>164</v>
      </c>
    </row>
    <row r="4447" spans="1:8" ht="15.75" customHeight="1" x14ac:dyDescent="0.25">
      <c r="A4447" s="108"/>
      <c r="B4447" s="14"/>
      <c r="C4447" s="21"/>
      <c r="D4447" s="25"/>
      <c r="E4447" s="13"/>
      <c r="F4447" s="25"/>
      <c r="G4447" s="21"/>
      <c r="H4447" s="123"/>
    </row>
    <row r="4448" spans="1:8" ht="15.75" customHeight="1" x14ac:dyDescent="0.2">
      <c r="A4448" s="266" t="s">
        <v>13</v>
      </c>
      <c r="B4448" s="267"/>
      <c r="C4448" s="267"/>
      <c r="D4448" s="268"/>
      <c r="E4448" s="19">
        <f>SUM(E4440:E4447)</f>
        <v>145</v>
      </c>
      <c r="F4448" s="19"/>
      <c r="G4448" s="97">
        <f>SUM(G4440:G4447)</f>
        <v>7486</v>
      </c>
      <c r="H4448" s="124"/>
    </row>
    <row r="4450" spans="1:2" ht="18" x14ac:dyDescent="0.25">
      <c r="A4450" s="3"/>
    </row>
    <row r="4451" spans="1:2" ht="18" x14ac:dyDescent="0.25">
      <c r="A4451" s="3"/>
    </row>
    <row r="4452" spans="1:2" x14ac:dyDescent="0.2">
      <c r="A4452" s="126" t="s">
        <v>393</v>
      </c>
      <c r="B4452" s="113"/>
    </row>
    <row r="4453" spans="1:2" x14ac:dyDescent="0.2">
      <c r="A4453" s="126" t="s">
        <v>394</v>
      </c>
      <c r="B4453" s="113"/>
    </row>
    <row r="4454" spans="1:2" ht="18" x14ac:dyDescent="0.25">
      <c r="A4454" s="3"/>
    </row>
    <row r="4455" spans="1:2" ht="18" x14ac:dyDescent="0.25">
      <c r="A4455" s="3"/>
    </row>
    <row r="4459" spans="1:2" ht="18" x14ac:dyDescent="0.25">
      <c r="A4459" s="3" t="s">
        <v>17</v>
      </c>
    </row>
    <row r="4460" spans="1:2" ht="18" x14ac:dyDescent="0.25">
      <c r="A4460" s="3" t="s">
        <v>18</v>
      </c>
    </row>
    <row r="4472" spans="1:7" ht="15.75" x14ac:dyDescent="0.25">
      <c r="A4472" s="1" t="s">
        <v>395</v>
      </c>
    </row>
    <row r="4474" spans="1:7" ht="18" x14ac:dyDescent="0.25">
      <c r="A4474" s="3" t="s">
        <v>0</v>
      </c>
      <c r="B4474" s="4"/>
      <c r="G4474" s="5" t="s">
        <v>396</v>
      </c>
    </row>
    <row r="4475" spans="1:7" ht="18" x14ac:dyDescent="0.25">
      <c r="A4475" s="3"/>
      <c r="B4475" s="3" t="s">
        <v>1</v>
      </c>
      <c r="C4475" s="198"/>
      <c r="D4475" s="3"/>
      <c r="E4475" s="3"/>
      <c r="F4475" s="3"/>
      <c r="G4475" s="3"/>
    </row>
    <row r="4476" spans="1:7" ht="18" x14ac:dyDescent="0.25">
      <c r="A4476" s="3"/>
      <c r="B4476" s="3" t="s">
        <v>2</v>
      </c>
      <c r="C4476" s="198"/>
      <c r="D4476" s="3"/>
      <c r="E4476" s="3"/>
      <c r="F4476" s="3"/>
      <c r="G4476" s="3"/>
    </row>
    <row r="4477" spans="1:7" ht="18" x14ac:dyDescent="0.25">
      <c r="A4477" s="3"/>
      <c r="B4477" s="3"/>
      <c r="C4477" s="198"/>
      <c r="D4477" s="3"/>
      <c r="E4477" s="3"/>
      <c r="F4477" s="3"/>
      <c r="G4477" s="3"/>
    </row>
    <row r="4478" spans="1:7" ht="18" x14ac:dyDescent="0.25">
      <c r="A4478" s="111" t="s">
        <v>3</v>
      </c>
      <c r="B4478" s="5"/>
      <c r="C4478" s="198"/>
      <c r="D4478" s="5"/>
      <c r="E4478" s="3"/>
      <c r="F4478" s="5"/>
      <c r="G4478" s="3"/>
    </row>
    <row r="4479" spans="1:7" ht="18" x14ac:dyDescent="0.25">
      <c r="A4479" s="3"/>
      <c r="B4479" s="3" t="s">
        <v>4</v>
      </c>
      <c r="C4479" s="198"/>
      <c r="D4479" s="3"/>
      <c r="E4479" s="3"/>
      <c r="F4479" s="3"/>
      <c r="G4479" s="3"/>
    </row>
    <row r="4480" spans="1:7" ht="18" x14ac:dyDescent="0.25">
      <c r="A4480" s="3" t="s">
        <v>5</v>
      </c>
      <c r="B4480" s="3"/>
      <c r="C4480" s="198"/>
      <c r="D4480" s="3"/>
      <c r="E4480" s="3"/>
      <c r="F4480" s="3"/>
      <c r="G4480" s="3"/>
    </row>
    <row r="4481" spans="1:8" ht="18" x14ac:dyDescent="0.25">
      <c r="A4481" s="3"/>
      <c r="B4481" s="3"/>
      <c r="C4481" s="198"/>
      <c r="D4481" s="3"/>
      <c r="E4481" s="3"/>
      <c r="F4481" s="3"/>
      <c r="G4481" s="3"/>
    </row>
    <row r="4482" spans="1:8" ht="18" x14ac:dyDescent="0.25">
      <c r="A4482" s="3" t="s">
        <v>6</v>
      </c>
      <c r="B4482" s="3"/>
      <c r="C4482" s="198"/>
      <c r="D4482" s="3"/>
      <c r="E4482" s="3"/>
      <c r="F4482" s="3"/>
      <c r="G4482" s="3"/>
    </row>
    <row r="4483" spans="1:8" ht="15.75" x14ac:dyDescent="0.25">
      <c r="A4483" s="6"/>
      <c r="B4483" s="6"/>
      <c r="C4483" s="199"/>
      <c r="D4483" s="6"/>
      <c r="E4483" s="6"/>
      <c r="F4483" s="6"/>
      <c r="G4483" s="6"/>
    </row>
    <row r="4484" spans="1:8" ht="31.5" x14ac:dyDescent="0.2">
      <c r="A4484" s="7" t="s">
        <v>7</v>
      </c>
      <c r="B4484" s="7" t="s">
        <v>8</v>
      </c>
      <c r="C4484" s="8" t="s">
        <v>9</v>
      </c>
      <c r="D4484" s="7" t="s">
        <v>10</v>
      </c>
      <c r="E4484" s="7" t="s">
        <v>11</v>
      </c>
      <c r="F4484" s="7" t="s">
        <v>10</v>
      </c>
      <c r="G4484" s="8" t="s">
        <v>12</v>
      </c>
      <c r="H4484" s="122" t="s">
        <v>390</v>
      </c>
    </row>
    <row r="4485" spans="1:8" s="10" customFormat="1" ht="15.75" customHeight="1" x14ac:dyDescent="0.25">
      <c r="A4485" s="11">
        <v>1</v>
      </c>
      <c r="B4485" s="33" t="s">
        <v>41</v>
      </c>
      <c r="C4485" s="194" t="s">
        <v>31</v>
      </c>
      <c r="D4485" s="35">
        <v>19</v>
      </c>
      <c r="E4485" s="34">
        <v>64</v>
      </c>
      <c r="F4485" s="35">
        <v>19</v>
      </c>
      <c r="G4485" s="117">
        <f>+E4485*54</f>
        <v>3456</v>
      </c>
      <c r="H4485" s="115" t="s">
        <v>2</v>
      </c>
    </row>
    <row r="4486" spans="1:8" s="10" customFormat="1" ht="15.75" customHeight="1" x14ac:dyDescent="0.25">
      <c r="A4486" s="11">
        <v>2</v>
      </c>
      <c r="B4486" s="33" t="s">
        <v>41</v>
      </c>
      <c r="C4486" s="194" t="s">
        <v>31</v>
      </c>
      <c r="D4486" s="35" t="s">
        <v>398</v>
      </c>
      <c r="E4486" s="34">
        <v>12</v>
      </c>
      <c r="F4486" s="35" t="s">
        <v>398</v>
      </c>
      <c r="G4486" s="117">
        <f>11*48+1*42</f>
        <v>570</v>
      </c>
      <c r="H4486" s="115" t="s">
        <v>391</v>
      </c>
    </row>
    <row r="4487" spans="1:8" s="10" customFormat="1" ht="15.75" customHeight="1" x14ac:dyDescent="0.25">
      <c r="A4487" s="11">
        <v>3</v>
      </c>
      <c r="B4487" s="33" t="s">
        <v>41</v>
      </c>
      <c r="C4487" s="194" t="s">
        <v>397</v>
      </c>
      <c r="D4487" s="35">
        <v>36</v>
      </c>
      <c r="E4487" s="34">
        <v>14</v>
      </c>
      <c r="F4487" s="35">
        <v>36</v>
      </c>
      <c r="G4487" s="117">
        <f>+E4487*45</f>
        <v>630</v>
      </c>
      <c r="H4487" s="115" t="s">
        <v>2</v>
      </c>
    </row>
    <row r="4488" spans="1:8" ht="15.75" customHeight="1" x14ac:dyDescent="0.25">
      <c r="A4488" s="125"/>
      <c r="B4488" s="14"/>
      <c r="C4488" s="21"/>
      <c r="D4488" s="25"/>
      <c r="E4488" s="13"/>
      <c r="F4488" s="25"/>
      <c r="G4488" s="21"/>
      <c r="H4488" s="123"/>
    </row>
    <row r="4489" spans="1:8" ht="15.75" customHeight="1" x14ac:dyDescent="0.2">
      <c r="A4489" s="266" t="s">
        <v>13</v>
      </c>
      <c r="B4489" s="267"/>
      <c r="C4489" s="267"/>
      <c r="D4489" s="268"/>
      <c r="E4489" s="19">
        <f>SUM(E4485:E4488)</f>
        <v>90</v>
      </c>
      <c r="F4489" s="19"/>
      <c r="G4489" s="97">
        <f>SUM(G4485:G4488)</f>
        <v>4656</v>
      </c>
      <c r="H4489" s="124"/>
    </row>
    <row r="4491" spans="1:8" ht="18" x14ac:dyDescent="0.25">
      <c r="A4491" s="3"/>
    </row>
    <row r="4492" spans="1:8" ht="18" x14ac:dyDescent="0.25">
      <c r="A4492" s="3"/>
    </row>
    <row r="4493" spans="1:8" x14ac:dyDescent="0.2">
      <c r="A4493" s="126"/>
      <c r="B4493" s="113"/>
    </row>
    <row r="4494" spans="1:8" x14ac:dyDescent="0.2">
      <c r="A4494" s="126"/>
      <c r="B4494" s="113"/>
    </row>
    <row r="4495" spans="1:8" ht="18" x14ac:dyDescent="0.25">
      <c r="A4495" s="3"/>
    </row>
    <row r="4496" spans="1:8" ht="18" x14ac:dyDescent="0.25">
      <c r="A4496" s="3"/>
    </row>
    <row r="4500" spans="1:1" ht="18" x14ac:dyDescent="0.25">
      <c r="A4500" s="3" t="s">
        <v>17</v>
      </c>
    </row>
    <row r="4501" spans="1:1" ht="18" x14ac:dyDescent="0.25">
      <c r="A4501" s="3" t="s">
        <v>18</v>
      </c>
    </row>
    <row r="4517" spans="1:7" ht="15.75" x14ac:dyDescent="0.25">
      <c r="A4517" s="1" t="s">
        <v>399</v>
      </c>
    </row>
    <row r="4519" spans="1:7" ht="18" x14ac:dyDescent="0.25">
      <c r="A4519" s="3" t="s">
        <v>0</v>
      </c>
      <c r="B4519" s="4"/>
      <c r="G4519" s="5" t="s">
        <v>400</v>
      </c>
    </row>
    <row r="4520" spans="1:7" ht="18" x14ac:dyDescent="0.25">
      <c r="A4520" s="3"/>
      <c r="B4520" s="3" t="s">
        <v>1</v>
      </c>
      <c r="C4520" s="198"/>
      <c r="D4520" s="3"/>
      <c r="E4520" s="3"/>
      <c r="F4520" s="3"/>
      <c r="G4520" s="3"/>
    </row>
    <row r="4521" spans="1:7" ht="18" x14ac:dyDescent="0.25">
      <c r="A4521" s="3"/>
      <c r="B4521" s="3" t="s">
        <v>2</v>
      </c>
      <c r="C4521" s="198"/>
      <c r="D4521" s="3"/>
      <c r="E4521" s="3"/>
      <c r="F4521" s="3"/>
      <c r="G4521" s="3"/>
    </row>
    <row r="4522" spans="1:7" ht="18" x14ac:dyDescent="0.25">
      <c r="A4522" s="3"/>
      <c r="B4522" s="3"/>
      <c r="C4522" s="198"/>
      <c r="D4522" s="3"/>
      <c r="E4522" s="3"/>
      <c r="F4522" s="3"/>
      <c r="G4522" s="3"/>
    </row>
    <row r="4523" spans="1:7" ht="18" x14ac:dyDescent="0.25">
      <c r="A4523" s="111" t="s">
        <v>3</v>
      </c>
      <c r="B4523" s="5"/>
      <c r="C4523" s="198"/>
      <c r="D4523" s="5"/>
      <c r="E4523" s="3"/>
      <c r="F4523" s="5"/>
      <c r="G4523" s="3"/>
    </row>
    <row r="4524" spans="1:7" ht="18" x14ac:dyDescent="0.25">
      <c r="A4524" s="3"/>
      <c r="B4524" s="3" t="s">
        <v>4</v>
      </c>
      <c r="C4524" s="198"/>
      <c r="D4524" s="3"/>
      <c r="E4524" s="3"/>
      <c r="F4524" s="3"/>
      <c r="G4524" s="3"/>
    </row>
    <row r="4525" spans="1:7" ht="18" x14ac:dyDescent="0.25">
      <c r="A4525" s="3" t="s">
        <v>5</v>
      </c>
      <c r="B4525" s="3"/>
      <c r="C4525" s="198"/>
      <c r="D4525" s="3"/>
      <c r="E4525" s="3"/>
      <c r="F4525" s="3"/>
      <c r="G4525" s="3"/>
    </row>
    <row r="4526" spans="1:7" ht="18" x14ac:dyDescent="0.25">
      <c r="A4526" s="3"/>
      <c r="B4526" s="3"/>
      <c r="C4526" s="198"/>
      <c r="D4526" s="3"/>
      <c r="E4526" s="3"/>
      <c r="F4526" s="3"/>
      <c r="G4526" s="3"/>
    </row>
    <row r="4527" spans="1:7" ht="18" x14ac:dyDescent="0.25">
      <c r="A4527" s="3" t="s">
        <v>6</v>
      </c>
      <c r="B4527" s="3"/>
      <c r="C4527" s="198"/>
      <c r="D4527" s="3"/>
      <c r="E4527" s="3"/>
      <c r="F4527" s="3"/>
      <c r="G4527" s="3"/>
    </row>
    <row r="4528" spans="1:7" ht="15.75" x14ac:dyDescent="0.25">
      <c r="A4528" s="6"/>
      <c r="B4528" s="6"/>
      <c r="C4528" s="199"/>
      <c r="D4528" s="6"/>
      <c r="E4528" s="6"/>
      <c r="F4528" s="6"/>
      <c r="G4528" s="6"/>
    </row>
    <row r="4529" spans="1:8" ht="31.5" x14ac:dyDescent="0.2">
      <c r="A4529" s="7" t="s">
        <v>7</v>
      </c>
      <c r="B4529" s="7" t="s">
        <v>8</v>
      </c>
      <c r="C4529" s="8" t="s">
        <v>9</v>
      </c>
      <c r="D4529" s="7" t="s">
        <v>10</v>
      </c>
      <c r="E4529" s="7" t="s">
        <v>11</v>
      </c>
      <c r="F4529" s="7" t="s">
        <v>10</v>
      </c>
      <c r="G4529" s="8" t="s">
        <v>12</v>
      </c>
      <c r="H4529" s="122" t="s">
        <v>390</v>
      </c>
    </row>
    <row r="4530" spans="1:8" s="10" customFormat="1" ht="15.75" customHeight="1" x14ac:dyDescent="0.25">
      <c r="A4530" s="11">
        <v>1</v>
      </c>
      <c r="B4530" s="33" t="s">
        <v>277</v>
      </c>
      <c r="C4530" s="194" t="s">
        <v>25</v>
      </c>
      <c r="D4530" s="35">
        <v>109</v>
      </c>
      <c r="E4530" s="34">
        <v>25</v>
      </c>
      <c r="F4530" s="35">
        <v>109</v>
      </c>
      <c r="G4530" s="117">
        <f>+E4530*48</f>
        <v>1200</v>
      </c>
      <c r="H4530" s="115" t="s">
        <v>2</v>
      </c>
    </row>
    <row r="4531" spans="1:8" s="10" customFormat="1" ht="15.75" customHeight="1" x14ac:dyDescent="0.25">
      <c r="A4531" s="11">
        <v>2</v>
      </c>
      <c r="B4531" s="33" t="s">
        <v>26</v>
      </c>
      <c r="C4531" s="194" t="s">
        <v>46</v>
      </c>
      <c r="D4531" s="35" t="s">
        <v>310</v>
      </c>
      <c r="E4531" s="34">
        <v>10</v>
      </c>
      <c r="F4531" s="35" t="s">
        <v>310</v>
      </c>
      <c r="G4531" s="117">
        <f>+E4531*50</f>
        <v>500</v>
      </c>
      <c r="H4531" s="115" t="s">
        <v>2</v>
      </c>
    </row>
    <row r="4532" spans="1:8" s="10" customFormat="1" ht="15.75" customHeight="1" x14ac:dyDescent="0.25">
      <c r="A4532" s="11">
        <v>3</v>
      </c>
      <c r="B4532" s="33" t="s">
        <v>22</v>
      </c>
      <c r="C4532" s="194" t="s">
        <v>401</v>
      </c>
      <c r="D4532" s="35" t="s">
        <v>310</v>
      </c>
      <c r="E4532" s="34">
        <v>10</v>
      </c>
      <c r="F4532" s="35" t="s">
        <v>310</v>
      </c>
      <c r="G4532" s="117">
        <f>+E4532*50</f>
        <v>500</v>
      </c>
      <c r="H4532" s="115" t="s">
        <v>391</v>
      </c>
    </row>
    <row r="4533" spans="1:8" s="10" customFormat="1" ht="15.75" customHeight="1" x14ac:dyDescent="0.25">
      <c r="A4533" s="11">
        <v>4</v>
      </c>
      <c r="B4533" s="33" t="s">
        <v>72</v>
      </c>
      <c r="C4533" s="194" t="s">
        <v>401</v>
      </c>
      <c r="D4533" s="35" t="s">
        <v>310</v>
      </c>
      <c r="E4533" s="34">
        <v>5</v>
      </c>
      <c r="F4533" s="35" t="s">
        <v>310</v>
      </c>
      <c r="G4533" s="117">
        <f>+E4533*50</f>
        <v>250</v>
      </c>
      <c r="H4533" s="115" t="s">
        <v>391</v>
      </c>
    </row>
    <row r="4534" spans="1:8" ht="15.75" customHeight="1" x14ac:dyDescent="0.25">
      <c r="A4534" s="127"/>
      <c r="B4534" s="14"/>
      <c r="C4534" s="21"/>
      <c r="D4534" s="25"/>
      <c r="E4534" s="13"/>
      <c r="F4534" s="25"/>
      <c r="G4534" s="21"/>
      <c r="H4534" s="123"/>
    </row>
    <row r="4535" spans="1:8" ht="15.75" customHeight="1" x14ac:dyDescent="0.2">
      <c r="A4535" s="266" t="s">
        <v>13</v>
      </c>
      <c r="B4535" s="267"/>
      <c r="C4535" s="267"/>
      <c r="D4535" s="268"/>
      <c r="E4535" s="19">
        <f>SUM(E4530:E4534)</f>
        <v>50</v>
      </c>
      <c r="F4535" s="19"/>
      <c r="G4535" s="97">
        <f>SUM(G4530:G4534)</f>
        <v>2450</v>
      </c>
      <c r="H4535" s="124"/>
    </row>
    <row r="4537" spans="1:8" ht="18" x14ac:dyDescent="0.25">
      <c r="A4537" s="3"/>
    </row>
    <row r="4538" spans="1:8" ht="18" x14ac:dyDescent="0.25">
      <c r="A4538" s="3"/>
    </row>
    <row r="4539" spans="1:8" x14ac:dyDescent="0.2">
      <c r="A4539" s="126"/>
      <c r="B4539" s="113"/>
    </row>
    <row r="4540" spans="1:8" x14ac:dyDescent="0.2">
      <c r="A4540" s="126"/>
      <c r="B4540" s="113"/>
    </row>
    <row r="4541" spans="1:8" ht="18" x14ac:dyDescent="0.25">
      <c r="A4541" s="3"/>
    </row>
    <row r="4542" spans="1:8" ht="18" x14ac:dyDescent="0.25">
      <c r="A4542" s="3"/>
    </row>
    <row r="4546" spans="1:1" ht="18" x14ac:dyDescent="0.25">
      <c r="A4546" s="3" t="s">
        <v>17</v>
      </c>
    </row>
    <row r="4547" spans="1:1" ht="18" x14ac:dyDescent="0.25">
      <c r="A4547" s="3" t="s">
        <v>18</v>
      </c>
    </row>
    <row r="4562" spans="1:8" ht="15.75" x14ac:dyDescent="0.25">
      <c r="A4562" s="1" t="s">
        <v>402</v>
      </c>
    </row>
    <row r="4564" spans="1:8" ht="18" x14ac:dyDescent="0.25">
      <c r="A4564" s="3" t="s">
        <v>0</v>
      </c>
      <c r="B4564" s="4"/>
      <c r="G4564" s="5" t="s">
        <v>403</v>
      </c>
    </row>
    <row r="4565" spans="1:8" ht="18" x14ac:dyDescent="0.25">
      <c r="A4565" s="3"/>
      <c r="B4565" s="3" t="s">
        <v>1</v>
      </c>
      <c r="C4565" s="198"/>
      <c r="D4565" s="3"/>
      <c r="E4565" s="3"/>
      <c r="F4565" s="3"/>
      <c r="G4565" s="3"/>
    </row>
    <row r="4566" spans="1:8" ht="18" x14ac:dyDescent="0.25">
      <c r="A4566" s="3"/>
      <c r="B4566" s="3" t="s">
        <v>2</v>
      </c>
      <c r="C4566" s="198"/>
      <c r="D4566" s="3"/>
      <c r="E4566" s="3"/>
      <c r="F4566" s="3"/>
      <c r="G4566" s="3"/>
    </row>
    <row r="4567" spans="1:8" ht="18" x14ac:dyDescent="0.25">
      <c r="A4567" s="3"/>
      <c r="B4567" s="3"/>
      <c r="C4567" s="198"/>
      <c r="D4567" s="3"/>
      <c r="E4567" s="3"/>
      <c r="F4567" s="3"/>
      <c r="G4567" s="3"/>
    </row>
    <row r="4568" spans="1:8" ht="18" x14ac:dyDescent="0.25">
      <c r="A4568" s="111" t="s">
        <v>3</v>
      </c>
      <c r="B4568" s="5"/>
      <c r="C4568" s="198"/>
      <c r="D4568" s="5"/>
      <c r="E4568" s="3"/>
      <c r="F4568" s="5"/>
      <c r="G4568" s="3"/>
    </row>
    <row r="4569" spans="1:8" ht="18" x14ac:dyDescent="0.25">
      <c r="A4569" s="3"/>
      <c r="B4569" s="3" t="s">
        <v>4</v>
      </c>
      <c r="C4569" s="198"/>
      <c r="D4569" s="3"/>
      <c r="E4569" s="3"/>
      <c r="F4569" s="3"/>
      <c r="G4569" s="3"/>
    </row>
    <row r="4570" spans="1:8" ht="18" x14ac:dyDescent="0.25">
      <c r="A4570" s="3" t="s">
        <v>5</v>
      </c>
      <c r="B4570" s="3"/>
      <c r="C4570" s="198"/>
      <c r="D4570" s="3"/>
      <c r="E4570" s="3"/>
      <c r="F4570" s="3"/>
      <c r="G4570" s="3"/>
    </row>
    <row r="4571" spans="1:8" ht="18" x14ac:dyDescent="0.25">
      <c r="A4571" s="3"/>
      <c r="B4571" s="3"/>
      <c r="C4571" s="198"/>
      <c r="D4571" s="3"/>
      <c r="E4571" s="3"/>
      <c r="F4571" s="3"/>
      <c r="G4571" s="3"/>
    </row>
    <row r="4572" spans="1:8" ht="18" x14ac:dyDescent="0.25">
      <c r="A4572" s="3" t="s">
        <v>6</v>
      </c>
      <c r="B4572" s="3"/>
      <c r="C4572" s="198"/>
      <c r="D4572" s="3"/>
      <c r="E4572" s="3"/>
      <c r="F4572" s="3"/>
      <c r="G4572" s="3"/>
    </row>
    <row r="4573" spans="1:8" ht="15.75" x14ac:dyDescent="0.25">
      <c r="A4573" s="6"/>
      <c r="B4573" s="6"/>
      <c r="C4573" s="199"/>
      <c r="D4573" s="6"/>
      <c r="E4573" s="6"/>
      <c r="F4573" s="6"/>
      <c r="G4573" s="6"/>
    </row>
    <row r="4574" spans="1:8" ht="31.5" x14ac:dyDescent="0.2">
      <c r="A4574" s="7" t="s">
        <v>7</v>
      </c>
      <c r="B4574" s="7" t="s">
        <v>8</v>
      </c>
      <c r="C4574" s="8" t="s">
        <v>9</v>
      </c>
      <c r="D4574" s="7" t="s">
        <v>10</v>
      </c>
      <c r="E4574" s="7" t="s">
        <v>11</v>
      </c>
      <c r="F4574" s="7" t="s">
        <v>10</v>
      </c>
      <c r="G4574" s="8" t="s">
        <v>12</v>
      </c>
      <c r="H4574" s="122" t="s">
        <v>390</v>
      </c>
    </row>
    <row r="4575" spans="1:8" s="10" customFormat="1" ht="15.75" customHeight="1" x14ac:dyDescent="0.25">
      <c r="A4575" s="11">
        <v>1</v>
      </c>
      <c r="B4575" s="33" t="s">
        <v>23</v>
      </c>
      <c r="C4575" s="194" t="s">
        <v>397</v>
      </c>
      <c r="D4575" s="35">
        <v>36</v>
      </c>
      <c r="E4575" s="34">
        <v>33</v>
      </c>
      <c r="F4575" s="35">
        <v>36</v>
      </c>
      <c r="G4575" s="117">
        <f>+E4575*45</f>
        <v>1485</v>
      </c>
      <c r="H4575" s="115" t="s">
        <v>2</v>
      </c>
    </row>
    <row r="4576" spans="1:8" s="10" customFormat="1" ht="15.75" customHeight="1" x14ac:dyDescent="0.25">
      <c r="A4576" s="11">
        <v>2</v>
      </c>
      <c r="B4576" s="33" t="s">
        <v>23</v>
      </c>
      <c r="C4576" s="194" t="s">
        <v>404</v>
      </c>
      <c r="D4576" s="35">
        <v>19</v>
      </c>
      <c r="E4576" s="34">
        <v>50</v>
      </c>
      <c r="F4576" s="35">
        <v>19</v>
      </c>
      <c r="G4576" s="117">
        <f>+E4576*54</f>
        <v>2700</v>
      </c>
      <c r="H4576" s="115" t="s">
        <v>2</v>
      </c>
    </row>
    <row r="4577" spans="1:8" s="10" customFormat="1" ht="15.75" customHeight="1" x14ac:dyDescent="0.25">
      <c r="A4577" s="11">
        <v>3</v>
      </c>
      <c r="B4577" s="33" t="s">
        <v>23</v>
      </c>
      <c r="C4577" s="194" t="s">
        <v>52</v>
      </c>
      <c r="D4577" s="35" t="s">
        <v>310</v>
      </c>
      <c r="E4577" s="34">
        <v>10</v>
      </c>
      <c r="F4577" s="35" t="s">
        <v>310</v>
      </c>
      <c r="G4577" s="117">
        <f>+E4577*50</f>
        <v>500</v>
      </c>
      <c r="H4577" s="115" t="s">
        <v>391</v>
      </c>
    </row>
    <row r="4578" spans="1:8" s="10" customFormat="1" ht="15.75" customHeight="1" x14ac:dyDescent="0.25">
      <c r="A4578" s="128"/>
      <c r="B4578" s="130"/>
      <c r="C4578" s="209"/>
      <c r="D4578" s="131"/>
      <c r="E4578" s="132"/>
      <c r="F4578" s="131"/>
      <c r="G4578" s="133"/>
      <c r="H4578" s="134"/>
    </row>
    <row r="4579" spans="1:8" s="10" customFormat="1" ht="15.75" customHeight="1" x14ac:dyDescent="0.25">
      <c r="A4579" s="11">
        <v>4</v>
      </c>
      <c r="B4579" s="33" t="s">
        <v>19</v>
      </c>
      <c r="C4579" s="194" t="s">
        <v>147</v>
      </c>
      <c r="D4579" s="35">
        <v>165</v>
      </c>
      <c r="E4579" s="34">
        <v>7</v>
      </c>
      <c r="F4579" s="35">
        <v>165</v>
      </c>
      <c r="G4579" s="117">
        <f>+E4579*54</f>
        <v>378</v>
      </c>
      <c r="H4579" s="115" t="s">
        <v>2</v>
      </c>
    </row>
    <row r="4580" spans="1:8" s="10" customFormat="1" ht="15.75" customHeight="1" x14ac:dyDescent="0.25">
      <c r="A4580" s="11">
        <v>5</v>
      </c>
      <c r="B4580" s="33" t="s">
        <v>19</v>
      </c>
      <c r="C4580" s="194" t="s">
        <v>147</v>
      </c>
      <c r="D4580" s="35">
        <v>168</v>
      </c>
      <c r="E4580" s="34">
        <v>13</v>
      </c>
      <c r="F4580" s="35">
        <v>168</v>
      </c>
      <c r="G4580" s="117">
        <f>+E4580*54</f>
        <v>702</v>
      </c>
      <c r="H4580" s="115" t="s">
        <v>2</v>
      </c>
    </row>
    <row r="4581" spans="1:8" s="10" customFormat="1" ht="15.75" customHeight="1" x14ac:dyDescent="0.25">
      <c r="A4581" s="11">
        <v>6</v>
      </c>
      <c r="B4581" s="33" t="s">
        <v>19</v>
      </c>
      <c r="C4581" s="194" t="s">
        <v>46</v>
      </c>
      <c r="D4581" s="35">
        <v>124</v>
      </c>
      <c r="E4581" s="34">
        <v>10</v>
      </c>
      <c r="F4581" s="35">
        <v>124</v>
      </c>
      <c r="G4581" s="117">
        <f>+E4581*54</f>
        <v>540</v>
      </c>
      <c r="H4581" s="115" t="s">
        <v>2</v>
      </c>
    </row>
    <row r="4582" spans="1:8" s="10" customFormat="1" ht="15.75" customHeight="1" x14ac:dyDescent="0.25">
      <c r="A4582" s="11">
        <v>7</v>
      </c>
      <c r="B4582" s="33" t="s">
        <v>19</v>
      </c>
      <c r="C4582" s="194" t="s">
        <v>79</v>
      </c>
      <c r="D4582" s="35" t="s">
        <v>310</v>
      </c>
      <c r="E4582" s="34">
        <v>4</v>
      </c>
      <c r="F4582" s="35" t="s">
        <v>310</v>
      </c>
      <c r="G4582" s="117">
        <f>+E4582*50</f>
        <v>200</v>
      </c>
      <c r="H4582" s="115" t="s">
        <v>391</v>
      </c>
    </row>
    <row r="4583" spans="1:8" ht="15.75" customHeight="1" x14ac:dyDescent="0.25">
      <c r="A4583" s="128"/>
      <c r="B4583" s="14"/>
      <c r="C4583" s="21"/>
      <c r="D4583" s="25"/>
      <c r="E4583" s="13"/>
      <c r="F4583" s="25"/>
      <c r="G4583" s="21"/>
      <c r="H4583" s="123"/>
    </row>
    <row r="4584" spans="1:8" ht="15.75" customHeight="1" x14ac:dyDescent="0.2">
      <c r="A4584" s="266" t="s">
        <v>13</v>
      </c>
      <c r="B4584" s="267"/>
      <c r="C4584" s="267"/>
      <c r="D4584" s="268"/>
      <c r="E4584" s="19">
        <f>SUM(E4575:E4583)</f>
        <v>127</v>
      </c>
      <c r="F4584" s="19"/>
      <c r="G4584" s="135">
        <f>SUM(G4575:G4583)</f>
        <v>6505</v>
      </c>
      <c r="H4584" s="124"/>
    </row>
    <row r="4586" spans="1:8" ht="18" x14ac:dyDescent="0.25">
      <c r="A4586" s="3"/>
    </row>
    <row r="4587" spans="1:8" ht="18" x14ac:dyDescent="0.25">
      <c r="A4587" s="3"/>
    </row>
    <row r="4588" spans="1:8" x14ac:dyDescent="0.2">
      <c r="A4588" s="126"/>
      <c r="B4588" s="113"/>
    </row>
    <row r="4589" spans="1:8" x14ac:dyDescent="0.2">
      <c r="A4589" s="126"/>
      <c r="B4589" s="113"/>
    </row>
    <row r="4590" spans="1:8" ht="18" x14ac:dyDescent="0.25">
      <c r="A4590" s="3"/>
    </row>
    <row r="4591" spans="1:8" ht="18" x14ac:dyDescent="0.25">
      <c r="A4591" s="3"/>
    </row>
    <row r="4595" spans="1:1" ht="18" x14ac:dyDescent="0.25">
      <c r="A4595" s="3" t="s">
        <v>17</v>
      </c>
    </row>
    <row r="4596" spans="1:1" ht="18" x14ac:dyDescent="0.25">
      <c r="A4596" s="3" t="s">
        <v>18</v>
      </c>
    </row>
    <row r="4607" spans="1:1" ht="15.75" x14ac:dyDescent="0.25">
      <c r="A4607" s="1" t="s">
        <v>405</v>
      </c>
    </row>
    <row r="4609" spans="1:8" ht="18" x14ac:dyDescent="0.25">
      <c r="A4609" s="3" t="s">
        <v>0</v>
      </c>
      <c r="B4609" s="4"/>
      <c r="G4609" s="5" t="s">
        <v>403</v>
      </c>
    </row>
    <row r="4610" spans="1:8" ht="18" x14ac:dyDescent="0.25">
      <c r="A4610" s="3"/>
      <c r="B4610" s="3" t="s">
        <v>1</v>
      </c>
      <c r="C4610" s="198"/>
      <c r="D4610" s="3"/>
      <c r="E4610" s="3"/>
      <c r="F4610" s="3"/>
      <c r="G4610" s="3"/>
    </row>
    <row r="4611" spans="1:8" ht="18" x14ac:dyDescent="0.25">
      <c r="A4611" s="3"/>
      <c r="B4611" s="3" t="s">
        <v>2</v>
      </c>
      <c r="C4611" s="198"/>
      <c r="D4611" s="3"/>
      <c r="E4611" s="3"/>
      <c r="F4611" s="3"/>
      <c r="G4611" s="3"/>
    </row>
    <row r="4612" spans="1:8" ht="18" x14ac:dyDescent="0.25">
      <c r="A4612" s="3"/>
      <c r="B4612" s="3"/>
      <c r="C4612" s="198"/>
      <c r="D4612" s="3"/>
      <c r="E4612" s="3"/>
      <c r="F4612" s="3"/>
      <c r="G4612" s="3"/>
    </row>
    <row r="4613" spans="1:8" ht="18" x14ac:dyDescent="0.25">
      <c r="A4613" s="111" t="s">
        <v>3</v>
      </c>
      <c r="B4613" s="5"/>
      <c r="C4613" s="198"/>
      <c r="D4613" s="5"/>
      <c r="E4613" s="3"/>
      <c r="F4613" s="5"/>
      <c r="G4613" s="3"/>
    </row>
    <row r="4614" spans="1:8" ht="18" x14ac:dyDescent="0.25">
      <c r="A4614" s="3"/>
      <c r="B4614" s="3" t="s">
        <v>4</v>
      </c>
      <c r="C4614" s="198"/>
      <c r="D4614" s="3"/>
      <c r="E4614" s="3"/>
      <c r="F4614" s="3"/>
      <c r="G4614" s="3"/>
    </row>
    <row r="4615" spans="1:8" ht="18" x14ac:dyDescent="0.25">
      <c r="A4615" s="3" t="s">
        <v>5</v>
      </c>
      <c r="B4615" s="3"/>
      <c r="C4615" s="198"/>
      <c r="D4615" s="3"/>
      <c r="E4615" s="3"/>
      <c r="F4615" s="3"/>
      <c r="G4615" s="3"/>
    </row>
    <row r="4616" spans="1:8" ht="18" x14ac:dyDescent="0.25">
      <c r="A4616" s="3"/>
      <c r="B4616" s="3"/>
      <c r="C4616" s="198"/>
      <c r="D4616" s="3"/>
      <c r="E4616" s="3"/>
      <c r="F4616" s="3"/>
      <c r="G4616" s="3"/>
    </row>
    <row r="4617" spans="1:8" ht="18" x14ac:dyDescent="0.25">
      <c r="A4617" s="3" t="s">
        <v>6</v>
      </c>
      <c r="B4617" s="3"/>
      <c r="C4617" s="198"/>
      <c r="D4617" s="3"/>
      <c r="E4617" s="3"/>
      <c r="F4617" s="3"/>
      <c r="G4617" s="3"/>
    </row>
    <row r="4618" spans="1:8" ht="15.75" x14ac:dyDescent="0.25">
      <c r="A4618" s="6"/>
      <c r="B4618" s="6"/>
      <c r="C4618" s="199"/>
      <c r="D4618" s="6"/>
      <c r="E4618" s="6"/>
      <c r="F4618" s="6"/>
      <c r="G4618" s="6"/>
    </row>
    <row r="4619" spans="1:8" ht="31.5" x14ac:dyDescent="0.2">
      <c r="A4619" s="7" t="s">
        <v>7</v>
      </c>
      <c r="B4619" s="7" t="s">
        <v>8</v>
      </c>
      <c r="C4619" s="8" t="s">
        <v>9</v>
      </c>
      <c r="D4619" s="7" t="s">
        <v>10</v>
      </c>
      <c r="E4619" s="7" t="s">
        <v>11</v>
      </c>
      <c r="F4619" s="7" t="s">
        <v>10</v>
      </c>
      <c r="G4619" s="8" t="s">
        <v>12</v>
      </c>
      <c r="H4619" s="122" t="s">
        <v>390</v>
      </c>
    </row>
    <row r="4620" spans="1:8" s="10" customFormat="1" ht="15.75" customHeight="1" x14ac:dyDescent="0.25">
      <c r="A4620" s="11">
        <v>1</v>
      </c>
      <c r="B4620" s="33" t="s">
        <v>71</v>
      </c>
      <c r="C4620" s="194" t="s">
        <v>52</v>
      </c>
      <c r="D4620" s="35" t="s">
        <v>310</v>
      </c>
      <c r="E4620" s="34">
        <v>70</v>
      </c>
      <c r="F4620" s="35" t="s">
        <v>310</v>
      </c>
      <c r="G4620" s="117">
        <f>+E4620*50</f>
        <v>3500</v>
      </c>
      <c r="H4620" s="115" t="s">
        <v>391</v>
      </c>
    </row>
    <row r="4621" spans="1:8" s="10" customFormat="1" ht="15.75" customHeight="1" x14ac:dyDescent="0.25">
      <c r="A4621" s="11">
        <v>2</v>
      </c>
      <c r="B4621" s="33" t="s">
        <v>296</v>
      </c>
      <c r="C4621" s="194" t="s">
        <v>52</v>
      </c>
      <c r="D4621" s="35" t="s">
        <v>310</v>
      </c>
      <c r="E4621" s="34">
        <v>20</v>
      </c>
      <c r="F4621" s="35" t="s">
        <v>310</v>
      </c>
      <c r="G4621" s="117">
        <f>+E4621*50</f>
        <v>1000</v>
      </c>
      <c r="H4621" s="115" t="s">
        <v>391</v>
      </c>
    </row>
    <row r="4622" spans="1:8" ht="15.75" customHeight="1" x14ac:dyDescent="0.25">
      <c r="A4622" s="129"/>
      <c r="B4622" s="14"/>
      <c r="C4622" s="21"/>
      <c r="D4622" s="25"/>
      <c r="E4622" s="13"/>
      <c r="F4622" s="25"/>
      <c r="G4622" s="21"/>
      <c r="H4622" s="123"/>
    </row>
    <row r="4623" spans="1:8" ht="15.75" customHeight="1" x14ac:dyDescent="0.2">
      <c r="A4623" s="266" t="s">
        <v>13</v>
      </c>
      <c r="B4623" s="267"/>
      <c r="C4623" s="267"/>
      <c r="D4623" s="268"/>
      <c r="E4623" s="19">
        <f>SUM(E4620:E4622)</f>
        <v>90</v>
      </c>
      <c r="F4623" s="19"/>
      <c r="G4623" s="135">
        <f>SUM(G4620:G4622)</f>
        <v>4500</v>
      </c>
      <c r="H4623" s="124"/>
    </row>
    <row r="4625" spans="1:2" ht="18" x14ac:dyDescent="0.25">
      <c r="A4625" s="3"/>
    </row>
    <row r="4626" spans="1:2" ht="18" x14ac:dyDescent="0.25">
      <c r="A4626" s="3"/>
    </row>
    <row r="4627" spans="1:2" x14ac:dyDescent="0.2">
      <c r="A4627" s="126"/>
      <c r="B4627" s="113"/>
    </row>
    <row r="4628" spans="1:2" x14ac:dyDescent="0.2">
      <c r="A4628" s="126"/>
      <c r="B4628" s="113"/>
    </row>
    <row r="4629" spans="1:2" ht="18" x14ac:dyDescent="0.25">
      <c r="A4629" s="3"/>
    </row>
    <row r="4630" spans="1:2" ht="18" x14ac:dyDescent="0.25">
      <c r="A4630" s="3"/>
    </row>
    <row r="4634" spans="1:2" ht="18" x14ac:dyDescent="0.25">
      <c r="A4634" s="3" t="s">
        <v>17</v>
      </c>
    </row>
    <row r="4635" spans="1:2" ht="18" x14ac:dyDescent="0.25">
      <c r="A4635" s="3" t="s">
        <v>18</v>
      </c>
    </row>
    <row r="4652" spans="1:7" ht="15.75" x14ac:dyDescent="0.25">
      <c r="A4652" s="1" t="s">
        <v>406</v>
      </c>
    </row>
    <row r="4654" spans="1:7" ht="18" x14ac:dyDescent="0.25">
      <c r="A4654" s="3" t="s">
        <v>0</v>
      </c>
      <c r="B4654" s="4"/>
      <c r="G4654" s="5" t="s">
        <v>407</v>
      </c>
    </row>
    <row r="4655" spans="1:7" ht="18" x14ac:dyDescent="0.25">
      <c r="A4655" s="3"/>
      <c r="B4655" s="3" t="s">
        <v>1</v>
      </c>
      <c r="C4655" s="198"/>
      <c r="D4655" s="3"/>
      <c r="E4655" s="3"/>
      <c r="F4655" s="3"/>
      <c r="G4655" s="3"/>
    </row>
    <row r="4656" spans="1:7" ht="18" x14ac:dyDescent="0.25">
      <c r="A4656" s="3"/>
      <c r="B4656" s="3" t="s">
        <v>2</v>
      </c>
      <c r="C4656" s="198"/>
      <c r="D4656" s="3"/>
      <c r="E4656" s="3"/>
      <c r="F4656" s="3"/>
      <c r="G4656" s="3"/>
    </row>
    <row r="4657" spans="1:8" ht="18" x14ac:dyDescent="0.25">
      <c r="A4657" s="3"/>
      <c r="B4657" s="3"/>
      <c r="C4657" s="198"/>
      <c r="D4657" s="3"/>
      <c r="E4657" s="3"/>
      <c r="F4657" s="3"/>
      <c r="G4657" s="3"/>
    </row>
    <row r="4658" spans="1:8" ht="18" x14ac:dyDescent="0.25">
      <c r="A4658" s="111" t="s">
        <v>3</v>
      </c>
      <c r="B4658" s="5"/>
      <c r="C4658" s="198"/>
      <c r="D4658" s="5"/>
      <c r="E4658" s="3"/>
      <c r="F4658" s="5"/>
      <c r="G4658" s="3"/>
    </row>
    <row r="4659" spans="1:8" ht="18" x14ac:dyDescent="0.25">
      <c r="A4659" s="3"/>
      <c r="B4659" s="3" t="s">
        <v>4</v>
      </c>
      <c r="C4659" s="198"/>
      <c r="D4659" s="3"/>
      <c r="E4659" s="3"/>
      <c r="F4659" s="3"/>
      <c r="G4659" s="3"/>
    </row>
    <row r="4660" spans="1:8" ht="18" x14ac:dyDescent="0.25">
      <c r="A4660" s="3" t="s">
        <v>5</v>
      </c>
      <c r="B4660" s="3"/>
      <c r="C4660" s="198"/>
      <c r="D4660" s="3"/>
      <c r="E4660" s="3"/>
      <c r="F4660" s="3"/>
      <c r="G4660" s="3"/>
    </row>
    <row r="4661" spans="1:8" ht="18" x14ac:dyDescent="0.25">
      <c r="A4661" s="3"/>
      <c r="B4661" s="3"/>
      <c r="C4661" s="198"/>
      <c r="D4661" s="3"/>
      <c r="E4661" s="3"/>
      <c r="F4661" s="3"/>
      <c r="G4661" s="3"/>
    </row>
    <row r="4662" spans="1:8" ht="18" x14ac:dyDescent="0.25">
      <c r="A4662" s="3" t="s">
        <v>6</v>
      </c>
      <c r="B4662" s="3"/>
      <c r="C4662" s="198"/>
      <c r="D4662" s="3"/>
      <c r="E4662" s="3"/>
      <c r="F4662" s="3"/>
      <c r="G4662" s="3"/>
    </row>
    <row r="4663" spans="1:8" ht="15.75" x14ac:dyDescent="0.25">
      <c r="A4663" s="6"/>
      <c r="B4663" s="6"/>
      <c r="C4663" s="199"/>
      <c r="D4663" s="6"/>
      <c r="E4663" s="6"/>
      <c r="F4663" s="6"/>
      <c r="G4663" s="6"/>
    </row>
    <row r="4664" spans="1:8" ht="31.5" x14ac:dyDescent="0.2">
      <c r="A4664" s="7" t="s">
        <v>7</v>
      </c>
      <c r="B4664" s="7" t="s">
        <v>8</v>
      </c>
      <c r="C4664" s="8" t="s">
        <v>9</v>
      </c>
      <c r="D4664" s="7" t="s">
        <v>10</v>
      </c>
      <c r="E4664" s="7" t="s">
        <v>11</v>
      </c>
      <c r="F4664" s="7" t="s">
        <v>10</v>
      </c>
      <c r="G4664" s="8" t="s">
        <v>12</v>
      </c>
      <c r="H4664" s="122" t="s">
        <v>390</v>
      </c>
    </row>
    <row r="4665" spans="1:8" s="10" customFormat="1" ht="15.75" customHeight="1" x14ac:dyDescent="0.25">
      <c r="A4665" s="11">
        <v>1</v>
      </c>
      <c r="B4665" s="33" t="s">
        <v>23</v>
      </c>
      <c r="C4665" s="194" t="s">
        <v>31</v>
      </c>
      <c r="D4665" s="35">
        <v>19</v>
      </c>
      <c r="E4665" s="34">
        <v>43</v>
      </c>
      <c r="F4665" s="35">
        <v>19</v>
      </c>
      <c r="G4665" s="117">
        <f>+E4665*54</f>
        <v>2322</v>
      </c>
      <c r="H4665" s="115"/>
    </row>
    <row r="4666" spans="1:8" s="10" customFormat="1" ht="15.75" customHeight="1" x14ac:dyDescent="0.25">
      <c r="A4666" s="11">
        <v>2</v>
      </c>
      <c r="B4666" s="33" t="s">
        <v>23</v>
      </c>
      <c r="C4666" s="194" t="s">
        <v>31</v>
      </c>
      <c r="D4666" s="35">
        <v>19</v>
      </c>
      <c r="E4666" s="34">
        <v>4</v>
      </c>
      <c r="F4666" s="35">
        <v>19</v>
      </c>
      <c r="G4666" s="117">
        <f>+E4666*48</f>
        <v>192</v>
      </c>
      <c r="H4666" s="115"/>
    </row>
    <row r="4667" spans="1:8" s="10" customFormat="1" ht="15.75" customHeight="1" x14ac:dyDescent="0.25">
      <c r="A4667" s="11">
        <v>3</v>
      </c>
      <c r="B4667" s="33" t="s">
        <v>23</v>
      </c>
      <c r="C4667" s="194" t="s">
        <v>51</v>
      </c>
      <c r="D4667" s="35">
        <v>36</v>
      </c>
      <c r="E4667" s="34">
        <v>11</v>
      </c>
      <c r="F4667" s="35">
        <v>36</v>
      </c>
      <c r="G4667" s="117">
        <f>+E4667*45</f>
        <v>495</v>
      </c>
      <c r="H4667" s="115"/>
    </row>
    <row r="4668" spans="1:8" s="10" customFormat="1" ht="15.75" customHeight="1" x14ac:dyDescent="0.25">
      <c r="A4668" s="11">
        <v>4</v>
      </c>
      <c r="B4668" s="33" t="s">
        <v>23</v>
      </c>
      <c r="C4668" s="194" t="s">
        <v>52</v>
      </c>
      <c r="D4668" s="35" t="s">
        <v>310</v>
      </c>
      <c r="E4668" s="34">
        <v>15</v>
      </c>
      <c r="F4668" s="35" t="s">
        <v>310</v>
      </c>
      <c r="G4668" s="117">
        <f>+E4668*50</f>
        <v>750</v>
      </c>
      <c r="H4668" s="115"/>
    </row>
    <row r="4669" spans="1:8" ht="15.75" customHeight="1" x14ac:dyDescent="0.25">
      <c r="A4669" s="136"/>
      <c r="B4669" s="14"/>
      <c r="C4669" s="21"/>
      <c r="D4669" s="25"/>
      <c r="E4669" s="13"/>
      <c r="F4669" s="25"/>
      <c r="G4669" s="21"/>
      <c r="H4669" s="123"/>
    </row>
    <row r="4670" spans="1:8" ht="15.75" customHeight="1" x14ac:dyDescent="0.2">
      <c r="A4670" s="266" t="s">
        <v>13</v>
      </c>
      <c r="B4670" s="267"/>
      <c r="C4670" s="267"/>
      <c r="D4670" s="268"/>
      <c r="E4670" s="19">
        <f>SUM(E4665:E4669)</f>
        <v>73</v>
      </c>
      <c r="F4670" s="19"/>
      <c r="G4670" s="135">
        <f>SUM(G4665:G4669)</f>
        <v>3759</v>
      </c>
      <c r="H4670" s="124"/>
    </row>
    <row r="4672" spans="1:8" ht="18" x14ac:dyDescent="0.25">
      <c r="A4672" s="3"/>
    </row>
    <row r="4673" spans="1:2" ht="18" x14ac:dyDescent="0.25">
      <c r="A4673" s="3"/>
    </row>
    <row r="4674" spans="1:2" x14ac:dyDescent="0.2">
      <c r="A4674" s="126"/>
      <c r="B4674" s="113"/>
    </row>
    <row r="4675" spans="1:2" x14ac:dyDescent="0.2">
      <c r="A4675" s="126"/>
      <c r="B4675" s="113"/>
    </row>
    <row r="4676" spans="1:2" ht="18" x14ac:dyDescent="0.25">
      <c r="A4676" s="3"/>
    </row>
    <row r="4677" spans="1:2" ht="18" x14ac:dyDescent="0.25">
      <c r="A4677" s="3"/>
    </row>
    <row r="4681" spans="1:2" ht="18" x14ac:dyDescent="0.25">
      <c r="A4681" s="3" t="s">
        <v>17</v>
      </c>
    </row>
    <row r="4682" spans="1:2" ht="18" x14ac:dyDescent="0.25">
      <c r="A4682" s="3" t="s">
        <v>18</v>
      </c>
    </row>
    <row r="4691" spans="1:8" ht="15.75" x14ac:dyDescent="0.25">
      <c r="A4691" s="1" t="s">
        <v>408</v>
      </c>
    </row>
    <row r="4693" spans="1:8" ht="18" x14ac:dyDescent="0.25">
      <c r="A4693" s="3" t="s">
        <v>0</v>
      </c>
      <c r="B4693" s="4"/>
      <c r="G4693" s="5" t="s">
        <v>409</v>
      </c>
    </row>
    <row r="4694" spans="1:8" ht="18" x14ac:dyDescent="0.25">
      <c r="A4694" s="3"/>
      <c r="B4694" s="3" t="s">
        <v>1</v>
      </c>
      <c r="C4694" s="198"/>
      <c r="D4694" s="3"/>
      <c r="E4694" s="3"/>
      <c r="F4694" s="3"/>
      <c r="G4694" s="3"/>
    </row>
    <row r="4695" spans="1:8" ht="18" x14ac:dyDescent="0.25">
      <c r="A4695" s="3"/>
      <c r="B4695" s="3" t="s">
        <v>2</v>
      </c>
      <c r="C4695" s="198"/>
      <c r="D4695" s="3"/>
      <c r="E4695" s="3"/>
      <c r="F4695" s="3"/>
      <c r="G4695" s="3"/>
    </row>
    <row r="4696" spans="1:8" ht="18" x14ac:dyDescent="0.25">
      <c r="A4696" s="3"/>
      <c r="B4696" s="3"/>
      <c r="C4696" s="198"/>
      <c r="D4696" s="3"/>
      <c r="E4696" s="3"/>
      <c r="F4696" s="3"/>
      <c r="G4696" s="3"/>
    </row>
    <row r="4697" spans="1:8" ht="18" x14ac:dyDescent="0.25">
      <c r="A4697" s="111" t="s">
        <v>3</v>
      </c>
      <c r="B4697" s="5"/>
      <c r="C4697" s="198"/>
      <c r="D4697" s="5"/>
      <c r="E4697" s="3"/>
      <c r="F4697" s="5"/>
      <c r="G4697" s="3"/>
    </row>
    <row r="4698" spans="1:8" ht="18" x14ac:dyDescent="0.25">
      <c r="A4698" s="3"/>
      <c r="B4698" s="3" t="s">
        <v>4</v>
      </c>
      <c r="C4698" s="198"/>
      <c r="D4698" s="3"/>
      <c r="E4698" s="3"/>
      <c r="F4698" s="3"/>
      <c r="G4698" s="3"/>
    </row>
    <row r="4699" spans="1:8" ht="18" x14ac:dyDescent="0.25">
      <c r="A4699" s="3" t="s">
        <v>5</v>
      </c>
      <c r="B4699" s="3"/>
      <c r="C4699" s="198"/>
      <c r="D4699" s="3"/>
      <c r="E4699" s="3"/>
      <c r="F4699" s="3"/>
      <c r="G4699" s="3"/>
    </row>
    <row r="4700" spans="1:8" ht="18" x14ac:dyDescent="0.25">
      <c r="A4700" s="3"/>
      <c r="B4700" s="3"/>
      <c r="C4700" s="198"/>
      <c r="D4700" s="3"/>
      <c r="E4700" s="3"/>
      <c r="F4700" s="3"/>
      <c r="G4700" s="3"/>
    </row>
    <row r="4701" spans="1:8" ht="18" x14ac:dyDescent="0.25">
      <c r="A4701" s="3" t="s">
        <v>6</v>
      </c>
      <c r="B4701" s="3"/>
      <c r="C4701" s="198"/>
      <c r="D4701" s="3"/>
      <c r="E4701" s="3"/>
      <c r="F4701" s="3"/>
      <c r="G4701" s="3"/>
    </row>
    <row r="4702" spans="1:8" ht="15.75" x14ac:dyDescent="0.25">
      <c r="A4702" s="6"/>
      <c r="B4702" s="6"/>
      <c r="C4702" s="199"/>
      <c r="D4702" s="6"/>
      <c r="E4702" s="6"/>
      <c r="F4702" s="6"/>
      <c r="G4702" s="6"/>
    </row>
    <row r="4703" spans="1:8" ht="31.5" x14ac:dyDescent="0.2">
      <c r="A4703" s="7" t="s">
        <v>7</v>
      </c>
      <c r="B4703" s="7" t="s">
        <v>8</v>
      </c>
      <c r="C4703" s="8" t="s">
        <v>9</v>
      </c>
      <c r="D4703" s="7" t="s">
        <v>10</v>
      </c>
      <c r="E4703" s="7" t="s">
        <v>11</v>
      </c>
      <c r="F4703" s="7" t="s">
        <v>10</v>
      </c>
      <c r="G4703" s="8" t="s">
        <v>12</v>
      </c>
      <c r="H4703" s="122" t="s">
        <v>390</v>
      </c>
    </row>
    <row r="4704" spans="1:8" s="10" customFormat="1" ht="15.75" customHeight="1" x14ac:dyDescent="0.25">
      <c r="A4704" s="11">
        <v>1</v>
      </c>
      <c r="B4704" s="33" t="s">
        <v>26</v>
      </c>
      <c r="C4704" s="194" t="s">
        <v>46</v>
      </c>
      <c r="D4704" s="35">
        <v>124</v>
      </c>
      <c r="E4704" s="34">
        <v>12</v>
      </c>
      <c r="F4704" s="35">
        <v>124</v>
      </c>
      <c r="G4704" s="117">
        <f>+E4704*54</f>
        <v>648</v>
      </c>
      <c r="H4704" s="115" t="s">
        <v>2</v>
      </c>
    </row>
    <row r="4705" spans="1:8" s="10" customFormat="1" ht="15.75" customHeight="1" x14ac:dyDescent="0.25">
      <c r="A4705" s="11">
        <v>2</v>
      </c>
      <c r="B4705" s="33" t="s">
        <v>277</v>
      </c>
      <c r="C4705" s="194" t="s">
        <v>24</v>
      </c>
      <c r="D4705" s="35">
        <v>86</v>
      </c>
      <c r="E4705" s="34">
        <v>52</v>
      </c>
      <c r="F4705" s="35">
        <v>86</v>
      </c>
      <c r="G4705" s="117">
        <f>+E4705*54</f>
        <v>2808</v>
      </c>
      <c r="H4705" s="115" t="s">
        <v>2</v>
      </c>
    </row>
    <row r="4706" spans="1:8" s="10" customFormat="1" ht="15.75" customHeight="1" x14ac:dyDescent="0.25">
      <c r="A4706" s="11">
        <v>3</v>
      </c>
      <c r="B4706" s="33" t="s">
        <v>277</v>
      </c>
      <c r="C4706" s="194" t="s">
        <v>20</v>
      </c>
      <c r="D4706" s="35">
        <v>168</v>
      </c>
      <c r="E4706" s="34">
        <v>26</v>
      </c>
      <c r="F4706" s="35">
        <v>168</v>
      </c>
      <c r="G4706" s="117">
        <f>+E4706*54</f>
        <v>1404</v>
      </c>
      <c r="H4706" s="115" t="s">
        <v>2</v>
      </c>
    </row>
    <row r="4707" spans="1:8" s="10" customFormat="1" ht="15.75" customHeight="1" x14ac:dyDescent="0.25">
      <c r="A4707" s="138"/>
      <c r="B4707" s="130"/>
      <c r="C4707" s="209"/>
      <c r="D4707" s="131"/>
      <c r="E4707" s="132"/>
      <c r="F4707" s="131"/>
      <c r="G4707" s="133"/>
      <c r="H4707" s="134"/>
    </row>
    <row r="4708" spans="1:8" s="10" customFormat="1" ht="15.75" customHeight="1" x14ac:dyDescent="0.25">
      <c r="A4708" s="11">
        <v>1</v>
      </c>
      <c r="B4708" s="33" t="s">
        <v>28</v>
      </c>
      <c r="C4708" s="194" t="s">
        <v>283</v>
      </c>
      <c r="D4708" s="35" t="s">
        <v>310</v>
      </c>
      <c r="E4708" s="34">
        <v>35</v>
      </c>
      <c r="F4708" s="35" t="s">
        <v>310</v>
      </c>
      <c r="G4708" s="117">
        <f>+E4708*50</f>
        <v>1750</v>
      </c>
      <c r="H4708" s="115" t="s">
        <v>391</v>
      </c>
    </row>
    <row r="4709" spans="1:8" s="10" customFormat="1" ht="15.75" customHeight="1" x14ac:dyDescent="0.25">
      <c r="A4709" s="11"/>
      <c r="B4709" s="33"/>
      <c r="C4709" s="194"/>
      <c r="D4709" s="35"/>
      <c r="E4709" s="34"/>
      <c r="F4709" s="35"/>
      <c r="G4709" s="117"/>
      <c r="H4709" s="115"/>
    </row>
    <row r="4710" spans="1:8" s="10" customFormat="1" ht="15.75" customHeight="1" x14ac:dyDescent="0.25">
      <c r="A4710" s="11"/>
      <c r="B4710" s="33"/>
      <c r="C4710" s="194"/>
      <c r="D4710" s="35"/>
      <c r="E4710" s="34"/>
      <c r="F4710" s="35"/>
      <c r="G4710" s="117"/>
      <c r="H4710" s="115"/>
    </row>
    <row r="4711" spans="1:8" ht="15.75" customHeight="1" x14ac:dyDescent="0.25">
      <c r="A4711" s="137"/>
      <c r="B4711" s="14"/>
      <c r="C4711" s="21"/>
      <c r="D4711" s="25"/>
      <c r="E4711" s="13"/>
      <c r="F4711" s="25"/>
      <c r="G4711" s="21"/>
      <c r="H4711" s="123"/>
    </row>
    <row r="4712" spans="1:8" ht="15.75" customHeight="1" x14ac:dyDescent="0.2">
      <c r="A4712" s="266" t="s">
        <v>13</v>
      </c>
      <c r="B4712" s="267"/>
      <c r="C4712" s="267"/>
      <c r="D4712" s="268"/>
      <c r="E4712" s="19">
        <f>SUM(E4704:E4711)</f>
        <v>125</v>
      </c>
      <c r="F4712" s="19"/>
      <c r="G4712" s="135">
        <f>SUM(G4704:G4711)</f>
        <v>6610</v>
      </c>
      <c r="H4712" s="124"/>
    </row>
    <row r="4714" spans="1:8" ht="18" x14ac:dyDescent="0.25">
      <c r="A4714" s="3"/>
    </row>
    <row r="4715" spans="1:8" ht="18" x14ac:dyDescent="0.25">
      <c r="A4715" s="3"/>
    </row>
    <row r="4716" spans="1:8" x14ac:dyDescent="0.2">
      <c r="A4716" s="126"/>
      <c r="B4716" s="113"/>
    </row>
    <row r="4717" spans="1:8" x14ac:dyDescent="0.2">
      <c r="A4717" s="126"/>
      <c r="B4717" s="113"/>
    </row>
    <row r="4718" spans="1:8" ht="18" x14ac:dyDescent="0.25">
      <c r="A4718" s="3"/>
    </row>
    <row r="4719" spans="1:8" ht="18" x14ac:dyDescent="0.25">
      <c r="A4719" s="3"/>
    </row>
    <row r="4723" spans="1:1" ht="18" x14ac:dyDescent="0.25">
      <c r="A4723" s="3" t="s">
        <v>17</v>
      </c>
    </row>
    <row r="4724" spans="1:1" ht="18" x14ac:dyDescent="0.25">
      <c r="A4724" s="3" t="s">
        <v>18</v>
      </c>
    </row>
    <row r="4736" spans="1:1" ht="15.75" x14ac:dyDescent="0.25">
      <c r="A4736" s="1" t="s">
        <v>410</v>
      </c>
    </row>
    <row r="4738" spans="1:8" ht="18" x14ac:dyDescent="0.25">
      <c r="A4738" s="3" t="s">
        <v>0</v>
      </c>
      <c r="B4738" s="4"/>
      <c r="G4738" s="5" t="s">
        <v>409</v>
      </c>
    </row>
    <row r="4739" spans="1:8" ht="18" x14ac:dyDescent="0.25">
      <c r="A4739" s="3"/>
      <c r="B4739" s="3" t="s">
        <v>1</v>
      </c>
      <c r="C4739" s="198"/>
      <c r="D4739" s="3"/>
      <c r="E4739" s="3"/>
      <c r="F4739" s="3"/>
      <c r="G4739" s="3"/>
    </row>
    <row r="4740" spans="1:8" ht="18" x14ac:dyDescent="0.25">
      <c r="A4740" s="3"/>
      <c r="B4740" s="3" t="s">
        <v>2</v>
      </c>
      <c r="C4740" s="198"/>
      <c r="D4740" s="3"/>
      <c r="E4740" s="3"/>
      <c r="F4740" s="3"/>
      <c r="G4740" s="3"/>
    </row>
    <row r="4741" spans="1:8" ht="18" x14ac:dyDescent="0.25">
      <c r="A4741" s="3"/>
      <c r="B4741" s="3"/>
      <c r="C4741" s="198"/>
      <c r="D4741" s="3"/>
      <c r="E4741" s="3"/>
      <c r="F4741" s="3"/>
      <c r="G4741" s="3"/>
    </row>
    <row r="4742" spans="1:8" ht="18" x14ac:dyDescent="0.25">
      <c r="A4742" s="111" t="s">
        <v>3</v>
      </c>
      <c r="B4742" s="5"/>
      <c r="C4742" s="198"/>
      <c r="D4742" s="5"/>
      <c r="E4742" s="3"/>
      <c r="F4742" s="5"/>
      <c r="G4742" s="3"/>
    </row>
    <row r="4743" spans="1:8" ht="18" x14ac:dyDescent="0.25">
      <c r="A4743" s="3"/>
      <c r="B4743" s="3" t="s">
        <v>4</v>
      </c>
      <c r="C4743" s="198"/>
      <c r="D4743" s="3"/>
      <c r="E4743" s="3"/>
      <c r="F4743" s="3"/>
      <c r="G4743" s="3"/>
    </row>
    <row r="4744" spans="1:8" ht="18" x14ac:dyDescent="0.25">
      <c r="A4744" s="3" t="s">
        <v>5</v>
      </c>
      <c r="B4744" s="3"/>
      <c r="C4744" s="198"/>
      <c r="D4744" s="3"/>
      <c r="E4744" s="3"/>
      <c r="F4744" s="3"/>
      <c r="G4744" s="3"/>
    </row>
    <row r="4745" spans="1:8" ht="18" x14ac:dyDescent="0.25">
      <c r="A4745" s="3"/>
      <c r="B4745" s="3"/>
      <c r="C4745" s="198"/>
      <c r="D4745" s="3"/>
      <c r="E4745" s="3"/>
      <c r="F4745" s="3"/>
      <c r="G4745" s="3"/>
    </row>
    <row r="4746" spans="1:8" ht="18" x14ac:dyDescent="0.25">
      <c r="A4746" s="3" t="s">
        <v>6</v>
      </c>
      <c r="B4746" s="3"/>
      <c r="C4746" s="198"/>
      <c r="D4746" s="3"/>
      <c r="E4746" s="3"/>
      <c r="F4746" s="3"/>
      <c r="G4746" s="3"/>
    </row>
    <row r="4747" spans="1:8" ht="15.75" x14ac:dyDescent="0.25">
      <c r="A4747" s="6"/>
      <c r="B4747" s="6"/>
      <c r="C4747" s="199"/>
      <c r="D4747" s="6"/>
      <c r="E4747" s="6"/>
      <c r="F4747" s="6"/>
      <c r="G4747" s="6"/>
    </row>
    <row r="4748" spans="1:8" ht="31.5" x14ac:dyDescent="0.2">
      <c r="A4748" s="7" t="s">
        <v>7</v>
      </c>
      <c r="B4748" s="7" t="s">
        <v>8</v>
      </c>
      <c r="C4748" s="8" t="s">
        <v>9</v>
      </c>
      <c r="D4748" s="7" t="s">
        <v>10</v>
      </c>
      <c r="E4748" s="7" t="s">
        <v>11</v>
      </c>
      <c r="F4748" s="7" t="s">
        <v>10</v>
      </c>
      <c r="G4748" s="8" t="s">
        <v>12</v>
      </c>
      <c r="H4748" s="122" t="s">
        <v>390</v>
      </c>
    </row>
    <row r="4749" spans="1:8" s="10" customFormat="1" ht="15.75" customHeight="1" x14ac:dyDescent="0.25">
      <c r="A4749" s="11">
        <v>1</v>
      </c>
      <c r="B4749" s="33" t="s">
        <v>23</v>
      </c>
      <c r="C4749" s="194" t="s">
        <v>31</v>
      </c>
      <c r="D4749" s="35">
        <v>19</v>
      </c>
      <c r="E4749" s="34">
        <v>46</v>
      </c>
      <c r="F4749" s="35">
        <v>19</v>
      </c>
      <c r="G4749" s="117">
        <f>+E4749*54</f>
        <v>2484</v>
      </c>
      <c r="H4749" s="115" t="s">
        <v>2</v>
      </c>
    </row>
    <row r="4750" spans="1:8" s="10" customFormat="1" ht="15.75" customHeight="1" x14ac:dyDescent="0.25">
      <c r="A4750" s="11">
        <v>2</v>
      </c>
      <c r="B4750" s="33" t="s">
        <v>264</v>
      </c>
      <c r="C4750" s="194" t="s">
        <v>25</v>
      </c>
      <c r="D4750" s="35">
        <v>109</v>
      </c>
      <c r="E4750" s="34">
        <v>20</v>
      </c>
      <c r="F4750" s="35">
        <v>109</v>
      </c>
      <c r="G4750" s="117">
        <f>19*48+1*13.5</f>
        <v>925.5</v>
      </c>
      <c r="H4750" s="115" t="s">
        <v>2</v>
      </c>
    </row>
    <row r="4751" spans="1:8" s="10" customFormat="1" ht="15.75" customHeight="1" x14ac:dyDescent="0.25">
      <c r="A4751" s="11"/>
      <c r="B4751" s="33"/>
      <c r="C4751" s="194"/>
      <c r="D4751" s="35"/>
      <c r="E4751" s="34"/>
      <c r="F4751" s="35"/>
      <c r="G4751" s="117"/>
      <c r="H4751" s="115"/>
    </row>
    <row r="4752" spans="1:8" ht="15.75" customHeight="1" x14ac:dyDescent="0.25">
      <c r="A4752" s="139"/>
      <c r="B4752" s="14"/>
      <c r="C4752" s="21"/>
      <c r="D4752" s="25"/>
      <c r="E4752" s="13"/>
      <c r="F4752" s="25"/>
      <c r="G4752" s="21"/>
      <c r="H4752" s="123"/>
    </row>
    <row r="4753" spans="1:8" ht="15.75" customHeight="1" x14ac:dyDescent="0.2">
      <c r="A4753" s="266" t="s">
        <v>13</v>
      </c>
      <c r="B4753" s="267"/>
      <c r="C4753" s="267"/>
      <c r="D4753" s="268"/>
      <c r="E4753" s="19">
        <f>SUM(E4749:E4752)</f>
        <v>66</v>
      </c>
      <c r="F4753" s="19"/>
      <c r="G4753" s="135">
        <f>SUM(G4749:G4752)</f>
        <v>3409.5</v>
      </c>
      <c r="H4753" s="124"/>
    </row>
    <row r="4755" spans="1:8" ht="18" x14ac:dyDescent="0.25">
      <c r="A4755" s="3"/>
    </row>
    <row r="4756" spans="1:8" ht="18" x14ac:dyDescent="0.25">
      <c r="A4756" s="3"/>
    </row>
    <row r="4757" spans="1:8" x14ac:dyDescent="0.2">
      <c r="A4757" s="126"/>
      <c r="B4757" s="113"/>
    </row>
    <row r="4758" spans="1:8" x14ac:dyDescent="0.2">
      <c r="A4758" s="126"/>
      <c r="B4758" s="113"/>
    </row>
    <row r="4759" spans="1:8" ht="18" x14ac:dyDescent="0.25">
      <c r="A4759" s="3"/>
    </row>
    <row r="4760" spans="1:8" ht="18" x14ac:dyDescent="0.25">
      <c r="A4760" s="3"/>
    </row>
    <row r="4764" spans="1:8" ht="18" x14ac:dyDescent="0.25">
      <c r="A4764" s="3" t="s">
        <v>17</v>
      </c>
    </row>
    <row r="4765" spans="1:8" ht="18" x14ac:dyDescent="0.25">
      <c r="A4765" s="3" t="s">
        <v>18</v>
      </c>
    </row>
    <row r="4779" spans="1:7" ht="15.75" x14ac:dyDescent="0.25">
      <c r="A4779" s="1" t="s">
        <v>411</v>
      </c>
    </row>
    <row r="4781" spans="1:7" ht="18" x14ac:dyDescent="0.25">
      <c r="A4781" s="3" t="s">
        <v>0</v>
      </c>
      <c r="B4781" s="4"/>
      <c r="G4781" s="5" t="s">
        <v>412</v>
      </c>
    </row>
    <row r="4782" spans="1:7" ht="18" x14ac:dyDescent="0.25">
      <c r="A4782" s="3"/>
      <c r="B4782" s="3" t="s">
        <v>1</v>
      </c>
      <c r="C4782" s="198"/>
      <c r="D4782" s="3"/>
      <c r="E4782" s="3"/>
      <c r="F4782" s="3"/>
      <c r="G4782" s="3"/>
    </row>
    <row r="4783" spans="1:7" ht="18" x14ac:dyDescent="0.25">
      <c r="A4783" s="3"/>
      <c r="B4783" s="3" t="s">
        <v>2</v>
      </c>
      <c r="C4783" s="198"/>
      <c r="D4783" s="3"/>
      <c r="E4783" s="3"/>
      <c r="F4783" s="3"/>
      <c r="G4783" s="3"/>
    </row>
    <row r="4784" spans="1:7" ht="18" x14ac:dyDescent="0.25">
      <c r="A4784" s="3"/>
      <c r="B4784" s="3"/>
      <c r="C4784" s="198"/>
      <c r="D4784" s="3"/>
      <c r="E4784" s="3"/>
      <c r="F4784" s="3"/>
      <c r="G4784" s="3"/>
    </row>
    <row r="4785" spans="1:8" ht="18" x14ac:dyDescent="0.25">
      <c r="A4785" s="111" t="s">
        <v>3</v>
      </c>
      <c r="B4785" s="5"/>
      <c r="C4785" s="198"/>
      <c r="D4785" s="5"/>
      <c r="E4785" s="3"/>
      <c r="F4785" s="5"/>
      <c r="G4785" s="3"/>
    </row>
    <row r="4786" spans="1:8" ht="18" x14ac:dyDescent="0.25">
      <c r="A4786" s="3"/>
      <c r="B4786" s="3" t="s">
        <v>4</v>
      </c>
      <c r="C4786" s="198"/>
      <c r="D4786" s="3"/>
      <c r="E4786" s="3"/>
      <c r="F4786" s="3"/>
      <c r="G4786" s="3"/>
    </row>
    <row r="4787" spans="1:8" ht="18" x14ac:dyDescent="0.25">
      <c r="A4787" s="3" t="s">
        <v>5</v>
      </c>
      <c r="B4787" s="3"/>
      <c r="C4787" s="198"/>
      <c r="D4787" s="3"/>
      <c r="E4787" s="3"/>
      <c r="F4787" s="3"/>
      <c r="G4787" s="3"/>
    </row>
    <row r="4788" spans="1:8" ht="18" x14ac:dyDescent="0.25">
      <c r="A4788" s="3"/>
      <c r="B4788" s="3"/>
      <c r="C4788" s="198"/>
      <c r="D4788" s="3"/>
      <c r="E4788" s="3"/>
      <c r="F4788" s="3"/>
      <c r="G4788" s="3"/>
    </row>
    <row r="4789" spans="1:8" ht="18" x14ac:dyDescent="0.25">
      <c r="A4789" s="3" t="s">
        <v>6</v>
      </c>
      <c r="B4789" s="3"/>
      <c r="C4789" s="198"/>
      <c r="D4789" s="3"/>
      <c r="E4789" s="3"/>
      <c r="F4789" s="3"/>
      <c r="G4789" s="3"/>
    </row>
    <row r="4790" spans="1:8" ht="15.75" x14ac:dyDescent="0.25">
      <c r="A4790" s="6"/>
      <c r="B4790" s="6"/>
      <c r="C4790" s="199"/>
      <c r="D4790" s="6"/>
      <c r="E4790" s="6"/>
      <c r="F4790" s="6"/>
      <c r="G4790" s="6"/>
    </row>
    <row r="4791" spans="1:8" ht="31.5" x14ac:dyDescent="0.2">
      <c r="A4791" s="7" t="s">
        <v>7</v>
      </c>
      <c r="B4791" s="7" t="s">
        <v>8</v>
      </c>
      <c r="C4791" s="8" t="s">
        <v>9</v>
      </c>
      <c r="D4791" s="7" t="s">
        <v>10</v>
      </c>
      <c r="E4791" s="7" t="s">
        <v>11</v>
      </c>
      <c r="F4791" s="7" t="s">
        <v>10</v>
      </c>
      <c r="G4791" s="8" t="s">
        <v>12</v>
      </c>
      <c r="H4791" s="122" t="s">
        <v>390</v>
      </c>
    </row>
    <row r="4792" spans="1:8" s="10" customFormat="1" ht="15.75" customHeight="1" x14ac:dyDescent="0.25">
      <c r="A4792" s="11">
        <v>1</v>
      </c>
      <c r="B4792" s="33" t="s">
        <v>277</v>
      </c>
      <c r="C4792" s="194" t="s">
        <v>24</v>
      </c>
      <c r="D4792" s="35">
        <v>86</v>
      </c>
      <c r="E4792" s="34">
        <v>137</v>
      </c>
      <c r="F4792" s="35">
        <v>86</v>
      </c>
      <c r="G4792" s="117">
        <f>+E4792*54</f>
        <v>7398</v>
      </c>
      <c r="H4792" s="115" t="s">
        <v>164</v>
      </c>
    </row>
    <row r="4793" spans="1:8" s="10" customFormat="1" ht="15.75" customHeight="1" x14ac:dyDescent="0.25">
      <c r="A4793" s="11">
        <f>+A4792+1</f>
        <v>2</v>
      </c>
      <c r="B4793" s="33" t="s">
        <v>277</v>
      </c>
      <c r="C4793" s="194" t="s">
        <v>365</v>
      </c>
      <c r="D4793" s="35">
        <v>109</v>
      </c>
      <c r="E4793" s="34">
        <v>20</v>
      </c>
      <c r="F4793" s="35">
        <v>109</v>
      </c>
      <c r="G4793" s="117">
        <f>+E4793*48</f>
        <v>960</v>
      </c>
      <c r="H4793" s="115" t="s">
        <v>164</v>
      </c>
    </row>
    <row r="4794" spans="1:8" s="10" customFormat="1" ht="15.75" customHeight="1" x14ac:dyDescent="0.25">
      <c r="A4794" s="140"/>
      <c r="B4794" s="130"/>
      <c r="C4794" s="209"/>
      <c r="D4794" s="131"/>
      <c r="E4794" s="132"/>
      <c r="F4794" s="131"/>
      <c r="G4794" s="133"/>
      <c r="H4794" s="134"/>
    </row>
    <row r="4795" spans="1:8" s="10" customFormat="1" ht="15.75" customHeight="1" x14ac:dyDescent="0.25">
      <c r="A4795" s="11">
        <f t="shared" ref="A4795" si="31">+A4794+1</f>
        <v>1</v>
      </c>
      <c r="B4795" s="33" t="s">
        <v>44</v>
      </c>
      <c r="C4795" s="194" t="s">
        <v>413</v>
      </c>
      <c r="D4795" s="35" t="s">
        <v>342</v>
      </c>
      <c r="E4795" s="34">
        <v>14</v>
      </c>
      <c r="F4795" s="35" t="s">
        <v>342</v>
      </c>
      <c r="G4795" s="117">
        <v>2604</v>
      </c>
      <c r="H4795" s="115" t="s">
        <v>391</v>
      </c>
    </row>
    <row r="4796" spans="1:8" s="10" customFormat="1" ht="15.75" customHeight="1" x14ac:dyDescent="0.25">
      <c r="A4796" s="140"/>
      <c r="B4796" s="130"/>
      <c r="C4796" s="209"/>
      <c r="D4796" s="131"/>
      <c r="E4796" s="132"/>
      <c r="F4796" s="131"/>
      <c r="G4796" s="133"/>
      <c r="H4796" s="134"/>
    </row>
    <row r="4797" spans="1:8" s="10" customFormat="1" ht="15.75" customHeight="1" x14ac:dyDescent="0.25">
      <c r="A4797" s="11">
        <v>1</v>
      </c>
      <c r="B4797" s="33" t="s">
        <v>28</v>
      </c>
      <c r="C4797" s="194" t="s">
        <v>283</v>
      </c>
      <c r="D4797" s="35" t="s">
        <v>310</v>
      </c>
      <c r="E4797" s="35">
        <v>35</v>
      </c>
      <c r="F4797" s="35" t="s">
        <v>310</v>
      </c>
      <c r="G4797" s="117">
        <f>+E4797*50</f>
        <v>1750</v>
      </c>
      <c r="H4797" s="115" t="s">
        <v>391</v>
      </c>
    </row>
    <row r="4798" spans="1:8" s="10" customFormat="1" ht="15.75" customHeight="1" x14ac:dyDescent="0.25">
      <c r="A4798" s="11">
        <v>2</v>
      </c>
      <c r="B4798" s="33" t="s">
        <v>22</v>
      </c>
      <c r="C4798" s="194" t="s">
        <v>283</v>
      </c>
      <c r="D4798" s="35" t="s">
        <v>310</v>
      </c>
      <c r="E4798" s="35">
        <v>5</v>
      </c>
      <c r="F4798" s="35" t="s">
        <v>310</v>
      </c>
      <c r="G4798" s="117">
        <f>+E4798*50</f>
        <v>250</v>
      </c>
      <c r="H4798" s="115" t="s">
        <v>391</v>
      </c>
    </row>
    <row r="4799" spans="1:8" s="10" customFormat="1" ht="15.75" customHeight="1" x14ac:dyDescent="0.25">
      <c r="A4799" s="11">
        <v>3</v>
      </c>
      <c r="B4799" s="33" t="s">
        <v>83</v>
      </c>
      <c r="C4799" s="194" t="s">
        <v>283</v>
      </c>
      <c r="D4799" s="35" t="s">
        <v>310</v>
      </c>
      <c r="E4799" s="35">
        <v>5</v>
      </c>
      <c r="F4799" s="35" t="s">
        <v>310</v>
      </c>
      <c r="G4799" s="117">
        <f>+E4799*50</f>
        <v>250</v>
      </c>
      <c r="H4799" s="115" t="s">
        <v>391</v>
      </c>
    </row>
    <row r="4800" spans="1:8" s="10" customFormat="1" ht="15.75" customHeight="1" x14ac:dyDescent="0.25">
      <c r="A4800" s="11">
        <v>4</v>
      </c>
      <c r="B4800" s="33" t="s">
        <v>83</v>
      </c>
      <c r="C4800" s="194" t="s">
        <v>311</v>
      </c>
      <c r="D4800" s="35" t="s">
        <v>310</v>
      </c>
      <c r="E4800" s="35">
        <v>5</v>
      </c>
      <c r="F4800" s="35" t="s">
        <v>310</v>
      </c>
      <c r="G4800" s="117">
        <f>+E4800*50</f>
        <v>250</v>
      </c>
      <c r="H4800" s="115" t="s">
        <v>164</v>
      </c>
    </row>
    <row r="4801" spans="1:8" ht="15.75" customHeight="1" x14ac:dyDescent="0.25">
      <c r="A4801" s="140"/>
      <c r="B4801" s="14"/>
      <c r="C4801" s="21"/>
      <c r="D4801" s="25"/>
      <c r="E4801" s="13"/>
      <c r="F4801" s="25"/>
      <c r="G4801" s="21"/>
      <c r="H4801" s="123"/>
    </row>
    <row r="4802" spans="1:8" ht="15.75" customHeight="1" x14ac:dyDescent="0.2">
      <c r="A4802" s="266" t="s">
        <v>13</v>
      </c>
      <c r="B4802" s="267"/>
      <c r="C4802" s="267"/>
      <c r="D4802" s="268"/>
      <c r="E4802" s="19">
        <f>SUM(E4792:E4801)</f>
        <v>221</v>
      </c>
      <c r="F4802" s="19"/>
      <c r="G4802" s="135">
        <f>SUM(G4792:G4801)</f>
        <v>13462</v>
      </c>
      <c r="H4802" s="124"/>
    </row>
    <row r="4804" spans="1:8" ht="18" x14ac:dyDescent="0.25">
      <c r="A4804" s="3"/>
    </row>
    <row r="4805" spans="1:8" ht="18" x14ac:dyDescent="0.25">
      <c r="A4805" s="3"/>
    </row>
    <row r="4806" spans="1:8" x14ac:dyDescent="0.2">
      <c r="A4806" s="126"/>
      <c r="B4806" s="113"/>
    </row>
    <row r="4807" spans="1:8" x14ac:dyDescent="0.2">
      <c r="A4807" s="126"/>
      <c r="B4807" s="113"/>
    </row>
    <row r="4808" spans="1:8" ht="18" x14ac:dyDescent="0.25">
      <c r="A4808" s="3"/>
    </row>
    <row r="4809" spans="1:8" ht="18" x14ac:dyDescent="0.25">
      <c r="A4809" s="3"/>
    </row>
    <row r="4813" spans="1:8" ht="18" x14ac:dyDescent="0.25">
      <c r="A4813" s="3" t="s">
        <v>17</v>
      </c>
    </row>
    <row r="4814" spans="1:8" ht="18" x14ac:dyDescent="0.25">
      <c r="A4814" s="3" t="s">
        <v>18</v>
      </c>
    </row>
    <row r="4823" spans="1:7" ht="15.75" x14ac:dyDescent="0.25">
      <c r="A4823" s="1" t="s">
        <v>414</v>
      </c>
    </row>
    <row r="4825" spans="1:7" ht="18" x14ac:dyDescent="0.25">
      <c r="A4825" s="3" t="s">
        <v>0</v>
      </c>
      <c r="B4825" s="4"/>
      <c r="G4825" s="5" t="s">
        <v>415</v>
      </c>
    </row>
    <row r="4826" spans="1:7" ht="18" x14ac:dyDescent="0.25">
      <c r="A4826" s="3"/>
      <c r="B4826" s="3" t="s">
        <v>1</v>
      </c>
      <c r="C4826" s="198"/>
      <c r="D4826" s="3"/>
      <c r="E4826" s="3"/>
      <c r="F4826" s="3"/>
      <c r="G4826" s="3"/>
    </row>
    <row r="4827" spans="1:7" ht="18" x14ac:dyDescent="0.25">
      <c r="A4827" s="3"/>
      <c r="B4827" s="3" t="s">
        <v>2</v>
      </c>
      <c r="C4827" s="198"/>
      <c r="D4827" s="3"/>
      <c r="E4827" s="3"/>
      <c r="F4827" s="3"/>
      <c r="G4827" s="3"/>
    </row>
    <row r="4828" spans="1:7" ht="18" x14ac:dyDescent="0.25">
      <c r="A4828" s="3"/>
      <c r="B4828" s="3"/>
      <c r="C4828" s="198"/>
      <c r="D4828" s="3"/>
      <c r="E4828" s="3"/>
      <c r="F4828" s="3"/>
      <c r="G4828" s="3"/>
    </row>
    <row r="4829" spans="1:7" ht="18" x14ac:dyDescent="0.25">
      <c r="A4829" s="111" t="s">
        <v>3</v>
      </c>
      <c r="B4829" s="5"/>
      <c r="C4829" s="198"/>
      <c r="D4829" s="5"/>
      <c r="E4829" s="3"/>
      <c r="F4829" s="5"/>
      <c r="G4829" s="3"/>
    </row>
    <row r="4830" spans="1:7" ht="18" x14ac:dyDescent="0.25">
      <c r="A4830" s="3"/>
      <c r="B4830" s="3" t="s">
        <v>4</v>
      </c>
      <c r="C4830" s="198"/>
      <c r="D4830" s="3"/>
      <c r="E4830" s="3"/>
      <c r="F4830" s="3"/>
      <c r="G4830" s="3"/>
    </row>
    <row r="4831" spans="1:7" ht="18" x14ac:dyDescent="0.25">
      <c r="A4831" s="3" t="s">
        <v>5</v>
      </c>
      <c r="B4831" s="3"/>
      <c r="C4831" s="198"/>
      <c r="D4831" s="3"/>
      <c r="E4831" s="3"/>
      <c r="F4831" s="3"/>
      <c r="G4831" s="3"/>
    </row>
    <row r="4832" spans="1:7" ht="18" x14ac:dyDescent="0.25">
      <c r="A4832" s="3"/>
      <c r="B4832" s="3"/>
      <c r="C4832" s="198"/>
      <c r="D4832" s="3"/>
      <c r="E4832" s="3"/>
      <c r="F4832" s="3"/>
      <c r="G4832" s="3"/>
    </row>
    <row r="4833" spans="1:8" ht="18" x14ac:dyDescent="0.25">
      <c r="A4833" s="3" t="s">
        <v>6</v>
      </c>
      <c r="B4833" s="3"/>
      <c r="C4833" s="198"/>
      <c r="D4833" s="3"/>
      <c r="E4833" s="3"/>
      <c r="F4833" s="3"/>
      <c r="G4833" s="3"/>
    </row>
    <row r="4834" spans="1:8" ht="15.75" x14ac:dyDescent="0.25">
      <c r="A4834" s="6"/>
      <c r="B4834" s="6"/>
      <c r="C4834" s="199"/>
      <c r="D4834" s="6"/>
      <c r="E4834" s="6"/>
      <c r="F4834" s="6"/>
      <c r="G4834" s="6"/>
    </row>
    <row r="4835" spans="1:8" ht="31.5" x14ac:dyDescent="0.2">
      <c r="A4835" s="7" t="s">
        <v>7</v>
      </c>
      <c r="B4835" s="7" t="s">
        <v>8</v>
      </c>
      <c r="C4835" s="8" t="s">
        <v>9</v>
      </c>
      <c r="D4835" s="7" t="s">
        <v>10</v>
      </c>
      <c r="E4835" s="7" t="s">
        <v>11</v>
      </c>
      <c r="F4835" s="7" t="s">
        <v>10</v>
      </c>
      <c r="G4835" s="8" t="s">
        <v>12</v>
      </c>
      <c r="H4835" s="122" t="s">
        <v>390</v>
      </c>
    </row>
    <row r="4836" spans="1:8" s="10" customFormat="1" ht="15.75" customHeight="1" x14ac:dyDescent="0.25">
      <c r="A4836" s="11">
        <v>1</v>
      </c>
      <c r="B4836" s="33" t="s">
        <v>416</v>
      </c>
      <c r="C4836" s="194" t="s">
        <v>24</v>
      </c>
      <c r="D4836" s="35">
        <v>86</v>
      </c>
      <c r="E4836" s="34">
        <v>35</v>
      </c>
      <c r="F4836" s="35">
        <v>86</v>
      </c>
      <c r="G4836" s="117">
        <f>+E4836*54</f>
        <v>1890</v>
      </c>
      <c r="H4836" s="115" t="s">
        <v>164</v>
      </c>
    </row>
    <row r="4837" spans="1:8" s="10" customFormat="1" ht="15.75" customHeight="1" x14ac:dyDescent="0.25">
      <c r="A4837" s="142"/>
      <c r="B4837" s="143"/>
      <c r="C4837" s="210"/>
      <c r="D4837" s="144"/>
      <c r="E4837" s="145"/>
      <c r="F4837" s="144"/>
      <c r="G4837" s="146"/>
      <c r="H4837" s="147"/>
    </row>
    <row r="4838" spans="1:8" s="10" customFormat="1" ht="15.75" customHeight="1" x14ac:dyDescent="0.25">
      <c r="A4838" s="11">
        <v>2</v>
      </c>
      <c r="B4838" s="33" t="s">
        <v>417</v>
      </c>
      <c r="C4838" s="194" t="s">
        <v>31</v>
      </c>
      <c r="D4838" s="35">
        <v>19</v>
      </c>
      <c r="E4838" s="34">
        <v>63</v>
      </c>
      <c r="F4838" s="35">
        <v>19</v>
      </c>
      <c r="G4838" s="117">
        <f>+E4838*54</f>
        <v>3402</v>
      </c>
      <c r="H4838" s="115" t="s">
        <v>164</v>
      </c>
    </row>
    <row r="4839" spans="1:8" s="10" customFormat="1" ht="15.75" customHeight="1" x14ac:dyDescent="0.25">
      <c r="A4839" s="11"/>
      <c r="B4839" s="33"/>
      <c r="C4839" s="194"/>
      <c r="D4839" s="35"/>
      <c r="E4839" s="34"/>
      <c r="F4839" s="35"/>
      <c r="G4839" s="117"/>
      <c r="H4839" s="115"/>
    </row>
    <row r="4840" spans="1:8" ht="15.75" customHeight="1" x14ac:dyDescent="0.2">
      <c r="A4840" s="266" t="s">
        <v>13</v>
      </c>
      <c r="B4840" s="267"/>
      <c r="C4840" s="267"/>
      <c r="D4840" s="268"/>
      <c r="E4840" s="19">
        <f>SUM(E4836:E4839)</f>
        <v>98</v>
      </c>
      <c r="F4840" s="19"/>
      <c r="G4840" s="135">
        <f>SUM(G4836:G4839)</f>
        <v>5292</v>
      </c>
      <c r="H4840" s="124"/>
    </row>
    <row r="4842" spans="1:8" ht="18" x14ac:dyDescent="0.25">
      <c r="A4842" s="3"/>
    </row>
    <row r="4843" spans="1:8" ht="18" x14ac:dyDescent="0.25">
      <c r="A4843" s="3"/>
    </row>
    <row r="4844" spans="1:8" x14ac:dyDescent="0.2">
      <c r="A4844" s="126"/>
      <c r="B4844" s="113"/>
    </row>
    <row r="4845" spans="1:8" x14ac:dyDescent="0.2">
      <c r="A4845" s="126"/>
      <c r="B4845" s="113"/>
    </row>
    <row r="4846" spans="1:8" ht="18" x14ac:dyDescent="0.25">
      <c r="A4846" s="3"/>
    </row>
    <row r="4847" spans="1:8" ht="18" x14ac:dyDescent="0.25">
      <c r="A4847" s="3"/>
    </row>
    <row r="4851" spans="1:1" ht="18" x14ac:dyDescent="0.25">
      <c r="A4851" s="3" t="s">
        <v>17</v>
      </c>
    </row>
    <row r="4852" spans="1:1" ht="18" x14ac:dyDescent="0.25">
      <c r="A4852" s="3" t="s">
        <v>18</v>
      </c>
    </row>
    <row r="4868" spans="1:8" ht="15.75" x14ac:dyDescent="0.25">
      <c r="A4868" s="1" t="s">
        <v>418</v>
      </c>
    </row>
    <row r="4870" spans="1:8" ht="18" x14ac:dyDescent="0.25">
      <c r="A4870" s="3" t="s">
        <v>0</v>
      </c>
      <c r="B4870" s="4"/>
      <c r="G4870" s="5" t="s">
        <v>419</v>
      </c>
    </row>
    <row r="4871" spans="1:8" ht="18" x14ac:dyDescent="0.25">
      <c r="A4871" s="3"/>
      <c r="B4871" s="3" t="s">
        <v>1</v>
      </c>
      <c r="C4871" s="198"/>
      <c r="D4871" s="3"/>
      <c r="E4871" s="3"/>
      <c r="F4871" s="3"/>
      <c r="G4871" s="3"/>
    </row>
    <row r="4872" spans="1:8" ht="18" x14ac:dyDescent="0.25">
      <c r="A4872" s="3"/>
      <c r="B4872" s="3" t="s">
        <v>2</v>
      </c>
      <c r="C4872" s="198"/>
      <c r="D4872" s="3"/>
      <c r="E4872" s="3"/>
      <c r="F4872" s="3"/>
      <c r="G4872" s="3"/>
    </row>
    <row r="4873" spans="1:8" ht="18" x14ac:dyDescent="0.25">
      <c r="A4873" s="3"/>
      <c r="B4873" s="3"/>
      <c r="C4873" s="198"/>
      <c r="D4873" s="3"/>
      <c r="E4873" s="3"/>
      <c r="F4873" s="3"/>
      <c r="G4873" s="3"/>
    </row>
    <row r="4874" spans="1:8" ht="18" x14ac:dyDescent="0.25">
      <c r="A4874" s="111" t="s">
        <v>3</v>
      </c>
      <c r="B4874" s="5"/>
      <c r="C4874" s="198"/>
      <c r="D4874" s="5"/>
      <c r="E4874" s="3"/>
      <c r="F4874" s="5"/>
      <c r="G4874" s="3"/>
    </row>
    <row r="4875" spans="1:8" ht="18" x14ac:dyDescent="0.25">
      <c r="A4875" s="3"/>
      <c r="B4875" s="3" t="s">
        <v>4</v>
      </c>
      <c r="C4875" s="198"/>
      <c r="D4875" s="3"/>
      <c r="E4875" s="3"/>
      <c r="F4875" s="3"/>
      <c r="G4875" s="3"/>
    </row>
    <row r="4876" spans="1:8" ht="18" x14ac:dyDescent="0.25">
      <c r="A4876" s="3" t="s">
        <v>5</v>
      </c>
      <c r="B4876" s="3"/>
      <c r="C4876" s="198"/>
      <c r="D4876" s="3"/>
      <c r="E4876" s="3"/>
      <c r="F4876" s="3"/>
      <c r="G4876" s="3"/>
    </row>
    <row r="4877" spans="1:8" ht="18" x14ac:dyDescent="0.25">
      <c r="A4877" s="3"/>
      <c r="B4877" s="3"/>
      <c r="C4877" s="198"/>
      <c r="D4877" s="3"/>
      <c r="E4877" s="3"/>
      <c r="F4877" s="3"/>
      <c r="G4877" s="3"/>
    </row>
    <row r="4878" spans="1:8" ht="18" x14ac:dyDescent="0.25">
      <c r="A4878" s="3" t="s">
        <v>6</v>
      </c>
      <c r="B4878" s="3"/>
      <c r="C4878" s="198"/>
      <c r="D4878" s="3"/>
      <c r="E4878" s="3"/>
      <c r="F4878" s="3"/>
      <c r="G4878" s="3"/>
    </row>
    <row r="4879" spans="1:8" ht="15.75" x14ac:dyDescent="0.25">
      <c r="A4879" s="6"/>
      <c r="B4879" s="6"/>
      <c r="C4879" s="199"/>
      <c r="D4879" s="6"/>
      <c r="E4879" s="6"/>
      <c r="F4879" s="6"/>
      <c r="G4879" s="6"/>
    </row>
    <row r="4880" spans="1:8" ht="31.5" x14ac:dyDescent="0.2">
      <c r="A4880" s="7" t="s">
        <v>7</v>
      </c>
      <c r="B4880" s="7" t="s">
        <v>8</v>
      </c>
      <c r="C4880" s="8" t="s">
        <v>9</v>
      </c>
      <c r="D4880" s="7" t="s">
        <v>10</v>
      </c>
      <c r="E4880" s="7" t="s">
        <v>11</v>
      </c>
      <c r="F4880" s="7" t="s">
        <v>10</v>
      </c>
      <c r="G4880" s="8" t="s">
        <v>12</v>
      </c>
      <c r="H4880" s="122" t="s">
        <v>390</v>
      </c>
    </row>
    <row r="4881" spans="1:8" s="10" customFormat="1" ht="15.75" customHeight="1" x14ac:dyDescent="0.25">
      <c r="A4881" s="11">
        <v>1</v>
      </c>
      <c r="B4881" s="33" t="s">
        <v>23</v>
      </c>
      <c r="C4881" s="194" t="s">
        <v>31</v>
      </c>
      <c r="D4881" s="35">
        <v>19</v>
      </c>
      <c r="E4881" s="34">
        <v>13</v>
      </c>
      <c r="F4881" s="35">
        <v>19</v>
      </c>
      <c r="G4881" s="117">
        <f>+E4881*54</f>
        <v>702</v>
      </c>
      <c r="H4881" s="115"/>
    </row>
    <row r="4882" spans="1:8" s="10" customFormat="1" ht="15.75" customHeight="1" x14ac:dyDescent="0.25">
      <c r="A4882" s="11">
        <v>2</v>
      </c>
      <c r="B4882" s="33" t="s">
        <v>23</v>
      </c>
      <c r="C4882" s="194" t="s">
        <v>31</v>
      </c>
      <c r="D4882" s="35" t="s">
        <v>398</v>
      </c>
      <c r="E4882" s="34">
        <v>12</v>
      </c>
      <c r="F4882" s="35" t="s">
        <v>398</v>
      </c>
      <c r="G4882" s="117">
        <f>+E4882*48</f>
        <v>576</v>
      </c>
      <c r="H4882" s="115"/>
    </row>
    <row r="4883" spans="1:8" s="10" customFormat="1" ht="15.75" customHeight="1" x14ac:dyDescent="0.25">
      <c r="A4883" s="11">
        <v>3</v>
      </c>
      <c r="B4883" s="33" t="s">
        <v>23</v>
      </c>
      <c r="C4883" s="194" t="s">
        <v>52</v>
      </c>
      <c r="D4883" s="35" t="s">
        <v>310</v>
      </c>
      <c r="E4883" s="34">
        <v>40</v>
      </c>
      <c r="F4883" s="35" t="s">
        <v>310</v>
      </c>
      <c r="G4883" s="117">
        <f>+E4883*50</f>
        <v>2000</v>
      </c>
      <c r="H4883" s="115"/>
    </row>
    <row r="4884" spans="1:8" s="10" customFormat="1" ht="15.75" customHeight="1" x14ac:dyDescent="0.25">
      <c r="A4884" s="141"/>
      <c r="B4884" s="130"/>
      <c r="C4884" s="209"/>
      <c r="D4884" s="131"/>
      <c r="E4884" s="132"/>
      <c r="F4884" s="131"/>
      <c r="G4884" s="133"/>
      <c r="H4884" s="134"/>
    </row>
    <row r="4885" spans="1:8" s="10" customFormat="1" ht="15.75" customHeight="1" x14ac:dyDescent="0.25">
      <c r="A4885" s="11">
        <v>4</v>
      </c>
      <c r="B4885" s="33" t="s">
        <v>53</v>
      </c>
      <c r="C4885" s="194" t="s">
        <v>52</v>
      </c>
      <c r="D4885" s="35" t="s">
        <v>310</v>
      </c>
      <c r="E4885" s="34">
        <v>10</v>
      </c>
      <c r="F4885" s="35" t="s">
        <v>310</v>
      </c>
      <c r="G4885" s="117">
        <f>+E4885*50</f>
        <v>500</v>
      </c>
      <c r="H4885" s="115"/>
    </row>
    <row r="4886" spans="1:8" s="10" customFormat="1" ht="15.75" customHeight="1" x14ac:dyDescent="0.25">
      <c r="A4886" s="11">
        <v>5</v>
      </c>
      <c r="B4886" s="33" t="s">
        <v>296</v>
      </c>
      <c r="C4886" s="194" t="s">
        <v>52</v>
      </c>
      <c r="D4886" s="35" t="s">
        <v>310</v>
      </c>
      <c r="E4886" s="34">
        <v>10</v>
      </c>
      <c r="F4886" s="35" t="s">
        <v>310</v>
      </c>
      <c r="G4886" s="117">
        <f>+E4886*50</f>
        <v>500</v>
      </c>
      <c r="H4886" s="115"/>
    </row>
    <row r="4887" spans="1:8" s="10" customFormat="1" ht="15.75" customHeight="1" x14ac:dyDescent="0.25">
      <c r="A4887" s="11">
        <v>6</v>
      </c>
      <c r="B4887" s="33" t="s">
        <v>19</v>
      </c>
      <c r="C4887" s="194" t="s">
        <v>52</v>
      </c>
      <c r="D4887" s="35" t="s">
        <v>310</v>
      </c>
      <c r="E4887" s="34">
        <v>15</v>
      </c>
      <c r="F4887" s="35" t="s">
        <v>310</v>
      </c>
      <c r="G4887" s="117">
        <f>+E4887*50</f>
        <v>750</v>
      </c>
      <c r="H4887" s="115"/>
    </row>
    <row r="4888" spans="1:8" ht="15.75" customHeight="1" x14ac:dyDescent="0.2">
      <c r="A4888" s="266" t="s">
        <v>13</v>
      </c>
      <c r="B4888" s="267"/>
      <c r="C4888" s="267"/>
      <c r="D4888" s="268"/>
      <c r="E4888" s="19">
        <f>SUM(E4881:E4887)</f>
        <v>100</v>
      </c>
      <c r="F4888" s="19"/>
      <c r="G4888" s="135">
        <f>SUM(G4881:G4887)</f>
        <v>5028</v>
      </c>
      <c r="H4888" s="124"/>
    </row>
    <row r="4890" spans="1:8" ht="18" x14ac:dyDescent="0.25">
      <c r="A4890" s="3"/>
    </row>
    <row r="4891" spans="1:8" ht="18" x14ac:dyDescent="0.25">
      <c r="A4891" s="3"/>
    </row>
    <row r="4892" spans="1:8" x14ac:dyDescent="0.2">
      <c r="A4892" s="126"/>
      <c r="B4892" s="113"/>
    </row>
    <row r="4893" spans="1:8" x14ac:dyDescent="0.2">
      <c r="A4893" s="126"/>
      <c r="B4893" s="113"/>
    </row>
    <row r="4894" spans="1:8" ht="18" x14ac:dyDescent="0.25">
      <c r="A4894" s="3"/>
    </row>
    <row r="4895" spans="1:8" ht="18" x14ac:dyDescent="0.25">
      <c r="A4895" s="3"/>
    </row>
    <row r="4899" spans="1:1" ht="18" x14ac:dyDescent="0.25">
      <c r="A4899" s="3" t="s">
        <v>17</v>
      </c>
    </row>
    <row r="4900" spans="1:1" ht="18" x14ac:dyDescent="0.25">
      <c r="A4900" s="3" t="s">
        <v>18</v>
      </c>
    </row>
    <row r="4912" spans="1:1" ht="15.75" x14ac:dyDescent="0.25">
      <c r="A4912" s="1" t="s">
        <v>420</v>
      </c>
    </row>
    <row r="4914" spans="1:8" ht="18" x14ac:dyDescent="0.25">
      <c r="A4914" s="3" t="s">
        <v>0</v>
      </c>
      <c r="B4914" s="4"/>
      <c r="G4914" s="5" t="s">
        <v>419</v>
      </c>
    </row>
    <row r="4915" spans="1:8" ht="18" x14ac:dyDescent="0.25">
      <c r="A4915" s="3"/>
      <c r="B4915" s="3" t="s">
        <v>1</v>
      </c>
      <c r="C4915" s="198"/>
      <c r="D4915" s="3"/>
      <c r="E4915" s="3"/>
      <c r="F4915" s="3"/>
      <c r="G4915" s="3"/>
    </row>
    <row r="4916" spans="1:8" ht="18" x14ac:dyDescent="0.25">
      <c r="A4916" s="3"/>
      <c r="B4916" s="3" t="s">
        <v>2</v>
      </c>
      <c r="C4916" s="198"/>
      <c r="D4916" s="3"/>
      <c r="E4916" s="3"/>
      <c r="F4916" s="3"/>
      <c r="G4916" s="3"/>
    </row>
    <row r="4917" spans="1:8" ht="18" x14ac:dyDescent="0.25">
      <c r="A4917" s="3"/>
      <c r="B4917" s="3"/>
      <c r="C4917" s="198"/>
      <c r="D4917" s="3"/>
      <c r="E4917" s="3"/>
      <c r="F4917" s="3"/>
      <c r="G4917" s="3"/>
    </row>
    <row r="4918" spans="1:8" ht="18" x14ac:dyDescent="0.25">
      <c r="A4918" s="111" t="s">
        <v>3</v>
      </c>
      <c r="B4918" s="5"/>
      <c r="C4918" s="198"/>
      <c r="D4918" s="5"/>
      <c r="E4918" s="3"/>
      <c r="F4918" s="5"/>
      <c r="G4918" s="3"/>
    </row>
    <row r="4919" spans="1:8" ht="18" x14ac:dyDescent="0.25">
      <c r="A4919" s="3"/>
      <c r="B4919" s="3" t="s">
        <v>4</v>
      </c>
      <c r="C4919" s="198"/>
      <c r="D4919" s="3"/>
      <c r="E4919" s="3"/>
      <c r="F4919" s="3"/>
      <c r="G4919" s="3"/>
    </row>
    <row r="4920" spans="1:8" ht="18" x14ac:dyDescent="0.25">
      <c r="A4920" s="3" t="s">
        <v>5</v>
      </c>
      <c r="B4920" s="3"/>
      <c r="C4920" s="198"/>
      <c r="D4920" s="3"/>
      <c r="E4920" s="3"/>
      <c r="F4920" s="3"/>
      <c r="G4920" s="3"/>
    </row>
    <row r="4921" spans="1:8" ht="18" x14ac:dyDescent="0.25">
      <c r="A4921" s="3"/>
      <c r="B4921" s="3"/>
      <c r="C4921" s="198"/>
      <c r="D4921" s="3"/>
      <c r="E4921" s="3"/>
      <c r="F4921" s="3"/>
      <c r="G4921" s="3"/>
    </row>
    <row r="4922" spans="1:8" ht="18" x14ac:dyDescent="0.25">
      <c r="A4922" s="3" t="s">
        <v>6</v>
      </c>
      <c r="B4922" s="3"/>
      <c r="C4922" s="198"/>
      <c r="D4922" s="3"/>
      <c r="E4922" s="3"/>
      <c r="F4922" s="3"/>
      <c r="G4922" s="3"/>
    </row>
    <row r="4923" spans="1:8" ht="15.75" x14ac:dyDescent="0.25">
      <c r="A4923" s="6"/>
      <c r="B4923" s="6"/>
      <c r="C4923" s="199"/>
      <c r="D4923" s="6"/>
      <c r="E4923" s="6"/>
      <c r="F4923" s="6"/>
      <c r="G4923" s="6"/>
    </row>
    <row r="4924" spans="1:8" ht="31.5" x14ac:dyDescent="0.2">
      <c r="A4924" s="7" t="s">
        <v>7</v>
      </c>
      <c r="B4924" s="7" t="s">
        <v>8</v>
      </c>
      <c r="C4924" s="8" t="s">
        <v>9</v>
      </c>
      <c r="D4924" s="7" t="s">
        <v>10</v>
      </c>
      <c r="E4924" s="7" t="s">
        <v>11</v>
      </c>
      <c r="F4924" s="7" t="s">
        <v>10</v>
      </c>
      <c r="G4924" s="8" t="s">
        <v>12</v>
      </c>
      <c r="H4924" s="122" t="s">
        <v>390</v>
      </c>
    </row>
    <row r="4925" spans="1:8" s="10" customFormat="1" ht="15.75" customHeight="1" x14ac:dyDescent="0.25">
      <c r="A4925" s="11">
        <v>1</v>
      </c>
      <c r="B4925" s="33" t="s">
        <v>277</v>
      </c>
      <c r="C4925" s="194" t="s">
        <v>106</v>
      </c>
      <c r="D4925" s="35" t="s">
        <v>310</v>
      </c>
      <c r="E4925" s="34">
        <v>200</v>
      </c>
      <c r="F4925" s="35" t="s">
        <v>310</v>
      </c>
      <c r="G4925" s="117">
        <f>+E4925*50</f>
        <v>10000</v>
      </c>
      <c r="H4925" s="115" t="s">
        <v>391</v>
      </c>
    </row>
    <row r="4926" spans="1:8" s="10" customFormat="1" ht="15.75" customHeight="1" x14ac:dyDescent="0.25">
      <c r="A4926" s="11">
        <v>2</v>
      </c>
      <c r="B4926" s="33" t="s">
        <v>293</v>
      </c>
      <c r="C4926" s="194" t="s">
        <v>106</v>
      </c>
      <c r="D4926" s="35" t="s">
        <v>310</v>
      </c>
      <c r="E4926" s="34">
        <v>90</v>
      </c>
      <c r="F4926" s="35" t="s">
        <v>310</v>
      </c>
      <c r="G4926" s="117">
        <f>+E4926*50</f>
        <v>4500</v>
      </c>
      <c r="H4926" s="115" t="s">
        <v>391</v>
      </c>
    </row>
    <row r="4927" spans="1:8" s="10" customFormat="1" ht="15.75" customHeight="1" x14ac:dyDescent="0.25">
      <c r="A4927" s="11">
        <v>3</v>
      </c>
      <c r="B4927" s="33"/>
      <c r="C4927" s="194"/>
      <c r="D4927" s="35"/>
      <c r="E4927" s="34"/>
      <c r="F4927" s="35"/>
      <c r="G4927" s="117"/>
      <c r="H4927" s="115"/>
    </row>
    <row r="4928" spans="1:8" s="10" customFormat="1" ht="15.75" customHeight="1" x14ac:dyDescent="0.25">
      <c r="A4928" s="148"/>
      <c r="B4928" s="130"/>
      <c r="C4928" s="209"/>
      <c r="D4928" s="131"/>
      <c r="E4928" s="132"/>
      <c r="F4928" s="131"/>
      <c r="G4928" s="133"/>
      <c r="H4928" s="134"/>
    </row>
    <row r="4929" spans="1:8" ht="15.75" customHeight="1" x14ac:dyDescent="0.2">
      <c r="A4929" s="266" t="s">
        <v>13</v>
      </c>
      <c r="B4929" s="267"/>
      <c r="C4929" s="267"/>
      <c r="D4929" s="268"/>
      <c r="E4929" s="19">
        <f>SUM(E4925:E4928)</f>
        <v>290</v>
      </c>
      <c r="F4929" s="19"/>
      <c r="G4929" s="135">
        <f>SUM(G4925:G4928)</f>
        <v>14500</v>
      </c>
      <c r="H4929" s="124"/>
    </row>
    <row r="4931" spans="1:8" ht="18" x14ac:dyDescent="0.25">
      <c r="A4931" s="3"/>
    </row>
    <row r="4932" spans="1:8" ht="18" x14ac:dyDescent="0.25">
      <c r="A4932" s="3"/>
    </row>
    <row r="4933" spans="1:8" x14ac:dyDescent="0.2">
      <c r="A4933" s="126"/>
      <c r="B4933" s="113"/>
    </row>
    <row r="4934" spans="1:8" x14ac:dyDescent="0.2">
      <c r="A4934" s="126"/>
      <c r="B4934" s="113"/>
    </row>
    <row r="4935" spans="1:8" ht="18" x14ac:dyDescent="0.25">
      <c r="A4935" s="3"/>
    </row>
    <row r="4936" spans="1:8" ht="18" x14ac:dyDescent="0.25">
      <c r="A4936" s="3"/>
    </row>
    <row r="4940" spans="1:8" ht="18" x14ac:dyDescent="0.25">
      <c r="A4940" s="3" t="s">
        <v>17</v>
      </c>
    </row>
    <row r="4941" spans="1:8" ht="18" x14ac:dyDescent="0.25">
      <c r="A4941" s="3" t="s">
        <v>18</v>
      </c>
    </row>
    <row r="4957" spans="1:7" ht="15.75" x14ac:dyDescent="0.25">
      <c r="A4957" s="1" t="s">
        <v>421</v>
      </c>
    </row>
    <row r="4959" spans="1:7" ht="18" x14ac:dyDescent="0.25">
      <c r="A4959" s="3" t="s">
        <v>0</v>
      </c>
      <c r="B4959" s="4"/>
      <c r="G4959" s="5" t="s">
        <v>422</v>
      </c>
    </row>
    <row r="4960" spans="1:7" ht="18" x14ac:dyDescent="0.25">
      <c r="A4960" s="3"/>
      <c r="B4960" s="3" t="s">
        <v>1</v>
      </c>
      <c r="C4960" s="198"/>
      <c r="D4960" s="3"/>
      <c r="E4960" s="3"/>
      <c r="F4960" s="3"/>
      <c r="G4960" s="3"/>
    </row>
    <row r="4961" spans="1:8" ht="18" x14ac:dyDescent="0.25">
      <c r="A4961" s="3"/>
      <c r="B4961" s="3" t="s">
        <v>2</v>
      </c>
      <c r="C4961" s="198"/>
      <c r="D4961" s="3"/>
      <c r="E4961" s="3"/>
      <c r="F4961" s="3"/>
      <c r="G4961" s="3"/>
    </row>
    <row r="4962" spans="1:8" ht="18" x14ac:dyDescent="0.25">
      <c r="A4962" s="3"/>
      <c r="B4962" s="3"/>
      <c r="C4962" s="198"/>
      <c r="D4962" s="3"/>
      <c r="E4962" s="3"/>
      <c r="F4962" s="3"/>
      <c r="G4962" s="3"/>
    </row>
    <row r="4963" spans="1:8" ht="18" x14ac:dyDescent="0.25">
      <c r="A4963" s="111" t="s">
        <v>3</v>
      </c>
      <c r="B4963" s="5"/>
      <c r="C4963" s="198"/>
      <c r="D4963" s="5"/>
      <c r="E4963" s="3"/>
      <c r="F4963" s="5"/>
      <c r="G4963" s="3"/>
    </row>
    <row r="4964" spans="1:8" ht="18" x14ac:dyDescent="0.25">
      <c r="A4964" s="3"/>
      <c r="B4964" s="3" t="s">
        <v>4</v>
      </c>
      <c r="C4964" s="198"/>
      <c r="D4964" s="3"/>
      <c r="E4964" s="3"/>
      <c r="F4964" s="3"/>
      <c r="G4964" s="3"/>
    </row>
    <row r="4965" spans="1:8" ht="18" x14ac:dyDescent="0.25">
      <c r="A4965" s="3" t="s">
        <v>5</v>
      </c>
      <c r="B4965" s="3"/>
      <c r="C4965" s="198"/>
      <c r="D4965" s="3"/>
      <c r="E4965" s="3"/>
      <c r="F4965" s="3"/>
      <c r="G4965" s="3"/>
    </row>
    <row r="4966" spans="1:8" ht="18" x14ac:dyDescent="0.25">
      <c r="A4966" s="3"/>
      <c r="B4966" s="3"/>
      <c r="C4966" s="198"/>
      <c r="D4966" s="3"/>
      <c r="E4966" s="3"/>
      <c r="F4966" s="3"/>
      <c r="G4966" s="3"/>
    </row>
    <row r="4967" spans="1:8" ht="18" x14ac:dyDescent="0.25">
      <c r="A4967" s="3" t="s">
        <v>6</v>
      </c>
      <c r="B4967" s="3"/>
      <c r="C4967" s="198"/>
      <c r="D4967" s="3"/>
      <c r="E4967" s="3"/>
      <c r="F4967" s="3"/>
      <c r="G4967" s="3"/>
    </row>
    <row r="4968" spans="1:8" ht="15.75" x14ac:dyDescent="0.25">
      <c r="A4968" s="6"/>
      <c r="B4968" s="6"/>
      <c r="C4968" s="199"/>
      <c r="D4968" s="6"/>
      <c r="E4968" s="6"/>
      <c r="F4968" s="6"/>
      <c r="G4968" s="6"/>
    </row>
    <row r="4969" spans="1:8" ht="31.5" x14ac:dyDescent="0.2">
      <c r="A4969" s="7" t="s">
        <v>7</v>
      </c>
      <c r="B4969" s="7" t="s">
        <v>8</v>
      </c>
      <c r="C4969" s="8" t="s">
        <v>9</v>
      </c>
      <c r="D4969" s="7" t="s">
        <v>10</v>
      </c>
      <c r="E4969" s="7" t="s">
        <v>11</v>
      </c>
      <c r="F4969" s="7" t="s">
        <v>10</v>
      </c>
      <c r="G4969" s="8" t="s">
        <v>12</v>
      </c>
      <c r="H4969" s="122" t="s">
        <v>390</v>
      </c>
    </row>
    <row r="4970" spans="1:8" s="10" customFormat="1" ht="15.75" customHeight="1" x14ac:dyDescent="0.25">
      <c r="A4970" s="11">
        <v>1</v>
      </c>
      <c r="B4970" s="33" t="s">
        <v>23</v>
      </c>
      <c r="C4970" s="194" t="s">
        <v>31</v>
      </c>
      <c r="D4970" s="35">
        <v>19</v>
      </c>
      <c r="E4970" s="34">
        <v>95</v>
      </c>
      <c r="F4970" s="35">
        <v>19</v>
      </c>
      <c r="G4970" s="117">
        <f>+E4970*54</f>
        <v>5130</v>
      </c>
      <c r="H4970" s="115" t="s">
        <v>164</v>
      </c>
    </row>
    <row r="4971" spans="1:8" s="10" customFormat="1" ht="15.75" customHeight="1" x14ac:dyDescent="0.25">
      <c r="A4971" s="11">
        <v>2</v>
      </c>
      <c r="B4971" s="33" t="s">
        <v>23</v>
      </c>
      <c r="C4971" s="194" t="s">
        <v>34</v>
      </c>
      <c r="D4971" s="35">
        <v>36</v>
      </c>
      <c r="E4971" s="34">
        <v>5</v>
      </c>
      <c r="F4971" s="35">
        <v>36</v>
      </c>
      <c r="G4971" s="117">
        <f>+E4971*45</f>
        <v>225</v>
      </c>
      <c r="H4971" s="115" t="s">
        <v>164</v>
      </c>
    </row>
    <row r="4972" spans="1:8" s="10" customFormat="1" ht="15.75" customHeight="1" x14ac:dyDescent="0.25">
      <c r="A4972" s="149"/>
      <c r="B4972" s="130"/>
      <c r="C4972" s="209"/>
      <c r="D4972" s="131"/>
      <c r="E4972" s="132"/>
      <c r="F4972" s="131"/>
      <c r="G4972" s="133"/>
      <c r="H4972" s="134"/>
    </row>
    <row r="4973" spans="1:8" s="10" customFormat="1" ht="15.75" customHeight="1" x14ac:dyDescent="0.25">
      <c r="A4973" s="11">
        <v>3</v>
      </c>
      <c r="B4973" s="33" t="s">
        <v>277</v>
      </c>
      <c r="C4973" s="194" t="s">
        <v>20</v>
      </c>
      <c r="D4973" s="35">
        <v>168</v>
      </c>
      <c r="E4973" s="34">
        <v>38</v>
      </c>
      <c r="F4973" s="35">
        <v>168</v>
      </c>
      <c r="G4973" s="117">
        <f>+E4973*54</f>
        <v>2052</v>
      </c>
      <c r="H4973" s="115" t="s">
        <v>164</v>
      </c>
    </row>
    <row r="4974" spans="1:8" s="10" customFormat="1" ht="15.75" customHeight="1" x14ac:dyDescent="0.25">
      <c r="A4974" s="11">
        <v>4</v>
      </c>
      <c r="B4974" s="33" t="s">
        <v>26</v>
      </c>
      <c r="C4974" s="194" t="s">
        <v>46</v>
      </c>
      <c r="D4974" s="35">
        <v>124</v>
      </c>
      <c r="E4974" s="34">
        <v>62</v>
      </c>
      <c r="F4974" s="35">
        <v>124</v>
      </c>
      <c r="G4974" s="117">
        <v>3332</v>
      </c>
      <c r="H4974" s="115" t="s">
        <v>164</v>
      </c>
    </row>
    <row r="4975" spans="1:8" s="10" customFormat="1" ht="15.75" customHeight="1" x14ac:dyDescent="0.25">
      <c r="A4975" s="11">
        <v>5</v>
      </c>
      <c r="B4975" s="33" t="s">
        <v>293</v>
      </c>
      <c r="C4975" s="194" t="s">
        <v>24</v>
      </c>
      <c r="D4975" s="35" t="s">
        <v>104</v>
      </c>
      <c r="E4975" s="34">
        <f>67</f>
        <v>67</v>
      </c>
      <c r="F4975" s="35" t="s">
        <v>104</v>
      </c>
      <c r="G4975" s="117">
        <f>+E4975*54</f>
        <v>3618</v>
      </c>
      <c r="H4975" s="115" t="s">
        <v>164</v>
      </c>
    </row>
    <row r="4976" spans="1:8" s="10" customFormat="1" ht="15.75" customHeight="1" x14ac:dyDescent="0.25">
      <c r="A4976" s="11">
        <v>6</v>
      </c>
      <c r="B4976" s="33" t="s">
        <v>293</v>
      </c>
      <c r="C4976" s="194" t="s">
        <v>24</v>
      </c>
      <c r="D4976" s="35" t="s">
        <v>104</v>
      </c>
      <c r="E4976" s="34">
        <v>4</v>
      </c>
      <c r="F4976" s="35" t="s">
        <v>104</v>
      </c>
      <c r="G4976" s="117">
        <f>+E4976*48</f>
        <v>192</v>
      </c>
      <c r="H4976" s="115" t="s">
        <v>164</v>
      </c>
    </row>
    <row r="4977" spans="1:8" s="10" customFormat="1" ht="15.75" customHeight="1" x14ac:dyDescent="0.25">
      <c r="A4977" s="149"/>
      <c r="B4977" s="130"/>
      <c r="C4977" s="209"/>
      <c r="D4977" s="131"/>
      <c r="E4977" s="132"/>
      <c r="F4977" s="131"/>
      <c r="G4977" s="133"/>
      <c r="H4977" s="134"/>
    </row>
    <row r="4978" spans="1:8" s="10" customFormat="1" ht="15.75" customHeight="1" x14ac:dyDescent="0.25">
      <c r="A4978" s="11">
        <v>7</v>
      </c>
      <c r="B4978" s="33" t="s">
        <v>19</v>
      </c>
      <c r="C4978" s="194" t="s">
        <v>20</v>
      </c>
      <c r="D4978" s="35" t="s">
        <v>342</v>
      </c>
      <c r="E4978" s="34">
        <v>12</v>
      </c>
      <c r="F4978" s="35" t="s">
        <v>342</v>
      </c>
      <c r="G4978" s="117">
        <f>11*54+1*17</f>
        <v>611</v>
      </c>
      <c r="H4978" s="115" t="s">
        <v>164</v>
      </c>
    </row>
    <row r="4979" spans="1:8" s="10" customFormat="1" ht="15.75" customHeight="1" x14ac:dyDescent="0.25">
      <c r="A4979" s="11">
        <v>8</v>
      </c>
      <c r="B4979" s="33" t="s">
        <v>19</v>
      </c>
      <c r="C4979" s="194" t="s">
        <v>20</v>
      </c>
      <c r="D4979" s="35" t="s">
        <v>342</v>
      </c>
      <c r="E4979" s="34">
        <v>5</v>
      </c>
      <c r="F4979" s="35" t="s">
        <v>342</v>
      </c>
      <c r="G4979" s="117">
        <f>+E4979*48</f>
        <v>240</v>
      </c>
      <c r="H4979" s="115" t="s">
        <v>164</v>
      </c>
    </row>
    <row r="4980" spans="1:8" s="10" customFormat="1" ht="15.75" customHeight="1" x14ac:dyDescent="0.25">
      <c r="A4980" s="11">
        <v>9</v>
      </c>
      <c r="B4980" s="33" t="s">
        <v>82</v>
      </c>
      <c r="C4980" s="194" t="s">
        <v>365</v>
      </c>
      <c r="D4980" s="35">
        <v>109</v>
      </c>
      <c r="E4980" s="34">
        <v>13</v>
      </c>
      <c r="F4980" s="35">
        <v>109</v>
      </c>
      <c r="G4980" s="117">
        <f>+E4980*48</f>
        <v>624</v>
      </c>
      <c r="H4980" s="115" t="s">
        <v>164</v>
      </c>
    </row>
    <row r="4981" spans="1:8" s="10" customFormat="1" ht="15.75" customHeight="1" x14ac:dyDescent="0.25">
      <c r="A4981" s="149"/>
      <c r="B4981" s="130"/>
      <c r="C4981" s="209"/>
      <c r="D4981" s="131"/>
      <c r="E4981" s="132"/>
      <c r="F4981" s="131"/>
      <c r="G4981" s="133"/>
      <c r="H4981" s="134"/>
    </row>
    <row r="4982" spans="1:8" ht="15.75" customHeight="1" x14ac:dyDescent="0.2">
      <c r="A4982" s="266" t="s">
        <v>13</v>
      </c>
      <c r="B4982" s="267"/>
      <c r="C4982" s="267"/>
      <c r="D4982" s="268"/>
      <c r="E4982" s="19">
        <f>SUM(E4970:E4981)</f>
        <v>301</v>
      </c>
      <c r="F4982" s="19"/>
      <c r="G4982" s="135">
        <f>SUM(G4970:G4981)</f>
        <v>16024</v>
      </c>
      <c r="H4982" s="124"/>
    </row>
    <row r="4984" spans="1:8" ht="18" x14ac:dyDescent="0.25">
      <c r="A4984" s="3"/>
    </row>
    <row r="4985" spans="1:8" ht="18" x14ac:dyDescent="0.25">
      <c r="A4985" s="3"/>
    </row>
    <row r="4986" spans="1:8" x14ac:dyDescent="0.2">
      <c r="A4986" s="126"/>
      <c r="B4986" s="113"/>
    </row>
    <row r="4987" spans="1:8" x14ac:dyDescent="0.2">
      <c r="A4987" s="126"/>
      <c r="B4987" s="113"/>
    </row>
    <row r="4988" spans="1:8" ht="18" x14ac:dyDescent="0.25">
      <c r="A4988" s="3"/>
    </row>
    <row r="4989" spans="1:8" ht="18" x14ac:dyDescent="0.25">
      <c r="A4989" s="3"/>
    </row>
    <row r="4993" spans="1:7" ht="18" x14ac:dyDescent="0.25">
      <c r="A4993" s="3" t="s">
        <v>17</v>
      </c>
    </row>
    <row r="4994" spans="1:7" ht="18" x14ac:dyDescent="0.25">
      <c r="A4994" s="3" t="s">
        <v>18</v>
      </c>
    </row>
    <row r="5001" spans="1:7" ht="15.75" x14ac:dyDescent="0.25">
      <c r="A5001" s="1" t="s">
        <v>423</v>
      </c>
    </row>
    <row r="5003" spans="1:7" ht="18" x14ac:dyDescent="0.25">
      <c r="A5003" s="3" t="s">
        <v>0</v>
      </c>
      <c r="B5003" s="4"/>
      <c r="G5003" s="5" t="s">
        <v>424</v>
      </c>
    </row>
    <row r="5004" spans="1:7" ht="18" x14ac:dyDescent="0.25">
      <c r="A5004" s="3"/>
      <c r="B5004" s="3" t="s">
        <v>1</v>
      </c>
      <c r="C5004" s="198"/>
      <c r="D5004" s="3"/>
      <c r="E5004" s="3"/>
      <c r="F5004" s="3"/>
      <c r="G5004" s="3"/>
    </row>
    <row r="5005" spans="1:7" ht="18" x14ac:dyDescent="0.25">
      <c r="A5005" s="3"/>
      <c r="B5005" s="3" t="s">
        <v>2</v>
      </c>
      <c r="C5005" s="198"/>
      <c r="D5005" s="3"/>
      <c r="E5005" s="3"/>
      <c r="F5005" s="3"/>
      <c r="G5005" s="3"/>
    </row>
    <row r="5006" spans="1:7" ht="18" x14ac:dyDescent="0.25">
      <c r="A5006" s="3"/>
      <c r="B5006" s="3"/>
      <c r="C5006" s="198"/>
      <c r="D5006" s="3"/>
      <c r="E5006" s="3"/>
      <c r="F5006" s="3"/>
      <c r="G5006" s="3"/>
    </row>
    <row r="5007" spans="1:7" ht="18" x14ac:dyDescent="0.25">
      <c r="A5007" s="111" t="s">
        <v>3</v>
      </c>
      <c r="B5007" s="5"/>
      <c r="C5007" s="198"/>
      <c r="D5007" s="5"/>
      <c r="E5007" s="3"/>
      <c r="F5007" s="5"/>
      <c r="G5007" s="3"/>
    </row>
    <row r="5008" spans="1:7" ht="18" x14ac:dyDescent="0.25">
      <c r="A5008" s="3"/>
      <c r="B5008" s="3" t="s">
        <v>4</v>
      </c>
      <c r="C5008" s="198"/>
      <c r="D5008" s="3"/>
      <c r="E5008" s="3"/>
      <c r="F5008" s="3"/>
      <c r="G5008" s="3"/>
    </row>
    <row r="5009" spans="1:8" ht="18" x14ac:dyDescent="0.25">
      <c r="A5009" s="3" t="s">
        <v>5</v>
      </c>
      <c r="B5009" s="3"/>
      <c r="C5009" s="198"/>
      <c r="D5009" s="3"/>
      <c r="E5009" s="3"/>
      <c r="F5009" s="3"/>
      <c r="G5009" s="3"/>
    </row>
    <row r="5010" spans="1:8" ht="18" x14ac:dyDescent="0.25">
      <c r="A5010" s="3"/>
      <c r="B5010" s="3"/>
      <c r="C5010" s="198"/>
      <c r="D5010" s="3"/>
      <c r="E5010" s="3"/>
      <c r="F5010" s="3"/>
      <c r="G5010" s="3"/>
    </row>
    <row r="5011" spans="1:8" ht="18" x14ac:dyDescent="0.25">
      <c r="A5011" s="3" t="s">
        <v>6</v>
      </c>
      <c r="B5011" s="3"/>
      <c r="C5011" s="198"/>
      <c r="D5011" s="3"/>
      <c r="E5011" s="3"/>
      <c r="F5011" s="3"/>
      <c r="G5011" s="3"/>
    </row>
    <row r="5012" spans="1:8" ht="15.75" x14ac:dyDescent="0.25">
      <c r="A5012" s="6"/>
      <c r="B5012" s="6"/>
      <c r="C5012" s="199"/>
      <c r="D5012" s="6"/>
      <c r="E5012" s="6"/>
      <c r="F5012" s="6"/>
      <c r="G5012" s="6"/>
    </row>
    <row r="5013" spans="1:8" ht="31.5" x14ac:dyDescent="0.2">
      <c r="A5013" s="7" t="s">
        <v>7</v>
      </c>
      <c r="B5013" s="7" t="s">
        <v>8</v>
      </c>
      <c r="C5013" s="8" t="s">
        <v>9</v>
      </c>
      <c r="D5013" s="7" t="s">
        <v>10</v>
      </c>
      <c r="E5013" s="7" t="s">
        <v>11</v>
      </c>
      <c r="F5013" s="7" t="s">
        <v>10</v>
      </c>
      <c r="G5013" s="8" t="s">
        <v>12</v>
      </c>
      <c r="H5013" s="122" t="s">
        <v>390</v>
      </c>
    </row>
    <row r="5014" spans="1:8" s="10" customFormat="1" ht="15.75" customHeight="1" x14ac:dyDescent="0.25">
      <c r="A5014" s="11">
        <v>1</v>
      </c>
      <c r="B5014" s="33" t="s">
        <v>19</v>
      </c>
      <c r="C5014" s="194" t="s">
        <v>283</v>
      </c>
      <c r="D5014" s="35" t="s">
        <v>425</v>
      </c>
      <c r="E5014" s="34">
        <v>9</v>
      </c>
      <c r="F5014" s="35" t="s">
        <v>425</v>
      </c>
      <c r="G5014" s="117">
        <f>+E5014*50</f>
        <v>450</v>
      </c>
      <c r="H5014" s="115"/>
    </row>
    <row r="5015" spans="1:8" s="10" customFormat="1" ht="15.75" customHeight="1" x14ac:dyDescent="0.25">
      <c r="A5015" s="11">
        <v>2</v>
      </c>
      <c r="B5015" s="33" t="s">
        <v>19</v>
      </c>
      <c r="C5015" s="194" t="s">
        <v>283</v>
      </c>
      <c r="D5015" s="35" t="s">
        <v>425</v>
      </c>
      <c r="E5015" s="34">
        <v>6</v>
      </c>
      <c r="F5015" s="35" t="s">
        <v>425</v>
      </c>
      <c r="G5015" s="117">
        <f>+E5015*48</f>
        <v>288</v>
      </c>
      <c r="H5015" s="115"/>
    </row>
    <row r="5016" spans="1:8" s="10" customFormat="1" ht="15.75" customHeight="1" x14ac:dyDescent="0.25">
      <c r="A5016" s="11">
        <v>3</v>
      </c>
      <c r="B5016" s="33" t="s">
        <v>19</v>
      </c>
      <c r="C5016" s="194" t="s">
        <v>315</v>
      </c>
      <c r="D5016" s="35">
        <v>15</v>
      </c>
      <c r="E5016" s="34">
        <v>3</v>
      </c>
      <c r="F5016" s="35">
        <v>15</v>
      </c>
      <c r="G5016" s="117">
        <f>+E5016*48</f>
        <v>144</v>
      </c>
      <c r="H5016" s="115"/>
    </row>
    <row r="5017" spans="1:8" s="10" customFormat="1" ht="15.75" customHeight="1" x14ac:dyDescent="0.25">
      <c r="A5017" s="152"/>
      <c r="B5017" s="153"/>
      <c r="C5017" s="211"/>
      <c r="D5017" s="154"/>
      <c r="E5017" s="154"/>
      <c r="F5017" s="154"/>
      <c r="G5017" s="155"/>
      <c r="H5017" s="156"/>
    </row>
    <row r="5018" spans="1:8" s="10" customFormat="1" ht="15.75" customHeight="1" x14ac:dyDescent="0.25">
      <c r="A5018" s="11">
        <v>4</v>
      </c>
      <c r="B5018" s="33" t="s">
        <v>264</v>
      </c>
      <c r="C5018" s="194" t="s">
        <v>24</v>
      </c>
      <c r="D5018" s="35">
        <v>86</v>
      </c>
      <c r="E5018" s="34">
        <v>9</v>
      </c>
      <c r="F5018" s="35">
        <v>86</v>
      </c>
      <c r="G5018" s="117">
        <f>+E5018*54</f>
        <v>486</v>
      </c>
      <c r="H5018" s="115"/>
    </row>
    <row r="5019" spans="1:8" s="10" customFormat="1" ht="15.75" customHeight="1" x14ac:dyDescent="0.25">
      <c r="A5019" s="11">
        <v>5</v>
      </c>
      <c r="B5019" s="33" t="s">
        <v>264</v>
      </c>
      <c r="C5019" s="194" t="s">
        <v>24</v>
      </c>
      <c r="D5019" s="35" t="s">
        <v>233</v>
      </c>
      <c r="E5019" s="34">
        <v>22</v>
      </c>
      <c r="F5019" s="35" t="s">
        <v>233</v>
      </c>
      <c r="G5019" s="117">
        <f>21*48+1*4</f>
        <v>1012</v>
      </c>
      <c r="H5019" s="115"/>
    </row>
    <row r="5020" spans="1:8" s="10" customFormat="1" ht="15.75" customHeight="1" x14ac:dyDescent="0.25">
      <c r="A5020" s="11">
        <v>6</v>
      </c>
      <c r="B5020" s="33" t="s">
        <v>264</v>
      </c>
      <c r="C5020" s="194" t="s">
        <v>43</v>
      </c>
      <c r="D5020" s="35"/>
      <c r="E5020" s="34">
        <v>9</v>
      </c>
      <c r="F5020" s="35"/>
      <c r="G5020" s="117">
        <f>+E5020*48</f>
        <v>432</v>
      </c>
      <c r="H5020" s="115"/>
    </row>
    <row r="5021" spans="1:8" s="10" customFormat="1" ht="15.75" customHeight="1" x14ac:dyDescent="0.25">
      <c r="A5021" s="157"/>
      <c r="B5021" s="158"/>
      <c r="C5021" s="212"/>
      <c r="D5021" s="159"/>
      <c r="E5021" s="160"/>
      <c r="F5021" s="159"/>
      <c r="G5021" s="161"/>
      <c r="H5021" s="162"/>
    </row>
    <row r="5022" spans="1:8" s="10" customFormat="1" ht="15.75" customHeight="1" x14ac:dyDescent="0.25">
      <c r="A5022" s="11">
        <v>8</v>
      </c>
      <c r="B5022" s="33" t="s">
        <v>23</v>
      </c>
      <c r="C5022" s="194" t="s">
        <v>31</v>
      </c>
      <c r="D5022" s="35">
        <v>19</v>
      </c>
      <c r="E5022" s="34">
        <v>81</v>
      </c>
      <c r="F5022" s="35">
        <v>19</v>
      </c>
      <c r="G5022" s="117">
        <f>+E5022*54</f>
        <v>4374</v>
      </c>
      <c r="H5022" s="115"/>
    </row>
    <row r="5023" spans="1:8" s="10" customFormat="1" ht="15.75" customHeight="1" x14ac:dyDescent="0.25">
      <c r="A5023" s="11">
        <v>9</v>
      </c>
      <c r="B5023" s="33" t="s">
        <v>23</v>
      </c>
      <c r="C5023" s="194" t="s">
        <v>283</v>
      </c>
      <c r="D5023" s="35"/>
      <c r="E5023" s="34">
        <v>9</v>
      </c>
      <c r="F5023" s="35"/>
      <c r="G5023" s="117">
        <f>+E5023*50</f>
        <v>450</v>
      </c>
      <c r="H5023" s="115"/>
    </row>
    <row r="5024" spans="1:8" s="10" customFormat="1" ht="15.75" customHeight="1" x14ac:dyDescent="0.25">
      <c r="A5024" s="11"/>
      <c r="B5024" s="33"/>
      <c r="C5024" s="194"/>
      <c r="D5024" s="35"/>
      <c r="E5024" s="34"/>
      <c r="F5024" s="35"/>
      <c r="G5024" s="117"/>
      <c r="H5024" s="115"/>
    </row>
    <row r="5025" spans="1:8" s="10" customFormat="1" ht="15.75" customHeight="1" x14ac:dyDescent="0.25">
      <c r="A5025" s="150"/>
      <c r="B5025" s="130"/>
      <c r="C5025" s="209"/>
      <c r="D5025" s="131"/>
      <c r="E5025" s="132"/>
      <c r="F5025" s="131"/>
      <c r="G5025" s="133"/>
      <c r="H5025" s="134"/>
    </row>
    <row r="5026" spans="1:8" ht="15.75" customHeight="1" x14ac:dyDescent="0.2">
      <c r="A5026" s="266" t="s">
        <v>13</v>
      </c>
      <c r="B5026" s="267"/>
      <c r="C5026" s="267"/>
      <c r="D5026" s="268"/>
      <c r="E5026" s="19">
        <f>SUM(E5014:E5025)</f>
        <v>148</v>
      </c>
      <c r="F5026" s="19"/>
      <c r="G5026" s="135">
        <f>SUM(G5014:G5025)</f>
        <v>7636</v>
      </c>
      <c r="H5026" s="124"/>
    </row>
    <row r="5028" spans="1:8" ht="18" x14ac:dyDescent="0.25">
      <c r="A5028" s="3"/>
    </row>
    <row r="5029" spans="1:8" ht="18" x14ac:dyDescent="0.25">
      <c r="A5029" s="3"/>
    </row>
    <row r="5030" spans="1:8" x14ac:dyDescent="0.2">
      <c r="A5030" s="126"/>
      <c r="B5030" s="113"/>
    </row>
    <row r="5031" spans="1:8" x14ac:dyDescent="0.2">
      <c r="A5031" s="126"/>
      <c r="B5031" s="113"/>
    </row>
    <row r="5032" spans="1:8" ht="18" x14ac:dyDescent="0.25">
      <c r="A5032" s="3"/>
    </row>
    <row r="5033" spans="1:8" ht="18" x14ac:dyDescent="0.25">
      <c r="A5033" s="3"/>
    </row>
    <row r="5037" spans="1:8" ht="18" x14ac:dyDescent="0.25">
      <c r="A5037" s="3" t="s">
        <v>17</v>
      </c>
    </row>
    <row r="5038" spans="1:8" ht="18" x14ac:dyDescent="0.25">
      <c r="A5038" s="3" t="s">
        <v>18</v>
      </c>
    </row>
    <row r="5045" spans="1:7" ht="15.75" x14ac:dyDescent="0.25">
      <c r="A5045" s="1" t="s">
        <v>426</v>
      </c>
    </row>
    <row r="5047" spans="1:7" ht="18" x14ac:dyDescent="0.25">
      <c r="A5047" s="3" t="s">
        <v>0</v>
      </c>
      <c r="B5047" s="4"/>
      <c r="G5047" s="5" t="s">
        <v>427</v>
      </c>
    </row>
    <row r="5048" spans="1:7" ht="18" x14ac:dyDescent="0.25">
      <c r="A5048" s="3"/>
      <c r="B5048" s="3" t="s">
        <v>1</v>
      </c>
      <c r="C5048" s="198"/>
      <c r="D5048" s="3"/>
      <c r="E5048" s="3"/>
      <c r="F5048" s="3"/>
      <c r="G5048" s="3"/>
    </row>
    <row r="5049" spans="1:7" ht="18" x14ac:dyDescent="0.25">
      <c r="A5049" s="3"/>
      <c r="B5049" s="3" t="s">
        <v>2</v>
      </c>
      <c r="C5049" s="198"/>
      <c r="D5049" s="3"/>
      <c r="E5049" s="3"/>
      <c r="F5049" s="3"/>
      <c r="G5049" s="3"/>
    </row>
    <row r="5050" spans="1:7" ht="18" x14ac:dyDescent="0.25">
      <c r="A5050" s="3"/>
      <c r="B5050" s="3"/>
      <c r="C5050" s="198"/>
      <c r="D5050" s="3"/>
      <c r="E5050" s="3"/>
      <c r="F5050" s="3"/>
      <c r="G5050" s="3"/>
    </row>
    <row r="5051" spans="1:7" ht="18" x14ac:dyDescent="0.25">
      <c r="A5051" s="111" t="s">
        <v>3</v>
      </c>
      <c r="B5051" s="5"/>
      <c r="C5051" s="198"/>
      <c r="D5051" s="5"/>
      <c r="E5051" s="3"/>
      <c r="F5051" s="5"/>
      <c r="G5051" s="3"/>
    </row>
    <row r="5052" spans="1:7" ht="18" x14ac:dyDescent="0.25">
      <c r="A5052" s="3"/>
      <c r="B5052" s="3" t="s">
        <v>4</v>
      </c>
      <c r="C5052" s="198"/>
      <c r="D5052" s="3"/>
      <c r="E5052" s="3"/>
      <c r="F5052" s="3"/>
      <c r="G5052" s="3"/>
    </row>
    <row r="5053" spans="1:7" ht="18" x14ac:dyDescent="0.25">
      <c r="A5053" s="3" t="s">
        <v>5</v>
      </c>
      <c r="B5053" s="3"/>
      <c r="C5053" s="198"/>
      <c r="D5053" s="3"/>
      <c r="E5053" s="3"/>
      <c r="F5053" s="3"/>
      <c r="G5053" s="3"/>
    </row>
    <row r="5054" spans="1:7" ht="18" x14ac:dyDescent="0.25">
      <c r="A5054" s="3"/>
      <c r="B5054" s="3"/>
      <c r="C5054" s="198"/>
      <c r="D5054" s="3"/>
      <c r="E5054" s="3"/>
      <c r="F5054" s="3"/>
      <c r="G5054" s="3"/>
    </row>
    <row r="5055" spans="1:7" ht="18" x14ac:dyDescent="0.25">
      <c r="A5055" s="3" t="s">
        <v>6</v>
      </c>
      <c r="B5055" s="3"/>
      <c r="C5055" s="198"/>
      <c r="D5055" s="3"/>
      <c r="E5055" s="3"/>
      <c r="F5055" s="3"/>
      <c r="G5055" s="3"/>
    </row>
    <row r="5056" spans="1:7" ht="15.75" x14ac:dyDescent="0.25">
      <c r="A5056" s="6"/>
      <c r="B5056" s="6"/>
      <c r="C5056" s="199"/>
      <c r="D5056" s="6"/>
      <c r="E5056" s="6"/>
      <c r="F5056" s="6"/>
      <c r="G5056" s="6"/>
    </row>
    <row r="5057" spans="1:8" ht="31.5" x14ac:dyDescent="0.2">
      <c r="A5057" s="7" t="s">
        <v>7</v>
      </c>
      <c r="B5057" s="7" t="s">
        <v>8</v>
      </c>
      <c r="C5057" s="8" t="s">
        <v>9</v>
      </c>
      <c r="D5057" s="7" t="s">
        <v>10</v>
      </c>
      <c r="E5057" s="7" t="s">
        <v>11</v>
      </c>
      <c r="F5057" s="7" t="s">
        <v>10</v>
      </c>
      <c r="G5057" s="8" t="s">
        <v>12</v>
      </c>
      <c r="H5057" s="122" t="s">
        <v>390</v>
      </c>
    </row>
    <row r="5058" spans="1:8" s="10" customFormat="1" ht="15.75" customHeight="1" x14ac:dyDescent="0.25">
      <c r="A5058" s="11">
        <v>1</v>
      </c>
      <c r="B5058" s="33" t="s">
        <v>23</v>
      </c>
      <c r="C5058" s="194" t="s">
        <v>428</v>
      </c>
      <c r="D5058" s="35">
        <v>19</v>
      </c>
      <c r="E5058" s="34">
        <v>50</v>
      </c>
      <c r="F5058" s="35">
        <v>19</v>
      </c>
      <c r="G5058" s="117">
        <f>+E5058*54</f>
        <v>2700</v>
      </c>
      <c r="H5058" s="115"/>
    </row>
    <row r="5059" spans="1:8" s="10" customFormat="1" ht="15.75" customHeight="1" x14ac:dyDescent="0.25">
      <c r="A5059" s="11">
        <v>2</v>
      </c>
      <c r="B5059" s="33" t="s">
        <v>23</v>
      </c>
      <c r="C5059" s="194" t="s">
        <v>428</v>
      </c>
      <c r="D5059" s="35">
        <v>19</v>
      </c>
      <c r="E5059" s="34">
        <v>2</v>
      </c>
      <c r="F5059" s="35">
        <v>19</v>
      </c>
      <c r="G5059" s="117">
        <f>+E5059*48</f>
        <v>96</v>
      </c>
      <c r="H5059" s="115"/>
    </row>
    <row r="5060" spans="1:8" s="10" customFormat="1" ht="15.75" customHeight="1" x14ac:dyDescent="0.25">
      <c r="A5060" s="11">
        <v>3</v>
      </c>
      <c r="B5060" s="33" t="s">
        <v>23</v>
      </c>
      <c r="C5060" s="194" t="s">
        <v>428</v>
      </c>
      <c r="D5060" s="35" t="s">
        <v>398</v>
      </c>
      <c r="E5060" s="34">
        <v>20</v>
      </c>
      <c r="F5060" s="35" t="s">
        <v>398</v>
      </c>
      <c r="G5060" s="117">
        <f>+E5060*48</f>
        <v>960</v>
      </c>
      <c r="H5060" s="115"/>
    </row>
    <row r="5061" spans="1:8" s="10" customFormat="1" ht="15.75" customHeight="1" x14ac:dyDescent="0.25">
      <c r="A5061" s="164">
        <v>4</v>
      </c>
      <c r="B5061" s="33" t="s">
        <v>23</v>
      </c>
      <c r="C5061" s="195" t="s">
        <v>52</v>
      </c>
      <c r="D5061" s="35" t="s">
        <v>123</v>
      </c>
      <c r="E5061" s="35">
        <v>16</v>
      </c>
      <c r="F5061" s="35" t="s">
        <v>123</v>
      </c>
      <c r="G5061" s="165">
        <f>+E5061*48</f>
        <v>768</v>
      </c>
      <c r="H5061" s="166"/>
    </row>
    <row r="5062" spans="1:8" s="10" customFormat="1" ht="15.75" customHeight="1" x14ac:dyDescent="0.25">
      <c r="A5062" s="151"/>
      <c r="B5062" s="130"/>
      <c r="C5062" s="209"/>
      <c r="D5062" s="131"/>
      <c r="E5062" s="132"/>
      <c r="F5062" s="131"/>
      <c r="G5062" s="133"/>
      <c r="H5062" s="134"/>
    </row>
    <row r="5063" spans="1:8" ht="15.75" customHeight="1" x14ac:dyDescent="0.2">
      <c r="A5063" s="266" t="s">
        <v>13</v>
      </c>
      <c r="B5063" s="267"/>
      <c r="C5063" s="267"/>
      <c r="D5063" s="268"/>
      <c r="E5063" s="19">
        <f>SUM(E5058:E5062)</f>
        <v>88</v>
      </c>
      <c r="F5063" s="19"/>
      <c r="G5063" s="135">
        <f>SUM(G5058:G5062)</f>
        <v>4524</v>
      </c>
      <c r="H5063" s="124"/>
    </row>
    <row r="5065" spans="1:8" ht="18" x14ac:dyDescent="0.25">
      <c r="A5065" s="3"/>
    </row>
    <row r="5066" spans="1:8" ht="18" x14ac:dyDescent="0.25">
      <c r="A5066" s="3"/>
    </row>
    <row r="5067" spans="1:8" x14ac:dyDescent="0.2">
      <c r="A5067" s="126"/>
      <c r="B5067" s="113"/>
    </row>
    <row r="5068" spans="1:8" x14ac:dyDescent="0.2">
      <c r="A5068" s="126"/>
      <c r="B5068" s="113"/>
    </row>
    <row r="5069" spans="1:8" ht="18" x14ac:dyDescent="0.25">
      <c r="A5069" s="3"/>
    </row>
    <row r="5070" spans="1:8" ht="18" x14ac:dyDescent="0.25">
      <c r="A5070" s="3"/>
    </row>
    <row r="5074" spans="1:7" ht="18" x14ac:dyDescent="0.25">
      <c r="A5074" s="3" t="s">
        <v>17</v>
      </c>
    </row>
    <row r="5075" spans="1:7" ht="18" x14ac:dyDescent="0.25">
      <c r="A5075" s="3" t="s">
        <v>18</v>
      </c>
    </row>
    <row r="5084" spans="1:7" ht="15.75" x14ac:dyDescent="0.25">
      <c r="A5084" s="1" t="s">
        <v>429</v>
      </c>
    </row>
    <row r="5086" spans="1:7" ht="18" x14ac:dyDescent="0.25">
      <c r="A5086" s="3" t="s">
        <v>0</v>
      </c>
      <c r="B5086" s="4"/>
      <c r="G5086" s="5" t="s">
        <v>427</v>
      </c>
    </row>
    <row r="5087" spans="1:7" ht="18" x14ac:dyDescent="0.25">
      <c r="A5087" s="3"/>
      <c r="B5087" s="3" t="s">
        <v>1</v>
      </c>
      <c r="C5087" s="198"/>
      <c r="D5087" s="3"/>
      <c r="E5087" s="3"/>
      <c r="F5087" s="3"/>
      <c r="G5087" s="3"/>
    </row>
    <row r="5088" spans="1:7" ht="18" x14ac:dyDescent="0.25">
      <c r="A5088" s="3"/>
      <c r="B5088" s="3" t="s">
        <v>2</v>
      </c>
      <c r="C5088" s="198"/>
      <c r="D5088" s="3"/>
      <c r="E5088" s="3"/>
      <c r="F5088" s="3"/>
      <c r="G5088" s="3"/>
    </row>
    <row r="5089" spans="1:8" ht="18" x14ac:dyDescent="0.25">
      <c r="A5089" s="3"/>
      <c r="B5089" s="3"/>
      <c r="C5089" s="198"/>
      <c r="D5089" s="3"/>
      <c r="E5089" s="3"/>
      <c r="F5089" s="3"/>
      <c r="G5089" s="3"/>
    </row>
    <row r="5090" spans="1:8" ht="18" x14ac:dyDescent="0.25">
      <c r="A5090" s="111" t="s">
        <v>3</v>
      </c>
      <c r="B5090" s="5"/>
      <c r="C5090" s="198"/>
      <c r="D5090" s="5"/>
      <c r="E5090" s="3"/>
      <c r="F5090" s="5"/>
      <c r="G5090" s="3"/>
    </row>
    <row r="5091" spans="1:8" ht="18" x14ac:dyDescent="0.25">
      <c r="A5091" s="3"/>
      <c r="B5091" s="3" t="s">
        <v>4</v>
      </c>
      <c r="C5091" s="198"/>
      <c r="D5091" s="3"/>
      <c r="E5091" s="3"/>
      <c r="F5091" s="3"/>
      <c r="G5091" s="3"/>
    </row>
    <row r="5092" spans="1:8" ht="18" x14ac:dyDescent="0.25">
      <c r="A5092" s="3" t="s">
        <v>5</v>
      </c>
      <c r="B5092" s="3"/>
      <c r="C5092" s="198"/>
      <c r="D5092" s="3"/>
      <c r="E5092" s="3"/>
      <c r="F5092" s="3"/>
      <c r="G5092" s="3"/>
    </row>
    <row r="5093" spans="1:8" ht="18" x14ac:dyDescent="0.25">
      <c r="A5093" s="3"/>
      <c r="B5093" s="3"/>
      <c r="C5093" s="198"/>
      <c r="D5093" s="3"/>
      <c r="E5093" s="3"/>
      <c r="F5093" s="3"/>
      <c r="G5093" s="3"/>
    </row>
    <row r="5094" spans="1:8" ht="18" x14ac:dyDescent="0.25">
      <c r="A5094" s="3" t="s">
        <v>6</v>
      </c>
      <c r="B5094" s="3"/>
      <c r="C5094" s="198"/>
      <c r="D5094" s="3"/>
      <c r="E5094" s="3"/>
      <c r="F5094" s="3"/>
      <c r="G5094" s="3"/>
    </row>
    <row r="5095" spans="1:8" ht="15.75" x14ac:dyDescent="0.25">
      <c r="A5095" s="6"/>
      <c r="B5095" s="6"/>
      <c r="C5095" s="199"/>
      <c r="D5095" s="6"/>
      <c r="E5095" s="6"/>
      <c r="F5095" s="6"/>
      <c r="G5095" s="6"/>
    </row>
    <row r="5096" spans="1:8" ht="31.5" x14ac:dyDescent="0.2">
      <c r="A5096" s="7" t="s">
        <v>7</v>
      </c>
      <c r="B5096" s="7" t="s">
        <v>8</v>
      </c>
      <c r="C5096" s="8" t="s">
        <v>9</v>
      </c>
      <c r="D5096" s="7" t="s">
        <v>10</v>
      </c>
      <c r="E5096" s="7" t="s">
        <v>11</v>
      </c>
      <c r="F5096" s="7" t="s">
        <v>10</v>
      </c>
      <c r="G5096" s="8" t="s">
        <v>12</v>
      </c>
      <c r="H5096" s="122" t="s">
        <v>390</v>
      </c>
    </row>
    <row r="5097" spans="1:8" s="10" customFormat="1" ht="15.75" customHeight="1" x14ac:dyDescent="0.25">
      <c r="A5097" s="11">
        <v>1</v>
      </c>
      <c r="B5097" s="33" t="s">
        <v>277</v>
      </c>
      <c r="C5097" s="194" t="s">
        <v>20</v>
      </c>
      <c r="D5097" s="35">
        <v>171</v>
      </c>
      <c r="E5097" s="34">
        <v>14</v>
      </c>
      <c r="F5097" s="35">
        <v>171</v>
      </c>
      <c r="G5097" s="117">
        <f>+E5097*54</f>
        <v>756</v>
      </c>
      <c r="H5097" s="115" t="s">
        <v>164</v>
      </c>
    </row>
    <row r="5098" spans="1:8" s="10" customFormat="1" ht="15.75" customHeight="1" x14ac:dyDescent="0.25">
      <c r="A5098" s="11">
        <v>2</v>
      </c>
      <c r="B5098" s="33" t="s">
        <v>277</v>
      </c>
      <c r="C5098" s="194" t="s">
        <v>430</v>
      </c>
      <c r="D5098" s="35" t="s">
        <v>431</v>
      </c>
      <c r="E5098" s="34">
        <v>21</v>
      </c>
      <c r="F5098" s="35" t="s">
        <v>431</v>
      </c>
      <c r="G5098" s="117">
        <f>+E5098*48</f>
        <v>1008</v>
      </c>
      <c r="H5098" s="115" t="s">
        <v>391</v>
      </c>
    </row>
    <row r="5099" spans="1:8" s="10" customFormat="1" ht="15.75" customHeight="1" x14ac:dyDescent="0.25">
      <c r="A5099" s="168"/>
      <c r="B5099" s="169"/>
      <c r="C5099" s="213"/>
      <c r="D5099" s="170"/>
      <c r="E5099" s="171"/>
      <c r="F5099" s="170"/>
      <c r="G5099" s="172"/>
      <c r="H5099" s="173"/>
    </row>
    <row r="5100" spans="1:8" s="10" customFormat="1" ht="15.75" customHeight="1" x14ac:dyDescent="0.25">
      <c r="A5100" s="11">
        <v>3</v>
      </c>
      <c r="B5100" s="33" t="s">
        <v>82</v>
      </c>
      <c r="C5100" s="195" t="s">
        <v>25</v>
      </c>
      <c r="D5100" s="35" t="s">
        <v>57</v>
      </c>
      <c r="E5100" s="35">
        <v>2</v>
      </c>
      <c r="F5100" s="35" t="s">
        <v>57</v>
      </c>
      <c r="G5100" s="165">
        <f>1*48+1*18.6</f>
        <v>66.599999999999994</v>
      </c>
      <c r="H5100" s="115" t="s">
        <v>391</v>
      </c>
    </row>
    <row r="5101" spans="1:8" s="10" customFormat="1" ht="15.75" customHeight="1" x14ac:dyDescent="0.25">
      <c r="A5101" s="163"/>
      <c r="B5101" s="130"/>
      <c r="C5101" s="209"/>
      <c r="D5101" s="131"/>
      <c r="E5101" s="132"/>
      <c r="F5101" s="131"/>
      <c r="G5101" s="133"/>
      <c r="H5101" s="134"/>
    </row>
    <row r="5102" spans="1:8" ht="15.75" customHeight="1" x14ac:dyDescent="0.2">
      <c r="A5102" s="266" t="s">
        <v>13</v>
      </c>
      <c r="B5102" s="267"/>
      <c r="C5102" s="267"/>
      <c r="D5102" s="268"/>
      <c r="E5102" s="19">
        <f>SUM(E5097:E5101)</f>
        <v>37</v>
      </c>
      <c r="F5102" s="19"/>
      <c r="G5102" s="135">
        <f>SUM(G5097:G5101)</f>
        <v>1830.6</v>
      </c>
      <c r="H5102" s="124"/>
    </row>
    <row r="5104" spans="1:8" ht="18" x14ac:dyDescent="0.25">
      <c r="A5104" s="3"/>
    </row>
    <row r="5105" spans="1:2" ht="18" x14ac:dyDescent="0.25">
      <c r="A5105" s="3"/>
    </row>
    <row r="5106" spans="1:2" x14ac:dyDescent="0.2">
      <c r="A5106" s="126"/>
      <c r="B5106" s="113"/>
    </row>
    <row r="5107" spans="1:2" x14ac:dyDescent="0.2">
      <c r="A5107" s="126"/>
      <c r="B5107" s="113"/>
    </row>
    <row r="5108" spans="1:2" ht="18" x14ac:dyDescent="0.25">
      <c r="A5108" s="3"/>
    </row>
    <row r="5109" spans="1:2" ht="18" x14ac:dyDescent="0.25">
      <c r="A5109" s="3"/>
    </row>
    <row r="5113" spans="1:2" ht="18" x14ac:dyDescent="0.25">
      <c r="A5113" s="3" t="s">
        <v>17</v>
      </c>
    </row>
    <row r="5114" spans="1:2" ht="18" x14ac:dyDescent="0.25">
      <c r="A5114" s="3" t="s">
        <v>18</v>
      </c>
    </row>
    <row r="5129" spans="1:7" ht="15.75" x14ac:dyDescent="0.25">
      <c r="A5129" s="1" t="s">
        <v>432</v>
      </c>
    </row>
    <row r="5131" spans="1:7" ht="18" x14ac:dyDescent="0.25">
      <c r="A5131" s="3" t="s">
        <v>0</v>
      </c>
      <c r="B5131" s="4"/>
      <c r="G5131" s="5" t="s">
        <v>433</v>
      </c>
    </row>
    <row r="5132" spans="1:7" ht="18" x14ac:dyDescent="0.25">
      <c r="A5132" s="3"/>
      <c r="B5132" s="3" t="s">
        <v>1</v>
      </c>
      <c r="C5132" s="198"/>
      <c r="D5132" s="3"/>
      <c r="E5132" s="3"/>
      <c r="F5132" s="3"/>
      <c r="G5132" s="3"/>
    </row>
    <row r="5133" spans="1:7" ht="18" x14ac:dyDescent="0.25">
      <c r="A5133" s="3"/>
      <c r="B5133" s="3" t="s">
        <v>2</v>
      </c>
      <c r="C5133" s="198"/>
      <c r="D5133" s="3"/>
      <c r="E5133" s="3"/>
      <c r="F5133" s="3"/>
      <c r="G5133" s="3"/>
    </row>
    <row r="5134" spans="1:7" ht="18" x14ac:dyDescent="0.25">
      <c r="A5134" s="3"/>
      <c r="B5134" s="3"/>
      <c r="C5134" s="198"/>
      <c r="D5134" s="3"/>
      <c r="E5134" s="3"/>
      <c r="F5134" s="3"/>
      <c r="G5134" s="3"/>
    </row>
    <row r="5135" spans="1:7" ht="18" x14ac:dyDescent="0.25">
      <c r="A5135" s="111" t="s">
        <v>3</v>
      </c>
      <c r="B5135" s="5"/>
      <c r="C5135" s="198"/>
      <c r="D5135" s="5"/>
      <c r="E5135" s="3"/>
      <c r="F5135" s="5"/>
      <c r="G5135" s="3"/>
    </row>
    <row r="5136" spans="1:7" ht="18" x14ac:dyDescent="0.25">
      <c r="A5136" s="3"/>
      <c r="B5136" s="3" t="s">
        <v>4</v>
      </c>
      <c r="C5136" s="198"/>
      <c r="D5136" s="3"/>
      <c r="E5136" s="3"/>
      <c r="F5136" s="3"/>
      <c r="G5136" s="3"/>
    </row>
    <row r="5137" spans="1:8" ht="18" x14ac:dyDescent="0.25">
      <c r="A5137" s="3" t="s">
        <v>5</v>
      </c>
      <c r="B5137" s="3"/>
      <c r="C5137" s="198"/>
      <c r="D5137" s="3"/>
      <c r="E5137" s="3"/>
      <c r="F5137" s="3"/>
      <c r="G5137" s="3"/>
    </row>
    <row r="5138" spans="1:8" ht="18" x14ac:dyDescent="0.25">
      <c r="A5138" s="3"/>
      <c r="B5138" s="3"/>
      <c r="C5138" s="198"/>
      <c r="D5138" s="3"/>
      <c r="E5138" s="3"/>
      <c r="F5138" s="3"/>
      <c r="G5138" s="3"/>
    </row>
    <row r="5139" spans="1:8" ht="18" x14ac:dyDescent="0.25">
      <c r="A5139" s="3" t="s">
        <v>6</v>
      </c>
      <c r="B5139" s="3"/>
      <c r="C5139" s="198"/>
      <c r="D5139" s="3"/>
      <c r="E5139" s="3"/>
      <c r="F5139" s="3"/>
      <c r="G5139" s="3"/>
    </row>
    <row r="5140" spans="1:8" ht="15.75" x14ac:dyDescent="0.25">
      <c r="A5140" s="6"/>
      <c r="B5140" s="6"/>
      <c r="C5140" s="199"/>
      <c r="D5140" s="6"/>
      <c r="E5140" s="6"/>
      <c r="F5140" s="6"/>
      <c r="G5140" s="6"/>
    </row>
    <row r="5141" spans="1:8" ht="31.5" x14ac:dyDescent="0.2">
      <c r="A5141" s="7" t="s">
        <v>7</v>
      </c>
      <c r="B5141" s="7" t="s">
        <v>8</v>
      </c>
      <c r="C5141" s="8" t="s">
        <v>9</v>
      </c>
      <c r="D5141" s="7" t="s">
        <v>10</v>
      </c>
      <c r="E5141" s="7" t="s">
        <v>11</v>
      </c>
      <c r="F5141" s="7" t="s">
        <v>10</v>
      </c>
      <c r="G5141" s="8" t="s">
        <v>12</v>
      </c>
      <c r="H5141" s="122" t="s">
        <v>390</v>
      </c>
    </row>
    <row r="5142" spans="1:8" s="10" customFormat="1" ht="15.75" customHeight="1" x14ac:dyDescent="0.25">
      <c r="A5142" s="11">
        <v>1</v>
      </c>
      <c r="B5142" s="33" t="s">
        <v>26</v>
      </c>
      <c r="C5142" s="194" t="s">
        <v>29</v>
      </c>
      <c r="D5142" s="35">
        <v>11</v>
      </c>
      <c r="E5142" s="34">
        <v>1</v>
      </c>
      <c r="F5142" s="35">
        <v>11</v>
      </c>
      <c r="G5142" s="117">
        <v>45</v>
      </c>
      <c r="H5142" s="115" t="s">
        <v>434</v>
      </c>
    </row>
    <row r="5143" spans="1:8" s="10" customFormat="1" ht="15.75" customHeight="1" x14ac:dyDescent="0.25">
      <c r="A5143" s="11">
        <v>2</v>
      </c>
      <c r="B5143" s="33" t="s">
        <v>277</v>
      </c>
      <c r="C5143" s="194" t="s">
        <v>20</v>
      </c>
      <c r="D5143" s="35">
        <v>171</v>
      </c>
      <c r="E5143" s="34">
        <v>34</v>
      </c>
      <c r="F5143" s="35">
        <v>171</v>
      </c>
      <c r="G5143" s="117">
        <f>+E5143*54</f>
        <v>1836</v>
      </c>
      <c r="H5143" s="115" t="s">
        <v>164</v>
      </c>
    </row>
    <row r="5144" spans="1:8" s="10" customFormat="1" ht="15.75" customHeight="1" x14ac:dyDescent="0.25">
      <c r="A5144" s="168"/>
      <c r="B5144" s="169"/>
      <c r="C5144" s="213"/>
      <c r="D5144" s="170"/>
      <c r="E5144" s="171"/>
      <c r="F5144" s="170"/>
      <c r="G5144" s="172"/>
      <c r="H5144" s="173"/>
    </row>
    <row r="5145" spans="1:8" s="10" customFormat="1" ht="15.75" customHeight="1" x14ac:dyDescent="0.25">
      <c r="A5145" s="11">
        <v>3</v>
      </c>
      <c r="B5145" s="33" t="s">
        <v>293</v>
      </c>
      <c r="C5145" s="195" t="s">
        <v>24</v>
      </c>
      <c r="D5145" s="35" t="s">
        <v>104</v>
      </c>
      <c r="E5145" s="35">
        <v>23</v>
      </c>
      <c r="F5145" s="35" t="s">
        <v>104</v>
      </c>
      <c r="G5145" s="165">
        <f>+E5145*54</f>
        <v>1242</v>
      </c>
      <c r="H5145" s="115" t="s">
        <v>164</v>
      </c>
    </row>
    <row r="5146" spans="1:8" s="10" customFormat="1" ht="15.75" customHeight="1" x14ac:dyDescent="0.25">
      <c r="A5146" s="167"/>
      <c r="B5146" s="130"/>
      <c r="C5146" s="209"/>
      <c r="D5146" s="131"/>
      <c r="E5146" s="132"/>
      <c r="F5146" s="131"/>
      <c r="G5146" s="133"/>
      <c r="H5146" s="134"/>
    </row>
    <row r="5147" spans="1:8" ht="15.75" customHeight="1" x14ac:dyDescent="0.2">
      <c r="A5147" s="266" t="s">
        <v>13</v>
      </c>
      <c r="B5147" s="267"/>
      <c r="C5147" s="267"/>
      <c r="D5147" s="268"/>
      <c r="E5147" s="19">
        <f>SUM(E5142:E5146)</f>
        <v>58</v>
      </c>
      <c r="F5147" s="19"/>
      <c r="G5147" s="135">
        <f>SUM(G5142:G5146)</f>
        <v>3123</v>
      </c>
      <c r="H5147" s="124"/>
    </row>
    <row r="5149" spans="1:8" ht="18" x14ac:dyDescent="0.25">
      <c r="A5149" s="3"/>
    </row>
    <row r="5150" spans="1:8" ht="18" x14ac:dyDescent="0.25">
      <c r="A5150" s="3"/>
    </row>
    <row r="5151" spans="1:8" x14ac:dyDescent="0.2">
      <c r="A5151" s="126"/>
      <c r="B5151" s="113"/>
    </row>
    <row r="5152" spans="1:8" x14ac:dyDescent="0.2">
      <c r="A5152" s="126"/>
      <c r="B5152" s="113"/>
    </row>
    <row r="5153" spans="1:1" ht="18" x14ac:dyDescent="0.25">
      <c r="A5153" s="3"/>
    </row>
    <row r="5154" spans="1:1" ht="18" x14ac:dyDescent="0.25">
      <c r="A5154" s="3"/>
    </row>
    <row r="5158" spans="1:1" ht="18" x14ac:dyDescent="0.25">
      <c r="A5158" s="3" t="s">
        <v>17</v>
      </c>
    </row>
    <row r="5159" spans="1:1" ht="18" x14ac:dyDescent="0.25">
      <c r="A5159" s="3" t="s">
        <v>18</v>
      </c>
    </row>
    <row r="5174" spans="1:7" ht="15.75" x14ac:dyDescent="0.25">
      <c r="A5174" s="1" t="s">
        <v>435</v>
      </c>
    </row>
    <row r="5176" spans="1:7" ht="18" x14ac:dyDescent="0.25">
      <c r="A5176" s="3" t="s">
        <v>0</v>
      </c>
      <c r="B5176" s="4"/>
      <c r="G5176" s="5" t="s">
        <v>433</v>
      </c>
    </row>
    <row r="5177" spans="1:7" ht="18" x14ac:dyDescent="0.25">
      <c r="A5177" s="3"/>
      <c r="B5177" s="3" t="s">
        <v>1</v>
      </c>
      <c r="C5177" s="198"/>
      <c r="D5177" s="3"/>
      <c r="E5177" s="3"/>
      <c r="F5177" s="3"/>
      <c r="G5177" s="3"/>
    </row>
    <row r="5178" spans="1:7" ht="18" x14ac:dyDescent="0.25">
      <c r="A5178" s="3"/>
      <c r="B5178" s="3" t="s">
        <v>2</v>
      </c>
      <c r="C5178" s="198"/>
      <c r="D5178" s="3"/>
      <c r="E5178" s="3"/>
      <c r="F5178" s="3"/>
      <c r="G5178" s="3"/>
    </row>
    <row r="5179" spans="1:7" ht="18" x14ac:dyDescent="0.25">
      <c r="A5179" s="3"/>
      <c r="B5179" s="3"/>
      <c r="C5179" s="198"/>
      <c r="D5179" s="3"/>
      <c r="E5179" s="3"/>
      <c r="F5179" s="3"/>
      <c r="G5179" s="3"/>
    </row>
    <row r="5180" spans="1:7" ht="18" x14ac:dyDescent="0.25">
      <c r="A5180" s="111" t="s">
        <v>3</v>
      </c>
      <c r="B5180" s="5"/>
      <c r="C5180" s="198"/>
      <c r="D5180" s="5"/>
      <c r="E5180" s="3"/>
      <c r="F5180" s="5"/>
      <c r="G5180" s="3"/>
    </row>
    <row r="5181" spans="1:7" ht="18" x14ac:dyDescent="0.25">
      <c r="A5181" s="3"/>
      <c r="B5181" s="3" t="s">
        <v>4</v>
      </c>
      <c r="C5181" s="198"/>
      <c r="D5181" s="3"/>
      <c r="E5181" s="3"/>
      <c r="F5181" s="3"/>
      <c r="G5181" s="3"/>
    </row>
    <row r="5182" spans="1:7" ht="18" x14ac:dyDescent="0.25">
      <c r="A5182" s="3" t="s">
        <v>5</v>
      </c>
      <c r="B5182" s="3"/>
      <c r="C5182" s="198"/>
      <c r="D5182" s="3"/>
      <c r="E5182" s="3"/>
      <c r="F5182" s="3"/>
      <c r="G5182" s="3"/>
    </row>
    <row r="5183" spans="1:7" ht="18" x14ac:dyDescent="0.25">
      <c r="A5183" s="3"/>
      <c r="B5183" s="3"/>
      <c r="C5183" s="198"/>
      <c r="D5183" s="3"/>
      <c r="E5183" s="3"/>
      <c r="F5183" s="3"/>
      <c r="G5183" s="3"/>
    </row>
    <row r="5184" spans="1:7" ht="18" x14ac:dyDescent="0.25">
      <c r="A5184" s="3" t="s">
        <v>6</v>
      </c>
      <c r="B5184" s="3"/>
      <c r="C5184" s="198"/>
      <c r="D5184" s="3"/>
      <c r="E5184" s="3"/>
      <c r="F5184" s="3"/>
      <c r="G5184" s="3"/>
    </row>
    <row r="5185" spans="1:8" ht="15.75" x14ac:dyDescent="0.25">
      <c r="A5185" s="6"/>
      <c r="B5185" s="6"/>
      <c r="C5185" s="199"/>
      <c r="D5185" s="6"/>
      <c r="E5185" s="6"/>
      <c r="F5185" s="6"/>
      <c r="G5185" s="6"/>
    </row>
    <row r="5186" spans="1:8" ht="31.5" x14ac:dyDescent="0.2">
      <c r="A5186" s="7" t="s">
        <v>7</v>
      </c>
      <c r="B5186" s="7" t="s">
        <v>8</v>
      </c>
      <c r="C5186" s="8" t="s">
        <v>9</v>
      </c>
      <c r="D5186" s="7" t="s">
        <v>10</v>
      </c>
      <c r="E5186" s="7" t="s">
        <v>11</v>
      </c>
      <c r="F5186" s="7" t="s">
        <v>10</v>
      </c>
      <c r="G5186" s="8" t="s">
        <v>12</v>
      </c>
      <c r="H5186" s="122" t="s">
        <v>390</v>
      </c>
    </row>
    <row r="5187" spans="1:8" s="10" customFormat="1" ht="15.75" customHeight="1" x14ac:dyDescent="0.25">
      <c r="A5187" s="11">
        <v>1</v>
      </c>
      <c r="B5187" s="33" t="s">
        <v>23</v>
      </c>
      <c r="C5187" s="194" t="s">
        <v>31</v>
      </c>
      <c r="D5187" s="35">
        <v>19</v>
      </c>
      <c r="E5187" s="34">
        <v>66</v>
      </c>
      <c r="F5187" s="35">
        <v>19</v>
      </c>
      <c r="G5187" s="117">
        <f>+E5187*54</f>
        <v>3564</v>
      </c>
      <c r="H5187" s="115" t="s">
        <v>164</v>
      </c>
    </row>
    <row r="5188" spans="1:8" s="10" customFormat="1" ht="15.75" customHeight="1" x14ac:dyDescent="0.25">
      <c r="A5188" s="11">
        <v>2</v>
      </c>
      <c r="B5188" s="33" t="s">
        <v>23</v>
      </c>
      <c r="C5188" s="194" t="s">
        <v>79</v>
      </c>
      <c r="D5188" s="35" t="s">
        <v>181</v>
      </c>
      <c r="E5188" s="34">
        <v>17</v>
      </c>
      <c r="F5188" s="35" t="s">
        <v>181</v>
      </c>
      <c r="G5188" s="117">
        <f>+E5188*54</f>
        <v>918</v>
      </c>
      <c r="H5188" s="115" t="s">
        <v>436</v>
      </c>
    </row>
    <row r="5189" spans="1:8" s="10" customFormat="1" ht="15.75" customHeight="1" x14ac:dyDescent="0.25">
      <c r="A5189" s="168"/>
      <c r="B5189" s="169"/>
      <c r="C5189" s="213"/>
      <c r="D5189" s="170"/>
      <c r="E5189" s="171"/>
      <c r="F5189" s="170"/>
      <c r="G5189" s="172"/>
      <c r="H5189" s="173"/>
    </row>
    <row r="5190" spans="1:8" ht="15.75" customHeight="1" x14ac:dyDescent="0.2">
      <c r="A5190" s="266" t="s">
        <v>13</v>
      </c>
      <c r="B5190" s="267"/>
      <c r="C5190" s="267"/>
      <c r="D5190" s="268"/>
      <c r="E5190" s="19">
        <f>SUM(E5187:E5189)</f>
        <v>83</v>
      </c>
      <c r="F5190" s="19"/>
      <c r="G5190" s="135">
        <f>SUM(G5187:G5189)</f>
        <v>4482</v>
      </c>
      <c r="H5190" s="124"/>
    </row>
    <row r="5192" spans="1:8" ht="18" x14ac:dyDescent="0.25">
      <c r="A5192" s="3"/>
    </row>
    <row r="5193" spans="1:8" ht="18" x14ac:dyDescent="0.25">
      <c r="A5193" s="3"/>
    </row>
    <row r="5194" spans="1:8" x14ac:dyDescent="0.2">
      <c r="A5194" s="126"/>
      <c r="B5194" s="113"/>
    </row>
    <row r="5195" spans="1:8" x14ac:dyDescent="0.2">
      <c r="A5195" s="126"/>
      <c r="B5195" s="113"/>
    </row>
    <row r="5196" spans="1:8" ht="18" x14ac:dyDescent="0.25">
      <c r="A5196" s="3"/>
    </row>
    <row r="5197" spans="1:8" ht="18" x14ac:dyDescent="0.25">
      <c r="A5197" s="3"/>
    </row>
    <row r="5201" spans="1:1" ht="18" x14ac:dyDescent="0.25">
      <c r="A5201" s="3" t="s">
        <v>17</v>
      </c>
    </row>
    <row r="5202" spans="1:1" ht="18" x14ac:dyDescent="0.25">
      <c r="A5202" s="3" t="s">
        <v>18</v>
      </c>
    </row>
    <row r="5219" spans="1:8" ht="15.75" x14ac:dyDescent="0.25">
      <c r="A5219" s="1" t="s">
        <v>437</v>
      </c>
    </row>
    <row r="5221" spans="1:8" ht="18" x14ac:dyDescent="0.25">
      <c r="A5221" s="3" t="s">
        <v>0</v>
      </c>
      <c r="B5221" s="4"/>
      <c r="G5221" s="5" t="s">
        <v>438</v>
      </c>
    </row>
    <row r="5222" spans="1:8" ht="18" x14ac:dyDescent="0.25">
      <c r="A5222" s="3"/>
      <c r="B5222" s="3" t="s">
        <v>1</v>
      </c>
      <c r="C5222" s="198"/>
      <c r="D5222" s="3"/>
      <c r="E5222" s="3"/>
      <c r="F5222" s="3"/>
      <c r="G5222" s="3"/>
    </row>
    <row r="5223" spans="1:8" ht="18" x14ac:dyDescent="0.25">
      <c r="A5223" s="3"/>
      <c r="B5223" s="3" t="s">
        <v>2</v>
      </c>
      <c r="C5223" s="198"/>
      <c r="D5223" s="3"/>
      <c r="E5223" s="3"/>
      <c r="F5223" s="3"/>
      <c r="G5223" s="3"/>
    </row>
    <row r="5224" spans="1:8" ht="18" x14ac:dyDescent="0.25">
      <c r="A5224" s="3"/>
      <c r="B5224" s="3"/>
      <c r="C5224" s="198"/>
      <c r="D5224" s="3"/>
      <c r="E5224" s="3"/>
      <c r="F5224" s="3"/>
      <c r="G5224" s="3"/>
    </row>
    <row r="5225" spans="1:8" ht="18" x14ac:dyDescent="0.25">
      <c r="A5225" s="111" t="s">
        <v>3</v>
      </c>
      <c r="B5225" s="5"/>
      <c r="C5225" s="198"/>
      <c r="D5225" s="5"/>
      <c r="E5225" s="3"/>
      <c r="F5225" s="5"/>
      <c r="G5225" s="3"/>
    </row>
    <row r="5226" spans="1:8" ht="18" x14ac:dyDescent="0.25">
      <c r="A5226" s="3"/>
      <c r="B5226" s="3" t="s">
        <v>4</v>
      </c>
      <c r="C5226" s="198"/>
      <c r="D5226" s="3"/>
      <c r="E5226" s="3"/>
      <c r="F5226" s="3"/>
      <c r="G5226" s="3"/>
    </row>
    <row r="5227" spans="1:8" ht="18" x14ac:dyDescent="0.25">
      <c r="A5227" s="3" t="s">
        <v>5</v>
      </c>
      <c r="B5227" s="3"/>
      <c r="C5227" s="198"/>
      <c r="D5227" s="3"/>
      <c r="E5227" s="3"/>
      <c r="F5227" s="3"/>
      <c r="G5227" s="3"/>
    </row>
    <row r="5228" spans="1:8" ht="18" x14ac:dyDescent="0.25">
      <c r="A5228" s="3"/>
      <c r="B5228" s="3"/>
      <c r="C5228" s="198"/>
      <c r="D5228" s="3"/>
      <c r="E5228" s="3"/>
      <c r="F5228" s="3"/>
      <c r="G5228" s="3"/>
    </row>
    <row r="5229" spans="1:8" ht="18" x14ac:dyDescent="0.25">
      <c r="A5229" s="3" t="s">
        <v>6</v>
      </c>
      <c r="B5229" s="3"/>
      <c r="C5229" s="198"/>
      <c r="D5229" s="3"/>
      <c r="E5229" s="3"/>
      <c r="F5229" s="3"/>
      <c r="G5229" s="3"/>
    </row>
    <row r="5230" spans="1:8" ht="15.75" x14ac:dyDescent="0.25">
      <c r="A5230" s="6"/>
      <c r="B5230" s="6"/>
      <c r="C5230" s="199"/>
      <c r="D5230" s="6"/>
      <c r="E5230" s="6"/>
      <c r="F5230" s="6"/>
      <c r="G5230" s="6"/>
    </row>
    <row r="5231" spans="1:8" ht="31.5" x14ac:dyDescent="0.2">
      <c r="A5231" s="7" t="s">
        <v>7</v>
      </c>
      <c r="B5231" s="7" t="s">
        <v>8</v>
      </c>
      <c r="C5231" s="8" t="s">
        <v>9</v>
      </c>
      <c r="D5231" s="7" t="s">
        <v>10</v>
      </c>
      <c r="E5231" s="7" t="s">
        <v>11</v>
      </c>
      <c r="F5231" s="7" t="s">
        <v>10</v>
      </c>
      <c r="G5231" s="8" t="s">
        <v>12</v>
      </c>
      <c r="H5231" s="122" t="s">
        <v>390</v>
      </c>
    </row>
    <row r="5232" spans="1:8" s="10" customFormat="1" ht="15.75" customHeight="1" x14ac:dyDescent="0.25">
      <c r="A5232" s="11">
        <v>1</v>
      </c>
      <c r="B5232" s="33" t="s">
        <v>19</v>
      </c>
      <c r="C5232" s="194" t="s">
        <v>79</v>
      </c>
      <c r="D5232" s="35" t="s">
        <v>439</v>
      </c>
      <c r="E5232" s="34">
        <v>15</v>
      </c>
      <c r="F5232" s="35" t="s">
        <v>439</v>
      </c>
      <c r="G5232" s="117">
        <f>+E5232*50</f>
        <v>750</v>
      </c>
      <c r="H5232" s="115" t="s">
        <v>440</v>
      </c>
    </row>
    <row r="5233" spans="1:8" s="10" customFormat="1" ht="15.75" customHeight="1" x14ac:dyDescent="0.25">
      <c r="A5233" s="11">
        <v>2</v>
      </c>
      <c r="B5233" s="33" t="s">
        <v>53</v>
      </c>
      <c r="C5233" s="194" t="s">
        <v>79</v>
      </c>
      <c r="D5233" s="35" t="s">
        <v>439</v>
      </c>
      <c r="E5233" s="34">
        <v>20</v>
      </c>
      <c r="F5233" s="35" t="s">
        <v>439</v>
      </c>
      <c r="G5233" s="117">
        <f>+E5233*50</f>
        <v>1000</v>
      </c>
      <c r="H5233" s="115" t="s">
        <v>440</v>
      </c>
    </row>
    <row r="5234" spans="1:8" s="10" customFormat="1" ht="15.75" customHeight="1" x14ac:dyDescent="0.25">
      <c r="A5234" s="168"/>
      <c r="B5234" s="169"/>
      <c r="C5234" s="213"/>
      <c r="D5234" s="170"/>
      <c r="E5234" s="171"/>
      <c r="F5234" s="170"/>
      <c r="G5234" s="172"/>
      <c r="H5234" s="173"/>
    </row>
    <row r="5235" spans="1:8" s="10" customFormat="1" ht="15.75" customHeight="1" x14ac:dyDescent="0.25">
      <c r="A5235" s="11">
        <v>3</v>
      </c>
      <c r="B5235" s="33" t="s">
        <v>26</v>
      </c>
      <c r="C5235" s="194" t="s">
        <v>52</v>
      </c>
      <c r="D5235" s="35" t="s">
        <v>439</v>
      </c>
      <c r="E5235" s="34">
        <v>30</v>
      </c>
      <c r="F5235" s="35" t="s">
        <v>439</v>
      </c>
      <c r="G5235" s="117">
        <f>+E5235*50</f>
        <v>1500</v>
      </c>
      <c r="H5235" s="115" t="s">
        <v>440</v>
      </c>
    </row>
    <row r="5236" spans="1:8" s="10" customFormat="1" ht="15.75" customHeight="1" x14ac:dyDescent="0.25">
      <c r="A5236" s="11">
        <v>4</v>
      </c>
      <c r="B5236" s="33" t="s">
        <v>277</v>
      </c>
      <c r="C5236" s="194" t="s">
        <v>52</v>
      </c>
      <c r="D5236" s="35" t="s">
        <v>439</v>
      </c>
      <c r="E5236" s="34">
        <v>60</v>
      </c>
      <c r="F5236" s="35" t="s">
        <v>439</v>
      </c>
      <c r="G5236" s="117">
        <f>+E5236*50</f>
        <v>3000</v>
      </c>
      <c r="H5236" s="115" t="s">
        <v>440</v>
      </c>
    </row>
    <row r="5237" spans="1:8" s="10" customFormat="1" ht="15.75" customHeight="1" x14ac:dyDescent="0.25">
      <c r="A5237" s="168"/>
      <c r="B5237" s="169"/>
      <c r="C5237" s="213"/>
      <c r="D5237" s="170"/>
      <c r="E5237" s="171"/>
      <c r="F5237" s="170"/>
      <c r="G5237" s="172"/>
      <c r="H5237" s="173"/>
    </row>
    <row r="5238" spans="1:8" ht="15.75" customHeight="1" x14ac:dyDescent="0.2">
      <c r="A5238" s="266" t="s">
        <v>13</v>
      </c>
      <c r="B5238" s="267"/>
      <c r="C5238" s="267"/>
      <c r="D5238" s="268"/>
      <c r="E5238" s="19">
        <f>SUM(E5232:E5237)</f>
        <v>125</v>
      </c>
      <c r="F5238" s="19"/>
      <c r="G5238" s="135">
        <f>SUM(G5232:G5237)</f>
        <v>6250</v>
      </c>
      <c r="H5238" s="124"/>
    </row>
    <row r="5240" spans="1:8" ht="18" x14ac:dyDescent="0.25">
      <c r="A5240" s="3"/>
    </row>
    <row r="5241" spans="1:8" ht="18" x14ac:dyDescent="0.25">
      <c r="A5241" s="3"/>
    </row>
    <row r="5242" spans="1:8" x14ac:dyDescent="0.2">
      <c r="A5242" s="126"/>
      <c r="B5242" s="113"/>
    </row>
    <row r="5243" spans="1:8" x14ac:dyDescent="0.2">
      <c r="A5243" s="126"/>
      <c r="B5243" s="113"/>
    </row>
    <row r="5244" spans="1:8" ht="18" x14ac:dyDescent="0.25">
      <c r="A5244" s="3"/>
    </row>
    <row r="5245" spans="1:8" ht="18" x14ac:dyDescent="0.25">
      <c r="A5245" s="3"/>
    </row>
    <row r="5249" spans="1:1" ht="18" x14ac:dyDescent="0.25">
      <c r="A5249" s="3" t="s">
        <v>17</v>
      </c>
    </row>
    <row r="5250" spans="1:1" ht="18" x14ac:dyDescent="0.25">
      <c r="A5250" s="3" t="s">
        <v>18</v>
      </c>
    </row>
    <row r="5264" spans="1:1" ht="15.75" x14ac:dyDescent="0.25">
      <c r="A5264" s="1" t="s">
        <v>441</v>
      </c>
    </row>
    <row r="5266" spans="1:8" ht="18" x14ac:dyDescent="0.25">
      <c r="A5266" s="3" t="s">
        <v>0</v>
      </c>
      <c r="B5266" s="4"/>
      <c r="G5266" s="5" t="s">
        <v>442</v>
      </c>
    </row>
    <row r="5267" spans="1:8" ht="18" x14ac:dyDescent="0.25">
      <c r="A5267" s="3"/>
      <c r="B5267" s="3" t="s">
        <v>1</v>
      </c>
      <c r="C5267" s="198"/>
      <c r="D5267" s="3"/>
      <c r="E5267" s="3"/>
      <c r="F5267" s="3"/>
      <c r="G5267" s="3"/>
    </row>
    <row r="5268" spans="1:8" ht="18" x14ac:dyDescent="0.25">
      <c r="A5268" s="3"/>
      <c r="B5268" s="3" t="s">
        <v>2</v>
      </c>
      <c r="C5268" s="198"/>
      <c r="D5268" s="3"/>
      <c r="E5268" s="3"/>
      <c r="F5268" s="3"/>
      <c r="G5268" s="3"/>
    </row>
    <row r="5269" spans="1:8" ht="18" x14ac:dyDescent="0.25">
      <c r="A5269" s="3"/>
      <c r="B5269" s="3"/>
      <c r="C5269" s="198"/>
      <c r="D5269" s="3"/>
      <c r="E5269" s="3"/>
      <c r="F5269" s="3"/>
      <c r="G5269" s="3"/>
    </row>
    <row r="5270" spans="1:8" ht="18" x14ac:dyDescent="0.25">
      <c r="A5270" s="111" t="s">
        <v>3</v>
      </c>
      <c r="B5270" s="5"/>
      <c r="C5270" s="198"/>
      <c r="D5270" s="5"/>
      <c r="E5270" s="3"/>
      <c r="F5270" s="5"/>
      <c r="G5270" s="3"/>
    </row>
    <row r="5271" spans="1:8" ht="18" x14ac:dyDescent="0.25">
      <c r="A5271" s="3"/>
      <c r="B5271" s="3" t="s">
        <v>4</v>
      </c>
      <c r="C5271" s="198"/>
      <c r="D5271" s="3"/>
      <c r="E5271" s="3"/>
      <c r="F5271" s="3"/>
      <c r="G5271" s="3"/>
    </row>
    <row r="5272" spans="1:8" ht="18" x14ac:dyDescent="0.25">
      <c r="A5272" s="3" t="s">
        <v>5</v>
      </c>
      <c r="B5272" s="3"/>
      <c r="C5272" s="198"/>
      <c r="D5272" s="3"/>
      <c r="E5272" s="3"/>
      <c r="F5272" s="3"/>
      <c r="G5272" s="3"/>
    </row>
    <row r="5273" spans="1:8" ht="18" x14ac:dyDescent="0.25">
      <c r="A5273" s="3"/>
      <c r="B5273" s="3"/>
      <c r="C5273" s="198"/>
      <c r="D5273" s="3"/>
      <c r="E5273" s="3"/>
      <c r="F5273" s="3"/>
      <c r="G5273" s="3"/>
    </row>
    <row r="5274" spans="1:8" ht="18" x14ac:dyDescent="0.25">
      <c r="A5274" s="3" t="s">
        <v>6</v>
      </c>
      <c r="B5274" s="3"/>
      <c r="C5274" s="198"/>
      <c r="D5274" s="3"/>
      <c r="E5274" s="3"/>
      <c r="F5274" s="3"/>
      <c r="G5274" s="3"/>
    </row>
    <row r="5275" spans="1:8" ht="15.75" x14ac:dyDescent="0.25">
      <c r="A5275" s="6"/>
      <c r="B5275" s="6"/>
      <c r="C5275" s="199"/>
      <c r="D5275" s="6"/>
      <c r="E5275" s="6"/>
      <c r="F5275" s="6"/>
      <c r="G5275" s="6"/>
    </row>
    <row r="5276" spans="1:8" ht="31.5" x14ac:dyDescent="0.2">
      <c r="A5276" s="7" t="s">
        <v>7</v>
      </c>
      <c r="B5276" s="7" t="s">
        <v>8</v>
      </c>
      <c r="C5276" s="8" t="s">
        <v>9</v>
      </c>
      <c r="D5276" s="7" t="s">
        <v>10</v>
      </c>
      <c r="E5276" s="7" t="s">
        <v>11</v>
      </c>
      <c r="F5276" s="7" t="s">
        <v>10</v>
      </c>
      <c r="G5276" s="8" t="s">
        <v>12</v>
      </c>
      <c r="H5276" s="122" t="s">
        <v>390</v>
      </c>
    </row>
    <row r="5277" spans="1:8" s="10" customFormat="1" ht="15.75" customHeight="1" x14ac:dyDescent="0.25">
      <c r="A5277" s="11">
        <v>3</v>
      </c>
      <c r="B5277" s="33" t="s">
        <v>26</v>
      </c>
      <c r="C5277" s="194" t="s">
        <v>20</v>
      </c>
      <c r="D5277" s="35" t="s">
        <v>443</v>
      </c>
      <c r="E5277" s="34">
        <v>30</v>
      </c>
      <c r="F5277" s="35" t="s">
        <v>443</v>
      </c>
      <c r="G5277" s="117">
        <f>+E5277*54</f>
        <v>1620</v>
      </c>
      <c r="H5277" s="115" t="s">
        <v>164</v>
      </c>
    </row>
    <row r="5278" spans="1:8" s="10" customFormat="1" ht="15.75" customHeight="1" x14ac:dyDescent="0.25">
      <c r="A5278" s="11">
        <v>4</v>
      </c>
      <c r="B5278" s="33" t="s">
        <v>277</v>
      </c>
      <c r="C5278" s="194" t="s">
        <v>24</v>
      </c>
      <c r="D5278" s="35">
        <v>87</v>
      </c>
      <c r="E5278" s="34">
        <v>60</v>
      </c>
      <c r="F5278" s="35">
        <v>87</v>
      </c>
      <c r="G5278" s="117">
        <f>+E5278*54</f>
        <v>3240</v>
      </c>
      <c r="H5278" s="115" t="s">
        <v>164</v>
      </c>
    </row>
    <row r="5279" spans="1:8" s="10" customFormat="1" ht="15.75" customHeight="1" x14ac:dyDescent="0.25">
      <c r="A5279" s="168"/>
      <c r="B5279" s="169"/>
      <c r="C5279" s="213"/>
      <c r="D5279" s="170"/>
      <c r="E5279" s="171"/>
      <c r="F5279" s="170"/>
      <c r="G5279" s="172"/>
      <c r="H5279" s="173"/>
    </row>
    <row r="5280" spans="1:8" ht="15.75" customHeight="1" x14ac:dyDescent="0.2">
      <c r="A5280" s="266" t="s">
        <v>13</v>
      </c>
      <c r="B5280" s="267"/>
      <c r="C5280" s="267"/>
      <c r="D5280" s="268"/>
      <c r="E5280" s="19">
        <f>SUM(E5277:E5279)</f>
        <v>90</v>
      </c>
      <c r="F5280" s="19"/>
      <c r="G5280" s="135">
        <f>SUM(G5277:G5279)</f>
        <v>4860</v>
      </c>
      <c r="H5280" s="124"/>
    </row>
    <row r="5282" spans="1:2" ht="18" x14ac:dyDescent="0.25">
      <c r="A5282" s="3"/>
    </row>
    <row r="5283" spans="1:2" ht="18" x14ac:dyDescent="0.25">
      <c r="A5283" s="3"/>
    </row>
    <row r="5284" spans="1:2" x14ac:dyDescent="0.2">
      <c r="A5284" s="126"/>
      <c r="B5284" s="113"/>
    </row>
    <row r="5285" spans="1:2" x14ac:dyDescent="0.2">
      <c r="A5285" s="126"/>
      <c r="B5285" s="113"/>
    </row>
    <row r="5286" spans="1:2" ht="18" x14ac:dyDescent="0.25">
      <c r="A5286" s="3"/>
    </row>
    <row r="5287" spans="1:2" ht="18" x14ac:dyDescent="0.25">
      <c r="A5287" s="3"/>
    </row>
    <row r="5291" spans="1:2" ht="18" x14ac:dyDescent="0.25">
      <c r="A5291" s="3" t="s">
        <v>17</v>
      </c>
    </row>
    <row r="5292" spans="1:2" ht="18" x14ac:dyDescent="0.25">
      <c r="A5292" s="3" t="s">
        <v>18</v>
      </c>
    </row>
    <row r="5305" spans="1:7" ht="15.75" x14ac:dyDescent="0.25">
      <c r="A5305" s="1" t="s">
        <v>444</v>
      </c>
    </row>
    <row r="5307" spans="1:7" ht="18" x14ac:dyDescent="0.25">
      <c r="A5307" s="3" t="s">
        <v>0</v>
      </c>
      <c r="B5307" s="4"/>
      <c r="G5307" s="5" t="s">
        <v>442</v>
      </c>
    </row>
    <row r="5308" spans="1:7" ht="18" x14ac:dyDescent="0.25">
      <c r="A5308" s="3"/>
      <c r="B5308" s="3" t="s">
        <v>1</v>
      </c>
      <c r="C5308" s="198"/>
      <c r="D5308" s="3"/>
      <c r="E5308" s="3"/>
      <c r="F5308" s="3"/>
      <c r="G5308" s="3"/>
    </row>
    <row r="5309" spans="1:7" ht="18" x14ac:dyDescent="0.25">
      <c r="A5309" s="3"/>
      <c r="B5309" s="3" t="s">
        <v>2</v>
      </c>
      <c r="C5309" s="198"/>
      <c r="D5309" s="3"/>
      <c r="E5309" s="3"/>
      <c r="F5309" s="3"/>
      <c r="G5309" s="3"/>
    </row>
    <row r="5310" spans="1:7" ht="18" x14ac:dyDescent="0.25">
      <c r="A5310" s="3"/>
      <c r="B5310" s="3"/>
      <c r="C5310" s="198"/>
      <c r="D5310" s="3"/>
      <c r="E5310" s="3"/>
      <c r="F5310" s="3"/>
      <c r="G5310" s="3"/>
    </row>
    <row r="5311" spans="1:7" ht="18" x14ac:dyDescent="0.25">
      <c r="A5311" s="111" t="s">
        <v>3</v>
      </c>
      <c r="B5311" s="5"/>
      <c r="C5311" s="198"/>
      <c r="D5311" s="5"/>
      <c r="E5311" s="3"/>
      <c r="F5311" s="5"/>
      <c r="G5311" s="3"/>
    </row>
    <row r="5312" spans="1:7" ht="18" x14ac:dyDescent="0.25">
      <c r="A5312" s="3"/>
      <c r="B5312" s="3" t="s">
        <v>4</v>
      </c>
      <c r="C5312" s="198"/>
      <c r="D5312" s="3"/>
      <c r="E5312" s="3"/>
      <c r="F5312" s="3"/>
      <c r="G5312" s="3"/>
    </row>
    <row r="5313" spans="1:8" ht="18" x14ac:dyDescent="0.25">
      <c r="A5313" s="3" t="s">
        <v>5</v>
      </c>
      <c r="B5313" s="3"/>
      <c r="C5313" s="198"/>
      <c r="D5313" s="3"/>
      <c r="E5313" s="3"/>
      <c r="F5313" s="3"/>
      <c r="G5313" s="3"/>
    </row>
    <row r="5314" spans="1:8" ht="18" x14ac:dyDescent="0.25">
      <c r="A5314" s="3"/>
      <c r="B5314" s="3"/>
      <c r="C5314" s="198"/>
      <c r="D5314" s="3"/>
      <c r="E5314" s="3"/>
      <c r="F5314" s="3"/>
      <c r="G5314" s="3"/>
    </row>
    <row r="5315" spans="1:8" ht="18" x14ac:dyDescent="0.25">
      <c r="A5315" s="3" t="s">
        <v>6</v>
      </c>
      <c r="B5315" s="3"/>
      <c r="C5315" s="198"/>
      <c r="D5315" s="3"/>
      <c r="E5315" s="3"/>
      <c r="F5315" s="3"/>
      <c r="G5315" s="3"/>
    </row>
    <row r="5316" spans="1:8" ht="15.75" x14ac:dyDescent="0.25">
      <c r="A5316" s="6"/>
      <c r="B5316" s="6"/>
      <c r="C5316" s="199"/>
      <c r="D5316" s="6"/>
      <c r="E5316" s="6"/>
      <c r="F5316" s="6"/>
      <c r="G5316" s="6"/>
    </row>
    <row r="5317" spans="1:8" ht="31.5" x14ac:dyDescent="0.2">
      <c r="A5317" s="7" t="s">
        <v>7</v>
      </c>
      <c r="B5317" s="7" t="s">
        <v>8</v>
      </c>
      <c r="C5317" s="8" t="s">
        <v>9</v>
      </c>
      <c r="D5317" s="7" t="s">
        <v>10</v>
      </c>
      <c r="E5317" s="7" t="s">
        <v>11</v>
      </c>
      <c r="F5317" s="7" t="s">
        <v>10</v>
      </c>
      <c r="G5317" s="8" t="s">
        <v>12</v>
      </c>
      <c r="H5317" s="122" t="s">
        <v>390</v>
      </c>
    </row>
    <row r="5318" spans="1:8" s="10" customFormat="1" ht="15.75" customHeight="1" x14ac:dyDescent="0.25">
      <c r="A5318" s="11">
        <v>1</v>
      </c>
      <c r="B5318" s="33" t="s">
        <v>82</v>
      </c>
      <c r="C5318" s="194" t="s">
        <v>365</v>
      </c>
      <c r="D5318" s="35" t="s">
        <v>445</v>
      </c>
      <c r="E5318" s="34">
        <v>3</v>
      </c>
      <c r="F5318" s="35" t="s">
        <v>445</v>
      </c>
      <c r="G5318" s="117">
        <f>2*47+1*39.3</f>
        <v>133.30000000000001</v>
      </c>
      <c r="H5318" s="115" t="s">
        <v>164</v>
      </c>
    </row>
    <row r="5319" spans="1:8" s="10" customFormat="1" ht="15.75" customHeight="1" x14ac:dyDescent="0.25">
      <c r="A5319" s="11"/>
      <c r="B5319" s="33"/>
      <c r="C5319" s="194"/>
      <c r="D5319" s="35"/>
      <c r="E5319" s="34"/>
      <c r="F5319" s="35"/>
      <c r="G5319" s="117"/>
      <c r="H5319" s="115"/>
    </row>
    <row r="5320" spans="1:8" s="10" customFormat="1" ht="15.75" customHeight="1" x14ac:dyDescent="0.25">
      <c r="A5320" s="168"/>
      <c r="B5320" s="169"/>
      <c r="C5320" s="213"/>
      <c r="D5320" s="170"/>
      <c r="E5320" s="171"/>
      <c r="F5320" s="170"/>
      <c r="G5320" s="172"/>
      <c r="H5320" s="173"/>
    </row>
    <row r="5321" spans="1:8" ht="15.75" customHeight="1" x14ac:dyDescent="0.2">
      <c r="A5321" s="266" t="s">
        <v>13</v>
      </c>
      <c r="B5321" s="267"/>
      <c r="C5321" s="267"/>
      <c r="D5321" s="268"/>
      <c r="E5321" s="19">
        <f>SUM(E5318:E5320)</f>
        <v>3</v>
      </c>
      <c r="F5321" s="19"/>
      <c r="G5321" s="135">
        <f>SUM(G5318:G5320)</f>
        <v>133.30000000000001</v>
      </c>
      <c r="H5321" s="124"/>
    </row>
    <row r="5323" spans="1:8" ht="18" x14ac:dyDescent="0.25">
      <c r="A5323" s="3"/>
    </row>
    <row r="5324" spans="1:8" ht="18" x14ac:dyDescent="0.25">
      <c r="A5324" s="3"/>
    </row>
    <row r="5325" spans="1:8" x14ac:dyDescent="0.2">
      <c r="A5325" s="126"/>
      <c r="B5325" s="113"/>
    </row>
    <row r="5326" spans="1:8" x14ac:dyDescent="0.2">
      <c r="A5326" s="126"/>
      <c r="B5326" s="113"/>
    </row>
    <row r="5327" spans="1:8" ht="18" x14ac:dyDescent="0.25">
      <c r="A5327" s="3"/>
    </row>
    <row r="5328" spans="1:8" ht="18" x14ac:dyDescent="0.25">
      <c r="A5328" s="3"/>
    </row>
    <row r="5332" spans="1:1" ht="18" x14ac:dyDescent="0.25">
      <c r="A5332" s="3" t="s">
        <v>17</v>
      </c>
    </row>
    <row r="5333" spans="1:1" ht="18" x14ac:dyDescent="0.25">
      <c r="A5333" s="3" t="s">
        <v>18</v>
      </c>
    </row>
    <row r="5350" spans="1:7" ht="15.75" x14ac:dyDescent="0.25">
      <c r="A5350" s="1" t="s">
        <v>446</v>
      </c>
    </row>
    <row r="5352" spans="1:7" ht="18" x14ac:dyDescent="0.25">
      <c r="A5352" s="3" t="s">
        <v>0</v>
      </c>
      <c r="B5352" s="4"/>
      <c r="G5352" s="5" t="s">
        <v>447</v>
      </c>
    </row>
    <row r="5353" spans="1:7" ht="18" x14ac:dyDescent="0.25">
      <c r="A5353" s="3"/>
      <c r="B5353" s="3" t="s">
        <v>1</v>
      </c>
      <c r="C5353" s="198"/>
      <c r="D5353" s="3"/>
      <c r="E5353" s="3"/>
      <c r="F5353" s="3"/>
      <c r="G5353" s="3"/>
    </row>
    <row r="5354" spans="1:7" ht="18" x14ac:dyDescent="0.25">
      <c r="A5354" s="3"/>
      <c r="B5354" s="3" t="s">
        <v>2</v>
      </c>
      <c r="C5354" s="198"/>
      <c r="D5354" s="3"/>
      <c r="E5354" s="3"/>
      <c r="F5354" s="3"/>
      <c r="G5354" s="3"/>
    </row>
    <row r="5355" spans="1:7" ht="18" x14ac:dyDescent="0.25">
      <c r="A5355" s="3"/>
      <c r="B5355" s="3"/>
      <c r="C5355" s="198"/>
      <c r="D5355" s="3"/>
      <c r="E5355" s="3"/>
      <c r="F5355" s="3"/>
      <c r="G5355" s="3"/>
    </row>
    <row r="5356" spans="1:7" ht="18" x14ac:dyDescent="0.25">
      <c r="A5356" s="111" t="s">
        <v>3</v>
      </c>
      <c r="B5356" s="5"/>
      <c r="C5356" s="198"/>
      <c r="D5356" s="5"/>
      <c r="E5356" s="3"/>
      <c r="F5356" s="5"/>
      <c r="G5356" s="3"/>
    </row>
    <row r="5357" spans="1:7" ht="18" x14ac:dyDescent="0.25">
      <c r="A5357" s="3"/>
      <c r="B5357" s="3" t="s">
        <v>4</v>
      </c>
      <c r="C5357" s="198"/>
      <c r="D5357" s="3"/>
      <c r="E5357" s="3"/>
      <c r="F5357" s="3"/>
      <c r="G5357" s="3"/>
    </row>
    <row r="5358" spans="1:7" ht="18" x14ac:dyDescent="0.25">
      <c r="A5358" s="3" t="s">
        <v>5</v>
      </c>
      <c r="B5358" s="3"/>
      <c r="C5358" s="198"/>
      <c r="D5358" s="3"/>
      <c r="E5358" s="3"/>
      <c r="F5358" s="3"/>
      <c r="G5358" s="3"/>
    </row>
    <row r="5359" spans="1:7" ht="18" x14ac:dyDescent="0.25">
      <c r="A5359" s="3"/>
      <c r="B5359" s="3"/>
      <c r="C5359" s="198"/>
      <c r="D5359" s="3"/>
      <c r="E5359" s="3"/>
      <c r="F5359" s="3"/>
      <c r="G5359" s="3"/>
    </row>
    <row r="5360" spans="1:7" ht="18" x14ac:dyDescent="0.25">
      <c r="A5360" s="3" t="s">
        <v>6</v>
      </c>
      <c r="B5360" s="3"/>
      <c r="C5360" s="198"/>
      <c r="D5360" s="3"/>
      <c r="E5360" s="3"/>
      <c r="F5360" s="3"/>
      <c r="G5360" s="3"/>
    </row>
    <row r="5361" spans="1:8" ht="15.75" x14ac:dyDescent="0.25">
      <c r="A5361" s="6"/>
      <c r="B5361" s="6"/>
      <c r="C5361" s="199"/>
      <c r="D5361" s="6"/>
      <c r="E5361" s="6"/>
      <c r="F5361" s="6"/>
      <c r="G5361" s="6"/>
    </row>
    <row r="5362" spans="1:8" ht="31.5" x14ac:dyDescent="0.2">
      <c r="A5362" s="7" t="s">
        <v>7</v>
      </c>
      <c r="B5362" s="7" t="s">
        <v>8</v>
      </c>
      <c r="C5362" s="8" t="s">
        <v>9</v>
      </c>
      <c r="D5362" s="7" t="s">
        <v>10</v>
      </c>
      <c r="E5362" s="7" t="s">
        <v>11</v>
      </c>
      <c r="F5362" s="7" t="s">
        <v>10</v>
      </c>
      <c r="G5362" s="8" t="s">
        <v>12</v>
      </c>
      <c r="H5362" s="122" t="s">
        <v>390</v>
      </c>
    </row>
    <row r="5363" spans="1:8" s="10" customFormat="1" ht="15.75" customHeight="1" x14ac:dyDescent="0.25">
      <c r="A5363" s="11">
        <v>1</v>
      </c>
      <c r="B5363" s="33" t="s">
        <v>82</v>
      </c>
      <c r="C5363" s="194" t="s">
        <v>365</v>
      </c>
      <c r="D5363" s="35" t="s">
        <v>445</v>
      </c>
      <c r="E5363" s="34">
        <v>4</v>
      </c>
      <c r="F5363" s="35" t="s">
        <v>445</v>
      </c>
      <c r="G5363" s="117">
        <f>+E5363*48</f>
        <v>192</v>
      </c>
      <c r="H5363" s="115" t="s">
        <v>164</v>
      </c>
    </row>
    <row r="5364" spans="1:8" s="10" customFormat="1" ht="15.75" customHeight="1" x14ac:dyDescent="0.25">
      <c r="A5364" s="11">
        <v>2</v>
      </c>
      <c r="B5364" s="33" t="s">
        <v>277</v>
      </c>
      <c r="C5364" s="194" t="s">
        <v>404</v>
      </c>
      <c r="D5364" s="35">
        <v>20</v>
      </c>
      <c r="E5364" s="34">
        <v>34</v>
      </c>
      <c r="F5364" s="35">
        <v>20</v>
      </c>
      <c r="G5364" s="117">
        <f>+E5364*54</f>
        <v>1836</v>
      </c>
      <c r="H5364" s="115" t="s">
        <v>164</v>
      </c>
    </row>
    <row r="5365" spans="1:8" s="10" customFormat="1" ht="15.75" customHeight="1" x14ac:dyDescent="0.25">
      <c r="A5365" s="168"/>
      <c r="B5365" s="169"/>
      <c r="C5365" s="213"/>
      <c r="D5365" s="170"/>
      <c r="E5365" s="171"/>
      <c r="F5365" s="170"/>
      <c r="G5365" s="172"/>
      <c r="H5365" s="173"/>
    </row>
    <row r="5366" spans="1:8" ht="15.75" customHeight="1" x14ac:dyDescent="0.2">
      <c r="A5366" s="266" t="s">
        <v>13</v>
      </c>
      <c r="B5366" s="267"/>
      <c r="C5366" s="267"/>
      <c r="D5366" s="268"/>
      <c r="E5366" s="19">
        <f>SUM(E5363:E5365)</f>
        <v>38</v>
      </c>
      <c r="F5366" s="19"/>
      <c r="G5366" s="135">
        <f>SUM(G5363:G5365)</f>
        <v>2028</v>
      </c>
      <c r="H5366" s="124"/>
    </row>
    <row r="5368" spans="1:8" ht="18" x14ac:dyDescent="0.25">
      <c r="A5368" s="3"/>
    </row>
    <row r="5369" spans="1:8" ht="18" x14ac:dyDescent="0.25">
      <c r="A5369" s="3"/>
    </row>
    <row r="5370" spans="1:8" x14ac:dyDescent="0.2">
      <c r="A5370" s="126"/>
      <c r="B5370" s="113"/>
    </row>
    <row r="5371" spans="1:8" x14ac:dyDescent="0.2">
      <c r="A5371" s="126"/>
      <c r="B5371" s="113"/>
    </row>
    <row r="5372" spans="1:8" ht="18" x14ac:dyDescent="0.25">
      <c r="A5372" s="3"/>
    </row>
    <row r="5373" spans="1:8" ht="18" x14ac:dyDescent="0.25">
      <c r="A5373" s="3"/>
    </row>
    <row r="5377" spans="1:1" ht="18" x14ac:dyDescent="0.25">
      <c r="A5377" s="3" t="s">
        <v>17</v>
      </c>
    </row>
    <row r="5378" spans="1:1" ht="18" x14ac:dyDescent="0.25">
      <c r="A5378" s="3" t="s">
        <v>18</v>
      </c>
    </row>
    <row r="5394" spans="1:8" ht="15.75" x14ac:dyDescent="0.25">
      <c r="A5394" s="1" t="s">
        <v>448</v>
      </c>
    </row>
    <row r="5396" spans="1:8" ht="18" x14ac:dyDescent="0.25">
      <c r="A5396" s="3" t="s">
        <v>0</v>
      </c>
      <c r="B5396" s="4"/>
      <c r="G5396" s="5" t="s">
        <v>447</v>
      </c>
    </row>
    <row r="5397" spans="1:8" ht="18" x14ac:dyDescent="0.25">
      <c r="A5397" s="3"/>
      <c r="B5397" s="3" t="s">
        <v>1</v>
      </c>
      <c r="C5397" s="198"/>
      <c r="D5397" s="3"/>
      <c r="E5397" s="3"/>
      <c r="F5397" s="3"/>
      <c r="G5397" s="3"/>
    </row>
    <row r="5398" spans="1:8" ht="18" x14ac:dyDescent="0.25">
      <c r="A5398" s="3"/>
      <c r="B5398" s="3" t="s">
        <v>2</v>
      </c>
      <c r="C5398" s="198"/>
      <c r="D5398" s="3"/>
      <c r="E5398" s="3"/>
      <c r="F5398" s="3"/>
      <c r="G5398" s="3"/>
    </row>
    <row r="5399" spans="1:8" ht="18" x14ac:dyDescent="0.25">
      <c r="A5399" s="3"/>
      <c r="B5399" s="3"/>
      <c r="C5399" s="198"/>
      <c r="D5399" s="3"/>
      <c r="E5399" s="3"/>
      <c r="F5399" s="3"/>
      <c r="G5399" s="3"/>
    </row>
    <row r="5400" spans="1:8" ht="18" x14ac:dyDescent="0.25">
      <c r="A5400" s="111" t="s">
        <v>3</v>
      </c>
      <c r="B5400" s="5"/>
      <c r="C5400" s="198"/>
      <c r="D5400" s="5"/>
      <c r="E5400" s="3"/>
      <c r="F5400" s="5"/>
      <c r="G5400" s="3"/>
    </row>
    <row r="5401" spans="1:8" ht="18" x14ac:dyDescent="0.25">
      <c r="A5401" s="3"/>
      <c r="B5401" s="3" t="s">
        <v>4</v>
      </c>
      <c r="C5401" s="198"/>
      <c r="D5401" s="3"/>
      <c r="E5401" s="3"/>
      <c r="F5401" s="3"/>
      <c r="G5401" s="3"/>
    </row>
    <row r="5402" spans="1:8" ht="18" x14ac:dyDescent="0.25">
      <c r="A5402" s="3" t="s">
        <v>5</v>
      </c>
      <c r="B5402" s="3"/>
      <c r="C5402" s="198"/>
      <c r="D5402" s="3"/>
      <c r="E5402" s="3"/>
      <c r="F5402" s="3"/>
      <c r="G5402" s="3"/>
    </row>
    <row r="5403" spans="1:8" ht="18" x14ac:dyDescent="0.25">
      <c r="A5403" s="3"/>
      <c r="B5403" s="3"/>
      <c r="C5403" s="198"/>
      <c r="D5403" s="3"/>
      <c r="E5403" s="3"/>
      <c r="F5403" s="3"/>
      <c r="G5403" s="3"/>
    </row>
    <row r="5404" spans="1:8" ht="18" x14ac:dyDescent="0.25">
      <c r="A5404" s="3" t="s">
        <v>6</v>
      </c>
      <c r="B5404" s="3"/>
      <c r="C5404" s="198"/>
      <c r="D5404" s="3"/>
      <c r="E5404" s="3"/>
      <c r="F5404" s="3"/>
      <c r="G5404" s="3"/>
    </row>
    <row r="5405" spans="1:8" ht="15.75" x14ac:dyDescent="0.25">
      <c r="A5405" s="6"/>
      <c r="B5405" s="6"/>
      <c r="C5405" s="199"/>
      <c r="D5405" s="6"/>
      <c r="E5405" s="6"/>
      <c r="F5405" s="6"/>
      <c r="G5405" s="6"/>
    </row>
    <row r="5406" spans="1:8" ht="31.5" x14ac:dyDescent="0.2">
      <c r="A5406" s="7" t="s">
        <v>7</v>
      </c>
      <c r="B5406" s="7" t="s">
        <v>8</v>
      </c>
      <c r="C5406" s="8" t="s">
        <v>9</v>
      </c>
      <c r="D5406" s="7" t="s">
        <v>10</v>
      </c>
      <c r="E5406" s="7" t="s">
        <v>11</v>
      </c>
      <c r="F5406" s="7" t="s">
        <v>10</v>
      </c>
      <c r="G5406" s="8" t="s">
        <v>12</v>
      </c>
      <c r="H5406" s="122" t="s">
        <v>390</v>
      </c>
    </row>
    <row r="5407" spans="1:8" s="10" customFormat="1" ht="15.75" customHeight="1" x14ac:dyDescent="0.25">
      <c r="A5407" s="11">
        <v>1</v>
      </c>
      <c r="B5407" s="33" t="s">
        <v>264</v>
      </c>
      <c r="C5407" s="194" t="s">
        <v>106</v>
      </c>
      <c r="D5407" s="35" t="s">
        <v>181</v>
      </c>
      <c r="E5407" s="34">
        <v>13</v>
      </c>
      <c r="F5407" s="35" t="s">
        <v>181</v>
      </c>
      <c r="G5407" s="117">
        <f>9*48+2*54+1*24+1*36</f>
        <v>600</v>
      </c>
      <c r="H5407" s="115" t="s">
        <v>391</v>
      </c>
    </row>
    <row r="5408" spans="1:8" s="10" customFormat="1" ht="15.75" customHeight="1" x14ac:dyDescent="0.25">
      <c r="A5408" s="11">
        <v>2</v>
      </c>
      <c r="B5408" s="33" t="s">
        <v>264</v>
      </c>
      <c r="C5408" s="194" t="s">
        <v>24</v>
      </c>
      <c r="D5408" s="35" t="s">
        <v>233</v>
      </c>
      <c r="E5408" s="34">
        <v>3</v>
      </c>
      <c r="F5408" s="35" t="s">
        <v>233</v>
      </c>
      <c r="G5408" s="117">
        <f>+E5408*48</f>
        <v>144</v>
      </c>
      <c r="H5408" s="115" t="s">
        <v>391</v>
      </c>
    </row>
    <row r="5409" spans="1:8" s="10" customFormat="1" ht="15.75" customHeight="1" x14ac:dyDescent="0.25">
      <c r="A5409" s="11"/>
      <c r="B5409" s="33"/>
      <c r="C5409" s="194"/>
      <c r="D5409" s="35"/>
      <c r="E5409" s="34"/>
      <c r="F5409" s="35"/>
      <c r="G5409" s="117"/>
      <c r="H5409" s="115"/>
    </row>
    <row r="5410" spans="1:8" s="10" customFormat="1" ht="15.75" customHeight="1" x14ac:dyDescent="0.25">
      <c r="A5410" s="11"/>
      <c r="B5410" s="33"/>
      <c r="C5410" s="194"/>
      <c r="D5410" s="35"/>
      <c r="E5410" s="34"/>
      <c r="F5410" s="35"/>
      <c r="G5410" s="117"/>
      <c r="H5410" s="115"/>
    </row>
    <row r="5411" spans="1:8" s="10" customFormat="1" ht="15.75" customHeight="1" x14ac:dyDescent="0.25">
      <c r="A5411" s="168"/>
      <c r="B5411" s="169"/>
      <c r="C5411" s="213"/>
      <c r="D5411" s="170"/>
      <c r="E5411" s="171"/>
      <c r="F5411" s="170"/>
      <c r="G5411" s="172"/>
      <c r="H5411" s="173"/>
    </row>
    <row r="5412" spans="1:8" ht="15.75" customHeight="1" x14ac:dyDescent="0.2">
      <c r="A5412" s="266" t="s">
        <v>13</v>
      </c>
      <c r="B5412" s="267"/>
      <c r="C5412" s="267"/>
      <c r="D5412" s="268"/>
      <c r="E5412" s="19">
        <f>SUM(E5407:E5411)</f>
        <v>16</v>
      </c>
      <c r="F5412" s="19"/>
      <c r="G5412" s="135">
        <f>SUM(G5407:G5411)</f>
        <v>744</v>
      </c>
      <c r="H5412" s="124"/>
    </row>
    <row r="5414" spans="1:8" ht="18" x14ac:dyDescent="0.25">
      <c r="A5414" s="3"/>
    </row>
    <row r="5415" spans="1:8" ht="18" x14ac:dyDescent="0.25">
      <c r="A5415" s="3"/>
    </row>
    <row r="5416" spans="1:8" x14ac:dyDescent="0.2">
      <c r="A5416" s="126"/>
      <c r="B5416" s="113"/>
    </row>
    <row r="5417" spans="1:8" x14ac:dyDescent="0.2">
      <c r="A5417" s="126"/>
      <c r="B5417" s="113"/>
    </row>
    <row r="5418" spans="1:8" ht="18" x14ac:dyDescent="0.25">
      <c r="A5418" s="3"/>
    </row>
    <row r="5419" spans="1:8" ht="18" x14ac:dyDescent="0.25">
      <c r="A5419" s="3"/>
    </row>
    <row r="5423" spans="1:8" ht="18" x14ac:dyDescent="0.25">
      <c r="A5423" s="3" t="s">
        <v>17</v>
      </c>
    </row>
    <row r="5424" spans="1:8" ht="18" x14ac:dyDescent="0.25">
      <c r="A5424" s="3" t="s">
        <v>18</v>
      </c>
    </row>
    <row r="5439" spans="1:1" ht="15.75" x14ac:dyDescent="0.25">
      <c r="A5439" s="1" t="s">
        <v>449</v>
      </c>
    </row>
    <row r="5441" spans="1:8" ht="18" x14ac:dyDescent="0.25">
      <c r="A5441" s="3" t="s">
        <v>0</v>
      </c>
      <c r="B5441" s="4"/>
      <c r="G5441" s="5" t="s">
        <v>450</v>
      </c>
    </row>
    <row r="5442" spans="1:8" ht="18" x14ac:dyDescent="0.25">
      <c r="A5442" s="3"/>
      <c r="B5442" s="3" t="s">
        <v>1</v>
      </c>
      <c r="C5442" s="198"/>
      <c r="D5442" s="3"/>
      <c r="E5442" s="3"/>
      <c r="F5442" s="3"/>
      <c r="G5442" s="3"/>
    </row>
    <row r="5443" spans="1:8" ht="18" x14ac:dyDescent="0.25">
      <c r="A5443" s="3"/>
      <c r="B5443" s="3" t="s">
        <v>2</v>
      </c>
      <c r="C5443" s="198"/>
      <c r="D5443" s="3"/>
      <c r="E5443" s="3"/>
      <c r="F5443" s="3"/>
      <c r="G5443" s="3"/>
    </row>
    <row r="5444" spans="1:8" ht="18" x14ac:dyDescent="0.25">
      <c r="A5444" s="3"/>
      <c r="B5444" s="3"/>
      <c r="C5444" s="198"/>
      <c r="D5444" s="3"/>
      <c r="E5444" s="3"/>
      <c r="F5444" s="3"/>
      <c r="G5444" s="3"/>
    </row>
    <row r="5445" spans="1:8" ht="18" x14ac:dyDescent="0.25">
      <c r="A5445" s="111" t="s">
        <v>3</v>
      </c>
      <c r="B5445" s="5"/>
      <c r="C5445" s="198"/>
      <c r="D5445" s="5"/>
      <c r="E5445" s="3"/>
      <c r="F5445" s="5"/>
      <c r="G5445" s="3"/>
    </row>
    <row r="5446" spans="1:8" ht="18" x14ac:dyDescent="0.25">
      <c r="A5446" s="3"/>
      <c r="B5446" s="3" t="s">
        <v>4</v>
      </c>
      <c r="C5446" s="198"/>
      <c r="D5446" s="3"/>
      <c r="E5446" s="3"/>
      <c r="F5446" s="3"/>
      <c r="G5446" s="3"/>
    </row>
    <row r="5447" spans="1:8" ht="18" x14ac:dyDescent="0.25">
      <c r="A5447" s="3" t="s">
        <v>5</v>
      </c>
      <c r="B5447" s="3"/>
      <c r="C5447" s="198"/>
      <c r="D5447" s="3"/>
      <c r="E5447" s="3"/>
      <c r="F5447" s="3"/>
      <c r="G5447" s="3"/>
    </row>
    <row r="5448" spans="1:8" ht="18" x14ac:dyDescent="0.25">
      <c r="A5448" s="3"/>
      <c r="B5448" s="3"/>
      <c r="C5448" s="198"/>
      <c r="D5448" s="3"/>
      <c r="E5448" s="3"/>
      <c r="F5448" s="3"/>
      <c r="G5448" s="3"/>
    </row>
    <row r="5449" spans="1:8" ht="18" x14ac:dyDescent="0.25">
      <c r="A5449" s="3" t="s">
        <v>6</v>
      </c>
      <c r="B5449" s="3"/>
      <c r="C5449" s="198"/>
      <c r="D5449" s="3"/>
      <c r="E5449" s="3"/>
      <c r="F5449" s="3"/>
      <c r="G5449" s="3"/>
    </row>
    <row r="5450" spans="1:8" ht="15.75" x14ac:dyDescent="0.25">
      <c r="A5450" s="6"/>
      <c r="B5450" s="6"/>
      <c r="C5450" s="199"/>
      <c r="D5450" s="6"/>
      <c r="E5450" s="6"/>
      <c r="F5450" s="6"/>
      <c r="G5450" s="6"/>
    </row>
    <row r="5451" spans="1:8" ht="31.5" x14ac:dyDescent="0.2">
      <c r="A5451" s="7" t="s">
        <v>7</v>
      </c>
      <c r="B5451" s="7" t="s">
        <v>8</v>
      </c>
      <c r="C5451" s="8" t="s">
        <v>9</v>
      </c>
      <c r="D5451" s="7" t="s">
        <v>10</v>
      </c>
      <c r="E5451" s="7" t="s">
        <v>11</v>
      </c>
      <c r="F5451" s="7" t="s">
        <v>10</v>
      </c>
      <c r="G5451" s="8" t="s">
        <v>12</v>
      </c>
      <c r="H5451" s="122" t="s">
        <v>390</v>
      </c>
    </row>
    <row r="5452" spans="1:8" s="10" customFormat="1" ht="15.75" customHeight="1" x14ac:dyDescent="0.25">
      <c r="A5452" s="11">
        <v>1</v>
      </c>
      <c r="B5452" s="33" t="s">
        <v>277</v>
      </c>
      <c r="C5452" s="194" t="s">
        <v>24</v>
      </c>
      <c r="D5452" s="35">
        <v>87</v>
      </c>
      <c r="E5452" s="34">
        <v>34</v>
      </c>
      <c r="F5452" s="35">
        <v>87</v>
      </c>
      <c r="G5452" s="117">
        <f>+E5452*54</f>
        <v>1836</v>
      </c>
      <c r="H5452" s="115" t="s">
        <v>164</v>
      </c>
    </row>
    <row r="5453" spans="1:8" s="10" customFormat="1" ht="15.75" customHeight="1" x14ac:dyDescent="0.25">
      <c r="A5453" s="11">
        <v>2</v>
      </c>
      <c r="B5453" s="33" t="s">
        <v>53</v>
      </c>
      <c r="C5453" s="194" t="s">
        <v>309</v>
      </c>
      <c r="D5453" s="35" t="s">
        <v>181</v>
      </c>
      <c r="E5453" s="34">
        <v>27</v>
      </c>
      <c r="F5453" s="35" t="s">
        <v>181</v>
      </c>
      <c r="G5453" s="117">
        <f>26*48+1*38</f>
        <v>1286</v>
      </c>
      <c r="H5453" s="115" t="s">
        <v>391</v>
      </c>
    </row>
    <row r="5454" spans="1:8" s="10" customFormat="1" ht="15.75" customHeight="1" x14ac:dyDescent="0.25">
      <c r="A5454" s="11"/>
      <c r="B5454" s="33"/>
      <c r="C5454" s="194"/>
      <c r="D5454" s="35"/>
      <c r="E5454" s="34"/>
      <c r="F5454" s="35"/>
      <c r="G5454" s="117"/>
      <c r="H5454" s="115"/>
    </row>
    <row r="5455" spans="1:8" s="10" customFormat="1" ht="15.75" customHeight="1" x14ac:dyDescent="0.25">
      <c r="A5455" s="168"/>
      <c r="B5455" s="169"/>
      <c r="C5455" s="213"/>
      <c r="D5455" s="170"/>
      <c r="E5455" s="171"/>
      <c r="F5455" s="170"/>
      <c r="G5455" s="172"/>
      <c r="H5455" s="173"/>
    </row>
    <row r="5456" spans="1:8" ht="15.75" customHeight="1" x14ac:dyDescent="0.2">
      <c r="A5456" s="266" t="s">
        <v>13</v>
      </c>
      <c r="B5456" s="267"/>
      <c r="C5456" s="267"/>
      <c r="D5456" s="268"/>
      <c r="E5456" s="19">
        <f>SUM(E5452:E5455)</f>
        <v>61</v>
      </c>
      <c r="F5456" s="19"/>
      <c r="G5456" s="135">
        <f>SUM(G5452:G5455)</f>
        <v>3122</v>
      </c>
      <c r="H5456" s="124"/>
    </row>
    <row r="5458" spans="1:2" ht="18" x14ac:dyDescent="0.25">
      <c r="A5458" s="3"/>
    </row>
    <row r="5459" spans="1:2" ht="18" x14ac:dyDescent="0.25">
      <c r="A5459" s="3"/>
    </row>
    <row r="5460" spans="1:2" x14ac:dyDescent="0.2">
      <c r="A5460" s="126"/>
      <c r="B5460" s="113"/>
    </row>
    <row r="5461" spans="1:2" x14ac:dyDescent="0.2">
      <c r="A5461" s="126"/>
      <c r="B5461" s="113"/>
    </row>
    <row r="5462" spans="1:2" ht="18" x14ac:dyDescent="0.25">
      <c r="A5462" s="3"/>
    </row>
    <row r="5463" spans="1:2" ht="18" x14ac:dyDescent="0.25">
      <c r="A5463" s="3"/>
    </row>
    <row r="5467" spans="1:2" ht="18" x14ac:dyDescent="0.25">
      <c r="A5467" s="3" t="s">
        <v>17</v>
      </c>
    </row>
    <row r="5468" spans="1:2" ht="18" x14ac:dyDescent="0.25">
      <c r="A5468" s="3" t="s">
        <v>18</v>
      </c>
    </row>
    <row r="5484" spans="1:7" ht="15.75" x14ac:dyDescent="0.25">
      <c r="A5484" s="1" t="s">
        <v>451</v>
      </c>
    </row>
    <row r="5486" spans="1:7" ht="18" x14ac:dyDescent="0.25">
      <c r="A5486" s="3" t="s">
        <v>0</v>
      </c>
      <c r="B5486" s="4"/>
      <c r="G5486" s="5" t="s">
        <v>450</v>
      </c>
    </row>
    <row r="5487" spans="1:7" ht="18" x14ac:dyDescent="0.25">
      <c r="A5487" s="3"/>
      <c r="B5487" s="3" t="s">
        <v>1</v>
      </c>
      <c r="C5487" s="198"/>
      <c r="D5487" s="3"/>
      <c r="E5487" s="3"/>
      <c r="F5487" s="3"/>
      <c r="G5487" s="3"/>
    </row>
    <row r="5488" spans="1:7" ht="18" x14ac:dyDescent="0.25">
      <c r="A5488" s="3"/>
      <c r="B5488" s="3" t="s">
        <v>2</v>
      </c>
      <c r="C5488" s="198"/>
      <c r="D5488" s="3"/>
      <c r="E5488" s="3"/>
      <c r="F5488" s="3"/>
      <c r="G5488" s="3"/>
    </row>
    <row r="5489" spans="1:8" ht="18" x14ac:dyDescent="0.25">
      <c r="A5489" s="3"/>
      <c r="B5489" s="3"/>
      <c r="C5489" s="198"/>
      <c r="D5489" s="3"/>
      <c r="E5489" s="3"/>
      <c r="F5489" s="3"/>
      <c r="G5489" s="3"/>
    </row>
    <row r="5490" spans="1:8" ht="18" x14ac:dyDescent="0.25">
      <c r="A5490" s="111" t="s">
        <v>3</v>
      </c>
      <c r="B5490" s="5"/>
      <c r="C5490" s="198"/>
      <c r="D5490" s="5"/>
      <c r="E5490" s="3"/>
      <c r="F5490" s="5"/>
      <c r="G5490" s="3"/>
    </row>
    <row r="5491" spans="1:8" ht="18" x14ac:dyDescent="0.25">
      <c r="A5491" s="3"/>
      <c r="B5491" s="3" t="s">
        <v>4</v>
      </c>
      <c r="C5491" s="198"/>
      <c r="D5491" s="3"/>
      <c r="E5491" s="3"/>
      <c r="F5491" s="3"/>
      <c r="G5491" s="3"/>
    </row>
    <row r="5492" spans="1:8" ht="18" x14ac:dyDescent="0.25">
      <c r="A5492" s="3" t="s">
        <v>5</v>
      </c>
      <c r="B5492" s="3"/>
      <c r="C5492" s="198"/>
      <c r="D5492" s="3"/>
      <c r="E5492" s="3"/>
      <c r="F5492" s="3"/>
      <c r="G5492" s="3"/>
    </row>
    <row r="5493" spans="1:8" ht="18" x14ac:dyDescent="0.25">
      <c r="A5493" s="3"/>
      <c r="B5493" s="3"/>
      <c r="C5493" s="198"/>
      <c r="D5493" s="3"/>
      <c r="E5493" s="3"/>
      <c r="F5493" s="3"/>
      <c r="G5493" s="3"/>
    </row>
    <row r="5494" spans="1:8" ht="18" x14ac:dyDescent="0.25">
      <c r="A5494" s="3" t="s">
        <v>6</v>
      </c>
      <c r="B5494" s="3"/>
      <c r="C5494" s="198"/>
      <c r="D5494" s="3"/>
      <c r="E5494" s="3"/>
      <c r="F5494" s="3"/>
      <c r="G5494" s="3"/>
    </row>
    <row r="5495" spans="1:8" ht="15.75" x14ac:dyDescent="0.25">
      <c r="A5495" s="6"/>
      <c r="B5495" s="6"/>
      <c r="C5495" s="199"/>
      <c r="D5495" s="6"/>
      <c r="E5495" s="6"/>
      <c r="F5495" s="6"/>
      <c r="G5495" s="6"/>
    </row>
    <row r="5496" spans="1:8" ht="31.5" x14ac:dyDescent="0.2">
      <c r="A5496" s="7" t="s">
        <v>7</v>
      </c>
      <c r="B5496" s="7" t="s">
        <v>8</v>
      </c>
      <c r="C5496" s="8" t="s">
        <v>9</v>
      </c>
      <c r="D5496" s="7" t="s">
        <v>10</v>
      </c>
      <c r="E5496" s="7" t="s">
        <v>11</v>
      </c>
      <c r="F5496" s="7" t="s">
        <v>10</v>
      </c>
      <c r="G5496" s="8" t="s">
        <v>12</v>
      </c>
      <c r="H5496" s="122" t="s">
        <v>390</v>
      </c>
    </row>
    <row r="5497" spans="1:8" s="10" customFormat="1" ht="15.75" customHeight="1" x14ac:dyDescent="0.25">
      <c r="A5497" s="11">
        <v>1</v>
      </c>
      <c r="B5497" s="33" t="s">
        <v>452</v>
      </c>
      <c r="C5497" s="194" t="s">
        <v>209</v>
      </c>
      <c r="D5497" s="35">
        <v>87</v>
      </c>
      <c r="E5497" s="34">
        <v>10</v>
      </c>
      <c r="F5497" s="35">
        <v>87</v>
      </c>
      <c r="G5497" s="117">
        <f>+E5497*54</f>
        <v>540</v>
      </c>
      <c r="H5497" s="115" t="s">
        <v>455</v>
      </c>
    </row>
    <row r="5498" spans="1:8" s="10" customFormat="1" ht="15.75" customHeight="1" x14ac:dyDescent="0.25">
      <c r="A5498" s="11">
        <v>2</v>
      </c>
      <c r="B5498" s="33" t="s">
        <v>452</v>
      </c>
      <c r="C5498" s="194" t="s">
        <v>453</v>
      </c>
      <c r="D5498" s="35" t="s">
        <v>454</v>
      </c>
      <c r="E5498" s="34">
        <v>4</v>
      </c>
      <c r="F5498" s="35" t="s">
        <v>454</v>
      </c>
      <c r="G5498" s="117">
        <f>+E5498*48</f>
        <v>192</v>
      </c>
      <c r="H5498" s="115" t="s">
        <v>455</v>
      </c>
    </row>
    <row r="5499" spans="1:8" s="10" customFormat="1" ht="15.75" customHeight="1" x14ac:dyDescent="0.25">
      <c r="A5499" s="11"/>
      <c r="B5499" s="33"/>
      <c r="C5499" s="194"/>
      <c r="D5499" s="35"/>
      <c r="E5499" s="34"/>
      <c r="F5499" s="35"/>
      <c r="G5499" s="117"/>
      <c r="H5499" s="115"/>
    </row>
    <row r="5500" spans="1:8" s="10" customFormat="1" ht="15.75" customHeight="1" x14ac:dyDescent="0.25">
      <c r="A5500" s="168"/>
      <c r="B5500" s="169"/>
      <c r="C5500" s="213"/>
      <c r="D5500" s="170"/>
      <c r="E5500" s="171"/>
      <c r="F5500" s="170"/>
      <c r="G5500" s="172"/>
      <c r="H5500" s="173"/>
    </row>
    <row r="5501" spans="1:8" ht="15.75" customHeight="1" x14ac:dyDescent="0.2">
      <c r="A5501" s="266" t="s">
        <v>13</v>
      </c>
      <c r="B5501" s="267"/>
      <c r="C5501" s="267"/>
      <c r="D5501" s="268"/>
      <c r="E5501" s="19">
        <f>SUM(E5497:E5500)</f>
        <v>14</v>
      </c>
      <c r="F5501" s="19"/>
      <c r="G5501" s="135">
        <f>SUM(G5497:G5500)</f>
        <v>732</v>
      </c>
      <c r="H5501" s="124"/>
    </row>
    <row r="5503" spans="1:8" ht="18" x14ac:dyDescent="0.25">
      <c r="A5503" s="3"/>
    </row>
    <row r="5504" spans="1:8" ht="18" x14ac:dyDescent="0.25">
      <c r="A5504" s="3"/>
    </row>
    <row r="5505" spans="1:2" x14ac:dyDescent="0.2">
      <c r="A5505" s="126"/>
      <c r="B5505" s="113"/>
    </row>
    <row r="5506" spans="1:2" x14ac:dyDescent="0.2">
      <c r="A5506" s="126"/>
      <c r="B5506" s="113"/>
    </row>
    <row r="5507" spans="1:2" ht="18" x14ac:dyDescent="0.25">
      <c r="A5507" s="3"/>
    </row>
    <row r="5508" spans="1:2" ht="18" x14ac:dyDescent="0.25">
      <c r="A5508" s="3"/>
    </row>
    <row r="5512" spans="1:2" ht="18" x14ac:dyDescent="0.25">
      <c r="A5512" s="3" t="s">
        <v>17</v>
      </c>
    </row>
    <row r="5513" spans="1:2" ht="18" x14ac:dyDescent="0.25">
      <c r="A5513" s="3" t="s">
        <v>18</v>
      </c>
    </row>
    <row r="5529" spans="1:7" ht="15.75" x14ac:dyDescent="0.25">
      <c r="A5529" s="1" t="s">
        <v>456</v>
      </c>
    </row>
    <row r="5531" spans="1:7" ht="18" x14ac:dyDescent="0.25">
      <c r="A5531" s="3" t="s">
        <v>0</v>
      </c>
      <c r="B5531" s="4"/>
      <c r="G5531" s="5" t="s">
        <v>450</v>
      </c>
    </row>
    <row r="5532" spans="1:7" ht="18" x14ac:dyDescent="0.25">
      <c r="A5532" s="3"/>
      <c r="B5532" s="3" t="s">
        <v>1</v>
      </c>
      <c r="C5532" s="198"/>
      <c r="D5532" s="3"/>
      <c r="E5532" s="3"/>
      <c r="F5532" s="3"/>
      <c r="G5532" s="3"/>
    </row>
    <row r="5533" spans="1:7" ht="18" x14ac:dyDescent="0.25">
      <c r="A5533" s="3"/>
      <c r="B5533" s="3" t="s">
        <v>2</v>
      </c>
      <c r="C5533" s="198"/>
      <c r="D5533" s="3"/>
      <c r="E5533" s="3"/>
      <c r="F5533" s="3"/>
      <c r="G5533" s="3"/>
    </row>
    <row r="5534" spans="1:7" ht="18" x14ac:dyDescent="0.25">
      <c r="A5534" s="3"/>
      <c r="B5534" s="3"/>
      <c r="C5534" s="198"/>
      <c r="D5534" s="3"/>
      <c r="E5534" s="3"/>
      <c r="F5534" s="3"/>
      <c r="G5534" s="3"/>
    </row>
    <row r="5535" spans="1:7" ht="18" x14ac:dyDescent="0.25">
      <c r="A5535" s="111" t="s">
        <v>3</v>
      </c>
      <c r="B5535" s="5"/>
      <c r="C5535" s="198"/>
      <c r="D5535" s="5"/>
      <c r="E5535" s="3"/>
      <c r="F5535" s="5"/>
      <c r="G5535" s="3"/>
    </row>
    <row r="5536" spans="1:7" ht="18" x14ac:dyDescent="0.25">
      <c r="A5536" s="3"/>
      <c r="B5536" s="3" t="s">
        <v>4</v>
      </c>
      <c r="C5536" s="198"/>
      <c r="D5536" s="3"/>
      <c r="E5536" s="3"/>
      <c r="F5536" s="3"/>
      <c r="G5536" s="3"/>
    </row>
    <row r="5537" spans="1:8" ht="18" x14ac:dyDescent="0.25">
      <c r="A5537" s="3" t="s">
        <v>5</v>
      </c>
      <c r="B5537" s="3"/>
      <c r="C5537" s="198"/>
      <c r="D5537" s="3"/>
      <c r="E5537" s="3"/>
      <c r="F5537" s="3"/>
      <c r="G5537" s="3"/>
    </row>
    <row r="5538" spans="1:8" ht="18" x14ac:dyDescent="0.25">
      <c r="A5538" s="3"/>
      <c r="B5538" s="3"/>
      <c r="C5538" s="198"/>
      <c r="D5538" s="3"/>
      <c r="E5538" s="3"/>
      <c r="F5538" s="3"/>
      <c r="G5538" s="3"/>
    </row>
    <row r="5539" spans="1:8" ht="18" x14ac:dyDescent="0.25">
      <c r="A5539" s="3" t="s">
        <v>6</v>
      </c>
      <c r="B5539" s="3"/>
      <c r="C5539" s="198"/>
      <c r="D5539" s="3"/>
      <c r="E5539" s="3"/>
      <c r="F5539" s="3"/>
      <c r="G5539" s="3"/>
    </row>
    <row r="5540" spans="1:8" ht="15.75" x14ac:dyDescent="0.25">
      <c r="A5540" s="6"/>
      <c r="B5540" s="6"/>
      <c r="C5540" s="199"/>
      <c r="D5540" s="6"/>
      <c r="E5540" s="6"/>
      <c r="F5540" s="6"/>
      <c r="G5540" s="6"/>
    </row>
    <row r="5541" spans="1:8" ht="31.5" x14ac:dyDescent="0.2">
      <c r="A5541" s="7" t="s">
        <v>7</v>
      </c>
      <c r="B5541" s="7" t="s">
        <v>8</v>
      </c>
      <c r="C5541" s="8" t="s">
        <v>9</v>
      </c>
      <c r="D5541" s="7" t="s">
        <v>10</v>
      </c>
      <c r="E5541" s="7" t="s">
        <v>11</v>
      </c>
      <c r="F5541" s="7" t="s">
        <v>10</v>
      </c>
      <c r="G5541" s="8" t="s">
        <v>12</v>
      </c>
      <c r="H5541" s="122" t="s">
        <v>390</v>
      </c>
    </row>
    <row r="5542" spans="1:8" s="10" customFormat="1" ht="15.75" customHeight="1" x14ac:dyDescent="0.25">
      <c r="A5542" s="11">
        <v>1</v>
      </c>
      <c r="B5542" s="33" t="s">
        <v>19</v>
      </c>
      <c r="C5542" s="194" t="s">
        <v>20</v>
      </c>
      <c r="D5542" s="35">
        <v>171</v>
      </c>
      <c r="E5542" s="34">
        <v>15</v>
      </c>
      <c r="F5542" s="35">
        <v>171</v>
      </c>
      <c r="G5542" s="117">
        <f>+E5542*54</f>
        <v>810</v>
      </c>
      <c r="H5542" s="115" t="s">
        <v>164</v>
      </c>
    </row>
    <row r="5543" spans="1:8" s="10" customFormat="1" ht="15.75" customHeight="1" x14ac:dyDescent="0.25">
      <c r="A5543" s="11">
        <v>2</v>
      </c>
      <c r="B5543" s="33" t="s">
        <v>19</v>
      </c>
      <c r="C5543" s="194" t="s">
        <v>20</v>
      </c>
      <c r="D5543" s="35" t="s">
        <v>342</v>
      </c>
      <c r="E5543" s="34">
        <v>1</v>
      </c>
      <c r="F5543" s="35" t="s">
        <v>342</v>
      </c>
      <c r="G5543" s="117">
        <v>54</v>
      </c>
      <c r="H5543" s="115" t="s">
        <v>164</v>
      </c>
    </row>
    <row r="5544" spans="1:8" s="10" customFormat="1" ht="15.75" customHeight="1" x14ac:dyDescent="0.25">
      <c r="A5544" s="11">
        <v>3</v>
      </c>
      <c r="B5544" s="33" t="s">
        <v>19</v>
      </c>
      <c r="C5544" s="194" t="s">
        <v>52</v>
      </c>
      <c r="D5544" s="35" t="s">
        <v>310</v>
      </c>
      <c r="E5544" s="34">
        <v>15</v>
      </c>
      <c r="F5544" s="35" t="s">
        <v>310</v>
      </c>
      <c r="G5544" s="117">
        <f>+E5544*50</f>
        <v>750</v>
      </c>
      <c r="H5544" s="115" t="s">
        <v>391</v>
      </c>
    </row>
    <row r="5545" spans="1:8" s="10" customFormat="1" ht="15.75" customHeight="1" x14ac:dyDescent="0.25">
      <c r="A5545" s="168"/>
      <c r="B5545" s="169"/>
      <c r="C5545" s="213"/>
      <c r="D5545" s="170"/>
      <c r="E5545" s="171"/>
      <c r="F5545" s="170"/>
      <c r="G5545" s="172"/>
      <c r="H5545" s="173"/>
    </row>
    <row r="5546" spans="1:8" ht="15.75" customHeight="1" x14ac:dyDescent="0.2">
      <c r="A5546" s="266" t="s">
        <v>13</v>
      </c>
      <c r="B5546" s="267"/>
      <c r="C5546" s="267"/>
      <c r="D5546" s="268"/>
      <c r="E5546" s="19">
        <f>SUM(E5542:E5545)</f>
        <v>31</v>
      </c>
      <c r="F5546" s="19"/>
      <c r="G5546" s="135">
        <f>SUM(G5542:G5545)</f>
        <v>1614</v>
      </c>
      <c r="H5546" s="124"/>
    </row>
    <row r="5548" spans="1:8" ht="18" x14ac:dyDescent="0.25">
      <c r="A5548" s="3"/>
    </row>
    <row r="5549" spans="1:8" ht="18" x14ac:dyDescent="0.25">
      <c r="A5549" s="3"/>
    </row>
    <row r="5550" spans="1:8" x14ac:dyDescent="0.2">
      <c r="A5550" s="126"/>
      <c r="B5550" s="113"/>
    </row>
    <row r="5551" spans="1:8" x14ac:dyDescent="0.2">
      <c r="A5551" s="126"/>
      <c r="B5551" s="113"/>
    </row>
    <row r="5552" spans="1:8" ht="18" x14ac:dyDescent="0.25">
      <c r="A5552" s="3"/>
    </row>
    <row r="5553" spans="1:1" ht="18" x14ac:dyDescent="0.25">
      <c r="A5553" s="3"/>
    </row>
    <row r="5557" spans="1:1" ht="18" x14ac:dyDescent="0.25">
      <c r="A5557" s="3" t="s">
        <v>17</v>
      </c>
    </row>
    <row r="5558" spans="1:1" ht="18" x14ac:dyDescent="0.25">
      <c r="A5558" s="3" t="s">
        <v>18</v>
      </c>
    </row>
    <row r="5568" spans="1:1" ht="15.75" x14ac:dyDescent="0.25">
      <c r="A5568" s="1" t="s">
        <v>457</v>
      </c>
    </row>
    <row r="5570" spans="1:8" ht="18" x14ac:dyDescent="0.25">
      <c r="A5570" s="3" t="s">
        <v>0</v>
      </c>
      <c r="B5570" s="4"/>
      <c r="G5570" s="5" t="s">
        <v>458</v>
      </c>
    </row>
    <row r="5571" spans="1:8" ht="18" x14ac:dyDescent="0.25">
      <c r="A5571" s="3"/>
      <c r="B5571" s="3" t="s">
        <v>1</v>
      </c>
      <c r="C5571" s="198"/>
      <c r="D5571" s="3"/>
      <c r="E5571" s="3"/>
      <c r="F5571" s="3"/>
      <c r="G5571" s="3"/>
    </row>
    <row r="5572" spans="1:8" ht="18" x14ac:dyDescent="0.25">
      <c r="A5572" s="3"/>
      <c r="B5572" s="3" t="s">
        <v>2</v>
      </c>
      <c r="C5572" s="198"/>
      <c r="D5572" s="3"/>
      <c r="E5572" s="3"/>
      <c r="F5572" s="3"/>
      <c r="G5572" s="3"/>
    </row>
    <row r="5573" spans="1:8" ht="18" x14ac:dyDescent="0.25">
      <c r="A5573" s="3"/>
      <c r="B5573" s="3"/>
      <c r="C5573" s="198"/>
      <c r="D5573" s="3"/>
      <c r="E5573" s="3"/>
      <c r="F5573" s="3"/>
      <c r="G5573" s="3"/>
    </row>
    <row r="5574" spans="1:8" ht="18" x14ac:dyDescent="0.25">
      <c r="A5574" s="111" t="s">
        <v>3</v>
      </c>
      <c r="B5574" s="5"/>
      <c r="C5574" s="198"/>
      <c r="D5574" s="5"/>
      <c r="E5574" s="3"/>
      <c r="F5574" s="5"/>
      <c r="G5574" s="3"/>
    </row>
    <row r="5575" spans="1:8" ht="18" x14ac:dyDescent="0.25">
      <c r="A5575" s="3"/>
      <c r="B5575" s="3" t="s">
        <v>4</v>
      </c>
      <c r="C5575" s="198"/>
      <c r="D5575" s="3"/>
      <c r="E5575" s="3"/>
      <c r="F5575" s="3"/>
      <c r="G5575" s="3"/>
    </row>
    <row r="5576" spans="1:8" ht="18" x14ac:dyDescent="0.25">
      <c r="A5576" s="3" t="s">
        <v>5</v>
      </c>
      <c r="B5576" s="3"/>
      <c r="C5576" s="198"/>
      <c r="D5576" s="3"/>
      <c r="E5576" s="3"/>
      <c r="F5576" s="3"/>
      <c r="G5576" s="3"/>
    </row>
    <row r="5577" spans="1:8" ht="18" x14ac:dyDescent="0.25">
      <c r="A5577" s="3"/>
      <c r="B5577" s="3"/>
      <c r="C5577" s="198"/>
      <c r="D5577" s="3"/>
      <c r="E5577" s="3"/>
      <c r="F5577" s="3"/>
      <c r="G5577" s="3"/>
    </row>
    <row r="5578" spans="1:8" ht="18" x14ac:dyDescent="0.25">
      <c r="A5578" s="3" t="s">
        <v>6</v>
      </c>
      <c r="B5578" s="3"/>
      <c r="C5578" s="198"/>
      <c r="D5578" s="3"/>
      <c r="E5578" s="3"/>
      <c r="F5578" s="3"/>
      <c r="G5578" s="3"/>
    </row>
    <row r="5579" spans="1:8" ht="15.75" x14ac:dyDescent="0.25">
      <c r="A5579" s="6"/>
      <c r="B5579" s="6"/>
      <c r="C5579" s="199"/>
      <c r="D5579" s="6"/>
      <c r="E5579" s="6"/>
      <c r="F5579" s="6"/>
      <c r="G5579" s="6"/>
    </row>
    <row r="5580" spans="1:8" ht="31.5" x14ac:dyDescent="0.2">
      <c r="A5580" s="7" t="s">
        <v>7</v>
      </c>
      <c r="B5580" s="7" t="s">
        <v>8</v>
      </c>
      <c r="C5580" s="8" t="s">
        <v>9</v>
      </c>
      <c r="D5580" s="7" t="s">
        <v>10</v>
      </c>
      <c r="E5580" s="7" t="s">
        <v>11</v>
      </c>
      <c r="F5580" s="7" t="s">
        <v>10</v>
      </c>
      <c r="G5580" s="8" t="s">
        <v>12</v>
      </c>
      <c r="H5580" s="122" t="s">
        <v>390</v>
      </c>
    </row>
    <row r="5581" spans="1:8" s="10" customFormat="1" ht="15.75" customHeight="1" x14ac:dyDescent="0.25">
      <c r="A5581" s="11">
        <v>1</v>
      </c>
      <c r="B5581" s="33" t="s">
        <v>277</v>
      </c>
      <c r="C5581" s="194" t="s">
        <v>24</v>
      </c>
      <c r="D5581" s="35">
        <v>87</v>
      </c>
      <c r="E5581" s="34">
        <v>81</v>
      </c>
      <c r="F5581" s="35">
        <v>87</v>
      </c>
      <c r="G5581" s="117">
        <f>+E5581*54</f>
        <v>4374</v>
      </c>
      <c r="H5581" s="115"/>
    </row>
    <row r="5582" spans="1:8" s="10" customFormat="1" ht="15.75" customHeight="1" x14ac:dyDescent="0.25">
      <c r="A5582" s="11">
        <v>2</v>
      </c>
      <c r="B5582" s="33" t="s">
        <v>277</v>
      </c>
      <c r="C5582" s="194" t="s">
        <v>459</v>
      </c>
      <c r="D5582" s="35">
        <v>94</v>
      </c>
      <c r="E5582" s="34">
        <v>10</v>
      </c>
      <c r="F5582" s="35">
        <v>94</v>
      </c>
      <c r="G5582" s="117">
        <f>+E5582*48</f>
        <v>480</v>
      </c>
      <c r="H5582" s="115"/>
    </row>
    <row r="5583" spans="1:8" s="10" customFormat="1" ht="15.75" customHeight="1" x14ac:dyDescent="0.25">
      <c r="A5583" s="11">
        <v>3</v>
      </c>
      <c r="B5583" s="33" t="s">
        <v>82</v>
      </c>
      <c r="C5583" s="194" t="s">
        <v>365</v>
      </c>
      <c r="D5583" s="35" t="s">
        <v>445</v>
      </c>
      <c r="E5583" s="34">
        <v>8</v>
      </c>
      <c r="F5583" s="35" t="s">
        <v>445</v>
      </c>
      <c r="G5583" s="117">
        <f>+E5583*48</f>
        <v>384</v>
      </c>
      <c r="H5583" s="115"/>
    </row>
    <row r="5584" spans="1:8" s="10" customFormat="1" ht="15.75" customHeight="1" x14ac:dyDescent="0.25">
      <c r="A5584" s="11">
        <v>4</v>
      </c>
      <c r="B5584" s="33" t="s">
        <v>82</v>
      </c>
      <c r="C5584" s="194" t="s">
        <v>24</v>
      </c>
      <c r="D5584" s="35">
        <v>87</v>
      </c>
      <c r="E5584" s="34">
        <v>6</v>
      </c>
      <c r="F5584" s="35">
        <v>87</v>
      </c>
      <c r="G5584" s="117">
        <f>+E5584*49</f>
        <v>294</v>
      </c>
      <c r="H5584" s="115"/>
    </row>
    <row r="5585" spans="1:8" s="10" customFormat="1" ht="15.75" customHeight="1" x14ac:dyDescent="0.25">
      <c r="A5585" s="168"/>
      <c r="B5585" s="169"/>
      <c r="C5585" s="213"/>
      <c r="D5585" s="170"/>
      <c r="E5585" s="171"/>
      <c r="F5585" s="170"/>
      <c r="G5585" s="172"/>
      <c r="H5585" s="173"/>
    </row>
    <row r="5586" spans="1:8" ht="15.75" customHeight="1" x14ac:dyDescent="0.2">
      <c r="A5586" s="266" t="s">
        <v>13</v>
      </c>
      <c r="B5586" s="267"/>
      <c r="C5586" s="267"/>
      <c r="D5586" s="268"/>
      <c r="E5586" s="19">
        <f>SUM(E5581:E5585)</f>
        <v>105</v>
      </c>
      <c r="F5586" s="19"/>
      <c r="G5586" s="135">
        <f>SUM(G5581:G5585)</f>
        <v>5532</v>
      </c>
      <c r="H5586" s="124"/>
    </row>
    <row r="5588" spans="1:8" ht="18" x14ac:dyDescent="0.25">
      <c r="A5588" s="3"/>
    </row>
    <row r="5589" spans="1:8" ht="18" x14ac:dyDescent="0.25">
      <c r="A5589" s="3"/>
    </row>
    <row r="5590" spans="1:8" x14ac:dyDescent="0.2">
      <c r="A5590" s="126"/>
      <c r="B5590" s="113"/>
    </row>
    <row r="5591" spans="1:8" x14ac:dyDescent="0.2">
      <c r="A5591" s="126"/>
      <c r="B5591" s="113"/>
    </row>
    <row r="5592" spans="1:8" ht="18" x14ac:dyDescent="0.25">
      <c r="A5592" s="3"/>
    </row>
    <row r="5593" spans="1:8" ht="18" x14ac:dyDescent="0.25">
      <c r="A5593" s="3"/>
    </row>
    <row r="5597" spans="1:8" ht="18" x14ac:dyDescent="0.25">
      <c r="A5597" s="3" t="s">
        <v>17</v>
      </c>
    </row>
    <row r="5598" spans="1:8" ht="18" x14ac:dyDescent="0.25">
      <c r="A5598" s="3" t="s">
        <v>18</v>
      </c>
    </row>
    <row r="5613" spans="1:7" ht="15.75" x14ac:dyDescent="0.25">
      <c r="A5613" s="1" t="s">
        <v>461</v>
      </c>
    </row>
    <row r="5615" spans="1:7" ht="18" x14ac:dyDescent="0.25">
      <c r="A5615" s="3" t="s">
        <v>0</v>
      </c>
      <c r="B5615" s="4"/>
      <c r="G5615" s="5" t="s">
        <v>458</v>
      </c>
    </row>
    <row r="5616" spans="1:7" ht="18" x14ac:dyDescent="0.25">
      <c r="A5616" s="3"/>
      <c r="B5616" s="3" t="s">
        <v>1</v>
      </c>
      <c r="C5616" s="198"/>
      <c r="D5616" s="3"/>
      <c r="E5616" s="3"/>
      <c r="F5616" s="3"/>
      <c r="G5616" s="3"/>
    </row>
    <row r="5617" spans="1:8" ht="18" x14ac:dyDescent="0.25">
      <c r="A5617" s="3"/>
      <c r="B5617" s="3" t="s">
        <v>2</v>
      </c>
      <c r="C5617" s="198"/>
      <c r="D5617" s="3"/>
      <c r="E5617" s="3"/>
      <c r="F5617" s="3"/>
      <c r="G5617" s="3"/>
    </row>
    <row r="5618" spans="1:8" ht="18" x14ac:dyDescent="0.25">
      <c r="A5618" s="3"/>
      <c r="B5618" s="3"/>
      <c r="C5618" s="198"/>
      <c r="D5618" s="3"/>
      <c r="E5618" s="3"/>
      <c r="F5618" s="3"/>
      <c r="G5618" s="3"/>
    </row>
    <row r="5619" spans="1:8" ht="18" x14ac:dyDescent="0.25">
      <c r="A5619" s="111" t="s">
        <v>3</v>
      </c>
      <c r="B5619" s="5"/>
      <c r="C5619" s="198"/>
      <c r="D5619" s="5"/>
      <c r="E5619" s="3"/>
      <c r="F5619" s="5"/>
      <c r="G5619" s="3"/>
    </row>
    <row r="5620" spans="1:8" ht="18" x14ac:dyDescent="0.25">
      <c r="A5620" s="3"/>
      <c r="B5620" s="3" t="s">
        <v>4</v>
      </c>
      <c r="C5620" s="198"/>
      <c r="D5620" s="3"/>
      <c r="E5620" s="3"/>
      <c r="F5620" s="3"/>
      <c r="G5620" s="3"/>
    </row>
    <row r="5621" spans="1:8" ht="18" x14ac:dyDescent="0.25">
      <c r="A5621" s="3" t="s">
        <v>5</v>
      </c>
      <c r="B5621" s="3"/>
      <c r="C5621" s="198"/>
      <c r="D5621" s="3"/>
      <c r="E5621" s="3"/>
      <c r="F5621" s="3"/>
      <c r="G5621" s="3"/>
    </row>
    <row r="5622" spans="1:8" ht="18" x14ac:dyDescent="0.25">
      <c r="A5622" s="3"/>
      <c r="B5622" s="3"/>
      <c r="C5622" s="198"/>
      <c r="D5622" s="3"/>
      <c r="E5622" s="3"/>
      <c r="F5622" s="3"/>
      <c r="G5622" s="3"/>
    </row>
    <row r="5623" spans="1:8" ht="18" x14ac:dyDescent="0.25">
      <c r="A5623" s="3" t="s">
        <v>6</v>
      </c>
      <c r="B5623" s="3"/>
      <c r="C5623" s="198"/>
      <c r="D5623" s="3"/>
      <c r="E5623" s="3"/>
      <c r="F5623" s="3"/>
      <c r="G5623" s="3"/>
    </row>
    <row r="5624" spans="1:8" ht="15.75" x14ac:dyDescent="0.25">
      <c r="A5624" s="6"/>
      <c r="B5624" s="6"/>
      <c r="C5624" s="199"/>
      <c r="D5624" s="6"/>
      <c r="E5624" s="6"/>
      <c r="F5624" s="6"/>
      <c r="G5624" s="6"/>
    </row>
    <row r="5625" spans="1:8" ht="31.5" x14ac:dyDescent="0.2">
      <c r="A5625" s="7" t="s">
        <v>7</v>
      </c>
      <c r="B5625" s="7" t="s">
        <v>8</v>
      </c>
      <c r="C5625" s="8" t="s">
        <v>9</v>
      </c>
      <c r="D5625" s="7" t="s">
        <v>10</v>
      </c>
      <c r="E5625" s="7" t="s">
        <v>11</v>
      </c>
      <c r="F5625" s="7" t="s">
        <v>10</v>
      </c>
      <c r="G5625" s="8" t="s">
        <v>12</v>
      </c>
      <c r="H5625" s="122" t="s">
        <v>390</v>
      </c>
    </row>
    <row r="5626" spans="1:8" s="10" customFormat="1" ht="15.75" customHeight="1" x14ac:dyDescent="0.25">
      <c r="A5626" s="11">
        <v>1</v>
      </c>
      <c r="B5626" s="33" t="s">
        <v>293</v>
      </c>
      <c r="C5626" s="194" t="s">
        <v>460</v>
      </c>
      <c r="D5626" s="35">
        <v>87</v>
      </c>
      <c r="E5626" s="34">
        <v>32</v>
      </c>
      <c r="F5626" s="35">
        <v>87</v>
      </c>
      <c r="G5626" s="117">
        <f>+E5626*54</f>
        <v>1728</v>
      </c>
      <c r="H5626" s="115" t="s">
        <v>164</v>
      </c>
    </row>
    <row r="5627" spans="1:8" s="10" customFormat="1" ht="15.75" customHeight="1" x14ac:dyDescent="0.25">
      <c r="A5627" s="11"/>
      <c r="B5627" s="33"/>
      <c r="C5627" s="194"/>
      <c r="D5627" s="35"/>
      <c r="E5627" s="34"/>
      <c r="F5627" s="35"/>
      <c r="G5627" s="117"/>
      <c r="H5627" s="115"/>
    </row>
    <row r="5628" spans="1:8" s="10" customFormat="1" ht="15.75" customHeight="1" x14ac:dyDescent="0.25">
      <c r="A5628" s="11"/>
      <c r="B5628" s="33"/>
      <c r="C5628" s="194"/>
      <c r="D5628" s="35"/>
      <c r="E5628" s="34"/>
      <c r="F5628" s="35"/>
      <c r="G5628" s="117"/>
      <c r="H5628" s="115"/>
    </row>
    <row r="5629" spans="1:8" s="10" customFormat="1" ht="15.75" customHeight="1" x14ac:dyDescent="0.25">
      <c r="A5629" s="11"/>
      <c r="B5629" s="33"/>
      <c r="C5629" s="194"/>
      <c r="D5629" s="35"/>
      <c r="E5629" s="34"/>
      <c r="F5629" s="35"/>
      <c r="G5629" s="117"/>
      <c r="H5629" s="115"/>
    </row>
    <row r="5630" spans="1:8" s="10" customFormat="1" ht="15.75" customHeight="1" x14ac:dyDescent="0.25">
      <c r="A5630" s="168"/>
      <c r="B5630" s="169"/>
      <c r="C5630" s="213"/>
      <c r="D5630" s="170"/>
      <c r="E5630" s="171"/>
      <c r="F5630" s="170"/>
      <c r="G5630" s="172"/>
      <c r="H5630" s="173"/>
    </row>
    <row r="5631" spans="1:8" ht="15.75" customHeight="1" x14ac:dyDescent="0.2">
      <c r="A5631" s="266" t="s">
        <v>13</v>
      </c>
      <c r="B5631" s="267"/>
      <c r="C5631" s="267"/>
      <c r="D5631" s="268"/>
      <c r="E5631" s="19">
        <f>SUM(E5626:E5630)</f>
        <v>32</v>
      </c>
      <c r="F5631" s="19"/>
      <c r="G5631" s="135">
        <f>SUM(G5626:G5630)</f>
        <v>1728</v>
      </c>
      <c r="H5631" s="124"/>
    </row>
    <row r="5633" spans="1:2" ht="18" x14ac:dyDescent="0.25">
      <c r="A5633" s="3"/>
    </row>
    <row r="5634" spans="1:2" ht="18" x14ac:dyDescent="0.25">
      <c r="A5634" s="3"/>
    </row>
    <row r="5635" spans="1:2" x14ac:dyDescent="0.2">
      <c r="A5635" s="126"/>
      <c r="B5635" s="113"/>
    </row>
    <row r="5636" spans="1:2" x14ac:dyDescent="0.2">
      <c r="A5636" s="126"/>
      <c r="B5636" s="113"/>
    </row>
    <row r="5637" spans="1:2" ht="18" x14ac:dyDescent="0.25">
      <c r="A5637" s="3"/>
    </row>
    <row r="5638" spans="1:2" ht="18" x14ac:dyDescent="0.25">
      <c r="A5638" s="3"/>
    </row>
    <row r="5642" spans="1:2" ht="18" x14ac:dyDescent="0.25">
      <c r="A5642" s="3" t="s">
        <v>17</v>
      </c>
    </row>
    <row r="5643" spans="1:2" ht="18" x14ac:dyDescent="0.25">
      <c r="A5643" s="3" t="s">
        <v>18</v>
      </c>
    </row>
    <row r="5658" spans="1:7" ht="15.75" x14ac:dyDescent="0.25">
      <c r="A5658" s="1" t="s">
        <v>462</v>
      </c>
    </row>
    <row r="5660" spans="1:7" ht="18" x14ac:dyDescent="0.25">
      <c r="A5660" s="3" t="s">
        <v>0</v>
      </c>
      <c r="B5660" s="4"/>
      <c r="G5660" s="5" t="s">
        <v>463</v>
      </c>
    </row>
    <row r="5661" spans="1:7" ht="18" x14ac:dyDescent="0.25">
      <c r="A5661" s="3"/>
      <c r="B5661" s="3" t="s">
        <v>1</v>
      </c>
      <c r="C5661" s="198"/>
      <c r="D5661" s="3"/>
      <c r="E5661" s="3"/>
      <c r="F5661" s="3"/>
      <c r="G5661" s="3"/>
    </row>
    <row r="5662" spans="1:7" ht="18" x14ac:dyDescent="0.25">
      <c r="A5662" s="3"/>
      <c r="B5662" s="3" t="s">
        <v>2</v>
      </c>
      <c r="C5662" s="198"/>
      <c r="D5662" s="3"/>
      <c r="E5662" s="3"/>
      <c r="F5662" s="3"/>
      <c r="G5662" s="3"/>
    </row>
    <row r="5663" spans="1:7" ht="18" x14ac:dyDescent="0.25">
      <c r="A5663" s="3"/>
      <c r="B5663" s="3"/>
      <c r="C5663" s="198"/>
      <c r="D5663" s="3"/>
      <c r="E5663" s="3"/>
      <c r="F5663" s="3"/>
      <c r="G5663" s="3"/>
    </row>
    <row r="5664" spans="1:7" ht="18" x14ac:dyDescent="0.25">
      <c r="A5664" s="111" t="s">
        <v>3</v>
      </c>
      <c r="B5664" s="5"/>
      <c r="C5664" s="198"/>
      <c r="D5664" s="5"/>
      <c r="E5664" s="3"/>
      <c r="F5664" s="5"/>
      <c r="G5664" s="3"/>
    </row>
    <row r="5665" spans="1:8" ht="18" x14ac:dyDescent="0.25">
      <c r="A5665" s="3"/>
      <c r="B5665" s="3" t="s">
        <v>4</v>
      </c>
      <c r="C5665" s="198"/>
      <c r="D5665" s="3"/>
      <c r="E5665" s="3"/>
      <c r="F5665" s="3"/>
      <c r="G5665" s="3"/>
    </row>
    <row r="5666" spans="1:8" ht="18" x14ac:dyDescent="0.25">
      <c r="A5666" s="3" t="s">
        <v>5</v>
      </c>
      <c r="B5666" s="3"/>
      <c r="C5666" s="198"/>
      <c r="D5666" s="3"/>
      <c r="E5666" s="3"/>
      <c r="F5666" s="3"/>
      <c r="G5666" s="3"/>
    </row>
    <row r="5667" spans="1:8" ht="18" x14ac:dyDescent="0.25">
      <c r="A5667" s="3"/>
      <c r="B5667" s="3"/>
      <c r="C5667" s="198"/>
      <c r="D5667" s="3"/>
      <c r="E5667" s="3"/>
      <c r="F5667" s="3"/>
      <c r="G5667" s="3"/>
    </row>
    <row r="5668" spans="1:8" ht="18" x14ac:dyDescent="0.25">
      <c r="A5668" s="3" t="s">
        <v>6</v>
      </c>
      <c r="B5668" s="3"/>
      <c r="C5668" s="198"/>
      <c r="D5668" s="3"/>
      <c r="E5668" s="3"/>
      <c r="F5668" s="3"/>
      <c r="G5668" s="3"/>
    </row>
    <row r="5669" spans="1:8" ht="15.75" x14ac:dyDescent="0.25">
      <c r="A5669" s="6"/>
      <c r="B5669" s="6"/>
      <c r="C5669" s="199"/>
      <c r="D5669" s="6"/>
      <c r="E5669" s="6"/>
      <c r="F5669" s="6"/>
      <c r="G5669" s="6"/>
    </row>
    <row r="5670" spans="1:8" ht="31.5" x14ac:dyDescent="0.2">
      <c r="A5670" s="7" t="s">
        <v>7</v>
      </c>
      <c r="B5670" s="7" t="s">
        <v>8</v>
      </c>
      <c r="C5670" s="8" t="s">
        <v>9</v>
      </c>
      <c r="D5670" s="7" t="s">
        <v>10</v>
      </c>
      <c r="E5670" s="7" t="s">
        <v>11</v>
      </c>
      <c r="F5670" s="7" t="s">
        <v>10</v>
      </c>
      <c r="G5670" s="8" t="s">
        <v>12</v>
      </c>
      <c r="H5670" s="122" t="s">
        <v>390</v>
      </c>
    </row>
    <row r="5671" spans="1:8" s="10" customFormat="1" ht="15.75" customHeight="1" x14ac:dyDescent="0.25">
      <c r="A5671" s="11">
        <v>1</v>
      </c>
      <c r="B5671" s="33" t="s">
        <v>277</v>
      </c>
      <c r="C5671" s="194" t="s">
        <v>465</v>
      </c>
      <c r="D5671" s="35">
        <v>94</v>
      </c>
      <c r="E5671" s="34">
        <v>6</v>
      </c>
      <c r="F5671" s="35">
        <v>94</v>
      </c>
      <c r="G5671" s="117">
        <f>+E5671*48</f>
        <v>288</v>
      </c>
      <c r="H5671" s="115" t="s">
        <v>164</v>
      </c>
    </row>
    <row r="5672" spans="1:8" s="10" customFormat="1" ht="15.75" customHeight="1" x14ac:dyDescent="0.25">
      <c r="A5672" s="11">
        <v>2</v>
      </c>
      <c r="B5672" s="33" t="s">
        <v>277</v>
      </c>
      <c r="C5672" s="194" t="s">
        <v>466</v>
      </c>
      <c r="D5672" s="35" t="s">
        <v>431</v>
      </c>
      <c r="E5672" s="34">
        <v>25</v>
      </c>
      <c r="F5672" s="35" t="s">
        <v>431</v>
      </c>
      <c r="G5672" s="117">
        <f>24*48+1*6.5</f>
        <v>1158.5</v>
      </c>
      <c r="H5672" s="115" t="s">
        <v>164</v>
      </c>
    </row>
    <row r="5673" spans="1:8" s="10" customFormat="1" ht="15.75" customHeight="1" x14ac:dyDescent="0.25">
      <c r="A5673" s="11">
        <v>3</v>
      </c>
      <c r="B5673" s="33" t="s">
        <v>464</v>
      </c>
      <c r="C5673" s="194" t="s">
        <v>52</v>
      </c>
      <c r="D5673" s="35" t="s">
        <v>154</v>
      </c>
      <c r="E5673" s="34">
        <v>63</v>
      </c>
      <c r="F5673" s="35" t="s">
        <v>154</v>
      </c>
      <c r="G5673" s="117">
        <f>+E5673*50</f>
        <v>3150</v>
      </c>
      <c r="H5673" s="115" t="s">
        <v>391</v>
      </c>
    </row>
    <row r="5674" spans="1:8" s="10" customFormat="1" ht="15.75" customHeight="1" x14ac:dyDescent="0.25">
      <c r="A5674" s="11">
        <v>4</v>
      </c>
      <c r="B5674" s="33" t="s">
        <v>26</v>
      </c>
      <c r="C5674" s="194" t="s">
        <v>52</v>
      </c>
      <c r="D5674" s="35" t="s">
        <v>181</v>
      </c>
      <c r="E5674" s="34">
        <v>17</v>
      </c>
      <c r="F5674" s="35" t="s">
        <v>181</v>
      </c>
      <c r="G5674" s="117">
        <f>16*48.5+1*55.3</f>
        <v>831.3</v>
      </c>
      <c r="H5674" s="115" t="s">
        <v>391</v>
      </c>
    </row>
    <row r="5675" spans="1:8" s="10" customFormat="1" ht="15.75" customHeight="1" x14ac:dyDescent="0.25">
      <c r="A5675" s="168"/>
      <c r="B5675" s="169"/>
      <c r="C5675" s="213"/>
      <c r="D5675" s="170"/>
      <c r="E5675" s="171"/>
      <c r="F5675" s="170"/>
      <c r="G5675" s="172"/>
      <c r="H5675" s="173"/>
    </row>
    <row r="5676" spans="1:8" ht="15.75" customHeight="1" x14ac:dyDescent="0.2">
      <c r="A5676" s="266" t="s">
        <v>13</v>
      </c>
      <c r="B5676" s="267"/>
      <c r="C5676" s="267"/>
      <c r="D5676" s="268"/>
      <c r="E5676" s="19">
        <f>SUM(E5671:E5675)</f>
        <v>111</v>
      </c>
      <c r="F5676" s="19"/>
      <c r="G5676" s="135">
        <f>SUM(G5671:G5675)</f>
        <v>5427.8</v>
      </c>
      <c r="H5676" s="124"/>
    </row>
    <row r="5678" spans="1:8" ht="18" x14ac:dyDescent="0.25">
      <c r="A5678" s="3"/>
    </row>
    <row r="5679" spans="1:8" ht="18" x14ac:dyDescent="0.25">
      <c r="A5679" s="3"/>
    </row>
    <row r="5680" spans="1:8" x14ac:dyDescent="0.2">
      <c r="A5680" s="126"/>
      <c r="B5680" s="113"/>
    </row>
    <row r="5681" spans="1:2" x14ac:dyDescent="0.2">
      <c r="A5681" s="126"/>
      <c r="B5681" s="113"/>
    </row>
    <row r="5682" spans="1:2" ht="18" x14ac:dyDescent="0.25">
      <c r="A5682" s="3"/>
    </row>
    <row r="5683" spans="1:2" ht="18" x14ac:dyDescent="0.25">
      <c r="A5683" s="3"/>
    </row>
    <row r="5687" spans="1:2" ht="18" x14ac:dyDescent="0.25">
      <c r="A5687" s="3" t="s">
        <v>17</v>
      </c>
    </row>
    <row r="5688" spans="1:2" ht="18" x14ac:dyDescent="0.25">
      <c r="A5688" s="3" t="s">
        <v>18</v>
      </c>
    </row>
    <row r="5703" spans="1:7" ht="15.75" x14ac:dyDescent="0.25">
      <c r="A5703" s="1" t="s">
        <v>467</v>
      </c>
    </row>
    <row r="5705" spans="1:7" ht="18" x14ac:dyDescent="0.25">
      <c r="A5705" s="3" t="s">
        <v>0</v>
      </c>
      <c r="B5705" s="4"/>
      <c r="G5705" s="5" t="s">
        <v>463</v>
      </c>
    </row>
    <row r="5706" spans="1:7" ht="18" x14ac:dyDescent="0.25">
      <c r="A5706" s="3"/>
      <c r="B5706" s="3" t="s">
        <v>1</v>
      </c>
      <c r="C5706" s="198"/>
      <c r="D5706" s="3"/>
      <c r="E5706" s="3"/>
      <c r="F5706" s="3"/>
      <c r="G5706" s="3"/>
    </row>
    <row r="5707" spans="1:7" ht="18" x14ac:dyDescent="0.25">
      <c r="A5707" s="3"/>
      <c r="B5707" s="3" t="s">
        <v>2</v>
      </c>
      <c r="C5707" s="198"/>
      <c r="D5707" s="3"/>
      <c r="E5707" s="3"/>
      <c r="F5707" s="3"/>
      <c r="G5707" s="3"/>
    </row>
    <row r="5708" spans="1:7" ht="18" x14ac:dyDescent="0.25">
      <c r="A5708" s="3"/>
      <c r="B5708" s="3"/>
      <c r="C5708" s="198"/>
      <c r="D5708" s="3"/>
      <c r="E5708" s="3"/>
      <c r="F5708" s="3"/>
      <c r="G5708" s="3"/>
    </row>
    <row r="5709" spans="1:7" ht="18" x14ac:dyDescent="0.25">
      <c r="A5709" s="111" t="s">
        <v>3</v>
      </c>
      <c r="B5709" s="5"/>
      <c r="C5709" s="198"/>
      <c r="D5709" s="5"/>
      <c r="E5709" s="3"/>
      <c r="F5709" s="5"/>
      <c r="G5709" s="3"/>
    </row>
    <row r="5710" spans="1:7" ht="18" x14ac:dyDescent="0.25">
      <c r="A5710" s="3"/>
      <c r="B5710" s="3" t="s">
        <v>4</v>
      </c>
      <c r="C5710" s="198"/>
      <c r="D5710" s="3"/>
      <c r="E5710" s="3"/>
      <c r="F5710" s="3"/>
      <c r="G5710" s="3"/>
    </row>
    <row r="5711" spans="1:7" ht="18" x14ac:dyDescent="0.25">
      <c r="A5711" s="3" t="s">
        <v>5</v>
      </c>
      <c r="B5711" s="3"/>
      <c r="C5711" s="198"/>
      <c r="D5711" s="3"/>
      <c r="E5711" s="3"/>
      <c r="F5711" s="3"/>
      <c r="G5711" s="3"/>
    </row>
    <row r="5712" spans="1:7" ht="18" x14ac:dyDescent="0.25">
      <c r="A5712" s="3"/>
      <c r="B5712" s="3"/>
      <c r="C5712" s="198"/>
      <c r="D5712" s="3"/>
      <c r="E5712" s="3"/>
      <c r="F5712" s="3"/>
      <c r="G5712" s="3"/>
    </row>
    <row r="5713" spans="1:8" ht="18" x14ac:dyDescent="0.25">
      <c r="A5713" s="3" t="s">
        <v>6</v>
      </c>
      <c r="B5713" s="3"/>
      <c r="C5713" s="198"/>
      <c r="D5713" s="3"/>
      <c r="E5713" s="3"/>
      <c r="F5713" s="3"/>
      <c r="G5713" s="3"/>
    </row>
    <row r="5714" spans="1:8" ht="15.75" x14ac:dyDescent="0.25">
      <c r="A5714" s="6"/>
      <c r="B5714" s="6"/>
      <c r="C5714" s="199"/>
      <c r="D5714" s="6"/>
      <c r="E5714" s="6"/>
      <c r="F5714" s="6"/>
      <c r="G5714" s="6"/>
    </row>
    <row r="5715" spans="1:8" ht="31.5" x14ac:dyDescent="0.2">
      <c r="A5715" s="7" t="s">
        <v>7</v>
      </c>
      <c r="B5715" s="7" t="s">
        <v>8</v>
      </c>
      <c r="C5715" s="8" t="s">
        <v>9</v>
      </c>
      <c r="D5715" s="7" t="s">
        <v>10</v>
      </c>
      <c r="E5715" s="7" t="s">
        <v>11</v>
      </c>
      <c r="F5715" s="7" t="s">
        <v>10</v>
      </c>
      <c r="G5715" s="8" t="s">
        <v>12</v>
      </c>
      <c r="H5715" s="122" t="s">
        <v>390</v>
      </c>
    </row>
    <row r="5716" spans="1:8" s="10" customFormat="1" ht="15.75" customHeight="1" x14ac:dyDescent="0.25">
      <c r="A5716" s="11">
        <v>1</v>
      </c>
      <c r="B5716" s="33" t="s">
        <v>82</v>
      </c>
      <c r="C5716" s="194" t="s">
        <v>24</v>
      </c>
      <c r="D5716" s="35">
        <v>87</v>
      </c>
      <c r="E5716" s="34">
        <v>20</v>
      </c>
      <c r="F5716" s="35">
        <v>87</v>
      </c>
      <c r="G5716" s="117">
        <f>+E5716*54</f>
        <v>1080</v>
      </c>
      <c r="H5716" s="115" t="s">
        <v>164</v>
      </c>
    </row>
    <row r="5717" spans="1:8" s="10" customFormat="1" ht="15.75" customHeight="1" x14ac:dyDescent="0.25">
      <c r="A5717" s="11">
        <v>2</v>
      </c>
      <c r="B5717" s="33" t="s">
        <v>82</v>
      </c>
      <c r="C5717" s="194" t="s">
        <v>365</v>
      </c>
      <c r="D5717" s="35" t="s">
        <v>445</v>
      </c>
      <c r="E5717" s="34">
        <v>4</v>
      </c>
      <c r="F5717" s="35" t="s">
        <v>445</v>
      </c>
      <c r="G5717" s="117">
        <f>3*48+1*22</f>
        <v>166</v>
      </c>
      <c r="H5717" s="115" t="s">
        <v>164</v>
      </c>
    </row>
    <row r="5718" spans="1:8" s="10" customFormat="1" ht="15.75" customHeight="1" x14ac:dyDescent="0.25">
      <c r="A5718" s="11"/>
      <c r="B5718" s="33"/>
      <c r="C5718" s="194"/>
      <c r="D5718" s="35"/>
      <c r="E5718" s="34"/>
      <c r="F5718" s="35"/>
      <c r="G5718" s="117"/>
      <c r="H5718" s="115"/>
    </row>
    <row r="5719" spans="1:8" s="10" customFormat="1" ht="15.75" customHeight="1" x14ac:dyDescent="0.25">
      <c r="A5719" s="11"/>
      <c r="B5719" s="33"/>
      <c r="C5719" s="194"/>
      <c r="D5719" s="35"/>
      <c r="E5719" s="34"/>
      <c r="F5719" s="35"/>
      <c r="G5719" s="117"/>
      <c r="H5719" s="115"/>
    </row>
    <row r="5720" spans="1:8" s="10" customFormat="1" ht="15.75" customHeight="1" x14ac:dyDescent="0.25">
      <c r="A5720" s="168"/>
      <c r="B5720" s="169"/>
      <c r="C5720" s="213"/>
      <c r="D5720" s="170"/>
      <c r="E5720" s="171"/>
      <c r="F5720" s="170"/>
      <c r="G5720" s="172"/>
      <c r="H5720" s="173"/>
    </row>
    <row r="5721" spans="1:8" ht="15.75" customHeight="1" x14ac:dyDescent="0.2">
      <c r="A5721" s="266" t="s">
        <v>13</v>
      </c>
      <c r="B5721" s="267"/>
      <c r="C5721" s="267"/>
      <c r="D5721" s="268"/>
      <c r="E5721" s="19">
        <f>SUM(E5716:E5720)</f>
        <v>24</v>
      </c>
      <c r="F5721" s="19"/>
      <c r="G5721" s="135">
        <f>SUM(G5716:G5720)</f>
        <v>1246</v>
      </c>
      <c r="H5721" s="124"/>
    </row>
    <row r="5723" spans="1:8" ht="18" x14ac:dyDescent="0.25">
      <c r="A5723" s="3"/>
    </row>
    <row r="5724" spans="1:8" ht="18" x14ac:dyDescent="0.25">
      <c r="A5724" s="3"/>
    </row>
    <row r="5725" spans="1:8" x14ac:dyDescent="0.2">
      <c r="A5725" s="126"/>
      <c r="B5725" s="113"/>
    </row>
    <row r="5726" spans="1:8" x14ac:dyDescent="0.2">
      <c r="A5726" s="126"/>
      <c r="B5726" s="113"/>
    </row>
    <row r="5727" spans="1:8" ht="18" x14ac:dyDescent="0.25">
      <c r="A5727" s="3"/>
    </row>
    <row r="5728" spans="1:8" ht="18" x14ac:dyDescent="0.25">
      <c r="A5728" s="3"/>
    </row>
    <row r="5732" spans="1:1" ht="18" x14ac:dyDescent="0.25">
      <c r="A5732" s="3" t="s">
        <v>17</v>
      </c>
    </row>
    <row r="5733" spans="1:1" ht="18" x14ac:dyDescent="0.25">
      <c r="A5733" s="3" t="s">
        <v>18</v>
      </c>
    </row>
    <row r="5747" spans="1:8" ht="15.75" x14ac:dyDescent="0.25">
      <c r="A5747" s="1" t="s">
        <v>468</v>
      </c>
    </row>
    <row r="5749" spans="1:8" ht="18" x14ac:dyDescent="0.25">
      <c r="A5749" s="3" t="s">
        <v>0</v>
      </c>
      <c r="B5749" s="4"/>
      <c r="G5749" s="5" t="s">
        <v>469</v>
      </c>
    </row>
    <row r="5750" spans="1:8" ht="18" x14ac:dyDescent="0.25">
      <c r="A5750" s="3"/>
      <c r="B5750" s="3" t="s">
        <v>1</v>
      </c>
      <c r="C5750" s="198"/>
      <c r="D5750" s="3"/>
      <c r="E5750" s="3"/>
      <c r="F5750" s="3"/>
      <c r="G5750" s="3"/>
    </row>
    <row r="5751" spans="1:8" ht="18" x14ac:dyDescent="0.25">
      <c r="A5751" s="3"/>
      <c r="B5751" s="3" t="s">
        <v>2</v>
      </c>
      <c r="C5751" s="198"/>
      <c r="D5751" s="3"/>
      <c r="E5751" s="3"/>
      <c r="F5751" s="3"/>
      <c r="G5751" s="3"/>
    </row>
    <row r="5752" spans="1:8" ht="18" x14ac:dyDescent="0.25">
      <c r="A5752" s="3"/>
      <c r="B5752" s="3"/>
      <c r="C5752" s="198"/>
      <c r="D5752" s="3"/>
      <c r="E5752" s="3"/>
      <c r="F5752" s="3"/>
      <c r="G5752" s="3"/>
    </row>
    <row r="5753" spans="1:8" ht="18" x14ac:dyDescent="0.25">
      <c r="A5753" s="111" t="s">
        <v>3</v>
      </c>
      <c r="B5753" s="5"/>
      <c r="C5753" s="198"/>
      <c r="D5753" s="5"/>
      <c r="E5753" s="3"/>
      <c r="F5753" s="5"/>
      <c r="G5753" s="3"/>
    </row>
    <row r="5754" spans="1:8" ht="18" x14ac:dyDescent="0.25">
      <c r="A5754" s="3"/>
      <c r="B5754" s="3" t="s">
        <v>4</v>
      </c>
      <c r="C5754" s="198"/>
      <c r="D5754" s="3"/>
      <c r="E5754" s="3"/>
      <c r="F5754" s="3"/>
      <c r="G5754" s="3"/>
    </row>
    <row r="5755" spans="1:8" ht="18" x14ac:dyDescent="0.25">
      <c r="A5755" s="3" t="s">
        <v>5</v>
      </c>
      <c r="B5755" s="3"/>
      <c r="C5755" s="198"/>
      <c r="D5755" s="3"/>
      <c r="E5755" s="3"/>
      <c r="F5755" s="3"/>
      <c r="G5755" s="3"/>
    </row>
    <row r="5756" spans="1:8" ht="18" x14ac:dyDescent="0.25">
      <c r="A5756" s="3"/>
      <c r="B5756" s="3"/>
      <c r="C5756" s="198"/>
      <c r="D5756" s="3"/>
      <c r="E5756" s="3"/>
      <c r="F5756" s="3"/>
      <c r="G5756" s="3"/>
    </row>
    <row r="5757" spans="1:8" ht="18" x14ac:dyDescent="0.25">
      <c r="A5757" s="3" t="s">
        <v>6</v>
      </c>
      <c r="B5757" s="3"/>
      <c r="C5757" s="198"/>
      <c r="D5757" s="3"/>
      <c r="E5757" s="3"/>
      <c r="F5757" s="3"/>
      <c r="G5757" s="3"/>
    </row>
    <row r="5758" spans="1:8" ht="15.75" x14ac:dyDescent="0.25">
      <c r="A5758" s="6"/>
      <c r="B5758" s="6"/>
      <c r="C5758" s="199"/>
      <c r="D5758" s="6"/>
      <c r="E5758" s="6"/>
      <c r="F5758" s="6"/>
      <c r="G5758" s="6"/>
    </row>
    <row r="5759" spans="1:8" ht="31.5" x14ac:dyDescent="0.2">
      <c r="A5759" s="7" t="s">
        <v>7</v>
      </c>
      <c r="B5759" s="7" t="s">
        <v>8</v>
      </c>
      <c r="C5759" s="8" t="s">
        <v>9</v>
      </c>
      <c r="D5759" s="7" t="s">
        <v>10</v>
      </c>
      <c r="E5759" s="7" t="s">
        <v>11</v>
      </c>
      <c r="F5759" s="7" t="s">
        <v>10</v>
      </c>
      <c r="G5759" s="8" t="s">
        <v>12</v>
      </c>
      <c r="H5759" s="122" t="s">
        <v>390</v>
      </c>
    </row>
    <row r="5760" spans="1:8" s="10" customFormat="1" ht="15.75" customHeight="1" x14ac:dyDescent="0.25">
      <c r="A5760" s="11">
        <v>1</v>
      </c>
      <c r="B5760" s="33" t="s">
        <v>470</v>
      </c>
      <c r="C5760" s="194" t="s">
        <v>209</v>
      </c>
      <c r="D5760" s="35">
        <v>87</v>
      </c>
      <c r="E5760" s="34">
        <v>30</v>
      </c>
      <c r="F5760" s="35">
        <v>87</v>
      </c>
      <c r="G5760" s="117">
        <f>+E5760*54</f>
        <v>1620</v>
      </c>
      <c r="H5760" s="115" t="s">
        <v>455</v>
      </c>
    </row>
    <row r="5761" spans="1:8" s="10" customFormat="1" ht="15.75" customHeight="1" x14ac:dyDescent="0.25">
      <c r="A5761" s="11">
        <v>2</v>
      </c>
      <c r="B5761" s="33" t="s">
        <v>470</v>
      </c>
      <c r="C5761" s="194" t="s">
        <v>471</v>
      </c>
      <c r="D5761" s="35">
        <v>97</v>
      </c>
      <c r="E5761" s="34">
        <v>20</v>
      </c>
      <c r="F5761" s="35">
        <v>97</v>
      </c>
      <c r="G5761" s="117">
        <f>+E5761*54</f>
        <v>1080</v>
      </c>
      <c r="H5761" s="115" t="s">
        <v>455</v>
      </c>
    </row>
    <row r="5762" spans="1:8" s="10" customFormat="1" ht="15.75" customHeight="1" x14ac:dyDescent="0.25">
      <c r="A5762" s="174"/>
      <c r="B5762" s="130"/>
      <c r="C5762" s="209"/>
      <c r="D5762" s="131"/>
      <c r="E5762" s="132"/>
      <c r="F5762" s="131"/>
      <c r="G5762" s="133"/>
      <c r="H5762" s="134"/>
    </row>
    <row r="5763" spans="1:8" s="10" customFormat="1" ht="15.75" customHeight="1" x14ac:dyDescent="0.25">
      <c r="A5763" s="11">
        <v>3</v>
      </c>
      <c r="B5763" s="33" t="s">
        <v>472</v>
      </c>
      <c r="C5763" s="194" t="s">
        <v>473</v>
      </c>
      <c r="D5763" s="35">
        <v>97</v>
      </c>
      <c r="E5763" s="34">
        <v>25</v>
      </c>
      <c r="F5763" s="35">
        <v>97</v>
      </c>
      <c r="G5763" s="117">
        <f>+E5763*54</f>
        <v>1350</v>
      </c>
      <c r="H5763" s="115" t="s">
        <v>455</v>
      </c>
    </row>
    <row r="5764" spans="1:8" s="10" customFormat="1" ht="15.75" customHeight="1" x14ac:dyDescent="0.25">
      <c r="A5764" s="11">
        <v>4</v>
      </c>
      <c r="B5764" s="33" t="s">
        <v>472</v>
      </c>
      <c r="C5764" s="194" t="s">
        <v>453</v>
      </c>
      <c r="D5764" s="35" t="s">
        <v>445</v>
      </c>
      <c r="E5764" s="34">
        <v>2</v>
      </c>
      <c r="F5764" s="35" t="s">
        <v>445</v>
      </c>
      <c r="G5764" s="117">
        <f>+E5764*48</f>
        <v>96</v>
      </c>
      <c r="H5764" s="115" t="s">
        <v>455</v>
      </c>
    </row>
    <row r="5765" spans="1:8" s="10" customFormat="1" ht="15.75" customHeight="1" x14ac:dyDescent="0.25">
      <c r="A5765" s="11">
        <v>5</v>
      </c>
      <c r="B5765" s="33" t="s">
        <v>472</v>
      </c>
      <c r="C5765" s="194" t="s">
        <v>453</v>
      </c>
      <c r="D5765" s="35" t="s">
        <v>474</v>
      </c>
      <c r="E5765" s="34">
        <v>3</v>
      </c>
      <c r="F5765" s="35" t="s">
        <v>474</v>
      </c>
      <c r="G5765" s="117">
        <f>+E5765*48</f>
        <v>144</v>
      </c>
      <c r="H5765" s="115" t="s">
        <v>455</v>
      </c>
    </row>
    <row r="5766" spans="1:8" s="10" customFormat="1" ht="15.75" customHeight="1" x14ac:dyDescent="0.25">
      <c r="A5766" s="168"/>
      <c r="B5766" s="169"/>
      <c r="C5766" s="213"/>
      <c r="D5766" s="170"/>
      <c r="E5766" s="171"/>
      <c r="F5766" s="170"/>
      <c r="G5766" s="172"/>
      <c r="H5766" s="173"/>
    </row>
    <row r="5767" spans="1:8" ht="15.75" customHeight="1" x14ac:dyDescent="0.2">
      <c r="A5767" s="266" t="s">
        <v>13</v>
      </c>
      <c r="B5767" s="267"/>
      <c r="C5767" s="267"/>
      <c r="D5767" s="268"/>
      <c r="E5767" s="19">
        <f>SUM(E5760:E5766)</f>
        <v>80</v>
      </c>
      <c r="F5767" s="19"/>
      <c r="G5767" s="135">
        <f>SUM(G5760:G5766)</f>
        <v>4290</v>
      </c>
      <c r="H5767" s="124"/>
    </row>
    <row r="5769" spans="1:8" ht="18" x14ac:dyDescent="0.25">
      <c r="A5769" s="3"/>
    </row>
    <row r="5770" spans="1:8" ht="18" x14ac:dyDescent="0.25">
      <c r="A5770" s="3"/>
    </row>
    <row r="5771" spans="1:8" x14ac:dyDescent="0.2">
      <c r="A5771" s="126"/>
      <c r="B5771" s="113"/>
    </row>
    <row r="5772" spans="1:8" x14ac:dyDescent="0.2">
      <c r="A5772" s="126"/>
      <c r="B5772" s="113"/>
    </row>
    <row r="5773" spans="1:8" ht="18" x14ac:dyDescent="0.25">
      <c r="A5773" s="3"/>
    </row>
    <row r="5774" spans="1:8" ht="18" x14ac:dyDescent="0.25">
      <c r="A5774" s="3"/>
    </row>
    <row r="5778" spans="1:1" ht="18" x14ac:dyDescent="0.25">
      <c r="A5778" s="3" t="s">
        <v>17</v>
      </c>
    </row>
    <row r="5779" spans="1:1" ht="18" x14ac:dyDescent="0.25">
      <c r="A5779" s="3" t="s">
        <v>18</v>
      </c>
    </row>
    <row r="5792" spans="1:1" ht="15.75" x14ac:dyDescent="0.25">
      <c r="A5792" s="1" t="s">
        <v>475</v>
      </c>
    </row>
    <row r="5794" spans="1:8" ht="18" x14ac:dyDescent="0.25">
      <c r="A5794" s="3" t="s">
        <v>0</v>
      </c>
      <c r="B5794" s="4"/>
      <c r="G5794" s="5" t="s">
        <v>476</v>
      </c>
    </row>
    <row r="5795" spans="1:8" ht="18" x14ac:dyDescent="0.25">
      <c r="A5795" s="3"/>
      <c r="B5795" s="3" t="s">
        <v>1</v>
      </c>
      <c r="C5795" s="198"/>
      <c r="D5795" s="3"/>
      <c r="E5795" s="3"/>
      <c r="F5795" s="3"/>
      <c r="G5795" s="3"/>
    </row>
    <row r="5796" spans="1:8" ht="18" x14ac:dyDescent="0.25">
      <c r="A5796" s="3"/>
      <c r="B5796" s="3" t="s">
        <v>2</v>
      </c>
      <c r="C5796" s="198"/>
      <c r="D5796" s="3"/>
      <c r="E5796" s="3"/>
      <c r="F5796" s="3"/>
      <c r="G5796" s="3"/>
    </row>
    <row r="5797" spans="1:8" ht="18" x14ac:dyDescent="0.25">
      <c r="A5797" s="3"/>
      <c r="B5797" s="3"/>
      <c r="C5797" s="198"/>
      <c r="D5797" s="3"/>
      <c r="E5797" s="3"/>
      <c r="F5797" s="3"/>
      <c r="G5797" s="3"/>
    </row>
    <row r="5798" spans="1:8" ht="18" x14ac:dyDescent="0.25">
      <c r="A5798" s="111" t="s">
        <v>3</v>
      </c>
      <c r="B5798" s="5"/>
      <c r="C5798" s="198"/>
      <c r="D5798" s="5"/>
      <c r="E5798" s="3"/>
      <c r="F5798" s="5"/>
      <c r="G5798" s="3"/>
    </row>
    <row r="5799" spans="1:8" ht="18" x14ac:dyDescent="0.25">
      <c r="A5799" s="3"/>
      <c r="B5799" s="3" t="s">
        <v>4</v>
      </c>
      <c r="C5799" s="198"/>
      <c r="D5799" s="3"/>
      <c r="E5799" s="3"/>
      <c r="F5799" s="3"/>
      <c r="G5799" s="3"/>
    </row>
    <row r="5800" spans="1:8" ht="18" x14ac:dyDescent="0.25">
      <c r="A5800" s="3" t="s">
        <v>5</v>
      </c>
      <c r="B5800" s="3"/>
      <c r="C5800" s="198"/>
      <c r="D5800" s="3"/>
      <c r="E5800" s="3"/>
      <c r="F5800" s="3"/>
      <c r="G5800" s="3"/>
    </row>
    <row r="5801" spans="1:8" ht="18" x14ac:dyDescent="0.25">
      <c r="A5801" s="3"/>
      <c r="B5801" s="3"/>
      <c r="C5801" s="198"/>
      <c r="D5801" s="3"/>
      <c r="E5801" s="3"/>
      <c r="F5801" s="3"/>
      <c r="G5801" s="3"/>
    </row>
    <row r="5802" spans="1:8" ht="18" x14ac:dyDescent="0.25">
      <c r="A5802" s="3" t="s">
        <v>6</v>
      </c>
      <c r="B5802" s="3"/>
      <c r="C5802" s="198"/>
      <c r="D5802" s="3"/>
      <c r="E5802" s="3"/>
      <c r="F5802" s="3"/>
      <c r="G5802" s="3"/>
    </row>
    <row r="5803" spans="1:8" ht="15.75" x14ac:dyDescent="0.25">
      <c r="A5803" s="6"/>
      <c r="B5803" s="6"/>
      <c r="C5803" s="199"/>
      <c r="D5803" s="6"/>
      <c r="E5803" s="6"/>
      <c r="F5803" s="6"/>
      <c r="G5803" s="6"/>
    </row>
    <row r="5804" spans="1:8" ht="31.5" x14ac:dyDescent="0.2">
      <c r="A5804" s="7" t="s">
        <v>7</v>
      </c>
      <c r="B5804" s="7" t="s">
        <v>8</v>
      </c>
      <c r="C5804" s="8" t="s">
        <v>9</v>
      </c>
      <c r="D5804" s="7" t="s">
        <v>10</v>
      </c>
      <c r="E5804" s="7" t="s">
        <v>11</v>
      </c>
      <c r="F5804" s="7" t="s">
        <v>10</v>
      </c>
      <c r="G5804" s="8" t="s">
        <v>12</v>
      </c>
      <c r="H5804" s="122" t="s">
        <v>390</v>
      </c>
    </row>
    <row r="5805" spans="1:8" s="10" customFormat="1" ht="15.75" customHeight="1" x14ac:dyDescent="0.25">
      <c r="A5805" s="11">
        <v>1</v>
      </c>
      <c r="B5805" s="33" t="s">
        <v>350</v>
      </c>
      <c r="C5805" s="194" t="s">
        <v>477</v>
      </c>
      <c r="D5805" s="35">
        <v>125</v>
      </c>
      <c r="E5805" s="34">
        <v>50</v>
      </c>
      <c r="F5805" s="35">
        <v>125</v>
      </c>
      <c r="G5805" s="117">
        <f>+E5805*54</f>
        <v>2700</v>
      </c>
      <c r="H5805" s="115" t="s">
        <v>478</v>
      </c>
    </row>
    <row r="5806" spans="1:8" s="10" customFormat="1" ht="15.75" customHeight="1" x14ac:dyDescent="0.25">
      <c r="A5806" s="11">
        <v>2</v>
      </c>
      <c r="B5806" s="33"/>
      <c r="C5806" s="194"/>
      <c r="D5806" s="35"/>
      <c r="E5806" s="34"/>
      <c r="F5806" s="35"/>
      <c r="G5806" s="117"/>
      <c r="H5806" s="115"/>
    </row>
    <row r="5807" spans="1:8" s="10" customFormat="1" ht="15.75" customHeight="1" x14ac:dyDescent="0.25">
      <c r="A5807" s="175"/>
      <c r="B5807" s="130"/>
      <c r="C5807" s="209"/>
      <c r="D5807" s="131"/>
      <c r="E5807" s="132"/>
      <c r="F5807" s="131"/>
      <c r="G5807" s="133"/>
      <c r="H5807" s="134"/>
    </row>
    <row r="5808" spans="1:8" ht="15.75" customHeight="1" x14ac:dyDescent="0.2">
      <c r="A5808" s="266" t="s">
        <v>13</v>
      </c>
      <c r="B5808" s="267"/>
      <c r="C5808" s="267"/>
      <c r="D5808" s="268"/>
      <c r="E5808" s="19">
        <f>SUM(E5805:E5807)</f>
        <v>50</v>
      </c>
      <c r="F5808" s="19"/>
      <c r="G5808" s="135">
        <f>SUM(G5805:G5807)</f>
        <v>2700</v>
      </c>
      <c r="H5808" s="124"/>
    </row>
    <row r="5810" spans="1:2" ht="18" x14ac:dyDescent="0.25">
      <c r="A5810" s="3"/>
    </row>
    <row r="5811" spans="1:2" ht="18" x14ac:dyDescent="0.25">
      <c r="A5811" s="3"/>
    </row>
    <row r="5812" spans="1:2" x14ac:dyDescent="0.2">
      <c r="A5812" s="126"/>
      <c r="B5812" s="113"/>
    </row>
    <row r="5813" spans="1:2" x14ac:dyDescent="0.2">
      <c r="A5813" s="126"/>
      <c r="B5813" s="113"/>
    </row>
    <row r="5814" spans="1:2" ht="18" x14ac:dyDescent="0.25">
      <c r="A5814" s="3"/>
    </row>
    <row r="5815" spans="1:2" ht="18" x14ac:dyDescent="0.25">
      <c r="A5815" s="3"/>
    </row>
    <row r="5819" spans="1:2" ht="18" x14ac:dyDescent="0.25">
      <c r="A5819" s="3" t="s">
        <v>17</v>
      </c>
    </row>
    <row r="5820" spans="1:2" ht="18" x14ac:dyDescent="0.25">
      <c r="A5820" s="3" t="s">
        <v>18</v>
      </c>
    </row>
    <row r="5836" spans="1:7" ht="15.75" x14ac:dyDescent="0.25">
      <c r="A5836" s="1" t="s">
        <v>479</v>
      </c>
    </row>
    <row r="5838" spans="1:7" ht="18" x14ac:dyDescent="0.25">
      <c r="A5838" s="3" t="s">
        <v>0</v>
      </c>
      <c r="B5838" s="4"/>
      <c r="G5838" s="5" t="s">
        <v>476</v>
      </c>
    </row>
    <row r="5839" spans="1:7" ht="18" x14ac:dyDescent="0.25">
      <c r="A5839" s="3"/>
      <c r="B5839" s="3" t="s">
        <v>1</v>
      </c>
      <c r="C5839" s="198"/>
      <c r="D5839" s="3"/>
      <c r="E5839" s="3"/>
      <c r="F5839" s="3"/>
      <c r="G5839" s="3"/>
    </row>
    <row r="5840" spans="1:7" ht="18" x14ac:dyDescent="0.25">
      <c r="A5840" s="3"/>
      <c r="B5840" s="3" t="s">
        <v>2</v>
      </c>
      <c r="C5840" s="198"/>
      <c r="D5840" s="3"/>
      <c r="E5840" s="3"/>
      <c r="F5840" s="3"/>
      <c r="G5840" s="3"/>
    </row>
    <row r="5841" spans="1:8" ht="18" x14ac:dyDescent="0.25">
      <c r="A5841" s="3"/>
      <c r="B5841" s="3"/>
      <c r="C5841" s="198"/>
      <c r="D5841" s="3"/>
      <c r="E5841" s="3"/>
      <c r="F5841" s="3"/>
      <c r="G5841" s="3"/>
    </row>
    <row r="5842" spans="1:8" ht="18" x14ac:dyDescent="0.25">
      <c r="A5842" s="111" t="s">
        <v>3</v>
      </c>
      <c r="B5842" s="5"/>
      <c r="C5842" s="198"/>
      <c r="D5842" s="5"/>
      <c r="E5842" s="3"/>
      <c r="F5842" s="5"/>
      <c r="G5842" s="3"/>
    </row>
    <row r="5843" spans="1:8" ht="18" x14ac:dyDescent="0.25">
      <c r="A5843" s="3"/>
      <c r="B5843" s="3" t="s">
        <v>4</v>
      </c>
      <c r="C5843" s="198"/>
      <c r="D5843" s="3"/>
      <c r="E5843" s="3"/>
      <c r="F5843" s="3"/>
      <c r="G5843" s="3"/>
    </row>
    <row r="5844" spans="1:8" ht="18" x14ac:dyDescent="0.25">
      <c r="A5844" s="3" t="s">
        <v>5</v>
      </c>
      <c r="B5844" s="3"/>
      <c r="C5844" s="198"/>
      <c r="D5844" s="3"/>
      <c r="E5844" s="3"/>
      <c r="F5844" s="3"/>
      <c r="G5844" s="3"/>
    </row>
    <row r="5845" spans="1:8" ht="18" x14ac:dyDescent="0.25">
      <c r="A5845" s="3"/>
      <c r="B5845" s="3"/>
      <c r="C5845" s="198"/>
      <c r="D5845" s="3"/>
      <c r="E5845" s="3"/>
      <c r="F5845" s="3"/>
      <c r="G5845" s="3"/>
    </row>
    <row r="5846" spans="1:8" ht="18" x14ac:dyDescent="0.25">
      <c r="A5846" s="3" t="s">
        <v>6</v>
      </c>
      <c r="B5846" s="3"/>
      <c r="C5846" s="198"/>
      <c r="D5846" s="3"/>
      <c r="E5846" s="3"/>
      <c r="F5846" s="3"/>
      <c r="G5846" s="3"/>
    </row>
    <row r="5847" spans="1:8" ht="15.75" x14ac:dyDescent="0.25">
      <c r="A5847" s="6"/>
      <c r="B5847" s="6"/>
      <c r="C5847" s="199"/>
      <c r="D5847" s="6"/>
      <c r="E5847" s="6"/>
      <c r="F5847" s="6"/>
      <c r="G5847" s="6"/>
    </row>
    <row r="5848" spans="1:8" ht="31.5" x14ac:dyDescent="0.2">
      <c r="A5848" s="7" t="s">
        <v>7</v>
      </c>
      <c r="B5848" s="7" t="s">
        <v>8</v>
      </c>
      <c r="C5848" s="8" t="s">
        <v>9</v>
      </c>
      <c r="D5848" s="7" t="s">
        <v>10</v>
      </c>
      <c r="E5848" s="7" t="s">
        <v>11</v>
      </c>
      <c r="F5848" s="7" t="s">
        <v>10</v>
      </c>
      <c r="G5848" s="8" t="s">
        <v>12</v>
      </c>
      <c r="H5848" s="122" t="s">
        <v>390</v>
      </c>
    </row>
    <row r="5849" spans="1:8" s="10" customFormat="1" ht="15.75" customHeight="1" x14ac:dyDescent="0.25">
      <c r="A5849" s="11">
        <v>1</v>
      </c>
      <c r="B5849" s="33" t="s">
        <v>26</v>
      </c>
      <c r="C5849" s="194" t="s">
        <v>477</v>
      </c>
      <c r="D5849" s="35">
        <v>125</v>
      </c>
      <c r="E5849" s="34">
        <v>20</v>
      </c>
      <c r="F5849" s="35">
        <v>125</v>
      </c>
      <c r="G5849" s="117">
        <f>8*48+12*54</f>
        <v>1032</v>
      </c>
      <c r="H5849" s="115" t="s">
        <v>478</v>
      </c>
    </row>
    <row r="5850" spans="1:8" s="10" customFormat="1" ht="15.75" customHeight="1" x14ac:dyDescent="0.25">
      <c r="A5850" s="11">
        <v>2</v>
      </c>
      <c r="B5850" s="33"/>
      <c r="C5850" s="194"/>
      <c r="D5850" s="35"/>
      <c r="E5850" s="34"/>
      <c r="F5850" s="35"/>
      <c r="G5850" s="117"/>
      <c r="H5850" s="115"/>
    </row>
    <row r="5851" spans="1:8" s="10" customFormat="1" ht="15.75" customHeight="1" x14ac:dyDescent="0.25">
      <c r="A5851" s="176"/>
      <c r="B5851" s="130"/>
      <c r="C5851" s="209"/>
      <c r="D5851" s="131"/>
      <c r="E5851" s="132"/>
      <c r="F5851" s="131"/>
      <c r="G5851" s="133"/>
      <c r="H5851" s="134"/>
    </row>
    <row r="5852" spans="1:8" ht="15.75" customHeight="1" x14ac:dyDescent="0.2">
      <c r="A5852" s="266" t="s">
        <v>13</v>
      </c>
      <c r="B5852" s="267"/>
      <c r="C5852" s="267"/>
      <c r="D5852" s="268"/>
      <c r="E5852" s="19">
        <f>SUM(E5849:E5851)</f>
        <v>20</v>
      </c>
      <c r="F5852" s="19"/>
      <c r="G5852" s="135">
        <f>SUM(G5849:G5851)</f>
        <v>1032</v>
      </c>
      <c r="H5852" s="124"/>
    </row>
    <row r="5854" spans="1:8" ht="18" x14ac:dyDescent="0.25">
      <c r="A5854" s="3"/>
    </row>
    <row r="5855" spans="1:8" ht="18" x14ac:dyDescent="0.25">
      <c r="A5855" s="3"/>
    </row>
    <row r="5856" spans="1:8" x14ac:dyDescent="0.2">
      <c r="A5856" s="126"/>
      <c r="B5856" s="113"/>
    </row>
    <row r="5857" spans="1:2" x14ac:dyDescent="0.2">
      <c r="A5857" s="126"/>
      <c r="B5857" s="113"/>
    </row>
    <row r="5858" spans="1:2" ht="18" x14ac:dyDescent="0.25">
      <c r="A5858" s="3"/>
    </row>
    <row r="5859" spans="1:2" ht="18" x14ac:dyDescent="0.25">
      <c r="A5859" s="3"/>
    </row>
    <row r="5863" spans="1:2" ht="18" x14ac:dyDescent="0.25">
      <c r="A5863" s="3" t="s">
        <v>17</v>
      </c>
    </row>
    <row r="5864" spans="1:2" ht="18" x14ac:dyDescent="0.25">
      <c r="A5864" s="3" t="s">
        <v>18</v>
      </c>
    </row>
    <row r="5877" spans="1:7" ht="15.75" x14ac:dyDescent="0.25">
      <c r="A5877" s="1" t="s">
        <v>481</v>
      </c>
    </row>
    <row r="5879" spans="1:7" ht="18" x14ac:dyDescent="0.25">
      <c r="A5879" s="3" t="s">
        <v>0</v>
      </c>
      <c r="B5879" s="4"/>
      <c r="G5879" s="5" t="s">
        <v>482</v>
      </c>
    </row>
    <row r="5880" spans="1:7" ht="18" x14ac:dyDescent="0.25">
      <c r="A5880" s="3"/>
      <c r="B5880" s="3" t="s">
        <v>1</v>
      </c>
      <c r="C5880" s="198"/>
      <c r="D5880" s="3"/>
      <c r="E5880" s="3"/>
      <c r="F5880" s="3"/>
      <c r="G5880" s="3"/>
    </row>
    <row r="5881" spans="1:7" ht="18" x14ac:dyDescent="0.25">
      <c r="A5881" s="3"/>
      <c r="B5881" s="3" t="s">
        <v>2</v>
      </c>
      <c r="C5881" s="198"/>
      <c r="D5881" s="3"/>
      <c r="E5881" s="3"/>
      <c r="F5881" s="3"/>
      <c r="G5881" s="3"/>
    </row>
    <row r="5882" spans="1:7" ht="18" x14ac:dyDescent="0.25">
      <c r="A5882" s="3"/>
      <c r="B5882" s="3"/>
      <c r="C5882" s="198"/>
      <c r="D5882" s="3"/>
      <c r="E5882" s="3"/>
      <c r="F5882" s="3"/>
      <c r="G5882" s="3"/>
    </row>
    <row r="5883" spans="1:7" ht="18" x14ac:dyDescent="0.25">
      <c r="A5883" s="111" t="s">
        <v>3</v>
      </c>
      <c r="B5883" s="5"/>
      <c r="C5883" s="198"/>
      <c r="D5883" s="5"/>
      <c r="E5883" s="3"/>
      <c r="F5883" s="5"/>
      <c r="G5883" s="3"/>
    </row>
    <row r="5884" spans="1:7" ht="18" x14ac:dyDescent="0.25">
      <c r="A5884" s="3"/>
      <c r="B5884" s="3" t="s">
        <v>4</v>
      </c>
      <c r="C5884" s="198"/>
      <c r="D5884" s="3"/>
      <c r="E5884" s="3"/>
      <c r="F5884" s="3"/>
      <c r="G5884" s="3"/>
    </row>
    <row r="5885" spans="1:7" ht="18" x14ac:dyDescent="0.25">
      <c r="A5885" s="3" t="s">
        <v>5</v>
      </c>
      <c r="B5885" s="3"/>
      <c r="C5885" s="198"/>
      <c r="D5885" s="3"/>
      <c r="E5885" s="3"/>
      <c r="F5885" s="3"/>
      <c r="G5885" s="3"/>
    </row>
    <row r="5886" spans="1:7" ht="18" x14ac:dyDescent="0.25">
      <c r="A5886" s="3"/>
      <c r="B5886" s="3"/>
      <c r="C5886" s="198"/>
      <c r="D5886" s="3"/>
      <c r="E5886" s="3"/>
      <c r="F5886" s="3"/>
      <c r="G5886" s="3"/>
    </row>
    <row r="5887" spans="1:7" ht="18" x14ac:dyDescent="0.25">
      <c r="A5887" s="3" t="s">
        <v>6</v>
      </c>
      <c r="B5887" s="3"/>
      <c r="C5887" s="198"/>
      <c r="D5887" s="3"/>
      <c r="E5887" s="3"/>
      <c r="F5887" s="3"/>
      <c r="G5887" s="3"/>
    </row>
    <row r="5888" spans="1:7" ht="15.75" x14ac:dyDescent="0.25">
      <c r="A5888" s="6"/>
      <c r="B5888" s="6"/>
      <c r="C5888" s="199"/>
      <c r="D5888" s="6"/>
      <c r="E5888" s="6"/>
      <c r="F5888" s="6"/>
      <c r="G5888" s="6"/>
    </row>
    <row r="5889" spans="1:8" ht="31.5" x14ac:dyDescent="0.2">
      <c r="A5889" s="7" t="s">
        <v>7</v>
      </c>
      <c r="B5889" s="7" t="s">
        <v>8</v>
      </c>
      <c r="C5889" s="8" t="s">
        <v>9</v>
      </c>
      <c r="D5889" s="7" t="s">
        <v>10</v>
      </c>
      <c r="E5889" s="7" t="s">
        <v>11</v>
      </c>
      <c r="F5889" s="7" t="s">
        <v>10</v>
      </c>
      <c r="G5889" s="8" t="s">
        <v>12</v>
      </c>
      <c r="H5889" s="122" t="s">
        <v>390</v>
      </c>
    </row>
    <row r="5890" spans="1:8" s="10" customFormat="1" ht="15.75" customHeight="1" x14ac:dyDescent="0.25">
      <c r="A5890" s="11">
        <v>1</v>
      </c>
      <c r="B5890" s="33" t="s">
        <v>293</v>
      </c>
      <c r="C5890" s="194" t="s">
        <v>24</v>
      </c>
      <c r="D5890" s="35">
        <v>87</v>
      </c>
      <c r="E5890" s="34">
        <v>25</v>
      </c>
      <c r="F5890" s="35">
        <v>87</v>
      </c>
      <c r="G5890" s="117">
        <f>+E5890*54</f>
        <v>1350</v>
      </c>
      <c r="H5890" s="115" t="s">
        <v>478</v>
      </c>
    </row>
    <row r="5891" spans="1:8" s="10" customFormat="1" ht="15.75" customHeight="1" x14ac:dyDescent="0.25">
      <c r="A5891" s="11">
        <v>2</v>
      </c>
      <c r="B5891" s="33" t="s">
        <v>293</v>
      </c>
      <c r="C5891" s="194" t="s">
        <v>480</v>
      </c>
      <c r="D5891" s="35">
        <v>97</v>
      </c>
      <c r="E5891" s="34">
        <v>9</v>
      </c>
      <c r="F5891" s="35">
        <v>97</v>
      </c>
      <c r="G5891" s="117">
        <f>8*54+1*45</f>
        <v>477</v>
      </c>
      <c r="H5891" s="115" t="s">
        <v>478</v>
      </c>
    </row>
    <row r="5892" spans="1:8" s="10" customFormat="1" ht="15.75" customHeight="1" x14ac:dyDescent="0.25">
      <c r="A5892" s="177"/>
      <c r="B5892" s="130"/>
      <c r="C5892" s="209"/>
      <c r="D5892" s="131"/>
      <c r="E5892" s="132"/>
      <c r="F5892" s="131"/>
      <c r="G5892" s="133"/>
      <c r="H5892" s="134"/>
    </row>
    <row r="5893" spans="1:8" s="10" customFormat="1" ht="15.75" customHeight="1" x14ac:dyDescent="0.25">
      <c r="A5893" s="11">
        <v>3</v>
      </c>
      <c r="B5893" s="33" t="s">
        <v>277</v>
      </c>
      <c r="C5893" s="194" t="s">
        <v>24</v>
      </c>
      <c r="D5893" s="35">
        <v>87</v>
      </c>
      <c r="E5893" s="34">
        <v>81</v>
      </c>
      <c r="F5893" s="35">
        <v>87</v>
      </c>
      <c r="G5893" s="117">
        <f>+E5893*54</f>
        <v>4374</v>
      </c>
      <c r="H5893" s="115" t="s">
        <v>164</v>
      </c>
    </row>
    <row r="5894" spans="1:8" s="10" customFormat="1" ht="15.75" customHeight="1" x14ac:dyDescent="0.25">
      <c r="A5894" s="11">
        <v>4</v>
      </c>
      <c r="B5894" s="33" t="s">
        <v>26</v>
      </c>
      <c r="C5894" s="194" t="s">
        <v>46</v>
      </c>
      <c r="D5894" s="35">
        <v>125</v>
      </c>
      <c r="E5894" s="34">
        <v>25</v>
      </c>
      <c r="F5894" s="35">
        <v>125</v>
      </c>
      <c r="G5894" s="117">
        <f>+E5894*54</f>
        <v>1350</v>
      </c>
      <c r="H5894" s="115" t="s">
        <v>164</v>
      </c>
    </row>
    <row r="5895" spans="1:8" s="10" customFormat="1" ht="15.75" customHeight="1" x14ac:dyDescent="0.25">
      <c r="A5895" s="177"/>
      <c r="B5895" s="130"/>
      <c r="C5895" s="209"/>
      <c r="D5895" s="131"/>
      <c r="E5895" s="132"/>
      <c r="F5895" s="131"/>
      <c r="G5895" s="133"/>
      <c r="H5895" s="134"/>
    </row>
    <row r="5896" spans="1:8" ht="15.75" customHeight="1" x14ac:dyDescent="0.2">
      <c r="A5896" s="266" t="s">
        <v>13</v>
      </c>
      <c r="B5896" s="267"/>
      <c r="C5896" s="267"/>
      <c r="D5896" s="268"/>
      <c r="E5896" s="19">
        <f>SUM(E5890:E5895)</f>
        <v>140</v>
      </c>
      <c r="F5896" s="19"/>
      <c r="G5896" s="135">
        <f>SUM(G5890:G5895)</f>
        <v>7551</v>
      </c>
      <c r="H5896" s="124"/>
    </row>
    <row r="5898" spans="1:8" ht="18" x14ac:dyDescent="0.25">
      <c r="A5898" s="3"/>
    </row>
    <row r="5899" spans="1:8" ht="18" x14ac:dyDescent="0.25">
      <c r="A5899" s="3"/>
    </row>
    <row r="5900" spans="1:8" x14ac:dyDescent="0.2">
      <c r="A5900" s="126"/>
      <c r="B5900" s="113"/>
    </row>
    <row r="5901" spans="1:8" x14ac:dyDescent="0.2">
      <c r="A5901" s="126"/>
      <c r="B5901" s="113"/>
    </row>
    <row r="5902" spans="1:8" ht="18" x14ac:dyDescent="0.25">
      <c r="A5902" s="3"/>
    </row>
    <row r="5903" spans="1:8" ht="18" x14ac:dyDescent="0.25">
      <c r="A5903" s="3"/>
    </row>
    <row r="5907" spans="1:1" ht="18" x14ac:dyDescent="0.25">
      <c r="A5907" s="3" t="s">
        <v>17</v>
      </c>
    </row>
    <row r="5908" spans="1:1" ht="18" x14ac:dyDescent="0.25">
      <c r="A5908" s="3" t="s">
        <v>18</v>
      </c>
    </row>
    <row r="5922" spans="1:8" ht="15.75" x14ac:dyDescent="0.25">
      <c r="A5922" s="1" t="s">
        <v>483</v>
      </c>
    </row>
    <row r="5924" spans="1:8" ht="18" x14ac:dyDescent="0.25">
      <c r="A5924" s="3" t="s">
        <v>0</v>
      </c>
      <c r="B5924" s="4"/>
      <c r="G5924" s="5" t="s">
        <v>482</v>
      </c>
    </row>
    <row r="5925" spans="1:8" ht="18" x14ac:dyDescent="0.25">
      <c r="A5925" s="3"/>
      <c r="B5925" s="3" t="s">
        <v>1</v>
      </c>
      <c r="C5925" s="198"/>
      <c r="D5925" s="3"/>
      <c r="E5925" s="3"/>
      <c r="F5925" s="3"/>
      <c r="G5925" s="3"/>
    </row>
    <row r="5926" spans="1:8" ht="18" x14ac:dyDescent="0.25">
      <c r="A5926" s="3"/>
      <c r="B5926" s="3" t="s">
        <v>2</v>
      </c>
      <c r="C5926" s="198"/>
      <c r="D5926" s="3"/>
      <c r="E5926" s="3"/>
      <c r="F5926" s="3"/>
      <c r="G5926" s="3"/>
    </row>
    <row r="5927" spans="1:8" ht="18" x14ac:dyDescent="0.25">
      <c r="A5927" s="3"/>
      <c r="B5927" s="3"/>
      <c r="C5927" s="198"/>
      <c r="D5927" s="3"/>
      <c r="E5927" s="3"/>
      <c r="F5927" s="3"/>
      <c r="G5927" s="3"/>
    </row>
    <row r="5928" spans="1:8" ht="18" x14ac:dyDescent="0.25">
      <c r="A5928" s="111" t="s">
        <v>3</v>
      </c>
      <c r="B5928" s="5"/>
      <c r="C5928" s="198"/>
      <c r="D5928" s="5"/>
      <c r="E5928" s="3"/>
      <c r="F5928" s="5"/>
      <c r="G5928" s="3"/>
    </row>
    <row r="5929" spans="1:8" ht="18" x14ac:dyDescent="0.25">
      <c r="A5929" s="3"/>
      <c r="B5929" s="3" t="s">
        <v>4</v>
      </c>
      <c r="C5929" s="198"/>
      <c r="D5929" s="3"/>
      <c r="E5929" s="3"/>
      <c r="F5929" s="3"/>
      <c r="G5929" s="3"/>
    </row>
    <row r="5930" spans="1:8" ht="18" x14ac:dyDescent="0.25">
      <c r="A5930" s="3" t="s">
        <v>5</v>
      </c>
      <c r="B5930" s="3"/>
      <c r="C5930" s="198"/>
      <c r="D5930" s="3"/>
      <c r="E5930" s="3"/>
      <c r="F5930" s="3"/>
      <c r="G5930" s="3"/>
    </row>
    <row r="5931" spans="1:8" ht="18" x14ac:dyDescent="0.25">
      <c r="A5931" s="3"/>
      <c r="B5931" s="3"/>
      <c r="C5931" s="198"/>
      <c r="D5931" s="3"/>
      <c r="E5931" s="3"/>
      <c r="F5931" s="3"/>
      <c r="G5931" s="3"/>
    </row>
    <row r="5932" spans="1:8" ht="18" x14ac:dyDescent="0.25">
      <c r="A5932" s="3" t="s">
        <v>6</v>
      </c>
      <c r="B5932" s="3"/>
      <c r="C5932" s="198"/>
      <c r="D5932" s="3"/>
      <c r="E5932" s="3"/>
      <c r="F5932" s="3"/>
      <c r="G5932" s="3"/>
    </row>
    <row r="5933" spans="1:8" ht="15.75" x14ac:dyDescent="0.25">
      <c r="A5933" s="6"/>
      <c r="B5933" s="6"/>
      <c r="C5933" s="199"/>
      <c r="D5933" s="6"/>
      <c r="E5933" s="6"/>
      <c r="F5933" s="6"/>
      <c r="G5933" s="6"/>
    </row>
    <row r="5934" spans="1:8" ht="31.5" x14ac:dyDescent="0.2">
      <c r="A5934" s="7" t="s">
        <v>7</v>
      </c>
      <c r="B5934" s="7" t="s">
        <v>8</v>
      </c>
      <c r="C5934" s="8" t="s">
        <v>9</v>
      </c>
      <c r="D5934" s="7" t="s">
        <v>10</v>
      </c>
      <c r="E5934" s="7" t="s">
        <v>11</v>
      </c>
      <c r="F5934" s="7" t="s">
        <v>10</v>
      </c>
      <c r="G5934" s="8" t="s">
        <v>12</v>
      </c>
      <c r="H5934" s="122" t="s">
        <v>390</v>
      </c>
    </row>
    <row r="5935" spans="1:8" s="10" customFormat="1" ht="15.75" customHeight="1" x14ac:dyDescent="0.25">
      <c r="A5935" s="11">
        <v>1</v>
      </c>
      <c r="B5935" s="33" t="s">
        <v>19</v>
      </c>
      <c r="C5935" s="194" t="s">
        <v>20</v>
      </c>
      <c r="D5935" s="35" t="s">
        <v>484</v>
      </c>
      <c r="E5935" s="34">
        <v>8</v>
      </c>
      <c r="F5935" s="35" t="s">
        <v>484</v>
      </c>
      <c r="G5935" s="117">
        <f>7*54+1*45</f>
        <v>423</v>
      </c>
      <c r="H5935" s="115" t="s">
        <v>478</v>
      </c>
    </row>
    <row r="5936" spans="1:8" s="10" customFormat="1" ht="15.75" customHeight="1" x14ac:dyDescent="0.25">
      <c r="A5936" s="11">
        <v>2</v>
      </c>
      <c r="B5936" s="33" t="s">
        <v>19</v>
      </c>
      <c r="C5936" s="194" t="s">
        <v>20</v>
      </c>
      <c r="D5936" s="35" t="s">
        <v>485</v>
      </c>
      <c r="E5936" s="34">
        <v>21</v>
      </c>
      <c r="F5936" s="35" t="s">
        <v>485</v>
      </c>
      <c r="G5936" s="117">
        <f>20*54+1*7.3</f>
        <v>1087.3</v>
      </c>
      <c r="H5936" s="115" t="s">
        <v>478</v>
      </c>
    </row>
    <row r="5937" spans="1:8" s="10" customFormat="1" ht="15.75" customHeight="1" x14ac:dyDescent="0.25">
      <c r="A5937" s="178"/>
      <c r="B5937" s="130"/>
      <c r="C5937" s="209"/>
      <c r="D5937" s="131"/>
      <c r="E5937" s="132"/>
      <c r="F5937" s="131"/>
      <c r="G5937" s="133"/>
      <c r="H5937" s="134"/>
    </row>
    <row r="5938" spans="1:8" s="10" customFormat="1" ht="15.75" customHeight="1" x14ac:dyDescent="0.25">
      <c r="A5938" s="11">
        <v>3</v>
      </c>
      <c r="B5938" s="33" t="s">
        <v>82</v>
      </c>
      <c r="C5938" s="194" t="s">
        <v>465</v>
      </c>
      <c r="D5938" s="35" t="s">
        <v>474</v>
      </c>
      <c r="E5938" s="34">
        <v>2</v>
      </c>
      <c r="F5938" s="35" t="s">
        <v>474</v>
      </c>
      <c r="G5938" s="117">
        <f>+E5938*48</f>
        <v>96</v>
      </c>
      <c r="H5938" s="115" t="s">
        <v>164</v>
      </c>
    </row>
    <row r="5939" spans="1:8" s="10" customFormat="1" ht="15.75" customHeight="1" x14ac:dyDescent="0.25">
      <c r="A5939" s="11">
        <v>4</v>
      </c>
      <c r="B5939" s="33" t="s">
        <v>82</v>
      </c>
      <c r="C5939" s="194" t="s">
        <v>106</v>
      </c>
      <c r="D5939" s="35" t="s">
        <v>181</v>
      </c>
      <c r="E5939" s="34">
        <v>4</v>
      </c>
      <c r="F5939" s="35" t="s">
        <v>181</v>
      </c>
      <c r="G5939" s="117">
        <f>+E5939*48.5</f>
        <v>194</v>
      </c>
      <c r="H5939" s="115" t="s">
        <v>391</v>
      </c>
    </row>
    <row r="5940" spans="1:8" s="10" customFormat="1" ht="15.75" customHeight="1" x14ac:dyDescent="0.25">
      <c r="A5940" s="178"/>
      <c r="B5940" s="130"/>
      <c r="C5940" s="209"/>
      <c r="D5940" s="131"/>
      <c r="E5940" s="132"/>
      <c r="F5940" s="131"/>
      <c r="G5940" s="133"/>
      <c r="H5940" s="134"/>
    </row>
    <row r="5941" spans="1:8" ht="15.75" customHeight="1" x14ac:dyDescent="0.2">
      <c r="A5941" s="266" t="s">
        <v>13</v>
      </c>
      <c r="B5941" s="267"/>
      <c r="C5941" s="267"/>
      <c r="D5941" s="268"/>
      <c r="E5941" s="19">
        <f>SUM(E5935:E5940)</f>
        <v>35</v>
      </c>
      <c r="F5941" s="19"/>
      <c r="G5941" s="135">
        <f>SUM(G5935:G5940)</f>
        <v>1800.3</v>
      </c>
      <c r="H5941" s="124"/>
    </row>
    <row r="5943" spans="1:8" ht="18" x14ac:dyDescent="0.25">
      <c r="A5943" s="3"/>
    </row>
    <row r="5944" spans="1:8" ht="18" x14ac:dyDescent="0.25">
      <c r="A5944" s="3"/>
    </row>
    <row r="5945" spans="1:8" x14ac:dyDescent="0.2">
      <c r="A5945" s="126"/>
      <c r="B5945" s="113"/>
    </row>
    <row r="5946" spans="1:8" x14ac:dyDescent="0.2">
      <c r="A5946" s="126"/>
      <c r="B5946" s="113"/>
    </row>
    <row r="5947" spans="1:8" ht="18" x14ac:dyDescent="0.25">
      <c r="A5947" s="3"/>
    </row>
    <row r="5948" spans="1:8" ht="18" x14ac:dyDescent="0.25">
      <c r="A5948" s="3"/>
    </row>
    <row r="5952" spans="1:8" ht="18" x14ac:dyDescent="0.25">
      <c r="A5952" s="3" t="s">
        <v>17</v>
      </c>
    </row>
    <row r="5953" spans="1:7" ht="18" x14ac:dyDescent="0.25">
      <c r="A5953" s="3" t="s">
        <v>18</v>
      </c>
    </row>
    <row r="5966" spans="1:7" ht="15.75" x14ac:dyDescent="0.25">
      <c r="A5966" s="1" t="s">
        <v>486</v>
      </c>
    </row>
    <row r="5968" spans="1:7" ht="18" x14ac:dyDescent="0.25">
      <c r="A5968" s="3" t="s">
        <v>0</v>
      </c>
      <c r="B5968" s="4"/>
      <c r="G5968" s="5" t="s">
        <v>482</v>
      </c>
    </row>
    <row r="5969" spans="1:8" ht="18" x14ac:dyDescent="0.25">
      <c r="A5969" s="3"/>
      <c r="B5969" s="3" t="s">
        <v>1</v>
      </c>
      <c r="C5969" s="198"/>
      <c r="D5969" s="3"/>
      <c r="E5969" s="3"/>
      <c r="F5969" s="3"/>
      <c r="G5969" s="3"/>
    </row>
    <row r="5970" spans="1:8" ht="18" x14ac:dyDescent="0.25">
      <c r="A5970" s="3"/>
      <c r="B5970" s="3" t="s">
        <v>2</v>
      </c>
      <c r="C5970" s="198"/>
      <c r="D5970" s="3"/>
      <c r="E5970" s="3"/>
      <c r="F5970" s="3"/>
      <c r="G5970" s="3"/>
    </row>
    <row r="5971" spans="1:8" ht="18" x14ac:dyDescent="0.25">
      <c r="A5971" s="3"/>
      <c r="B5971" s="3"/>
      <c r="C5971" s="198"/>
      <c r="D5971" s="3"/>
      <c r="E5971" s="3"/>
      <c r="F5971" s="3"/>
      <c r="G5971" s="3"/>
    </row>
    <row r="5972" spans="1:8" ht="18" x14ac:dyDescent="0.25">
      <c r="A5972" s="111" t="s">
        <v>3</v>
      </c>
      <c r="B5972" s="5"/>
      <c r="C5972" s="198"/>
      <c r="D5972" s="5"/>
      <c r="E5972" s="3"/>
      <c r="F5972" s="5"/>
      <c r="G5972" s="3"/>
    </row>
    <row r="5973" spans="1:8" ht="18" x14ac:dyDescent="0.25">
      <c r="A5973" s="3"/>
      <c r="B5973" s="3" t="s">
        <v>4</v>
      </c>
      <c r="C5973" s="198"/>
      <c r="D5973" s="3"/>
      <c r="E5973" s="3"/>
      <c r="F5973" s="3"/>
      <c r="G5973" s="3"/>
    </row>
    <row r="5974" spans="1:8" ht="18" x14ac:dyDescent="0.25">
      <c r="A5974" s="3" t="s">
        <v>5</v>
      </c>
      <c r="B5974" s="3"/>
      <c r="C5974" s="198"/>
      <c r="D5974" s="3"/>
      <c r="E5974" s="3"/>
      <c r="F5974" s="3"/>
      <c r="G5974" s="3"/>
    </row>
    <row r="5975" spans="1:8" ht="18" x14ac:dyDescent="0.25">
      <c r="A5975" s="3"/>
      <c r="B5975" s="3"/>
      <c r="C5975" s="198"/>
      <c r="D5975" s="3"/>
      <c r="E5975" s="3"/>
      <c r="F5975" s="3"/>
      <c r="G5975" s="3"/>
    </row>
    <row r="5976" spans="1:8" ht="18" x14ac:dyDescent="0.25">
      <c r="A5976" s="3" t="s">
        <v>6</v>
      </c>
      <c r="B5976" s="3"/>
      <c r="C5976" s="198"/>
      <c r="D5976" s="3"/>
      <c r="E5976" s="3"/>
      <c r="F5976" s="3"/>
      <c r="G5976" s="3"/>
    </row>
    <row r="5977" spans="1:8" ht="15.75" x14ac:dyDescent="0.25">
      <c r="A5977" s="6"/>
      <c r="B5977" s="6"/>
      <c r="C5977" s="199"/>
      <c r="D5977" s="6"/>
      <c r="E5977" s="6"/>
      <c r="F5977" s="6"/>
      <c r="G5977" s="6"/>
    </row>
    <row r="5978" spans="1:8" ht="31.5" x14ac:dyDescent="0.2">
      <c r="A5978" s="7" t="s">
        <v>7</v>
      </c>
      <c r="B5978" s="7" t="s">
        <v>8</v>
      </c>
      <c r="C5978" s="8" t="s">
        <v>9</v>
      </c>
      <c r="D5978" s="7" t="s">
        <v>10</v>
      </c>
      <c r="E5978" s="7" t="s">
        <v>11</v>
      </c>
      <c r="F5978" s="7" t="s">
        <v>10</v>
      </c>
      <c r="G5978" s="8" t="s">
        <v>12</v>
      </c>
      <c r="H5978" s="122" t="s">
        <v>390</v>
      </c>
    </row>
    <row r="5979" spans="1:8" s="10" customFormat="1" ht="15.75" customHeight="1" x14ac:dyDescent="0.25">
      <c r="A5979" s="11">
        <v>1</v>
      </c>
      <c r="B5979" s="33" t="s">
        <v>28</v>
      </c>
      <c r="C5979" s="194" t="s">
        <v>46</v>
      </c>
      <c r="D5979" s="35">
        <v>125</v>
      </c>
      <c r="E5979" s="34">
        <v>25</v>
      </c>
      <c r="F5979" s="35">
        <v>125</v>
      </c>
      <c r="G5979" s="117">
        <f>+E5979*54</f>
        <v>1350</v>
      </c>
      <c r="H5979" s="115" t="s">
        <v>164</v>
      </c>
    </row>
    <row r="5980" spans="1:8" s="10" customFormat="1" ht="15.75" customHeight="1" x14ac:dyDescent="0.25">
      <c r="A5980" s="179"/>
      <c r="B5980" s="130"/>
      <c r="C5980" s="209"/>
      <c r="D5980" s="131"/>
      <c r="E5980" s="132"/>
      <c r="F5980" s="131"/>
      <c r="G5980" s="133"/>
      <c r="H5980" s="134"/>
    </row>
    <row r="5981" spans="1:8" s="10" customFormat="1" ht="15.75" customHeight="1" x14ac:dyDescent="0.25">
      <c r="A5981" s="11">
        <v>2</v>
      </c>
      <c r="B5981" s="33" t="s">
        <v>22</v>
      </c>
      <c r="C5981" s="194" t="s">
        <v>52</v>
      </c>
      <c r="D5981" s="35" t="s">
        <v>181</v>
      </c>
      <c r="E5981" s="34">
        <v>3</v>
      </c>
      <c r="F5981" s="35" t="s">
        <v>181</v>
      </c>
      <c r="G5981" s="117">
        <f>+E5981*48</f>
        <v>144</v>
      </c>
      <c r="H5981" s="115" t="s">
        <v>391</v>
      </c>
    </row>
    <row r="5982" spans="1:8" s="10" customFormat="1" ht="15.75" customHeight="1" x14ac:dyDescent="0.25">
      <c r="A5982" s="11">
        <v>3</v>
      </c>
      <c r="B5982" s="33" t="s">
        <v>98</v>
      </c>
      <c r="C5982" s="194" t="s">
        <v>52</v>
      </c>
      <c r="D5982" s="35" t="s">
        <v>181</v>
      </c>
      <c r="E5982" s="34">
        <v>4</v>
      </c>
      <c r="F5982" s="35" t="s">
        <v>181</v>
      </c>
      <c r="G5982" s="117">
        <f>3*48+1*32</f>
        <v>176</v>
      </c>
      <c r="H5982" s="115" t="s">
        <v>391</v>
      </c>
    </row>
    <row r="5983" spans="1:8" s="10" customFormat="1" ht="15.75" customHeight="1" x14ac:dyDescent="0.25">
      <c r="A5983" s="179"/>
      <c r="B5983" s="130"/>
      <c r="C5983" s="209"/>
      <c r="D5983" s="131"/>
      <c r="E5983" s="132"/>
      <c r="F5983" s="131"/>
      <c r="G5983" s="133"/>
      <c r="H5983" s="134"/>
    </row>
    <row r="5985" spans="1:2" ht="18" x14ac:dyDescent="0.25">
      <c r="A5985" s="3"/>
    </row>
    <row r="5986" spans="1:2" ht="18" x14ac:dyDescent="0.25">
      <c r="A5986" s="3"/>
    </row>
    <row r="5987" spans="1:2" x14ac:dyDescent="0.2">
      <c r="A5987" s="126"/>
      <c r="B5987" s="113"/>
    </row>
    <row r="5988" spans="1:2" x14ac:dyDescent="0.2">
      <c r="A5988" s="126"/>
      <c r="B5988" s="113"/>
    </row>
    <row r="5989" spans="1:2" ht="18" x14ac:dyDescent="0.25">
      <c r="A5989" s="3"/>
    </row>
    <row r="5990" spans="1:2" ht="18" x14ac:dyDescent="0.25">
      <c r="A5990" s="3"/>
    </row>
    <row r="5994" spans="1:2" ht="18" x14ac:dyDescent="0.25">
      <c r="A5994" s="3" t="s">
        <v>17</v>
      </c>
    </row>
    <row r="5995" spans="1:2" ht="18" x14ac:dyDescent="0.25">
      <c r="A5995" s="3" t="s">
        <v>18</v>
      </c>
    </row>
    <row r="6000" spans="1:2" ht="10.5" customHeight="1" x14ac:dyDescent="0.2"/>
    <row r="6002" spans="1:8" ht="15.75" x14ac:dyDescent="0.25">
      <c r="A6002" s="1" t="s">
        <v>487</v>
      </c>
    </row>
    <row r="6004" spans="1:8" ht="18" x14ac:dyDescent="0.25">
      <c r="A6004" s="3" t="s">
        <v>0</v>
      </c>
      <c r="B6004" s="4"/>
      <c r="G6004" s="5" t="s">
        <v>488</v>
      </c>
    </row>
    <row r="6005" spans="1:8" ht="18" x14ac:dyDescent="0.25">
      <c r="A6005" s="3"/>
      <c r="B6005" s="3" t="s">
        <v>1</v>
      </c>
      <c r="C6005" s="198"/>
      <c r="D6005" s="3"/>
      <c r="E6005" s="3"/>
      <c r="F6005" s="3"/>
      <c r="G6005" s="3"/>
    </row>
    <row r="6006" spans="1:8" ht="18" x14ac:dyDescent="0.25">
      <c r="A6006" s="3"/>
      <c r="B6006" s="3" t="s">
        <v>2</v>
      </c>
      <c r="C6006" s="198"/>
      <c r="D6006" s="3"/>
      <c r="E6006" s="3"/>
      <c r="F6006" s="3"/>
      <c r="G6006" s="3"/>
    </row>
    <row r="6007" spans="1:8" ht="18" x14ac:dyDescent="0.25">
      <c r="A6007" s="3"/>
      <c r="B6007" s="3"/>
      <c r="C6007" s="198"/>
      <c r="D6007" s="3"/>
      <c r="E6007" s="3"/>
      <c r="F6007" s="3"/>
      <c r="G6007" s="3"/>
    </row>
    <row r="6008" spans="1:8" ht="18" x14ac:dyDescent="0.25">
      <c r="A6008" s="111" t="s">
        <v>3</v>
      </c>
      <c r="B6008" s="5"/>
      <c r="C6008" s="198"/>
      <c r="D6008" s="5"/>
      <c r="E6008" s="3"/>
      <c r="F6008" s="5"/>
      <c r="G6008" s="3"/>
    </row>
    <row r="6009" spans="1:8" ht="18" x14ac:dyDescent="0.25">
      <c r="A6009" s="3"/>
      <c r="B6009" s="3" t="s">
        <v>4</v>
      </c>
      <c r="C6009" s="198"/>
      <c r="D6009" s="3"/>
      <c r="E6009" s="3"/>
      <c r="F6009" s="3"/>
      <c r="G6009" s="3"/>
    </row>
    <row r="6010" spans="1:8" ht="18" x14ac:dyDescent="0.25">
      <c r="A6010" s="3" t="s">
        <v>5</v>
      </c>
      <c r="B6010" s="3"/>
      <c r="C6010" s="198"/>
      <c r="D6010" s="3"/>
      <c r="E6010" s="3"/>
      <c r="F6010" s="3"/>
      <c r="G6010" s="3"/>
    </row>
    <row r="6011" spans="1:8" ht="18" x14ac:dyDescent="0.25">
      <c r="A6011" s="3"/>
      <c r="B6011" s="3"/>
      <c r="C6011" s="198"/>
      <c r="D6011" s="3"/>
      <c r="E6011" s="3"/>
      <c r="F6011" s="3"/>
      <c r="G6011" s="3"/>
    </row>
    <row r="6012" spans="1:8" ht="18" x14ac:dyDescent="0.25">
      <c r="A6012" s="3" t="s">
        <v>6</v>
      </c>
      <c r="B6012" s="3"/>
      <c r="C6012" s="198"/>
      <c r="D6012" s="3"/>
      <c r="E6012" s="3"/>
      <c r="F6012" s="3"/>
      <c r="G6012" s="3"/>
    </row>
    <row r="6013" spans="1:8" ht="15.75" x14ac:dyDescent="0.25">
      <c r="A6013" s="6"/>
      <c r="B6013" s="6"/>
      <c r="C6013" s="199"/>
      <c r="D6013" s="6"/>
      <c r="E6013" s="6"/>
      <c r="F6013" s="6"/>
      <c r="G6013" s="6"/>
    </row>
    <row r="6014" spans="1:8" ht="31.5" x14ac:dyDescent="0.2">
      <c r="A6014" s="7" t="s">
        <v>7</v>
      </c>
      <c r="B6014" s="7" t="s">
        <v>8</v>
      </c>
      <c r="C6014" s="8" t="s">
        <v>9</v>
      </c>
      <c r="D6014" s="7" t="s">
        <v>10</v>
      </c>
      <c r="E6014" s="7" t="s">
        <v>11</v>
      </c>
      <c r="F6014" s="7" t="s">
        <v>489</v>
      </c>
      <c r="G6014" s="8" t="s">
        <v>12</v>
      </c>
      <c r="H6014" s="122" t="s">
        <v>390</v>
      </c>
    </row>
    <row r="6015" spans="1:8" s="10" customFormat="1" ht="15.75" customHeight="1" x14ac:dyDescent="0.25">
      <c r="A6015" s="11">
        <v>1</v>
      </c>
      <c r="B6015" s="33" t="s">
        <v>416</v>
      </c>
      <c r="C6015" s="194" t="s">
        <v>24</v>
      </c>
      <c r="D6015" s="35">
        <v>87</v>
      </c>
      <c r="E6015" s="34">
        <v>34</v>
      </c>
      <c r="F6015" s="35">
        <v>54</v>
      </c>
      <c r="G6015" s="117">
        <f>+F6015*E6015</f>
        <v>1836</v>
      </c>
      <c r="H6015" s="115" t="s">
        <v>490</v>
      </c>
    </row>
    <row r="6016" spans="1:8" s="10" customFormat="1" ht="15.75" customHeight="1" x14ac:dyDescent="0.25">
      <c r="A6016" s="181"/>
      <c r="B6016" s="182"/>
      <c r="C6016" s="214"/>
      <c r="D6016" s="183"/>
      <c r="E6016" s="183"/>
      <c r="F6016" s="183"/>
      <c r="G6016" s="184"/>
      <c r="H6016" s="185"/>
    </row>
    <row r="6017" spans="1:8" s="10" customFormat="1" ht="15.75" customHeight="1" x14ac:dyDescent="0.25">
      <c r="A6017" s="11">
        <v>2</v>
      </c>
      <c r="B6017" s="33" t="s">
        <v>277</v>
      </c>
      <c r="C6017" s="194" t="s">
        <v>24</v>
      </c>
      <c r="D6017" s="35">
        <v>87</v>
      </c>
      <c r="E6017" s="34">
        <v>34</v>
      </c>
      <c r="F6017" s="35">
        <v>54</v>
      </c>
      <c r="G6017" s="117">
        <f>+F6017*E6017</f>
        <v>1836</v>
      </c>
      <c r="H6017" s="115" t="s">
        <v>490</v>
      </c>
    </row>
    <row r="6018" spans="1:8" s="10" customFormat="1" ht="15.75" customHeight="1" x14ac:dyDescent="0.25">
      <c r="A6018" s="180"/>
      <c r="B6018" s="130"/>
      <c r="C6018" s="209"/>
      <c r="D6018" s="131"/>
      <c r="E6018" s="132"/>
      <c r="F6018" s="131"/>
      <c r="G6018" s="133"/>
      <c r="H6018" s="134"/>
    </row>
    <row r="6020" spans="1:8" ht="18" x14ac:dyDescent="0.25">
      <c r="A6020" s="3"/>
    </row>
    <row r="6021" spans="1:8" ht="18" x14ac:dyDescent="0.25">
      <c r="A6021" s="3"/>
    </row>
    <row r="6022" spans="1:8" x14ac:dyDescent="0.2">
      <c r="A6022" s="126"/>
      <c r="B6022" s="113"/>
    </row>
    <row r="6023" spans="1:8" x14ac:dyDescent="0.2">
      <c r="A6023" s="126"/>
      <c r="B6023" s="113"/>
    </row>
    <row r="6024" spans="1:8" ht="18" x14ac:dyDescent="0.25">
      <c r="A6024" s="3"/>
    </row>
    <row r="6025" spans="1:8" ht="18" x14ac:dyDescent="0.25">
      <c r="A6025" s="3"/>
    </row>
    <row r="6029" spans="1:8" ht="18" x14ac:dyDescent="0.25">
      <c r="A6029" s="3" t="s">
        <v>17</v>
      </c>
    </row>
    <row r="6030" spans="1:8" ht="18" x14ac:dyDescent="0.25">
      <c r="A6030" s="3" t="s">
        <v>18</v>
      </c>
    </row>
    <row r="6035" ht="10.5" customHeight="1" x14ac:dyDescent="0.2"/>
    <row r="6049" spans="1:8" ht="15.75" x14ac:dyDescent="0.25">
      <c r="A6049" s="1" t="s">
        <v>491</v>
      </c>
    </row>
    <row r="6051" spans="1:8" ht="18" x14ac:dyDescent="0.25">
      <c r="A6051" s="3" t="s">
        <v>0</v>
      </c>
      <c r="B6051" s="4"/>
      <c r="G6051" s="5" t="s">
        <v>492</v>
      </c>
    </row>
    <row r="6052" spans="1:8" ht="18" x14ac:dyDescent="0.25">
      <c r="A6052" s="3"/>
      <c r="B6052" s="3" t="s">
        <v>1</v>
      </c>
      <c r="C6052" s="198"/>
      <c r="D6052" s="3"/>
      <c r="E6052" s="3"/>
      <c r="F6052" s="3"/>
      <c r="G6052" s="3"/>
    </row>
    <row r="6053" spans="1:8" ht="18" x14ac:dyDescent="0.25">
      <c r="A6053" s="3"/>
      <c r="B6053" s="3" t="s">
        <v>2</v>
      </c>
      <c r="C6053" s="198"/>
      <c r="D6053" s="3"/>
      <c r="E6053" s="3"/>
      <c r="F6053" s="3"/>
      <c r="G6053" s="3"/>
    </row>
    <row r="6054" spans="1:8" ht="18" x14ac:dyDescent="0.25">
      <c r="A6054" s="3"/>
      <c r="B6054" s="3"/>
      <c r="C6054" s="198"/>
      <c r="D6054" s="3"/>
      <c r="E6054" s="3"/>
      <c r="F6054" s="3"/>
      <c r="G6054" s="3"/>
    </row>
    <row r="6055" spans="1:8" ht="18" x14ac:dyDescent="0.25">
      <c r="A6055" s="111" t="s">
        <v>3</v>
      </c>
      <c r="B6055" s="5"/>
      <c r="C6055" s="198"/>
      <c r="D6055" s="5"/>
      <c r="E6055" s="3"/>
      <c r="F6055" s="5"/>
      <c r="G6055" s="3"/>
    </row>
    <row r="6056" spans="1:8" ht="18" x14ac:dyDescent="0.25">
      <c r="A6056" s="3"/>
      <c r="B6056" s="3" t="s">
        <v>4</v>
      </c>
      <c r="C6056" s="198"/>
      <c r="D6056" s="3"/>
      <c r="E6056" s="3"/>
      <c r="F6056" s="3"/>
      <c r="G6056" s="3"/>
    </row>
    <row r="6057" spans="1:8" ht="18" x14ac:dyDescent="0.25">
      <c r="A6057" s="3" t="s">
        <v>5</v>
      </c>
      <c r="B6057" s="3"/>
      <c r="C6057" s="198"/>
      <c r="D6057" s="3"/>
      <c r="E6057" s="3"/>
      <c r="F6057" s="3"/>
      <c r="G6057" s="3"/>
    </row>
    <row r="6058" spans="1:8" ht="18" x14ac:dyDescent="0.25">
      <c r="A6058" s="3"/>
      <c r="B6058" s="3"/>
      <c r="C6058" s="198"/>
      <c r="D6058" s="3"/>
      <c r="E6058" s="3"/>
      <c r="F6058" s="3"/>
      <c r="G6058" s="3"/>
    </row>
    <row r="6059" spans="1:8" ht="18" x14ac:dyDescent="0.25">
      <c r="A6059" s="3" t="s">
        <v>6</v>
      </c>
      <c r="B6059" s="3"/>
      <c r="C6059" s="198"/>
      <c r="D6059" s="3"/>
      <c r="E6059" s="3"/>
      <c r="F6059" s="3"/>
      <c r="G6059" s="3"/>
    </row>
    <row r="6060" spans="1:8" ht="15.75" x14ac:dyDescent="0.25">
      <c r="A6060" s="6"/>
      <c r="B6060" s="6"/>
      <c r="C6060" s="199"/>
      <c r="D6060" s="6"/>
      <c r="E6060" s="6"/>
      <c r="F6060" s="6"/>
      <c r="G6060" s="6"/>
    </row>
    <row r="6061" spans="1:8" ht="31.5" x14ac:dyDescent="0.2">
      <c r="A6061" s="7" t="s">
        <v>7</v>
      </c>
      <c r="B6061" s="7" t="s">
        <v>8</v>
      </c>
      <c r="C6061" s="8" t="s">
        <v>9</v>
      </c>
      <c r="D6061" s="7" t="s">
        <v>10</v>
      </c>
      <c r="E6061" s="7" t="s">
        <v>11</v>
      </c>
      <c r="F6061" s="7" t="s">
        <v>489</v>
      </c>
      <c r="G6061" s="8" t="s">
        <v>12</v>
      </c>
      <c r="H6061" s="122" t="s">
        <v>390</v>
      </c>
    </row>
    <row r="6062" spans="1:8" s="10" customFormat="1" ht="15.75" customHeight="1" x14ac:dyDescent="0.25">
      <c r="A6062" s="11">
        <v>1</v>
      </c>
      <c r="B6062" s="33" t="s">
        <v>264</v>
      </c>
      <c r="C6062" s="194" t="s">
        <v>106</v>
      </c>
      <c r="D6062" s="35" t="s">
        <v>181</v>
      </c>
      <c r="E6062" s="34">
        <v>18</v>
      </c>
      <c r="F6062" s="35">
        <v>48.5</v>
      </c>
      <c r="G6062" s="117">
        <f>+F6062*E6062</f>
        <v>873</v>
      </c>
      <c r="H6062" s="115" t="s">
        <v>391</v>
      </c>
    </row>
    <row r="6063" spans="1:8" s="10" customFormat="1" ht="15.75" customHeight="1" x14ac:dyDescent="0.25">
      <c r="A6063" s="11">
        <v>2</v>
      </c>
      <c r="B6063" s="33" t="s">
        <v>264</v>
      </c>
      <c r="C6063" s="194" t="s">
        <v>106</v>
      </c>
      <c r="D6063" s="35" t="s">
        <v>181</v>
      </c>
      <c r="E6063" s="34">
        <v>1</v>
      </c>
      <c r="F6063" s="35">
        <v>25</v>
      </c>
      <c r="G6063" s="117">
        <f>+F6063*E6063</f>
        <v>25</v>
      </c>
      <c r="H6063" s="115" t="s">
        <v>391</v>
      </c>
    </row>
    <row r="6064" spans="1:8" s="10" customFormat="1" ht="15.75" customHeight="1" x14ac:dyDescent="0.25">
      <c r="A6064" s="11">
        <v>3</v>
      </c>
      <c r="B6064" s="33" t="s">
        <v>264</v>
      </c>
      <c r="C6064" s="194" t="s">
        <v>493</v>
      </c>
      <c r="D6064" s="35">
        <v>87</v>
      </c>
      <c r="E6064" s="34">
        <v>15</v>
      </c>
      <c r="F6064" s="35">
        <v>54</v>
      </c>
      <c r="G6064" s="117">
        <f>+F6064*E6064</f>
        <v>810</v>
      </c>
      <c r="H6064" s="115" t="s">
        <v>164</v>
      </c>
    </row>
    <row r="6065" spans="1:8" s="10" customFormat="1" ht="15.75" customHeight="1" x14ac:dyDescent="0.25">
      <c r="A6065" s="168"/>
      <c r="B6065" s="169"/>
      <c r="C6065" s="213"/>
      <c r="D6065" s="170"/>
      <c r="E6065" s="171"/>
      <c r="F6065" s="170"/>
      <c r="G6065" s="172"/>
      <c r="H6065" s="173"/>
    </row>
    <row r="6066" spans="1:8" s="10" customFormat="1" ht="15.75" customHeight="1" x14ac:dyDescent="0.25">
      <c r="A6066" s="11">
        <v>4</v>
      </c>
      <c r="B6066" s="33" t="s">
        <v>293</v>
      </c>
      <c r="C6066" s="194" t="s">
        <v>24</v>
      </c>
      <c r="D6066" s="35">
        <v>87</v>
      </c>
      <c r="E6066" s="34">
        <v>24</v>
      </c>
      <c r="F6066" s="35">
        <v>54</v>
      </c>
      <c r="G6066" s="117">
        <f>+F6066*E6066</f>
        <v>1296</v>
      </c>
      <c r="H6066" s="115" t="s">
        <v>164</v>
      </c>
    </row>
    <row r="6067" spans="1:8" s="10" customFormat="1" ht="15.75" customHeight="1" x14ac:dyDescent="0.25">
      <c r="A6067" s="263" t="s">
        <v>13</v>
      </c>
      <c r="B6067" s="264"/>
      <c r="C6067" s="264"/>
      <c r="D6067" s="265"/>
      <c r="E6067" s="133">
        <f>SUM(E6062:E6066)</f>
        <v>58</v>
      </c>
      <c r="F6067" s="131"/>
      <c r="G6067" s="133">
        <f>SUM(G6062:G6066)</f>
        <v>3004</v>
      </c>
      <c r="H6067" s="134"/>
    </row>
    <row r="6069" spans="1:8" ht="18" x14ac:dyDescent="0.25">
      <c r="A6069" s="3"/>
    </row>
    <row r="6070" spans="1:8" ht="18" x14ac:dyDescent="0.25">
      <c r="A6070" s="3"/>
    </row>
    <row r="6071" spans="1:8" x14ac:dyDescent="0.2">
      <c r="A6071" s="126"/>
      <c r="B6071" s="113"/>
    </row>
    <row r="6072" spans="1:8" x14ac:dyDescent="0.2">
      <c r="A6072" s="126"/>
      <c r="B6072" s="113"/>
    </row>
    <row r="6073" spans="1:8" ht="18" x14ac:dyDescent="0.25">
      <c r="A6073" s="3"/>
    </row>
    <row r="6074" spans="1:8" ht="18" x14ac:dyDescent="0.25">
      <c r="A6074" s="3"/>
    </row>
    <row r="6078" spans="1:8" ht="18" x14ac:dyDescent="0.25">
      <c r="A6078" s="3" t="s">
        <v>17</v>
      </c>
    </row>
    <row r="6079" spans="1:8" ht="18" x14ac:dyDescent="0.25">
      <c r="A6079" s="3" t="s">
        <v>18</v>
      </c>
    </row>
    <row r="6084" spans="1:1" ht="10.5" customHeight="1" x14ac:dyDescent="0.2"/>
    <row r="6096" spans="1:1" ht="15.75" x14ac:dyDescent="0.25">
      <c r="A6096" s="1" t="s">
        <v>494</v>
      </c>
    </row>
    <row r="6098" spans="1:8" ht="18" x14ac:dyDescent="0.25">
      <c r="A6098" s="3" t="s">
        <v>0</v>
      </c>
      <c r="B6098" s="4"/>
      <c r="G6098" s="5" t="s">
        <v>492</v>
      </c>
    </row>
    <row r="6099" spans="1:8" ht="18" x14ac:dyDescent="0.25">
      <c r="A6099" s="3"/>
      <c r="B6099" s="3" t="s">
        <v>1</v>
      </c>
      <c r="C6099" s="198"/>
      <c r="D6099" s="3"/>
      <c r="E6099" s="3"/>
      <c r="F6099" s="3"/>
      <c r="G6099" s="3"/>
    </row>
    <row r="6100" spans="1:8" ht="18" x14ac:dyDescent="0.25">
      <c r="A6100" s="3"/>
      <c r="B6100" s="3" t="s">
        <v>2</v>
      </c>
      <c r="C6100" s="198"/>
      <c r="D6100" s="3"/>
      <c r="E6100" s="3"/>
      <c r="F6100" s="3"/>
      <c r="G6100" s="3"/>
    </row>
    <row r="6101" spans="1:8" ht="18" x14ac:dyDescent="0.25">
      <c r="A6101" s="3"/>
      <c r="B6101" s="3"/>
      <c r="C6101" s="198"/>
      <c r="D6101" s="3"/>
      <c r="E6101" s="3"/>
      <c r="F6101" s="3"/>
      <c r="G6101" s="3"/>
    </row>
    <row r="6102" spans="1:8" ht="18" x14ac:dyDescent="0.25">
      <c r="A6102" s="111" t="s">
        <v>3</v>
      </c>
      <c r="B6102" s="5"/>
      <c r="C6102" s="198"/>
      <c r="D6102" s="5"/>
      <c r="E6102" s="3"/>
      <c r="F6102" s="5"/>
      <c r="G6102" s="3"/>
    </row>
    <row r="6103" spans="1:8" ht="18" x14ac:dyDescent="0.25">
      <c r="A6103" s="3"/>
      <c r="B6103" s="3" t="s">
        <v>4</v>
      </c>
      <c r="C6103" s="198"/>
      <c r="D6103" s="3"/>
      <c r="E6103" s="3"/>
      <c r="F6103" s="3"/>
      <c r="G6103" s="3"/>
    </row>
    <row r="6104" spans="1:8" ht="18" x14ac:dyDescent="0.25">
      <c r="A6104" s="3" t="s">
        <v>5</v>
      </c>
      <c r="B6104" s="3"/>
      <c r="C6104" s="198"/>
      <c r="D6104" s="3"/>
      <c r="E6104" s="3"/>
      <c r="F6104" s="3"/>
      <c r="G6104" s="3"/>
    </row>
    <row r="6105" spans="1:8" ht="18" x14ac:dyDescent="0.25">
      <c r="A6105" s="3"/>
      <c r="B6105" s="3"/>
      <c r="C6105" s="198"/>
      <c r="D6105" s="3"/>
      <c r="E6105" s="3"/>
      <c r="F6105" s="3"/>
      <c r="G6105" s="3"/>
    </row>
    <row r="6106" spans="1:8" ht="18" x14ac:dyDescent="0.25">
      <c r="A6106" s="3" t="s">
        <v>6</v>
      </c>
      <c r="B6106" s="3"/>
      <c r="C6106" s="198"/>
      <c r="D6106" s="3"/>
      <c r="E6106" s="3"/>
      <c r="F6106" s="3"/>
      <c r="G6106" s="3"/>
    </row>
    <row r="6107" spans="1:8" ht="15.75" x14ac:dyDescent="0.25">
      <c r="A6107" s="6"/>
      <c r="B6107" s="6"/>
      <c r="C6107" s="199"/>
      <c r="D6107" s="6"/>
      <c r="E6107" s="6"/>
      <c r="F6107" s="6"/>
      <c r="G6107" s="6"/>
    </row>
    <row r="6108" spans="1:8" ht="31.5" x14ac:dyDescent="0.2">
      <c r="A6108" s="7" t="s">
        <v>7</v>
      </c>
      <c r="B6108" s="7" t="s">
        <v>8</v>
      </c>
      <c r="C6108" s="8" t="s">
        <v>9</v>
      </c>
      <c r="D6108" s="7" t="s">
        <v>10</v>
      </c>
      <c r="E6108" s="7" t="s">
        <v>11</v>
      </c>
      <c r="F6108" s="7" t="s">
        <v>489</v>
      </c>
      <c r="G6108" s="8" t="s">
        <v>12</v>
      </c>
      <c r="H6108" s="122" t="s">
        <v>390</v>
      </c>
    </row>
    <row r="6109" spans="1:8" s="10" customFormat="1" ht="15.75" customHeight="1" x14ac:dyDescent="0.25">
      <c r="A6109" s="11">
        <v>1</v>
      </c>
      <c r="B6109" s="33" t="s">
        <v>23</v>
      </c>
      <c r="C6109" s="194" t="s">
        <v>51</v>
      </c>
      <c r="D6109" s="35" t="s">
        <v>495</v>
      </c>
      <c r="E6109" s="34">
        <v>5</v>
      </c>
      <c r="F6109" s="35">
        <v>48</v>
      </c>
      <c r="G6109" s="117">
        <f>+F6109*E6109</f>
        <v>240</v>
      </c>
      <c r="H6109" s="115" t="s">
        <v>436</v>
      </c>
    </row>
    <row r="6110" spans="1:8" s="10" customFormat="1" ht="15.75" customHeight="1" x14ac:dyDescent="0.25">
      <c r="A6110" s="11">
        <v>2</v>
      </c>
      <c r="B6110" s="33" t="s">
        <v>23</v>
      </c>
      <c r="C6110" s="194" t="s">
        <v>51</v>
      </c>
      <c r="D6110" s="35" t="s">
        <v>496</v>
      </c>
      <c r="E6110" s="34">
        <v>6</v>
      </c>
      <c r="F6110" s="35">
        <v>48</v>
      </c>
      <c r="G6110" s="117">
        <f>+F6110*E6110</f>
        <v>288</v>
      </c>
      <c r="H6110" s="115" t="s">
        <v>436</v>
      </c>
    </row>
    <row r="6111" spans="1:8" s="10" customFormat="1" ht="15.75" customHeight="1" x14ac:dyDescent="0.25">
      <c r="A6111" s="11">
        <v>3</v>
      </c>
      <c r="B6111" s="33" t="s">
        <v>23</v>
      </c>
      <c r="C6111" s="194" t="s">
        <v>51</v>
      </c>
      <c r="D6111" s="35" t="s">
        <v>496</v>
      </c>
      <c r="E6111" s="34">
        <v>1</v>
      </c>
      <c r="F6111" s="35">
        <v>24.5</v>
      </c>
      <c r="G6111" s="117">
        <f>+F6111*E6111</f>
        <v>24.5</v>
      </c>
      <c r="H6111" s="115" t="s">
        <v>436</v>
      </c>
    </row>
    <row r="6112" spans="1:8" s="10" customFormat="1" ht="15.75" customHeight="1" x14ac:dyDescent="0.25">
      <c r="A6112" s="168"/>
      <c r="B6112" s="169"/>
      <c r="C6112" s="213"/>
      <c r="D6112" s="170"/>
      <c r="E6112" s="171"/>
      <c r="F6112" s="170"/>
      <c r="G6112" s="172"/>
      <c r="H6112" s="173"/>
    </row>
    <row r="6113" spans="1:8" s="10" customFormat="1" ht="15.75" customHeight="1" x14ac:dyDescent="0.25">
      <c r="A6113" s="263" t="s">
        <v>13</v>
      </c>
      <c r="B6113" s="264"/>
      <c r="C6113" s="264"/>
      <c r="D6113" s="265"/>
      <c r="E6113" s="133">
        <f>SUM(E6109:E6112)</f>
        <v>12</v>
      </c>
      <c r="F6113" s="131"/>
      <c r="G6113" s="133">
        <f>SUM(G6109:G6112)</f>
        <v>552.5</v>
      </c>
      <c r="H6113" s="134"/>
    </row>
    <row r="6115" spans="1:8" ht="18" x14ac:dyDescent="0.25">
      <c r="A6115" s="3"/>
    </row>
    <row r="6116" spans="1:8" ht="18" x14ac:dyDescent="0.25">
      <c r="A6116" s="3"/>
    </row>
    <row r="6117" spans="1:8" x14ac:dyDescent="0.2">
      <c r="A6117" s="126"/>
      <c r="B6117" s="113"/>
    </row>
    <row r="6118" spans="1:8" x14ac:dyDescent="0.2">
      <c r="A6118" s="126"/>
      <c r="B6118" s="113"/>
    </row>
    <row r="6119" spans="1:8" ht="18" x14ac:dyDescent="0.25">
      <c r="A6119" s="3"/>
    </row>
    <row r="6120" spans="1:8" ht="18" x14ac:dyDescent="0.25">
      <c r="A6120" s="3"/>
    </row>
    <row r="6124" spans="1:8" ht="18" x14ac:dyDescent="0.25">
      <c r="A6124" s="3" t="s">
        <v>17</v>
      </c>
    </row>
    <row r="6125" spans="1:8" ht="18" x14ac:dyDescent="0.25">
      <c r="A6125" s="3" t="s">
        <v>18</v>
      </c>
    </row>
    <row r="6130" spans="1:1" ht="10.5" customHeight="1" x14ac:dyDescent="0.2"/>
    <row r="6143" spans="1:1" ht="15.75" x14ac:dyDescent="0.25">
      <c r="A6143" s="1" t="s">
        <v>497</v>
      </c>
    </row>
    <row r="6145" spans="1:8" ht="18" x14ac:dyDescent="0.25">
      <c r="A6145" s="3" t="s">
        <v>0</v>
      </c>
      <c r="B6145" s="4"/>
      <c r="G6145" s="5" t="s">
        <v>498</v>
      </c>
    </row>
    <row r="6146" spans="1:8" ht="18" x14ac:dyDescent="0.25">
      <c r="A6146" s="3"/>
      <c r="B6146" s="3" t="s">
        <v>1</v>
      </c>
      <c r="C6146" s="198"/>
      <c r="D6146" s="3"/>
      <c r="E6146" s="3"/>
      <c r="F6146" s="3"/>
      <c r="G6146" s="3"/>
    </row>
    <row r="6147" spans="1:8" ht="18" x14ac:dyDescent="0.25">
      <c r="A6147" s="3"/>
      <c r="B6147" s="3" t="s">
        <v>2</v>
      </c>
      <c r="C6147" s="198"/>
      <c r="D6147" s="3"/>
      <c r="E6147" s="3"/>
      <c r="F6147" s="3"/>
      <c r="G6147" s="3"/>
    </row>
    <row r="6148" spans="1:8" ht="18" x14ac:dyDescent="0.25">
      <c r="A6148" s="3"/>
      <c r="B6148" s="3"/>
      <c r="C6148" s="198"/>
      <c r="D6148" s="3"/>
      <c r="E6148" s="3"/>
      <c r="F6148" s="3"/>
      <c r="G6148" s="3"/>
    </row>
    <row r="6149" spans="1:8" ht="18" x14ac:dyDescent="0.25">
      <c r="A6149" s="111" t="s">
        <v>3</v>
      </c>
      <c r="B6149" s="5"/>
      <c r="C6149" s="198"/>
      <c r="D6149" s="5"/>
      <c r="E6149" s="3"/>
      <c r="F6149" s="5"/>
      <c r="G6149" s="3"/>
    </row>
    <row r="6150" spans="1:8" ht="18" x14ac:dyDescent="0.25">
      <c r="A6150" s="3"/>
      <c r="B6150" s="3" t="s">
        <v>4</v>
      </c>
      <c r="C6150" s="198"/>
      <c r="D6150" s="3"/>
      <c r="E6150" s="3"/>
      <c r="F6150" s="3"/>
      <c r="G6150" s="3"/>
    </row>
    <row r="6151" spans="1:8" ht="18" x14ac:dyDescent="0.25">
      <c r="A6151" s="3" t="s">
        <v>5</v>
      </c>
      <c r="B6151" s="3"/>
      <c r="C6151" s="198"/>
      <c r="D6151" s="3"/>
      <c r="E6151" s="3"/>
      <c r="F6151" s="3"/>
      <c r="G6151" s="3"/>
    </row>
    <row r="6152" spans="1:8" ht="18" x14ac:dyDescent="0.25">
      <c r="A6152" s="3"/>
      <c r="B6152" s="3"/>
      <c r="C6152" s="198"/>
      <c r="D6152" s="3"/>
      <c r="E6152" s="3"/>
      <c r="F6152" s="3"/>
      <c r="G6152" s="3"/>
    </row>
    <row r="6153" spans="1:8" ht="18" x14ac:dyDescent="0.25">
      <c r="A6153" s="3" t="s">
        <v>6</v>
      </c>
      <c r="B6153" s="3"/>
      <c r="C6153" s="198"/>
      <c r="D6153" s="3"/>
      <c r="E6153" s="3"/>
      <c r="F6153" s="3"/>
      <c r="G6153" s="3"/>
    </row>
    <row r="6154" spans="1:8" ht="15.75" x14ac:dyDescent="0.25">
      <c r="A6154" s="6"/>
      <c r="B6154" s="6"/>
      <c r="C6154" s="199"/>
      <c r="D6154" s="6"/>
      <c r="E6154" s="6"/>
      <c r="F6154" s="6"/>
      <c r="G6154" s="6"/>
    </row>
    <row r="6155" spans="1:8" ht="31.5" x14ac:dyDescent="0.2">
      <c r="A6155" s="7" t="s">
        <v>7</v>
      </c>
      <c r="B6155" s="7" t="s">
        <v>8</v>
      </c>
      <c r="C6155" s="8" t="s">
        <v>9</v>
      </c>
      <c r="D6155" s="7" t="s">
        <v>10</v>
      </c>
      <c r="E6155" s="7" t="s">
        <v>11</v>
      </c>
      <c r="F6155" s="7" t="s">
        <v>489</v>
      </c>
      <c r="G6155" s="8" t="s">
        <v>12</v>
      </c>
      <c r="H6155" s="122" t="s">
        <v>390</v>
      </c>
    </row>
    <row r="6156" spans="1:8" s="10" customFormat="1" ht="15.75" customHeight="1" x14ac:dyDescent="0.25">
      <c r="A6156" s="11">
        <v>1</v>
      </c>
      <c r="B6156" s="33" t="s">
        <v>264</v>
      </c>
      <c r="C6156" s="194" t="s">
        <v>465</v>
      </c>
      <c r="D6156" s="35" t="s">
        <v>474</v>
      </c>
      <c r="E6156" s="34">
        <v>1</v>
      </c>
      <c r="F6156" s="35">
        <v>19.5</v>
      </c>
      <c r="G6156" s="117">
        <v>19.5</v>
      </c>
      <c r="H6156" s="115"/>
    </row>
    <row r="6157" spans="1:8" s="10" customFormat="1" ht="15.75" customHeight="1" x14ac:dyDescent="0.25">
      <c r="A6157" s="11">
        <v>2</v>
      </c>
      <c r="B6157" s="33" t="s">
        <v>264</v>
      </c>
      <c r="C6157" s="194" t="s">
        <v>31</v>
      </c>
      <c r="D6157" s="35">
        <v>20</v>
      </c>
      <c r="E6157" s="34">
        <v>3</v>
      </c>
      <c r="F6157" s="35">
        <v>48</v>
      </c>
      <c r="G6157" s="117">
        <f>+F6157*E6157</f>
        <v>144</v>
      </c>
      <c r="H6157" s="115"/>
    </row>
    <row r="6158" spans="1:8" s="10" customFormat="1" ht="15.75" customHeight="1" x14ac:dyDescent="0.25">
      <c r="A6158" s="11">
        <v>3</v>
      </c>
      <c r="B6158" s="33" t="s">
        <v>264</v>
      </c>
      <c r="C6158" s="194" t="s">
        <v>31</v>
      </c>
      <c r="D6158" s="35">
        <v>20</v>
      </c>
      <c r="E6158" s="34">
        <v>1</v>
      </c>
      <c r="F6158" s="35">
        <v>54</v>
      </c>
      <c r="G6158" s="117">
        <f>+F6158*E6158</f>
        <v>54</v>
      </c>
      <c r="H6158" s="115"/>
    </row>
    <row r="6159" spans="1:8" s="10" customFormat="1" ht="15.75" customHeight="1" x14ac:dyDescent="0.25">
      <c r="A6159" s="11">
        <v>4</v>
      </c>
      <c r="B6159" s="33" t="s">
        <v>23</v>
      </c>
      <c r="C6159" s="194" t="s">
        <v>24</v>
      </c>
      <c r="D6159" s="35">
        <v>87</v>
      </c>
      <c r="E6159" s="34">
        <v>63</v>
      </c>
      <c r="F6159" s="35">
        <v>54</v>
      </c>
      <c r="G6159" s="117">
        <f>+F6159*E6159</f>
        <v>3402</v>
      </c>
      <c r="H6159" s="115"/>
    </row>
    <row r="6160" spans="1:8" s="10" customFormat="1" ht="15.75" customHeight="1" x14ac:dyDescent="0.25">
      <c r="A6160" s="168"/>
      <c r="B6160" s="169"/>
      <c r="C6160" s="213"/>
      <c r="D6160" s="170"/>
      <c r="E6160" s="171"/>
      <c r="F6160" s="170"/>
      <c r="G6160" s="172"/>
      <c r="H6160" s="173"/>
    </row>
    <row r="6161" spans="1:8" s="10" customFormat="1" ht="15.75" customHeight="1" x14ac:dyDescent="0.25">
      <c r="A6161" s="263" t="s">
        <v>13</v>
      </c>
      <c r="B6161" s="264"/>
      <c r="C6161" s="264"/>
      <c r="D6161" s="265"/>
      <c r="E6161" s="133">
        <f>SUM(E6156:E6160)</f>
        <v>68</v>
      </c>
      <c r="F6161" s="131"/>
      <c r="G6161" s="133">
        <f>SUM(G6156:G6160)</f>
        <v>3619.5</v>
      </c>
      <c r="H6161" s="134"/>
    </row>
    <row r="6163" spans="1:8" ht="18" x14ac:dyDescent="0.25">
      <c r="A6163" s="3"/>
    </row>
    <row r="6164" spans="1:8" ht="18" x14ac:dyDescent="0.25">
      <c r="A6164" s="3" t="s">
        <v>500</v>
      </c>
    </row>
    <row r="6165" spans="1:8" ht="27" x14ac:dyDescent="0.35">
      <c r="A6165" s="186" t="s">
        <v>499</v>
      </c>
      <c r="B6165" s="113"/>
      <c r="C6165" s="215"/>
    </row>
    <row r="6166" spans="1:8" x14ac:dyDescent="0.2">
      <c r="A6166" s="126"/>
      <c r="B6166" s="113"/>
    </row>
    <row r="6167" spans="1:8" ht="18" x14ac:dyDescent="0.25">
      <c r="A6167" s="3"/>
    </row>
    <row r="6168" spans="1:8" ht="18" x14ac:dyDescent="0.25">
      <c r="A6168" s="3"/>
    </row>
    <row r="6172" spans="1:8" ht="18" x14ac:dyDescent="0.25">
      <c r="A6172" s="3" t="s">
        <v>17</v>
      </c>
    </row>
    <row r="6173" spans="1:8" ht="18" x14ac:dyDescent="0.25">
      <c r="A6173" s="3" t="s">
        <v>18</v>
      </c>
    </row>
    <row r="6178" spans="1:7" ht="10.5" customHeight="1" x14ac:dyDescent="0.2"/>
    <row r="6189" spans="1:7" ht="15.75" x14ac:dyDescent="0.25">
      <c r="A6189" s="1" t="s">
        <v>501</v>
      </c>
    </row>
    <row r="6191" spans="1:7" ht="18" x14ac:dyDescent="0.25">
      <c r="A6191" s="3" t="s">
        <v>0</v>
      </c>
      <c r="B6191" s="4"/>
      <c r="G6191" s="5" t="s">
        <v>498</v>
      </c>
    </row>
    <row r="6192" spans="1:7" ht="18" x14ac:dyDescent="0.25">
      <c r="A6192" s="3"/>
      <c r="B6192" s="3" t="s">
        <v>1</v>
      </c>
      <c r="C6192" s="198"/>
      <c r="D6192" s="3"/>
      <c r="E6192" s="3"/>
      <c r="F6192" s="3"/>
      <c r="G6192" s="3"/>
    </row>
    <row r="6193" spans="1:8" ht="18" x14ac:dyDescent="0.25">
      <c r="A6193" s="3"/>
      <c r="B6193" s="3" t="s">
        <v>2</v>
      </c>
      <c r="C6193" s="198"/>
      <c r="D6193" s="3"/>
      <c r="E6193" s="3"/>
      <c r="F6193" s="3"/>
      <c r="G6193" s="3"/>
    </row>
    <row r="6194" spans="1:8" ht="18" x14ac:dyDescent="0.25">
      <c r="A6194" s="3"/>
      <c r="B6194" s="3"/>
      <c r="C6194" s="198"/>
      <c r="D6194" s="3"/>
      <c r="E6194" s="3"/>
      <c r="F6194" s="3"/>
      <c r="G6194" s="3"/>
    </row>
    <row r="6195" spans="1:8" ht="18" x14ac:dyDescent="0.25">
      <c r="A6195" s="111" t="s">
        <v>3</v>
      </c>
      <c r="B6195" s="5"/>
      <c r="C6195" s="198"/>
      <c r="D6195" s="5"/>
      <c r="E6195" s="3"/>
      <c r="F6195" s="5"/>
      <c r="G6195" s="3"/>
    </row>
    <row r="6196" spans="1:8" ht="18" x14ac:dyDescent="0.25">
      <c r="A6196" s="3"/>
      <c r="B6196" s="3" t="s">
        <v>4</v>
      </c>
      <c r="C6196" s="198"/>
      <c r="D6196" s="3"/>
      <c r="E6196" s="3"/>
      <c r="F6196" s="3"/>
      <c r="G6196" s="3"/>
    </row>
    <row r="6197" spans="1:8" ht="18" x14ac:dyDescent="0.25">
      <c r="A6197" s="3" t="s">
        <v>5</v>
      </c>
      <c r="B6197" s="3"/>
      <c r="C6197" s="198"/>
      <c r="D6197" s="3"/>
      <c r="E6197" s="3"/>
      <c r="F6197" s="3"/>
      <c r="G6197" s="3"/>
    </row>
    <row r="6198" spans="1:8" ht="18" x14ac:dyDescent="0.25">
      <c r="A6198" s="3"/>
      <c r="B6198" s="3"/>
      <c r="C6198" s="198"/>
      <c r="D6198" s="3"/>
      <c r="E6198" s="3"/>
      <c r="F6198" s="3"/>
      <c r="G6198" s="3"/>
    </row>
    <row r="6199" spans="1:8" ht="18" x14ac:dyDescent="0.25">
      <c r="A6199" s="3" t="s">
        <v>6</v>
      </c>
      <c r="B6199" s="3"/>
      <c r="C6199" s="198"/>
      <c r="D6199" s="3"/>
      <c r="E6199" s="3"/>
      <c r="F6199" s="3"/>
      <c r="G6199" s="3"/>
    </row>
    <row r="6200" spans="1:8" ht="15.75" x14ac:dyDescent="0.25">
      <c r="A6200" s="6"/>
      <c r="B6200" s="6"/>
      <c r="C6200" s="199"/>
      <c r="D6200" s="6"/>
      <c r="E6200" s="6"/>
      <c r="F6200" s="6"/>
      <c r="G6200" s="6"/>
    </row>
    <row r="6201" spans="1:8" ht="31.5" x14ac:dyDescent="0.2">
      <c r="A6201" s="7" t="s">
        <v>7</v>
      </c>
      <c r="B6201" s="7" t="s">
        <v>8</v>
      </c>
      <c r="C6201" s="8" t="s">
        <v>9</v>
      </c>
      <c r="D6201" s="7" t="s">
        <v>10</v>
      </c>
      <c r="E6201" s="7" t="s">
        <v>11</v>
      </c>
      <c r="F6201" s="7" t="s">
        <v>489</v>
      </c>
      <c r="G6201" s="8" t="s">
        <v>12</v>
      </c>
      <c r="H6201" s="122" t="s">
        <v>390</v>
      </c>
    </row>
    <row r="6202" spans="1:8" s="10" customFormat="1" ht="15.75" customHeight="1" x14ac:dyDescent="0.25">
      <c r="A6202" s="11">
        <v>1</v>
      </c>
      <c r="B6202" s="33" t="s">
        <v>264</v>
      </c>
      <c r="C6202" s="194" t="s">
        <v>465</v>
      </c>
      <c r="D6202" s="35" t="s">
        <v>474</v>
      </c>
      <c r="E6202" s="34">
        <v>1</v>
      </c>
      <c r="F6202" s="35">
        <v>19.5</v>
      </c>
      <c r="G6202" s="117">
        <v>19.5</v>
      </c>
      <c r="H6202" s="115"/>
    </row>
    <row r="6203" spans="1:8" s="10" customFormat="1" ht="15.75" customHeight="1" x14ac:dyDescent="0.25">
      <c r="A6203" s="11">
        <v>2</v>
      </c>
      <c r="B6203" s="33" t="s">
        <v>264</v>
      </c>
      <c r="C6203" s="194" t="s">
        <v>31</v>
      </c>
      <c r="D6203" s="35">
        <v>20</v>
      </c>
      <c r="E6203" s="34">
        <v>3</v>
      </c>
      <c r="F6203" s="35">
        <v>48</v>
      </c>
      <c r="G6203" s="117">
        <f>+F6203*E6203</f>
        <v>144</v>
      </c>
      <c r="H6203" s="115"/>
    </row>
    <row r="6204" spans="1:8" s="10" customFormat="1" ht="15.75" customHeight="1" x14ac:dyDescent="0.25">
      <c r="A6204" s="11">
        <v>3</v>
      </c>
      <c r="B6204" s="33" t="s">
        <v>264</v>
      </c>
      <c r="C6204" s="194" t="s">
        <v>31</v>
      </c>
      <c r="D6204" s="35">
        <v>20</v>
      </c>
      <c r="E6204" s="34">
        <v>1</v>
      </c>
      <c r="F6204" s="35">
        <v>54</v>
      </c>
      <c r="G6204" s="117">
        <f>+F6204*E6204</f>
        <v>54</v>
      </c>
      <c r="H6204" s="115"/>
    </row>
    <row r="6205" spans="1:8" s="10" customFormat="1" ht="15.75" customHeight="1" x14ac:dyDescent="0.25">
      <c r="A6205" s="11">
        <v>4</v>
      </c>
      <c r="B6205" s="33" t="s">
        <v>23</v>
      </c>
      <c r="C6205" s="194" t="s">
        <v>24</v>
      </c>
      <c r="D6205" s="35">
        <v>87</v>
      </c>
      <c r="E6205" s="34">
        <v>63</v>
      </c>
      <c r="F6205" s="35">
        <v>54</v>
      </c>
      <c r="G6205" s="117">
        <f>+F6205*E6205</f>
        <v>3402</v>
      </c>
      <c r="H6205" s="115"/>
    </row>
    <row r="6206" spans="1:8" s="10" customFormat="1" ht="15.75" customHeight="1" x14ac:dyDescent="0.25">
      <c r="A6206" s="168"/>
      <c r="B6206" s="169"/>
      <c r="C6206" s="213"/>
      <c r="D6206" s="170"/>
      <c r="E6206" s="171"/>
      <c r="F6206" s="170"/>
      <c r="G6206" s="172"/>
      <c r="H6206" s="173"/>
    </row>
    <row r="6207" spans="1:8" s="10" customFormat="1" ht="15.75" customHeight="1" x14ac:dyDescent="0.25">
      <c r="A6207" s="263" t="s">
        <v>13</v>
      </c>
      <c r="B6207" s="264"/>
      <c r="C6207" s="264"/>
      <c r="D6207" s="265"/>
      <c r="E6207" s="133">
        <f>SUM(E6202:E6206)</f>
        <v>68</v>
      </c>
      <c r="F6207" s="131"/>
      <c r="G6207" s="133">
        <f>SUM(G6202:G6206)</f>
        <v>3619.5</v>
      </c>
      <c r="H6207" s="134"/>
    </row>
    <row r="6209" spans="1:3" ht="18" x14ac:dyDescent="0.25">
      <c r="A6209" s="3"/>
    </row>
    <row r="6210" spans="1:3" ht="18" x14ac:dyDescent="0.25">
      <c r="A6210" s="3" t="s">
        <v>500</v>
      </c>
    </row>
    <row r="6211" spans="1:3" ht="27" x14ac:dyDescent="0.35">
      <c r="A6211" s="186" t="s">
        <v>499</v>
      </c>
      <c r="B6211" s="113"/>
      <c r="C6211" s="215"/>
    </row>
    <row r="6212" spans="1:3" x14ac:dyDescent="0.2">
      <c r="A6212" s="126"/>
      <c r="B6212" s="113"/>
    </row>
    <row r="6213" spans="1:3" ht="18" x14ac:dyDescent="0.25">
      <c r="A6213" s="3"/>
    </row>
    <row r="6214" spans="1:3" ht="18" x14ac:dyDescent="0.25">
      <c r="A6214" s="3"/>
    </row>
    <row r="6218" spans="1:3" ht="18" x14ac:dyDescent="0.25">
      <c r="A6218" s="3" t="s">
        <v>17</v>
      </c>
    </row>
    <row r="6219" spans="1:3" ht="18" x14ac:dyDescent="0.25">
      <c r="A6219" s="3" t="s">
        <v>18</v>
      </c>
    </row>
    <row r="6224" spans="1:3" ht="10.5" customHeight="1" x14ac:dyDescent="0.2"/>
    <row r="6231" spans="1:7" ht="15.75" x14ac:dyDescent="0.25">
      <c r="A6231" s="1" t="s">
        <v>501</v>
      </c>
    </row>
    <row r="6233" spans="1:7" ht="18" x14ac:dyDescent="0.25">
      <c r="A6233" s="3" t="s">
        <v>0</v>
      </c>
      <c r="B6233" s="4"/>
      <c r="G6233" s="5" t="s">
        <v>502</v>
      </c>
    </row>
    <row r="6234" spans="1:7" ht="18" x14ac:dyDescent="0.25">
      <c r="A6234" s="3"/>
      <c r="B6234" s="3" t="s">
        <v>1</v>
      </c>
      <c r="C6234" s="198"/>
      <c r="D6234" s="3"/>
      <c r="E6234" s="3"/>
      <c r="F6234" s="3"/>
      <c r="G6234" s="3"/>
    </row>
    <row r="6235" spans="1:7" ht="18" x14ac:dyDescent="0.25">
      <c r="A6235" s="3"/>
      <c r="B6235" s="3" t="s">
        <v>2</v>
      </c>
      <c r="C6235" s="198"/>
      <c r="D6235" s="3"/>
      <c r="E6235" s="3"/>
      <c r="F6235" s="3"/>
      <c r="G6235" s="3"/>
    </row>
    <row r="6236" spans="1:7" ht="18" x14ac:dyDescent="0.25">
      <c r="A6236" s="3"/>
      <c r="B6236" s="3"/>
      <c r="C6236" s="198"/>
      <c r="D6236" s="3"/>
      <c r="E6236" s="3"/>
      <c r="F6236" s="3"/>
      <c r="G6236" s="3"/>
    </row>
    <row r="6237" spans="1:7" ht="18" x14ac:dyDescent="0.25">
      <c r="A6237" s="111" t="s">
        <v>3</v>
      </c>
      <c r="B6237" s="5"/>
      <c r="C6237" s="198"/>
      <c r="D6237" s="5"/>
      <c r="E6237" s="3"/>
      <c r="F6237" s="5"/>
      <c r="G6237" s="3"/>
    </row>
    <row r="6238" spans="1:7" ht="18" x14ac:dyDescent="0.25">
      <c r="A6238" s="3"/>
      <c r="B6238" s="3" t="s">
        <v>4</v>
      </c>
      <c r="C6238" s="198"/>
      <c r="D6238" s="3"/>
      <c r="E6238" s="3"/>
      <c r="F6238" s="3"/>
      <c r="G6238" s="3"/>
    </row>
    <row r="6239" spans="1:7" ht="18" x14ac:dyDescent="0.25">
      <c r="A6239" s="3" t="s">
        <v>5</v>
      </c>
      <c r="B6239" s="3"/>
      <c r="C6239" s="198"/>
      <c r="D6239" s="3"/>
      <c r="E6239" s="3"/>
      <c r="F6239" s="3"/>
      <c r="G6239" s="3"/>
    </row>
    <row r="6240" spans="1:7" ht="18" x14ac:dyDescent="0.25">
      <c r="A6240" s="3"/>
      <c r="B6240" s="3"/>
      <c r="C6240" s="198"/>
      <c r="D6240" s="3"/>
      <c r="E6240" s="3"/>
      <c r="F6240" s="3"/>
      <c r="G6240" s="3"/>
    </row>
    <row r="6241" spans="1:8" ht="18" x14ac:dyDescent="0.25">
      <c r="A6241" s="3" t="s">
        <v>6</v>
      </c>
      <c r="B6241" s="3"/>
      <c r="C6241" s="198"/>
      <c r="D6241" s="3"/>
      <c r="E6241" s="3"/>
      <c r="F6241" s="3"/>
      <c r="G6241" s="3"/>
    </row>
    <row r="6242" spans="1:8" ht="15.75" x14ac:dyDescent="0.25">
      <c r="A6242" s="6"/>
      <c r="B6242" s="6"/>
      <c r="C6242" s="199"/>
      <c r="D6242" s="6"/>
      <c r="E6242" s="6"/>
      <c r="F6242" s="6"/>
      <c r="G6242" s="6"/>
    </row>
    <row r="6243" spans="1:8" ht="31.5" x14ac:dyDescent="0.2">
      <c r="A6243" s="7" t="s">
        <v>7</v>
      </c>
      <c r="B6243" s="7" t="s">
        <v>8</v>
      </c>
      <c r="C6243" s="8" t="s">
        <v>9</v>
      </c>
      <c r="D6243" s="7" t="s">
        <v>10</v>
      </c>
      <c r="E6243" s="7" t="s">
        <v>11</v>
      </c>
      <c r="F6243" s="7" t="s">
        <v>489</v>
      </c>
      <c r="G6243" s="8" t="s">
        <v>12</v>
      </c>
      <c r="H6243" s="122" t="s">
        <v>390</v>
      </c>
    </row>
    <row r="6244" spans="1:8" s="10" customFormat="1" ht="15.75" customHeight="1" x14ac:dyDescent="0.25">
      <c r="A6244" s="11">
        <v>1</v>
      </c>
      <c r="B6244" s="33" t="s">
        <v>23</v>
      </c>
      <c r="C6244" s="194" t="s">
        <v>24</v>
      </c>
      <c r="D6244" s="35">
        <v>87</v>
      </c>
      <c r="E6244" s="34">
        <v>17</v>
      </c>
      <c r="F6244" s="35">
        <v>54</v>
      </c>
      <c r="G6244" s="117">
        <f>+F6244*E6244</f>
        <v>918</v>
      </c>
      <c r="H6244" s="115" t="s">
        <v>164</v>
      </c>
    </row>
    <row r="6245" spans="1:8" s="10" customFormat="1" ht="15.75" customHeight="1" x14ac:dyDescent="0.25">
      <c r="A6245" s="11">
        <v>2</v>
      </c>
      <c r="B6245" s="33" t="s">
        <v>264</v>
      </c>
      <c r="C6245" s="194" t="s">
        <v>24</v>
      </c>
      <c r="D6245" s="35">
        <v>87</v>
      </c>
      <c r="E6245" s="34">
        <v>6</v>
      </c>
      <c r="F6245" s="35">
        <v>54</v>
      </c>
      <c r="G6245" s="117">
        <f>+F6245*E6245</f>
        <v>324</v>
      </c>
      <c r="H6245" s="115" t="s">
        <v>164</v>
      </c>
    </row>
    <row r="6246" spans="1:8" s="10" customFormat="1" ht="15.75" customHeight="1" x14ac:dyDescent="0.25">
      <c r="A6246" s="11">
        <v>3</v>
      </c>
      <c r="B6246" s="33" t="s">
        <v>264</v>
      </c>
      <c r="C6246" s="194" t="s">
        <v>24</v>
      </c>
      <c r="D6246" s="35">
        <v>87</v>
      </c>
      <c r="E6246" s="34">
        <v>1</v>
      </c>
      <c r="F6246" s="35">
        <v>49</v>
      </c>
      <c r="G6246" s="117">
        <f>+F6246*E6246</f>
        <v>49</v>
      </c>
      <c r="H6246" s="115" t="s">
        <v>164</v>
      </c>
    </row>
    <row r="6247" spans="1:8" s="10" customFormat="1" ht="15.75" customHeight="1" x14ac:dyDescent="0.25">
      <c r="A6247" s="168"/>
      <c r="B6247" s="169"/>
      <c r="C6247" s="213"/>
      <c r="D6247" s="170"/>
      <c r="E6247" s="171"/>
      <c r="F6247" s="170"/>
      <c r="G6247" s="172"/>
      <c r="H6247" s="173"/>
    </row>
    <row r="6248" spans="1:8" s="10" customFormat="1" ht="15.75" customHeight="1" x14ac:dyDescent="0.25">
      <c r="A6248" s="263" t="s">
        <v>13</v>
      </c>
      <c r="B6248" s="264"/>
      <c r="C6248" s="264"/>
      <c r="D6248" s="265"/>
      <c r="E6248" s="133">
        <f>SUM(E6244:E6247)</f>
        <v>24</v>
      </c>
      <c r="F6248" s="131"/>
      <c r="G6248" s="133">
        <f>SUM(G6244:G6247)</f>
        <v>1291</v>
      </c>
      <c r="H6248" s="134"/>
    </row>
    <row r="6250" spans="1:8" ht="18" x14ac:dyDescent="0.25">
      <c r="A6250" s="3"/>
    </row>
    <row r="6251" spans="1:8" ht="18" x14ac:dyDescent="0.25">
      <c r="A6251" s="3" t="s">
        <v>500</v>
      </c>
    </row>
    <row r="6252" spans="1:8" ht="27" x14ac:dyDescent="0.35">
      <c r="A6252" s="186" t="s">
        <v>503</v>
      </c>
      <c r="B6252" s="113"/>
      <c r="C6252" s="215"/>
    </row>
    <row r="6253" spans="1:8" x14ac:dyDescent="0.2">
      <c r="A6253" s="126"/>
      <c r="B6253" s="113"/>
    </row>
    <row r="6254" spans="1:8" ht="18" x14ac:dyDescent="0.25">
      <c r="A6254" s="3"/>
    </row>
    <row r="6255" spans="1:8" ht="18" x14ac:dyDescent="0.25">
      <c r="A6255" s="3"/>
    </row>
    <row r="6259" spans="1:1" ht="18" x14ac:dyDescent="0.25">
      <c r="A6259" s="3" t="s">
        <v>17</v>
      </c>
    </row>
    <row r="6260" spans="1:1" ht="18" x14ac:dyDescent="0.25">
      <c r="A6260" s="3" t="s">
        <v>18</v>
      </c>
    </row>
    <row r="6265" spans="1:1" ht="10.5" customHeight="1" x14ac:dyDescent="0.2"/>
    <row r="6277" spans="1:7" ht="15.75" x14ac:dyDescent="0.25">
      <c r="A6277" s="1" t="s">
        <v>504</v>
      </c>
    </row>
    <row r="6279" spans="1:7" ht="18" x14ac:dyDescent="0.25">
      <c r="A6279" s="3" t="s">
        <v>0</v>
      </c>
      <c r="B6279" s="4"/>
      <c r="G6279" s="5" t="s">
        <v>502</v>
      </c>
    </row>
    <row r="6280" spans="1:7" ht="18" x14ac:dyDescent="0.25">
      <c r="A6280" s="3"/>
      <c r="B6280" s="3" t="s">
        <v>1</v>
      </c>
      <c r="C6280" s="198"/>
      <c r="D6280" s="3"/>
      <c r="E6280" s="3"/>
      <c r="F6280" s="3"/>
      <c r="G6280" s="3"/>
    </row>
    <row r="6281" spans="1:7" ht="18" x14ac:dyDescent="0.25">
      <c r="A6281" s="3"/>
      <c r="B6281" s="3" t="s">
        <v>2</v>
      </c>
      <c r="C6281" s="198"/>
      <c r="D6281" s="3"/>
      <c r="E6281" s="3"/>
      <c r="F6281" s="3"/>
      <c r="G6281" s="3"/>
    </row>
    <row r="6282" spans="1:7" ht="18" x14ac:dyDescent="0.25">
      <c r="A6282" s="3"/>
      <c r="B6282" s="3"/>
      <c r="C6282" s="198"/>
      <c r="D6282" s="3"/>
      <c r="E6282" s="3"/>
      <c r="F6282" s="3"/>
      <c r="G6282" s="3"/>
    </row>
    <row r="6283" spans="1:7" ht="18" x14ac:dyDescent="0.25">
      <c r="A6283" s="111" t="s">
        <v>3</v>
      </c>
      <c r="B6283" s="5"/>
      <c r="C6283" s="198"/>
      <c r="D6283" s="5"/>
      <c r="E6283" s="3"/>
      <c r="F6283" s="5"/>
      <c r="G6283" s="3"/>
    </row>
    <row r="6284" spans="1:7" ht="18" x14ac:dyDescent="0.25">
      <c r="A6284" s="3"/>
      <c r="B6284" s="3" t="s">
        <v>4</v>
      </c>
      <c r="C6284" s="198"/>
      <c r="D6284" s="3"/>
      <c r="E6284" s="3"/>
      <c r="F6284" s="3"/>
      <c r="G6284" s="3"/>
    </row>
    <row r="6285" spans="1:7" ht="18" x14ac:dyDescent="0.25">
      <c r="A6285" s="3" t="s">
        <v>5</v>
      </c>
      <c r="B6285" s="3"/>
      <c r="C6285" s="198"/>
      <c r="D6285" s="3"/>
      <c r="E6285" s="3"/>
      <c r="F6285" s="3"/>
      <c r="G6285" s="3"/>
    </row>
    <row r="6286" spans="1:7" ht="18" x14ac:dyDescent="0.25">
      <c r="A6286" s="3"/>
      <c r="B6286" s="3"/>
      <c r="C6286" s="198"/>
      <c r="D6286" s="3"/>
      <c r="E6286" s="3"/>
      <c r="F6286" s="3"/>
      <c r="G6286" s="3"/>
    </row>
    <row r="6287" spans="1:7" ht="18" x14ac:dyDescent="0.25">
      <c r="A6287" s="3" t="s">
        <v>6</v>
      </c>
      <c r="B6287" s="3"/>
      <c r="C6287" s="198"/>
      <c r="D6287" s="3"/>
      <c r="E6287" s="3"/>
      <c r="F6287" s="3"/>
      <c r="G6287" s="3"/>
    </row>
    <row r="6288" spans="1:7" ht="15.75" x14ac:dyDescent="0.25">
      <c r="A6288" s="6"/>
      <c r="B6288" s="6"/>
      <c r="C6288" s="199"/>
      <c r="D6288" s="6"/>
      <c r="E6288" s="6"/>
      <c r="F6288" s="6"/>
      <c r="G6288" s="6"/>
    </row>
    <row r="6289" spans="1:8" ht="31.5" x14ac:dyDescent="0.2">
      <c r="A6289" s="7" t="s">
        <v>7</v>
      </c>
      <c r="B6289" s="7" t="s">
        <v>8</v>
      </c>
      <c r="C6289" s="8" t="s">
        <v>9</v>
      </c>
      <c r="D6289" s="7" t="s">
        <v>10</v>
      </c>
      <c r="E6289" s="7" t="s">
        <v>11</v>
      </c>
      <c r="F6289" s="7" t="s">
        <v>489</v>
      </c>
      <c r="G6289" s="8" t="s">
        <v>12</v>
      </c>
      <c r="H6289" s="122" t="s">
        <v>390</v>
      </c>
    </row>
    <row r="6290" spans="1:8" s="10" customFormat="1" ht="15.75" customHeight="1" x14ac:dyDescent="0.25">
      <c r="A6290" s="11">
        <v>1</v>
      </c>
      <c r="B6290" s="33" t="s">
        <v>19</v>
      </c>
      <c r="C6290" s="194" t="s">
        <v>20</v>
      </c>
      <c r="D6290" s="35">
        <v>171</v>
      </c>
      <c r="E6290" s="34">
        <v>4</v>
      </c>
      <c r="F6290" s="35" t="s">
        <v>505</v>
      </c>
      <c r="G6290" s="117">
        <f>48+48+8+6</f>
        <v>110</v>
      </c>
      <c r="H6290" s="115"/>
    </row>
    <row r="6291" spans="1:8" s="10" customFormat="1" ht="15.75" customHeight="1" x14ac:dyDescent="0.25">
      <c r="A6291" s="11">
        <v>2</v>
      </c>
      <c r="B6291" s="33" t="s">
        <v>19</v>
      </c>
      <c r="C6291" s="194" t="s">
        <v>20</v>
      </c>
      <c r="D6291" s="35">
        <v>168</v>
      </c>
      <c r="E6291" s="34">
        <v>4</v>
      </c>
      <c r="F6291" s="35" t="s">
        <v>505</v>
      </c>
      <c r="G6291" s="117">
        <f>3*48+1*7.5</f>
        <v>151.5</v>
      </c>
      <c r="H6291" s="115"/>
    </row>
    <row r="6292" spans="1:8" s="10" customFormat="1" ht="15.75" customHeight="1" x14ac:dyDescent="0.25">
      <c r="A6292" s="11">
        <v>3</v>
      </c>
      <c r="B6292" s="33" t="s">
        <v>19</v>
      </c>
      <c r="C6292" s="194" t="s">
        <v>20</v>
      </c>
      <c r="D6292" s="35" t="s">
        <v>119</v>
      </c>
      <c r="E6292" s="34">
        <v>2</v>
      </c>
      <c r="F6292" s="35" t="s">
        <v>506</v>
      </c>
      <c r="G6292" s="117">
        <f>1*46+1*48</f>
        <v>94</v>
      </c>
      <c r="H6292" s="115"/>
    </row>
    <row r="6293" spans="1:8" s="10" customFormat="1" ht="15.75" customHeight="1" x14ac:dyDescent="0.25">
      <c r="A6293" s="11">
        <v>4</v>
      </c>
      <c r="B6293" s="33" t="s">
        <v>19</v>
      </c>
      <c r="C6293" s="194" t="s">
        <v>20</v>
      </c>
      <c r="D6293" s="35" t="s">
        <v>342</v>
      </c>
      <c r="E6293" s="34">
        <v>1</v>
      </c>
      <c r="F6293" s="35" t="s">
        <v>506</v>
      </c>
      <c r="G6293" s="117">
        <v>26</v>
      </c>
      <c r="H6293" s="115"/>
    </row>
    <row r="6294" spans="1:8" s="10" customFormat="1" ht="15.75" customHeight="1" x14ac:dyDescent="0.25">
      <c r="A6294" s="11">
        <v>5</v>
      </c>
      <c r="B6294" s="33" t="s">
        <v>19</v>
      </c>
      <c r="C6294" s="194" t="s">
        <v>20</v>
      </c>
      <c r="D6294" s="35">
        <v>161</v>
      </c>
      <c r="E6294" s="34">
        <v>1</v>
      </c>
      <c r="F6294" s="35" t="s">
        <v>505</v>
      </c>
      <c r="G6294" s="117">
        <v>14</v>
      </c>
      <c r="H6294" s="115"/>
    </row>
    <row r="6295" spans="1:8" s="10" customFormat="1" ht="15.75" customHeight="1" x14ac:dyDescent="0.25">
      <c r="A6295" s="11">
        <v>6</v>
      </c>
      <c r="B6295" s="33" t="s">
        <v>19</v>
      </c>
      <c r="C6295" s="194" t="s">
        <v>20</v>
      </c>
      <c r="D6295" s="35" t="s">
        <v>484</v>
      </c>
      <c r="E6295" s="34">
        <v>3</v>
      </c>
      <c r="F6295" s="35" t="s">
        <v>506</v>
      </c>
      <c r="G6295" s="117">
        <f>2*48+1*7</f>
        <v>103</v>
      </c>
      <c r="H6295" s="115"/>
    </row>
    <row r="6296" spans="1:8" s="10" customFormat="1" ht="15.75" customHeight="1" x14ac:dyDescent="0.25">
      <c r="A6296" s="11">
        <v>7</v>
      </c>
      <c r="B6296" s="33" t="s">
        <v>19</v>
      </c>
      <c r="C6296" s="194" t="s">
        <v>52</v>
      </c>
      <c r="D6296" s="35" t="s">
        <v>123</v>
      </c>
      <c r="E6296" s="34">
        <v>1</v>
      </c>
      <c r="F6296" s="35"/>
      <c r="G6296" s="117">
        <v>34</v>
      </c>
      <c r="H6296" s="115"/>
    </row>
    <row r="6297" spans="1:8" s="10" customFormat="1" ht="15.75" customHeight="1" x14ac:dyDescent="0.25">
      <c r="A6297" s="168"/>
      <c r="B6297" s="169"/>
      <c r="C6297" s="213"/>
      <c r="D6297" s="170"/>
      <c r="E6297" s="171"/>
      <c r="F6297" s="170"/>
      <c r="G6297" s="172"/>
      <c r="H6297" s="173"/>
    </row>
    <row r="6298" spans="1:8" s="10" customFormat="1" ht="15.75" customHeight="1" x14ac:dyDescent="0.25">
      <c r="A6298" s="263" t="s">
        <v>13</v>
      </c>
      <c r="B6298" s="264"/>
      <c r="C6298" s="264"/>
      <c r="D6298" s="265"/>
      <c r="E6298" s="133">
        <f>SUM(E6290:E6297)</f>
        <v>16</v>
      </c>
      <c r="F6298" s="131"/>
      <c r="G6298" s="133">
        <f>SUM(G6290:G6297)</f>
        <v>532.5</v>
      </c>
      <c r="H6298" s="134"/>
    </row>
    <row r="6300" spans="1:8" ht="18" x14ac:dyDescent="0.25">
      <c r="A6300" s="3"/>
    </row>
    <row r="6301" spans="1:8" ht="18" x14ac:dyDescent="0.25">
      <c r="A6301" s="3" t="s">
        <v>500</v>
      </c>
    </row>
    <row r="6302" spans="1:8" ht="27" x14ac:dyDescent="0.35">
      <c r="A6302" s="186" t="s">
        <v>503</v>
      </c>
      <c r="B6302" s="113"/>
      <c r="C6302" s="215"/>
    </row>
    <row r="6303" spans="1:8" x14ac:dyDescent="0.2">
      <c r="A6303" s="126"/>
      <c r="B6303" s="113"/>
    </row>
    <row r="6304" spans="1:8" ht="18" x14ac:dyDescent="0.25">
      <c r="A6304" s="3"/>
    </row>
    <row r="6305" spans="1:1" ht="18" x14ac:dyDescent="0.25">
      <c r="A6305" s="3"/>
    </row>
    <row r="6309" spans="1:1" ht="18" x14ac:dyDescent="0.25">
      <c r="A6309" s="3" t="s">
        <v>17</v>
      </c>
    </row>
    <row r="6310" spans="1:1" ht="18" x14ac:dyDescent="0.25">
      <c r="A6310" s="3" t="s">
        <v>18</v>
      </c>
    </row>
    <row r="6315" spans="1:1" ht="10.5" customHeight="1" x14ac:dyDescent="0.2"/>
    <row r="6322" spans="1:8" ht="15.75" x14ac:dyDescent="0.25">
      <c r="A6322" s="1" t="s">
        <v>507</v>
      </c>
    </row>
    <row r="6324" spans="1:8" ht="18" x14ac:dyDescent="0.25">
      <c r="A6324" s="3" t="s">
        <v>0</v>
      </c>
      <c r="B6324" s="4"/>
      <c r="G6324" s="5" t="s">
        <v>508</v>
      </c>
    </row>
    <row r="6325" spans="1:8" ht="18" x14ac:dyDescent="0.25">
      <c r="A6325" s="3"/>
      <c r="B6325" s="3" t="s">
        <v>1</v>
      </c>
      <c r="C6325" s="198"/>
      <c r="D6325" s="3"/>
      <c r="E6325" s="3"/>
      <c r="F6325" s="3"/>
      <c r="G6325" s="3"/>
    </row>
    <row r="6326" spans="1:8" ht="18" x14ac:dyDescent="0.25">
      <c r="A6326" s="3"/>
      <c r="B6326" s="3" t="s">
        <v>2</v>
      </c>
      <c r="C6326" s="198"/>
      <c r="D6326" s="3"/>
      <c r="E6326" s="3"/>
      <c r="F6326" s="3"/>
      <c r="G6326" s="3"/>
    </row>
    <row r="6327" spans="1:8" ht="18" x14ac:dyDescent="0.25">
      <c r="A6327" s="3"/>
      <c r="B6327" s="3"/>
      <c r="C6327" s="198"/>
      <c r="D6327" s="3"/>
      <c r="E6327" s="3"/>
      <c r="F6327" s="3"/>
      <c r="G6327" s="3"/>
    </row>
    <row r="6328" spans="1:8" ht="18" x14ac:dyDescent="0.25">
      <c r="A6328" s="111" t="s">
        <v>3</v>
      </c>
      <c r="B6328" s="5"/>
      <c r="C6328" s="198"/>
      <c r="D6328" s="5"/>
      <c r="E6328" s="3"/>
      <c r="F6328" s="5"/>
      <c r="G6328" s="3"/>
    </row>
    <row r="6329" spans="1:8" ht="18" x14ac:dyDescent="0.25">
      <c r="A6329" s="3"/>
      <c r="B6329" s="3" t="s">
        <v>4</v>
      </c>
      <c r="C6329" s="198"/>
      <c r="D6329" s="3"/>
      <c r="E6329" s="3"/>
      <c r="F6329" s="3"/>
      <c r="G6329" s="3"/>
    </row>
    <row r="6330" spans="1:8" ht="18" x14ac:dyDescent="0.25">
      <c r="A6330" s="3" t="s">
        <v>5</v>
      </c>
      <c r="B6330" s="3"/>
      <c r="C6330" s="198"/>
      <c r="D6330" s="3"/>
      <c r="E6330" s="3"/>
      <c r="F6330" s="3"/>
      <c r="G6330" s="3"/>
    </row>
    <row r="6331" spans="1:8" ht="18" x14ac:dyDescent="0.25">
      <c r="A6331" s="3"/>
      <c r="B6331" s="3"/>
      <c r="C6331" s="198"/>
      <c r="D6331" s="3"/>
      <c r="E6331" s="3"/>
      <c r="F6331" s="3"/>
      <c r="G6331" s="3"/>
    </row>
    <row r="6332" spans="1:8" ht="18" x14ac:dyDescent="0.25">
      <c r="A6332" s="3" t="s">
        <v>6</v>
      </c>
      <c r="B6332" s="3"/>
      <c r="C6332" s="198"/>
      <c r="D6332" s="3"/>
      <c r="E6332" s="3"/>
      <c r="F6332" s="3"/>
      <c r="G6332" s="3"/>
    </row>
    <row r="6333" spans="1:8" ht="15.75" x14ac:dyDescent="0.25">
      <c r="A6333" s="6"/>
      <c r="B6333" s="6"/>
      <c r="C6333" s="199"/>
      <c r="D6333" s="6"/>
      <c r="E6333" s="6"/>
      <c r="F6333" s="6"/>
      <c r="G6333" s="6"/>
    </row>
    <row r="6334" spans="1:8" ht="31.5" x14ac:dyDescent="0.2">
      <c r="A6334" s="7" t="s">
        <v>7</v>
      </c>
      <c r="B6334" s="7" t="s">
        <v>8</v>
      </c>
      <c r="C6334" s="8" t="s">
        <v>9</v>
      </c>
      <c r="D6334" s="7" t="s">
        <v>10</v>
      </c>
      <c r="E6334" s="7" t="s">
        <v>11</v>
      </c>
      <c r="F6334" s="7" t="s">
        <v>489</v>
      </c>
      <c r="G6334" s="8" t="s">
        <v>12</v>
      </c>
      <c r="H6334" s="122" t="s">
        <v>510</v>
      </c>
    </row>
    <row r="6335" spans="1:8" s="10" customFormat="1" ht="15.75" customHeight="1" x14ac:dyDescent="0.25">
      <c r="A6335" s="11">
        <v>1</v>
      </c>
      <c r="B6335" s="33" t="s">
        <v>509</v>
      </c>
      <c r="C6335" s="194" t="s">
        <v>24</v>
      </c>
      <c r="D6335" s="35">
        <v>87</v>
      </c>
      <c r="E6335" s="34">
        <v>8</v>
      </c>
      <c r="F6335" s="35">
        <v>54</v>
      </c>
      <c r="G6335" s="117">
        <f>+F6335*E6335</f>
        <v>432</v>
      </c>
      <c r="H6335" s="115" t="s">
        <v>503</v>
      </c>
    </row>
    <row r="6336" spans="1:8" s="10" customFormat="1" ht="15.75" customHeight="1" x14ac:dyDescent="0.25">
      <c r="A6336" s="11">
        <v>2</v>
      </c>
      <c r="B6336" s="33" t="s">
        <v>277</v>
      </c>
      <c r="C6336" s="194" t="s">
        <v>24</v>
      </c>
      <c r="D6336" s="35">
        <v>87</v>
      </c>
      <c r="E6336" s="34">
        <v>31</v>
      </c>
      <c r="F6336" s="35">
        <v>54</v>
      </c>
      <c r="G6336" s="117">
        <f>+F6336*E6336</f>
        <v>1674</v>
      </c>
      <c r="H6336" s="115" t="s">
        <v>499</v>
      </c>
    </row>
    <row r="6337" spans="1:8" s="10" customFormat="1" ht="15.75" customHeight="1" x14ac:dyDescent="0.25">
      <c r="A6337" s="168"/>
      <c r="B6337" s="169"/>
      <c r="C6337" s="213"/>
      <c r="D6337" s="170"/>
      <c r="E6337" s="171"/>
      <c r="F6337" s="170"/>
      <c r="G6337" s="172"/>
      <c r="H6337" s="173"/>
    </row>
    <row r="6338" spans="1:8" s="10" customFormat="1" ht="15.75" customHeight="1" x14ac:dyDescent="0.25">
      <c r="A6338" s="263" t="s">
        <v>13</v>
      </c>
      <c r="B6338" s="264"/>
      <c r="C6338" s="264"/>
      <c r="D6338" s="265"/>
      <c r="E6338" s="133">
        <f>SUM(E6335:E6337)</f>
        <v>39</v>
      </c>
      <c r="F6338" s="131"/>
      <c r="G6338" s="133">
        <f>SUM(G6335:G6337)</f>
        <v>2106</v>
      </c>
      <c r="H6338" s="134"/>
    </row>
    <row r="6340" spans="1:8" ht="18" x14ac:dyDescent="0.25">
      <c r="A6340" s="3"/>
    </row>
    <row r="6341" spans="1:8" ht="18" x14ac:dyDescent="0.25">
      <c r="A6341" s="3"/>
    </row>
    <row r="6342" spans="1:8" ht="27" x14ac:dyDescent="0.35">
      <c r="A6342" s="186"/>
      <c r="B6342" s="113"/>
      <c r="C6342" s="215"/>
    </row>
    <row r="6343" spans="1:8" x14ac:dyDescent="0.2">
      <c r="A6343" s="126"/>
      <c r="B6343" s="113"/>
    </row>
    <row r="6344" spans="1:8" ht="18" x14ac:dyDescent="0.25">
      <c r="A6344" s="3"/>
    </row>
    <row r="6345" spans="1:8" ht="18" x14ac:dyDescent="0.25">
      <c r="A6345" s="3"/>
    </row>
    <row r="6349" spans="1:8" ht="18" x14ac:dyDescent="0.25">
      <c r="A6349" s="3" t="s">
        <v>17</v>
      </c>
    </row>
    <row r="6350" spans="1:8" ht="18" x14ac:dyDescent="0.25">
      <c r="A6350" s="3" t="s">
        <v>18</v>
      </c>
    </row>
    <row r="6355" spans="1:1" ht="10.5" customHeight="1" x14ac:dyDescent="0.2"/>
    <row r="6368" spans="1:1" ht="15.75" x14ac:dyDescent="0.25">
      <c r="A6368" s="1" t="s">
        <v>511</v>
      </c>
    </row>
    <row r="6370" spans="1:8" ht="18" x14ac:dyDescent="0.25">
      <c r="A6370" s="3" t="s">
        <v>0</v>
      </c>
      <c r="B6370" s="4"/>
      <c r="G6370" s="5" t="s">
        <v>508</v>
      </c>
    </row>
    <row r="6371" spans="1:8" ht="18" x14ac:dyDescent="0.25">
      <c r="A6371" s="3"/>
      <c r="B6371" s="3" t="s">
        <v>1</v>
      </c>
      <c r="C6371" s="198"/>
      <c r="D6371" s="3"/>
      <c r="E6371" s="3"/>
      <c r="F6371" s="3"/>
      <c r="G6371" s="3"/>
    </row>
    <row r="6372" spans="1:8" ht="18" x14ac:dyDescent="0.25">
      <c r="A6372" s="3"/>
      <c r="B6372" s="3" t="s">
        <v>2</v>
      </c>
      <c r="C6372" s="198"/>
      <c r="D6372" s="3"/>
      <c r="E6372" s="3"/>
      <c r="F6372" s="3"/>
      <c r="G6372" s="3"/>
    </row>
    <row r="6373" spans="1:8" ht="18" x14ac:dyDescent="0.25">
      <c r="A6373" s="3"/>
      <c r="B6373" s="3"/>
      <c r="C6373" s="198"/>
      <c r="D6373" s="3"/>
      <c r="E6373" s="3"/>
      <c r="F6373" s="3"/>
      <c r="G6373" s="3"/>
    </row>
    <row r="6374" spans="1:8" ht="18" x14ac:dyDescent="0.25">
      <c r="A6374" s="111" t="s">
        <v>3</v>
      </c>
      <c r="B6374" s="5"/>
      <c r="C6374" s="198"/>
      <c r="D6374" s="5"/>
      <c r="E6374" s="3"/>
      <c r="F6374" s="5"/>
      <c r="G6374" s="3"/>
    </row>
    <row r="6375" spans="1:8" ht="18" x14ac:dyDescent="0.25">
      <c r="A6375" s="3"/>
      <c r="B6375" s="3" t="s">
        <v>4</v>
      </c>
      <c r="C6375" s="198"/>
      <c r="D6375" s="3"/>
      <c r="E6375" s="3"/>
      <c r="F6375" s="3"/>
      <c r="G6375" s="3"/>
    </row>
    <row r="6376" spans="1:8" ht="18" x14ac:dyDescent="0.25">
      <c r="A6376" s="3" t="s">
        <v>5</v>
      </c>
      <c r="B6376" s="3"/>
      <c r="C6376" s="198"/>
      <c r="D6376" s="3"/>
      <c r="E6376" s="3"/>
      <c r="F6376" s="3"/>
      <c r="G6376" s="3"/>
    </row>
    <row r="6377" spans="1:8" ht="18" x14ac:dyDescent="0.25">
      <c r="A6377" s="3"/>
      <c r="B6377" s="3"/>
      <c r="C6377" s="198"/>
      <c r="D6377" s="3"/>
      <c r="E6377" s="3"/>
      <c r="F6377" s="3"/>
      <c r="G6377" s="3"/>
    </row>
    <row r="6378" spans="1:8" ht="18" x14ac:dyDescent="0.25">
      <c r="A6378" s="3" t="s">
        <v>6</v>
      </c>
      <c r="B6378" s="3"/>
      <c r="C6378" s="198"/>
      <c r="D6378" s="3"/>
      <c r="E6378" s="3"/>
      <c r="F6378" s="3"/>
      <c r="G6378" s="3"/>
    </row>
    <row r="6379" spans="1:8" ht="15.75" x14ac:dyDescent="0.25">
      <c r="A6379" s="6"/>
      <c r="B6379" s="6"/>
      <c r="C6379" s="199"/>
      <c r="D6379" s="6"/>
      <c r="E6379" s="6"/>
      <c r="F6379" s="6"/>
      <c r="G6379" s="6"/>
    </row>
    <row r="6380" spans="1:8" ht="31.5" x14ac:dyDescent="0.2">
      <c r="A6380" s="7" t="s">
        <v>7</v>
      </c>
      <c r="B6380" s="7" t="s">
        <v>8</v>
      </c>
      <c r="C6380" s="8" t="s">
        <v>9</v>
      </c>
      <c r="D6380" s="7" t="s">
        <v>10</v>
      </c>
      <c r="E6380" s="7" t="s">
        <v>11</v>
      </c>
      <c r="F6380" s="7" t="s">
        <v>489</v>
      </c>
      <c r="G6380" s="8" t="s">
        <v>12</v>
      </c>
      <c r="H6380" s="122" t="s">
        <v>510</v>
      </c>
    </row>
    <row r="6381" spans="1:8" s="10" customFormat="1" ht="15.75" customHeight="1" x14ac:dyDescent="0.25">
      <c r="A6381" s="11">
        <v>1</v>
      </c>
      <c r="B6381" s="33" t="s">
        <v>83</v>
      </c>
      <c r="C6381" s="194" t="s">
        <v>46</v>
      </c>
      <c r="D6381" s="35">
        <v>121</v>
      </c>
      <c r="E6381" s="34">
        <v>3</v>
      </c>
      <c r="F6381" s="35"/>
      <c r="G6381" s="117">
        <f>2*48+1*44</f>
        <v>140</v>
      </c>
      <c r="H6381" s="115" t="s">
        <v>513</v>
      </c>
    </row>
    <row r="6382" spans="1:8" s="10" customFormat="1" ht="15.75" customHeight="1" x14ac:dyDescent="0.25">
      <c r="A6382" s="11">
        <v>2</v>
      </c>
      <c r="B6382" s="33" t="s">
        <v>83</v>
      </c>
      <c r="C6382" s="194" t="s">
        <v>46</v>
      </c>
      <c r="D6382" s="35">
        <v>123</v>
      </c>
      <c r="E6382" s="34">
        <v>1</v>
      </c>
      <c r="F6382" s="35"/>
      <c r="G6382" s="117">
        <v>40.5</v>
      </c>
      <c r="H6382" s="115" t="s">
        <v>513</v>
      </c>
    </row>
    <row r="6383" spans="1:8" s="10" customFormat="1" ht="15.75" customHeight="1" x14ac:dyDescent="0.25">
      <c r="A6383" s="11">
        <v>3</v>
      </c>
      <c r="B6383" s="33" t="s">
        <v>83</v>
      </c>
      <c r="C6383" s="194" t="s">
        <v>46</v>
      </c>
      <c r="D6383" s="35">
        <v>124</v>
      </c>
      <c r="E6383" s="34">
        <v>4</v>
      </c>
      <c r="F6383" s="35"/>
      <c r="G6383" s="117">
        <f>3*48+1*36</f>
        <v>180</v>
      </c>
      <c r="H6383" s="115" t="s">
        <v>513</v>
      </c>
    </row>
    <row r="6384" spans="1:8" s="10" customFormat="1" ht="15.75" customHeight="1" x14ac:dyDescent="0.25">
      <c r="A6384" s="187"/>
      <c r="B6384" s="130"/>
      <c r="C6384" s="209"/>
      <c r="D6384" s="131"/>
      <c r="E6384" s="132"/>
      <c r="F6384" s="131"/>
      <c r="G6384" s="133"/>
      <c r="H6384" s="134"/>
    </row>
    <row r="6385" spans="1:8" s="10" customFormat="1" ht="15.75" customHeight="1" x14ac:dyDescent="0.25">
      <c r="A6385" s="11">
        <v>4</v>
      </c>
      <c r="B6385" s="33" t="s">
        <v>89</v>
      </c>
      <c r="C6385" s="194" t="s">
        <v>24</v>
      </c>
      <c r="D6385" s="35" t="s">
        <v>104</v>
      </c>
      <c r="E6385" s="34">
        <v>15</v>
      </c>
      <c r="F6385" s="35"/>
      <c r="G6385" s="117">
        <f>15*48</f>
        <v>720</v>
      </c>
      <c r="H6385" s="115" t="s">
        <v>503</v>
      </c>
    </row>
    <row r="6386" spans="1:8" s="10" customFormat="1" ht="15.75" customHeight="1" x14ac:dyDescent="0.25">
      <c r="A6386" s="11">
        <v>5</v>
      </c>
      <c r="B6386" s="33" t="s">
        <v>333</v>
      </c>
      <c r="C6386" s="194" t="s">
        <v>430</v>
      </c>
      <c r="D6386" s="35" t="s">
        <v>512</v>
      </c>
      <c r="E6386" s="34">
        <v>7</v>
      </c>
      <c r="F6386" s="35"/>
      <c r="G6386" s="117">
        <f>6*48.5+1*21.3</f>
        <v>312.3</v>
      </c>
      <c r="H6386" s="115" t="s">
        <v>503</v>
      </c>
    </row>
    <row r="6387" spans="1:8" s="10" customFormat="1" ht="15.75" customHeight="1" x14ac:dyDescent="0.25">
      <c r="A6387" s="11">
        <v>6</v>
      </c>
      <c r="B6387" s="33" t="s">
        <v>82</v>
      </c>
      <c r="C6387" s="194" t="s">
        <v>288</v>
      </c>
      <c r="D6387" s="35" t="s">
        <v>181</v>
      </c>
      <c r="E6387" s="34">
        <v>5</v>
      </c>
      <c r="F6387" s="35"/>
      <c r="G6387" s="117">
        <f>4*50+1*7</f>
        <v>207</v>
      </c>
      <c r="H6387" s="115" t="s">
        <v>503</v>
      </c>
    </row>
    <row r="6388" spans="1:8" s="10" customFormat="1" ht="15.75" customHeight="1" x14ac:dyDescent="0.25">
      <c r="A6388" s="11"/>
      <c r="B6388" s="33"/>
      <c r="C6388" s="194"/>
      <c r="D6388" s="35"/>
      <c r="E6388" s="34"/>
      <c r="F6388" s="35"/>
      <c r="G6388" s="117"/>
      <c r="H6388" s="115"/>
    </row>
    <row r="6389" spans="1:8" s="10" customFormat="1" ht="15.75" customHeight="1" x14ac:dyDescent="0.25">
      <c r="A6389" s="168"/>
      <c r="B6389" s="169"/>
      <c r="C6389" s="213"/>
      <c r="D6389" s="170"/>
      <c r="E6389" s="171"/>
      <c r="F6389" s="170"/>
      <c r="G6389" s="172"/>
      <c r="H6389" s="173"/>
    </row>
    <row r="6390" spans="1:8" s="10" customFormat="1" ht="15.75" customHeight="1" x14ac:dyDescent="0.25">
      <c r="A6390" s="263" t="s">
        <v>13</v>
      </c>
      <c r="B6390" s="264"/>
      <c r="C6390" s="264"/>
      <c r="D6390" s="265"/>
      <c r="E6390" s="133">
        <f>SUM(E6381:E6389)</f>
        <v>35</v>
      </c>
      <c r="F6390" s="131"/>
      <c r="G6390" s="133">
        <f>SUM(G6381:G6389)</f>
        <v>1599.8</v>
      </c>
      <c r="H6390" s="134"/>
    </row>
    <row r="6392" spans="1:8" ht="18" x14ac:dyDescent="0.25">
      <c r="A6392" s="3"/>
    </row>
    <row r="6393" spans="1:8" ht="18" x14ac:dyDescent="0.25">
      <c r="A6393" s="3"/>
    </row>
    <row r="6394" spans="1:8" ht="27" x14ac:dyDescent="0.35">
      <c r="A6394" s="186"/>
      <c r="B6394" s="113"/>
      <c r="C6394" s="215"/>
    </row>
    <row r="6395" spans="1:8" x14ac:dyDescent="0.2">
      <c r="A6395" s="126"/>
      <c r="B6395" s="113"/>
    </row>
    <row r="6396" spans="1:8" ht="18" x14ac:dyDescent="0.25">
      <c r="A6396" s="3"/>
    </row>
    <row r="6397" spans="1:8" ht="18" x14ac:dyDescent="0.25">
      <c r="A6397" s="3"/>
    </row>
    <row r="6401" spans="1:7" ht="18" x14ac:dyDescent="0.25">
      <c r="A6401" s="3" t="s">
        <v>17</v>
      </c>
    </row>
    <row r="6402" spans="1:7" ht="18" x14ac:dyDescent="0.25">
      <c r="A6402" s="3" t="s">
        <v>18</v>
      </c>
    </row>
    <row r="6407" spans="1:7" ht="10.5" customHeight="1" x14ac:dyDescent="0.2"/>
    <row r="6413" spans="1:7" ht="15.75" x14ac:dyDescent="0.25">
      <c r="A6413" s="1" t="s">
        <v>515</v>
      </c>
    </row>
    <row r="6415" spans="1:7" ht="18" x14ac:dyDescent="0.25">
      <c r="A6415" s="3" t="s">
        <v>0</v>
      </c>
      <c r="B6415" s="4"/>
      <c r="G6415" s="5" t="s">
        <v>514</v>
      </c>
    </row>
    <row r="6416" spans="1:7" ht="18" x14ac:dyDescent="0.25">
      <c r="A6416" s="3"/>
      <c r="B6416" s="3" t="s">
        <v>1</v>
      </c>
      <c r="C6416" s="198"/>
      <c r="D6416" s="3"/>
      <c r="E6416" s="3"/>
      <c r="F6416" s="3"/>
      <c r="G6416" s="3"/>
    </row>
    <row r="6417" spans="1:8" ht="18" x14ac:dyDescent="0.25">
      <c r="A6417" s="3"/>
      <c r="B6417" s="3" t="s">
        <v>2</v>
      </c>
      <c r="C6417" s="198"/>
      <c r="D6417" s="3"/>
      <c r="E6417" s="3"/>
      <c r="F6417" s="3"/>
      <c r="G6417" s="3"/>
    </row>
    <row r="6418" spans="1:8" ht="18" x14ac:dyDescent="0.25">
      <c r="A6418" s="3"/>
      <c r="B6418" s="3"/>
      <c r="C6418" s="198"/>
      <c r="D6418" s="3"/>
      <c r="E6418" s="3"/>
      <c r="F6418" s="3"/>
      <c r="G6418" s="3"/>
    </row>
    <row r="6419" spans="1:8" ht="18" x14ac:dyDescent="0.25">
      <c r="A6419" s="111" t="s">
        <v>3</v>
      </c>
      <c r="B6419" s="5"/>
      <c r="C6419" s="198"/>
      <c r="D6419" s="5"/>
      <c r="E6419" s="3"/>
      <c r="F6419" s="5"/>
      <c r="G6419" s="3"/>
    </row>
    <row r="6420" spans="1:8" ht="18" x14ac:dyDescent="0.25">
      <c r="A6420" s="3"/>
      <c r="B6420" s="3" t="s">
        <v>4</v>
      </c>
      <c r="C6420" s="198"/>
      <c r="D6420" s="3"/>
      <c r="E6420" s="3"/>
      <c r="F6420" s="3"/>
      <c r="G6420" s="3"/>
    </row>
    <row r="6421" spans="1:8" ht="18" x14ac:dyDescent="0.25">
      <c r="A6421" s="3" t="s">
        <v>5</v>
      </c>
      <c r="B6421" s="3"/>
      <c r="C6421" s="198"/>
      <c r="D6421" s="3"/>
      <c r="E6421" s="3"/>
      <c r="F6421" s="3"/>
      <c r="G6421" s="3"/>
    </row>
    <row r="6422" spans="1:8" ht="18" x14ac:dyDescent="0.25">
      <c r="A6422" s="3"/>
      <c r="B6422" s="3"/>
      <c r="C6422" s="198"/>
      <c r="D6422" s="3"/>
      <c r="E6422" s="3"/>
      <c r="F6422" s="3"/>
      <c r="G6422" s="3"/>
    </row>
    <row r="6423" spans="1:8" ht="18" x14ac:dyDescent="0.25">
      <c r="A6423" s="3" t="s">
        <v>6</v>
      </c>
      <c r="B6423" s="3"/>
      <c r="C6423" s="198"/>
      <c r="D6423" s="3"/>
      <c r="E6423" s="3"/>
      <c r="F6423" s="3"/>
      <c r="G6423" s="3"/>
    </row>
    <row r="6424" spans="1:8" ht="15.75" x14ac:dyDescent="0.25">
      <c r="A6424" s="6"/>
      <c r="B6424" s="6"/>
      <c r="C6424" s="199"/>
      <c r="D6424" s="6"/>
      <c r="E6424" s="6"/>
      <c r="F6424" s="6"/>
      <c r="G6424" s="6"/>
    </row>
    <row r="6425" spans="1:8" ht="31.5" x14ac:dyDescent="0.2">
      <c r="A6425" s="7" t="s">
        <v>7</v>
      </c>
      <c r="B6425" s="7" t="s">
        <v>8</v>
      </c>
      <c r="C6425" s="8" t="s">
        <v>9</v>
      </c>
      <c r="D6425" s="7" t="s">
        <v>10</v>
      </c>
      <c r="E6425" s="7" t="s">
        <v>11</v>
      </c>
      <c r="F6425" s="7" t="s">
        <v>489</v>
      </c>
      <c r="G6425" s="8" t="s">
        <v>12</v>
      </c>
      <c r="H6425" s="122" t="s">
        <v>510</v>
      </c>
    </row>
    <row r="6426" spans="1:8" s="10" customFormat="1" ht="15.75" customHeight="1" x14ac:dyDescent="0.25">
      <c r="A6426" s="11">
        <v>1</v>
      </c>
      <c r="B6426" s="33" t="s">
        <v>350</v>
      </c>
      <c r="C6426" s="194" t="s">
        <v>477</v>
      </c>
      <c r="D6426" s="35">
        <v>125</v>
      </c>
      <c r="E6426" s="34">
        <v>19</v>
      </c>
      <c r="F6426" s="35">
        <v>54</v>
      </c>
      <c r="G6426" s="117">
        <f>+F6426*E6426</f>
        <v>1026</v>
      </c>
      <c r="H6426" s="115" t="s">
        <v>513</v>
      </c>
    </row>
    <row r="6427" spans="1:8" s="10" customFormat="1" ht="15.75" customHeight="1" x14ac:dyDescent="0.25">
      <c r="A6427" s="11">
        <v>2</v>
      </c>
      <c r="B6427" s="33"/>
      <c r="C6427" s="194"/>
      <c r="D6427" s="35"/>
      <c r="E6427" s="34"/>
      <c r="F6427" s="35"/>
      <c r="G6427" s="117"/>
      <c r="H6427" s="115"/>
    </row>
    <row r="6428" spans="1:8" s="10" customFormat="1" ht="15.75" customHeight="1" x14ac:dyDescent="0.25">
      <c r="A6428" s="11">
        <v>3</v>
      </c>
      <c r="B6428" s="33"/>
      <c r="C6428" s="194"/>
      <c r="D6428" s="35"/>
      <c r="E6428" s="34"/>
      <c r="F6428" s="35"/>
      <c r="G6428" s="117"/>
      <c r="H6428" s="115"/>
    </row>
    <row r="6429" spans="1:8" s="10" customFormat="1" ht="15.75" customHeight="1" x14ac:dyDescent="0.25">
      <c r="A6429" s="11">
        <v>4</v>
      </c>
      <c r="B6429" s="33"/>
      <c r="C6429" s="194"/>
      <c r="D6429" s="35"/>
      <c r="E6429" s="34"/>
      <c r="F6429" s="35"/>
      <c r="G6429" s="117"/>
      <c r="H6429" s="115"/>
    </row>
    <row r="6430" spans="1:8" s="10" customFormat="1" ht="15.75" customHeight="1" x14ac:dyDescent="0.25">
      <c r="A6430" s="11">
        <v>5</v>
      </c>
      <c r="B6430" s="33"/>
      <c r="C6430" s="194"/>
      <c r="D6430" s="35"/>
      <c r="E6430" s="34"/>
      <c r="F6430" s="35"/>
      <c r="G6430" s="117"/>
      <c r="H6430" s="115"/>
    </row>
    <row r="6431" spans="1:8" s="10" customFormat="1" ht="15.75" customHeight="1" x14ac:dyDescent="0.25">
      <c r="A6431" s="11">
        <v>6</v>
      </c>
      <c r="B6431" s="33"/>
      <c r="C6431" s="194"/>
      <c r="D6431" s="35"/>
      <c r="E6431" s="34"/>
      <c r="F6431" s="35"/>
      <c r="G6431" s="117"/>
      <c r="H6431" s="115"/>
    </row>
    <row r="6432" spans="1:8" s="10" customFormat="1" ht="15.75" customHeight="1" x14ac:dyDescent="0.25">
      <c r="A6432" s="11"/>
      <c r="B6432" s="33"/>
      <c r="C6432" s="194"/>
      <c r="D6432" s="35"/>
      <c r="E6432" s="34"/>
      <c r="F6432" s="35"/>
      <c r="G6432" s="117"/>
      <c r="H6432" s="115"/>
    </row>
    <row r="6433" spans="1:8" s="10" customFormat="1" ht="15.75" customHeight="1" x14ac:dyDescent="0.25">
      <c r="A6433" s="11"/>
      <c r="B6433" s="33"/>
      <c r="C6433" s="194"/>
      <c r="D6433" s="35"/>
      <c r="E6433" s="34"/>
      <c r="F6433" s="35"/>
      <c r="G6433" s="117"/>
      <c r="H6433" s="115"/>
    </row>
    <row r="6434" spans="1:8" s="10" customFormat="1" ht="15.75" customHeight="1" x14ac:dyDescent="0.25">
      <c r="A6434" s="168"/>
      <c r="B6434" s="169"/>
      <c r="C6434" s="213"/>
      <c r="D6434" s="170"/>
      <c r="E6434" s="171"/>
      <c r="F6434" s="170"/>
      <c r="G6434" s="172"/>
      <c r="H6434" s="173"/>
    </row>
    <row r="6435" spans="1:8" s="10" customFormat="1" ht="15.75" customHeight="1" x14ac:dyDescent="0.25">
      <c r="A6435" s="263" t="s">
        <v>13</v>
      </c>
      <c r="B6435" s="264"/>
      <c r="C6435" s="264"/>
      <c r="D6435" s="265"/>
      <c r="E6435" s="133">
        <f>SUM(E6426:E6434)</f>
        <v>19</v>
      </c>
      <c r="F6435" s="131"/>
      <c r="G6435" s="133">
        <f>SUM(G6426:G6434)</f>
        <v>1026</v>
      </c>
      <c r="H6435" s="134"/>
    </row>
    <row r="6437" spans="1:8" ht="18" x14ac:dyDescent="0.25">
      <c r="A6437" s="3"/>
    </row>
    <row r="6438" spans="1:8" ht="18" x14ac:dyDescent="0.25">
      <c r="A6438" s="3"/>
    </row>
    <row r="6439" spans="1:8" ht="27" x14ac:dyDescent="0.35">
      <c r="A6439" s="186"/>
      <c r="B6439" s="113"/>
      <c r="C6439" s="215"/>
    </row>
    <row r="6440" spans="1:8" x14ac:dyDescent="0.2">
      <c r="A6440" s="126"/>
      <c r="B6440" s="113"/>
    </row>
    <row r="6441" spans="1:8" ht="18" x14ac:dyDescent="0.25">
      <c r="A6441" s="3"/>
    </row>
    <row r="6442" spans="1:8" ht="18" x14ac:dyDescent="0.25">
      <c r="A6442" s="3"/>
    </row>
    <row r="6446" spans="1:8" ht="18" x14ac:dyDescent="0.25">
      <c r="A6446" s="3" t="s">
        <v>17</v>
      </c>
    </row>
    <row r="6447" spans="1:8" ht="18" x14ac:dyDescent="0.25">
      <c r="A6447" s="3" t="s">
        <v>18</v>
      </c>
    </row>
    <row r="6454" spans="1:7" ht="15.75" x14ac:dyDescent="0.25">
      <c r="A6454" s="1" t="s">
        <v>516</v>
      </c>
    </row>
    <row r="6456" spans="1:7" ht="18" x14ac:dyDescent="0.25">
      <c r="A6456" s="3" t="s">
        <v>0</v>
      </c>
      <c r="B6456" s="4"/>
      <c r="G6456" s="5" t="s">
        <v>514</v>
      </c>
    </row>
    <row r="6457" spans="1:7" ht="18" x14ac:dyDescent="0.25">
      <c r="A6457" s="3"/>
      <c r="B6457" s="3" t="s">
        <v>1</v>
      </c>
      <c r="C6457" s="198"/>
      <c r="D6457" s="3"/>
      <c r="E6457" s="3"/>
      <c r="F6457" s="3"/>
      <c r="G6457" s="3"/>
    </row>
    <row r="6458" spans="1:7" ht="18" x14ac:dyDescent="0.25">
      <c r="A6458" s="3"/>
      <c r="B6458" s="3" t="s">
        <v>2</v>
      </c>
      <c r="C6458" s="198"/>
      <c r="D6458" s="3"/>
      <c r="E6458" s="3"/>
      <c r="F6458" s="3"/>
      <c r="G6458" s="3"/>
    </row>
    <row r="6459" spans="1:7" ht="18" x14ac:dyDescent="0.25">
      <c r="A6459" s="3"/>
      <c r="B6459" s="3"/>
      <c r="C6459" s="198"/>
      <c r="D6459" s="3"/>
      <c r="E6459" s="3"/>
      <c r="F6459" s="3"/>
      <c r="G6459" s="3"/>
    </row>
    <row r="6460" spans="1:7" ht="18" x14ac:dyDescent="0.25">
      <c r="A6460" s="111" t="s">
        <v>3</v>
      </c>
      <c r="B6460" s="5"/>
      <c r="C6460" s="198"/>
      <c r="D6460" s="5"/>
      <c r="E6460" s="3"/>
      <c r="F6460" s="5"/>
      <c r="G6460" s="3"/>
    </row>
    <row r="6461" spans="1:7" ht="18" x14ac:dyDescent="0.25">
      <c r="A6461" s="3"/>
      <c r="B6461" s="3" t="s">
        <v>4</v>
      </c>
      <c r="C6461" s="198"/>
      <c r="D6461" s="3"/>
      <c r="E6461" s="3"/>
      <c r="F6461" s="3"/>
      <c r="G6461" s="3"/>
    </row>
    <row r="6462" spans="1:7" ht="18" x14ac:dyDescent="0.25">
      <c r="A6462" s="3" t="s">
        <v>5</v>
      </c>
      <c r="B6462" s="3"/>
      <c r="C6462" s="198"/>
      <c r="D6462" s="3"/>
      <c r="E6462" s="3"/>
      <c r="F6462" s="3"/>
      <c r="G6462" s="3"/>
    </row>
    <row r="6463" spans="1:7" ht="18" x14ac:dyDescent="0.25">
      <c r="A6463" s="3"/>
      <c r="B6463" s="3"/>
      <c r="C6463" s="198"/>
      <c r="D6463" s="3"/>
      <c r="E6463" s="3"/>
      <c r="F6463" s="3"/>
      <c r="G6463" s="3"/>
    </row>
    <row r="6464" spans="1:7" ht="18" x14ac:dyDescent="0.25">
      <c r="A6464" s="3" t="s">
        <v>6</v>
      </c>
      <c r="B6464" s="3"/>
      <c r="C6464" s="198"/>
      <c r="D6464" s="3"/>
      <c r="E6464" s="3"/>
      <c r="F6464" s="3"/>
      <c r="G6464" s="3"/>
    </row>
    <row r="6465" spans="1:8" ht="15.75" x14ac:dyDescent="0.25">
      <c r="A6465" s="6"/>
      <c r="B6465" s="6"/>
      <c r="C6465" s="199"/>
      <c r="D6465" s="6"/>
      <c r="E6465" s="6"/>
      <c r="F6465" s="6"/>
      <c r="G6465" s="6"/>
    </row>
    <row r="6466" spans="1:8" ht="31.5" x14ac:dyDescent="0.2">
      <c r="A6466" s="7" t="s">
        <v>7</v>
      </c>
      <c r="B6466" s="7" t="s">
        <v>8</v>
      </c>
      <c r="C6466" s="8" t="s">
        <v>9</v>
      </c>
      <c r="D6466" s="7" t="s">
        <v>10</v>
      </c>
      <c r="E6466" s="7" t="s">
        <v>11</v>
      </c>
      <c r="F6466" s="7" t="s">
        <v>489</v>
      </c>
      <c r="G6466" s="8" t="s">
        <v>12</v>
      </c>
      <c r="H6466" s="122" t="s">
        <v>510</v>
      </c>
    </row>
    <row r="6467" spans="1:8" s="10" customFormat="1" ht="15.75" customHeight="1" x14ac:dyDescent="0.25">
      <c r="A6467" s="11">
        <v>1</v>
      </c>
      <c r="B6467" s="33" t="s">
        <v>28</v>
      </c>
      <c r="C6467" s="194" t="s">
        <v>477</v>
      </c>
      <c r="D6467" s="35">
        <v>124</v>
      </c>
      <c r="E6467" s="34">
        <v>7</v>
      </c>
      <c r="F6467" s="35">
        <v>54</v>
      </c>
      <c r="G6467" s="117">
        <f>+F6467*E6467</f>
        <v>378</v>
      </c>
      <c r="H6467" s="115" t="s">
        <v>513</v>
      </c>
    </row>
    <row r="6468" spans="1:8" s="10" customFormat="1" ht="15.75" customHeight="1" x14ac:dyDescent="0.25">
      <c r="A6468" s="11">
        <v>2</v>
      </c>
      <c r="B6468" s="33" t="s">
        <v>22</v>
      </c>
      <c r="C6468" s="194" t="s">
        <v>52</v>
      </c>
      <c r="D6468" s="35" t="s">
        <v>123</v>
      </c>
      <c r="E6468" s="34">
        <v>4</v>
      </c>
      <c r="F6468" s="35">
        <v>48</v>
      </c>
      <c r="G6468" s="117">
        <f>+F6468*E6468</f>
        <v>192</v>
      </c>
      <c r="H6468" s="115" t="s">
        <v>513</v>
      </c>
    </row>
    <row r="6469" spans="1:8" s="10" customFormat="1" ht="15.75" customHeight="1" x14ac:dyDescent="0.25">
      <c r="A6469" s="11">
        <v>3</v>
      </c>
      <c r="B6469" s="33" t="s">
        <v>72</v>
      </c>
      <c r="C6469" s="194" t="s">
        <v>52</v>
      </c>
      <c r="D6469" s="35" t="s">
        <v>123</v>
      </c>
      <c r="E6469" s="34">
        <v>4</v>
      </c>
      <c r="F6469" s="35">
        <v>48</v>
      </c>
      <c r="G6469" s="117">
        <f>+F6469*E6469</f>
        <v>192</v>
      </c>
      <c r="H6469" s="115" t="s">
        <v>513</v>
      </c>
    </row>
    <row r="6470" spans="1:8" s="10" customFormat="1" ht="15.75" customHeight="1" x14ac:dyDescent="0.25">
      <c r="A6470" s="168"/>
      <c r="B6470" s="169"/>
      <c r="C6470" s="213"/>
      <c r="D6470" s="170"/>
      <c r="E6470" s="171"/>
      <c r="F6470" s="170"/>
      <c r="G6470" s="172"/>
      <c r="H6470" s="173"/>
    </row>
    <row r="6471" spans="1:8" s="10" customFormat="1" ht="15.75" customHeight="1" x14ac:dyDescent="0.25">
      <c r="A6471" s="263" t="s">
        <v>13</v>
      </c>
      <c r="B6471" s="264"/>
      <c r="C6471" s="264"/>
      <c r="D6471" s="265"/>
      <c r="E6471" s="133">
        <f>SUM(E6467:E6470)</f>
        <v>15</v>
      </c>
      <c r="F6471" s="131"/>
      <c r="G6471" s="133">
        <f>SUM(G6467:G6470)</f>
        <v>762</v>
      </c>
      <c r="H6471" s="134"/>
    </row>
    <row r="6473" spans="1:8" ht="18" x14ac:dyDescent="0.25">
      <c r="A6473" s="3"/>
    </row>
    <row r="6474" spans="1:8" ht="18" x14ac:dyDescent="0.25">
      <c r="A6474" s="3"/>
    </row>
    <row r="6475" spans="1:8" ht="27" x14ac:dyDescent="0.35">
      <c r="A6475" s="186"/>
      <c r="B6475" s="113"/>
      <c r="C6475" s="215"/>
    </row>
    <row r="6476" spans="1:8" x14ac:dyDescent="0.2">
      <c r="A6476" s="126"/>
      <c r="B6476" s="113"/>
    </row>
    <row r="6477" spans="1:8" ht="18" x14ac:dyDescent="0.25">
      <c r="A6477" s="3"/>
    </row>
    <row r="6478" spans="1:8" ht="18" x14ac:dyDescent="0.25">
      <c r="A6478" s="3"/>
    </row>
    <row r="6482" spans="1:1" ht="18" x14ac:dyDescent="0.25">
      <c r="A6482" s="3" t="s">
        <v>17</v>
      </c>
    </row>
    <row r="6483" spans="1:1" ht="18" x14ac:dyDescent="0.25">
      <c r="A6483" s="3" t="s">
        <v>18</v>
      </c>
    </row>
    <row r="6488" spans="1:1" ht="10.5" customHeight="1" x14ac:dyDescent="0.2"/>
    <row r="6500" spans="1:8" ht="15.75" x14ac:dyDescent="0.25">
      <c r="A6500" s="1" t="s">
        <v>517</v>
      </c>
    </row>
    <row r="6502" spans="1:8" ht="18" x14ac:dyDescent="0.25">
      <c r="A6502" s="3" t="s">
        <v>0</v>
      </c>
      <c r="B6502" s="4"/>
      <c r="G6502" s="5" t="s">
        <v>514</v>
      </c>
    </row>
    <row r="6503" spans="1:8" ht="18" x14ac:dyDescent="0.25">
      <c r="A6503" s="3"/>
      <c r="B6503" s="3" t="s">
        <v>1</v>
      </c>
      <c r="C6503" s="198"/>
      <c r="D6503" s="3"/>
      <c r="E6503" s="3"/>
      <c r="F6503" s="3"/>
      <c r="G6503" s="3"/>
    </row>
    <row r="6504" spans="1:8" ht="18" x14ac:dyDescent="0.25">
      <c r="A6504" s="3"/>
      <c r="B6504" s="3" t="s">
        <v>2</v>
      </c>
      <c r="C6504" s="198"/>
      <c r="D6504" s="3"/>
      <c r="E6504" s="3"/>
      <c r="F6504" s="3"/>
      <c r="G6504" s="3"/>
    </row>
    <row r="6505" spans="1:8" ht="18" x14ac:dyDescent="0.25">
      <c r="A6505" s="3"/>
      <c r="B6505" s="3"/>
      <c r="C6505" s="198"/>
      <c r="D6505" s="3"/>
      <c r="E6505" s="3"/>
      <c r="F6505" s="3"/>
      <c r="G6505" s="3"/>
    </row>
    <row r="6506" spans="1:8" ht="18" x14ac:dyDescent="0.25">
      <c r="A6506" s="111" t="s">
        <v>3</v>
      </c>
      <c r="B6506" s="5"/>
      <c r="C6506" s="198"/>
      <c r="D6506" s="5"/>
      <c r="E6506" s="3"/>
      <c r="F6506" s="5"/>
      <c r="G6506" s="3"/>
    </row>
    <row r="6507" spans="1:8" ht="18" x14ac:dyDescent="0.25">
      <c r="A6507" s="3"/>
      <c r="B6507" s="3" t="s">
        <v>4</v>
      </c>
      <c r="C6507" s="198"/>
      <c r="D6507" s="3"/>
      <c r="E6507" s="3"/>
      <c r="F6507" s="3"/>
      <c r="G6507" s="3"/>
    </row>
    <row r="6508" spans="1:8" ht="18" x14ac:dyDescent="0.25">
      <c r="A6508" s="3" t="s">
        <v>5</v>
      </c>
      <c r="B6508" s="3"/>
      <c r="C6508" s="198"/>
      <c r="D6508" s="3"/>
      <c r="E6508" s="3"/>
      <c r="F6508" s="3"/>
      <c r="G6508" s="3"/>
    </row>
    <row r="6509" spans="1:8" ht="18" x14ac:dyDescent="0.25">
      <c r="A6509" s="3"/>
      <c r="B6509" s="3"/>
      <c r="C6509" s="198"/>
      <c r="D6509" s="3"/>
      <c r="E6509" s="3"/>
      <c r="F6509" s="3"/>
      <c r="G6509" s="3"/>
    </row>
    <row r="6510" spans="1:8" ht="18" x14ac:dyDescent="0.25">
      <c r="A6510" s="3" t="s">
        <v>6</v>
      </c>
      <c r="B6510" s="3"/>
      <c r="C6510" s="198"/>
      <c r="D6510" s="3"/>
      <c r="E6510" s="3"/>
      <c r="F6510" s="3"/>
      <c r="G6510" s="3"/>
    </row>
    <row r="6511" spans="1:8" ht="15.75" x14ac:dyDescent="0.25">
      <c r="A6511" s="6"/>
      <c r="B6511" s="6"/>
      <c r="C6511" s="199"/>
      <c r="D6511" s="6"/>
      <c r="E6511" s="6"/>
      <c r="F6511" s="6"/>
      <c r="G6511" s="6"/>
    </row>
    <row r="6512" spans="1:8" ht="31.5" x14ac:dyDescent="0.2">
      <c r="A6512" s="7" t="s">
        <v>7</v>
      </c>
      <c r="B6512" s="7" t="s">
        <v>8</v>
      </c>
      <c r="C6512" s="8" t="s">
        <v>9</v>
      </c>
      <c r="D6512" s="7" t="s">
        <v>10</v>
      </c>
      <c r="E6512" s="7" t="s">
        <v>11</v>
      </c>
      <c r="F6512" s="7" t="s">
        <v>489</v>
      </c>
      <c r="G6512" s="8" t="s">
        <v>12</v>
      </c>
      <c r="H6512" s="122" t="s">
        <v>510</v>
      </c>
    </row>
    <row r="6513" spans="1:8" s="10" customFormat="1" ht="15.75" customHeight="1" x14ac:dyDescent="0.25">
      <c r="A6513" s="11">
        <v>1</v>
      </c>
      <c r="B6513" s="33" t="s">
        <v>28</v>
      </c>
      <c r="C6513" s="194" t="s">
        <v>46</v>
      </c>
      <c r="D6513" s="35">
        <v>125</v>
      </c>
      <c r="E6513" s="34">
        <v>25</v>
      </c>
      <c r="F6513" s="35">
        <v>54</v>
      </c>
      <c r="G6513" s="117">
        <f>+F6513*E6513</f>
        <v>1350</v>
      </c>
      <c r="H6513" s="115" t="s">
        <v>518</v>
      </c>
    </row>
    <row r="6514" spans="1:8" s="10" customFormat="1" ht="15.75" customHeight="1" x14ac:dyDescent="0.25">
      <c r="A6514" s="188"/>
      <c r="B6514" s="130"/>
      <c r="C6514" s="209"/>
      <c r="D6514" s="131"/>
      <c r="E6514" s="132"/>
      <c r="F6514" s="131"/>
      <c r="G6514" s="133"/>
      <c r="H6514" s="134"/>
    </row>
    <row r="6515" spans="1:8" s="10" customFormat="1" ht="15.75" customHeight="1" x14ac:dyDescent="0.25">
      <c r="A6515" s="11">
        <v>2</v>
      </c>
      <c r="B6515" s="33" t="s">
        <v>277</v>
      </c>
      <c r="C6515" s="194" t="s">
        <v>24</v>
      </c>
      <c r="D6515" s="35">
        <v>87</v>
      </c>
      <c r="E6515" s="34">
        <v>30</v>
      </c>
      <c r="F6515" s="35">
        <v>54</v>
      </c>
      <c r="G6515" s="117">
        <f>+F6515*E6515</f>
        <v>1620</v>
      </c>
      <c r="H6515" s="115" t="s">
        <v>519</v>
      </c>
    </row>
    <row r="6516" spans="1:8" s="10" customFormat="1" ht="15.75" customHeight="1" x14ac:dyDescent="0.25">
      <c r="A6516" s="11"/>
      <c r="B6516" s="33"/>
      <c r="C6516" s="194"/>
      <c r="D6516" s="35"/>
      <c r="E6516" s="34"/>
      <c r="F6516" s="35"/>
      <c r="G6516" s="117"/>
      <c r="H6516" s="115"/>
    </row>
    <row r="6517" spans="1:8" s="10" customFormat="1" ht="15.75" customHeight="1" x14ac:dyDescent="0.25">
      <c r="A6517" s="168"/>
      <c r="B6517" s="169"/>
      <c r="C6517" s="213"/>
      <c r="D6517" s="170"/>
      <c r="E6517" s="171"/>
      <c r="F6517" s="170"/>
      <c r="G6517" s="172"/>
      <c r="H6517" s="173"/>
    </row>
    <row r="6518" spans="1:8" s="10" customFormat="1" ht="15.75" customHeight="1" x14ac:dyDescent="0.25">
      <c r="A6518" s="263" t="s">
        <v>13</v>
      </c>
      <c r="B6518" s="264"/>
      <c r="C6518" s="264"/>
      <c r="D6518" s="265"/>
      <c r="E6518" s="133">
        <f>SUM(E6513:E6517)</f>
        <v>55</v>
      </c>
      <c r="F6518" s="131"/>
      <c r="G6518" s="133">
        <f>SUM(G6513:G6517)</f>
        <v>2970</v>
      </c>
      <c r="H6518" s="134"/>
    </row>
    <row r="6520" spans="1:8" ht="18" x14ac:dyDescent="0.25">
      <c r="A6520" s="3"/>
    </row>
    <row r="6521" spans="1:8" ht="18" x14ac:dyDescent="0.25">
      <c r="A6521" s="3"/>
    </row>
    <row r="6522" spans="1:8" ht="27" x14ac:dyDescent="0.35">
      <c r="A6522" s="186"/>
      <c r="B6522" s="113"/>
      <c r="C6522" s="215"/>
    </row>
    <row r="6523" spans="1:8" x14ac:dyDescent="0.2">
      <c r="A6523" s="126"/>
      <c r="B6523" s="113"/>
    </row>
    <row r="6524" spans="1:8" ht="18" x14ac:dyDescent="0.25">
      <c r="A6524" s="3"/>
    </row>
    <row r="6525" spans="1:8" ht="18" x14ac:dyDescent="0.25">
      <c r="A6525" s="3"/>
    </row>
    <row r="6529" spans="1:1" ht="18" x14ac:dyDescent="0.25">
      <c r="A6529" s="3" t="s">
        <v>17</v>
      </c>
    </row>
    <row r="6530" spans="1:1" ht="18" x14ac:dyDescent="0.25">
      <c r="A6530" s="3" t="s">
        <v>18</v>
      </c>
    </row>
    <row r="6535" spans="1:1" ht="10.5" customHeight="1" x14ac:dyDescent="0.2"/>
    <row r="6547" spans="1:8" ht="15.75" x14ac:dyDescent="0.25">
      <c r="A6547" s="1" t="s">
        <v>511</v>
      </c>
      <c r="C6547" s="216">
        <v>151</v>
      </c>
    </row>
    <row r="6549" spans="1:8" ht="18" x14ac:dyDescent="0.25">
      <c r="A6549" s="3" t="s">
        <v>0</v>
      </c>
      <c r="B6549" s="4"/>
      <c r="G6549" s="5" t="s">
        <v>514</v>
      </c>
    </row>
    <row r="6550" spans="1:8" ht="18" x14ac:dyDescent="0.25">
      <c r="A6550" s="3"/>
      <c r="B6550" s="3" t="s">
        <v>1</v>
      </c>
      <c r="C6550" s="198"/>
      <c r="D6550" s="3"/>
      <c r="E6550" s="3"/>
      <c r="F6550" s="3"/>
      <c r="G6550" s="3"/>
    </row>
    <row r="6551" spans="1:8" ht="18" x14ac:dyDescent="0.25">
      <c r="A6551" s="3"/>
      <c r="B6551" s="3" t="s">
        <v>2</v>
      </c>
      <c r="C6551" s="198"/>
      <c r="D6551" s="3"/>
      <c r="E6551" s="3"/>
      <c r="F6551" s="3"/>
      <c r="G6551" s="3"/>
    </row>
    <row r="6552" spans="1:8" ht="18" x14ac:dyDescent="0.25">
      <c r="A6552" s="3"/>
      <c r="B6552" s="3"/>
      <c r="C6552" s="198"/>
      <c r="D6552" s="3"/>
      <c r="E6552" s="3"/>
      <c r="F6552" s="3"/>
      <c r="G6552" s="3"/>
    </row>
    <row r="6553" spans="1:8" ht="18" x14ac:dyDescent="0.25">
      <c r="A6553" s="111" t="s">
        <v>3</v>
      </c>
      <c r="B6553" s="5"/>
      <c r="C6553" s="198"/>
      <c r="D6553" s="5"/>
      <c r="E6553" s="3"/>
      <c r="F6553" s="5"/>
      <c r="G6553" s="3"/>
    </row>
    <row r="6554" spans="1:8" ht="18" x14ac:dyDescent="0.25">
      <c r="A6554" s="3"/>
      <c r="B6554" s="3" t="s">
        <v>4</v>
      </c>
      <c r="C6554" s="198"/>
      <c r="D6554" s="3"/>
      <c r="E6554" s="3"/>
      <c r="F6554" s="3"/>
      <c r="G6554" s="3"/>
    </row>
    <row r="6555" spans="1:8" ht="18" x14ac:dyDescent="0.25">
      <c r="A6555" s="3" t="s">
        <v>5</v>
      </c>
      <c r="B6555" s="3"/>
      <c r="C6555" s="198"/>
      <c r="D6555" s="3"/>
      <c r="E6555" s="3"/>
      <c r="F6555" s="3"/>
      <c r="G6555" s="3"/>
    </row>
    <row r="6556" spans="1:8" ht="18" x14ac:dyDescent="0.25">
      <c r="A6556" s="3"/>
      <c r="B6556" s="3"/>
      <c r="C6556" s="198"/>
      <c r="D6556" s="3"/>
      <c r="E6556" s="3"/>
      <c r="F6556" s="3"/>
      <c r="G6556" s="3"/>
    </row>
    <row r="6557" spans="1:8" ht="18" x14ac:dyDescent="0.25">
      <c r="A6557" s="3" t="s">
        <v>6</v>
      </c>
      <c r="B6557" s="3"/>
      <c r="C6557" s="198"/>
      <c r="D6557" s="3"/>
      <c r="E6557" s="3"/>
      <c r="F6557" s="3"/>
      <c r="G6557" s="3"/>
    </row>
    <row r="6558" spans="1:8" ht="15.75" x14ac:dyDescent="0.25">
      <c r="A6558" s="6"/>
      <c r="B6558" s="6"/>
      <c r="C6558" s="199"/>
      <c r="D6558" s="6"/>
      <c r="E6558" s="6"/>
      <c r="F6558" s="6"/>
      <c r="G6558" s="6"/>
    </row>
    <row r="6559" spans="1:8" ht="31.5" x14ac:dyDescent="0.2">
      <c r="A6559" s="7" t="s">
        <v>7</v>
      </c>
      <c r="B6559" s="7" t="s">
        <v>8</v>
      </c>
      <c r="C6559" s="8" t="s">
        <v>9</v>
      </c>
      <c r="D6559" s="7" t="s">
        <v>10</v>
      </c>
      <c r="E6559" s="7" t="s">
        <v>11</v>
      </c>
      <c r="F6559" s="7" t="s">
        <v>489</v>
      </c>
      <c r="G6559" s="8" t="s">
        <v>12</v>
      </c>
      <c r="H6559" s="122" t="s">
        <v>510</v>
      </c>
    </row>
    <row r="6560" spans="1:8" s="10" customFormat="1" ht="15.75" customHeight="1" x14ac:dyDescent="0.25">
      <c r="A6560" s="11">
        <v>1</v>
      </c>
      <c r="B6560" s="33" t="s">
        <v>83</v>
      </c>
      <c r="C6560" s="194" t="s">
        <v>46</v>
      </c>
      <c r="D6560" s="35">
        <v>121</v>
      </c>
      <c r="E6560" s="34">
        <v>3</v>
      </c>
      <c r="F6560" s="35"/>
      <c r="G6560" s="117">
        <f>2*48+1*44</f>
        <v>140</v>
      </c>
      <c r="H6560" s="115" t="s">
        <v>518</v>
      </c>
    </row>
    <row r="6561" spans="1:8" s="10" customFormat="1" ht="15.75" customHeight="1" x14ac:dyDescent="0.25">
      <c r="A6561" s="11">
        <v>2</v>
      </c>
      <c r="B6561" s="33" t="s">
        <v>83</v>
      </c>
      <c r="C6561" s="194" t="s">
        <v>46</v>
      </c>
      <c r="D6561" s="35">
        <v>123</v>
      </c>
      <c r="E6561" s="34">
        <v>1</v>
      </c>
      <c r="F6561" s="35"/>
      <c r="G6561" s="117">
        <v>40.5</v>
      </c>
      <c r="H6561" s="115" t="s">
        <v>518</v>
      </c>
    </row>
    <row r="6562" spans="1:8" s="10" customFormat="1" ht="15.75" customHeight="1" x14ac:dyDescent="0.25">
      <c r="A6562" s="11">
        <v>3</v>
      </c>
      <c r="B6562" s="33" t="s">
        <v>83</v>
      </c>
      <c r="C6562" s="194" t="s">
        <v>46</v>
      </c>
      <c r="D6562" s="35">
        <v>124</v>
      </c>
      <c r="E6562" s="34">
        <v>4</v>
      </c>
      <c r="F6562" s="35"/>
      <c r="G6562" s="117">
        <f>3*48+1*36</f>
        <v>180</v>
      </c>
      <c r="H6562" s="115" t="s">
        <v>518</v>
      </c>
    </row>
    <row r="6563" spans="1:8" s="10" customFormat="1" ht="15.75" customHeight="1" x14ac:dyDescent="0.25">
      <c r="A6563" s="11"/>
      <c r="B6563" s="33"/>
      <c r="C6563" s="194"/>
      <c r="D6563" s="35"/>
      <c r="E6563" s="34"/>
      <c r="F6563" s="35"/>
      <c r="G6563" s="117"/>
      <c r="H6563" s="115"/>
    </row>
    <row r="6564" spans="1:8" s="10" customFormat="1" ht="15.75" customHeight="1" x14ac:dyDescent="0.25">
      <c r="A6564" s="263" t="s">
        <v>13</v>
      </c>
      <c r="B6564" s="264"/>
      <c r="C6564" s="264"/>
      <c r="D6564" s="265"/>
      <c r="E6564" s="133">
        <f>SUM(E6560:E6563)</f>
        <v>8</v>
      </c>
      <c r="F6564" s="131"/>
      <c r="G6564" s="133">
        <f>SUM(G6560:G6563)</f>
        <v>360.5</v>
      </c>
      <c r="H6564" s="134"/>
    </row>
    <row r="6570" spans="1:8" ht="15.75" x14ac:dyDescent="0.25">
      <c r="A6570" s="1" t="s">
        <v>516</v>
      </c>
      <c r="C6570" s="216">
        <v>151</v>
      </c>
    </row>
    <row r="6572" spans="1:8" ht="18" x14ac:dyDescent="0.25">
      <c r="A6572" s="3" t="s">
        <v>0</v>
      </c>
      <c r="B6572" s="4"/>
      <c r="G6572" s="5" t="s">
        <v>520</v>
      </c>
    </row>
    <row r="6573" spans="1:8" ht="18" x14ac:dyDescent="0.25">
      <c r="A6573" s="3"/>
      <c r="B6573" s="3" t="s">
        <v>1</v>
      </c>
      <c r="C6573" s="198"/>
      <c r="D6573" s="3"/>
      <c r="E6573" s="3"/>
      <c r="F6573" s="3"/>
      <c r="G6573" s="3"/>
    </row>
    <row r="6574" spans="1:8" ht="18" x14ac:dyDescent="0.25">
      <c r="A6574" s="3"/>
      <c r="B6574" s="3" t="s">
        <v>2</v>
      </c>
      <c r="C6574" s="198"/>
      <c r="D6574" s="3"/>
      <c r="E6574" s="3"/>
      <c r="F6574" s="3"/>
      <c r="G6574" s="3"/>
    </row>
    <row r="6575" spans="1:8" ht="18" x14ac:dyDescent="0.25">
      <c r="A6575" s="3"/>
      <c r="B6575" s="3"/>
      <c r="C6575" s="198"/>
      <c r="D6575" s="3"/>
      <c r="E6575" s="3"/>
      <c r="F6575" s="3"/>
      <c r="G6575" s="3"/>
    </row>
    <row r="6576" spans="1:8" ht="18" x14ac:dyDescent="0.25">
      <c r="A6576" s="111" t="s">
        <v>3</v>
      </c>
      <c r="B6576" s="5"/>
      <c r="C6576" s="198"/>
      <c r="D6576" s="5"/>
      <c r="E6576" s="3"/>
      <c r="F6576" s="5"/>
      <c r="G6576" s="3"/>
    </row>
    <row r="6577" spans="1:8" ht="18" x14ac:dyDescent="0.25">
      <c r="A6577" s="3"/>
      <c r="B6577" s="3" t="s">
        <v>4</v>
      </c>
      <c r="C6577" s="198"/>
      <c r="D6577" s="3"/>
      <c r="E6577" s="3"/>
      <c r="F6577" s="3"/>
      <c r="G6577" s="3"/>
    </row>
    <row r="6578" spans="1:8" ht="18" x14ac:dyDescent="0.25">
      <c r="A6578" s="3" t="s">
        <v>5</v>
      </c>
      <c r="B6578" s="3"/>
      <c r="C6578" s="198"/>
      <c r="D6578" s="3"/>
      <c r="E6578" s="3"/>
      <c r="F6578" s="3"/>
      <c r="G6578" s="3"/>
    </row>
    <row r="6579" spans="1:8" ht="18" x14ac:dyDescent="0.25">
      <c r="A6579" s="3"/>
      <c r="B6579" s="3"/>
      <c r="C6579" s="198"/>
      <c r="D6579" s="3"/>
      <c r="E6579" s="3"/>
      <c r="F6579" s="3"/>
      <c r="G6579" s="3"/>
    </row>
    <row r="6580" spans="1:8" ht="18" x14ac:dyDescent="0.25">
      <c r="A6580" s="3" t="s">
        <v>6</v>
      </c>
      <c r="B6580" s="3"/>
      <c r="C6580" s="198"/>
      <c r="D6580" s="3"/>
      <c r="E6580" s="3"/>
      <c r="F6580" s="3"/>
      <c r="G6580" s="3"/>
    </row>
    <row r="6581" spans="1:8" ht="15.75" x14ac:dyDescent="0.25">
      <c r="A6581" s="6"/>
      <c r="B6581" s="6"/>
      <c r="C6581" s="199"/>
      <c r="D6581" s="6"/>
      <c r="E6581" s="6"/>
      <c r="F6581" s="6"/>
      <c r="G6581" s="6"/>
    </row>
    <row r="6582" spans="1:8" ht="31.5" x14ac:dyDescent="0.2">
      <c r="A6582" s="7" t="s">
        <v>7</v>
      </c>
      <c r="B6582" s="7" t="s">
        <v>8</v>
      </c>
      <c r="C6582" s="8" t="s">
        <v>9</v>
      </c>
      <c r="D6582" s="7" t="s">
        <v>10</v>
      </c>
      <c r="E6582" s="7" t="s">
        <v>11</v>
      </c>
      <c r="F6582" s="7" t="s">
        <v>489</v>
      </c>
      <c r="G6582" s="8" t="s">
        <v>12</v>
      </c>
      <c r="H6582" s="122" t="s">
        <v>510</v>
      </c>
    </row>
    <row r="6583" spans="1:8" s="10" customFormat="1" ht="15.75" customHeight="1" x14ac:dyDescent="0.25">
      <c r="A6583" s="11">
        <v>1</v>
      </c>
      <c r="B6583" s="33" t="s">
        <v>277</v>
      </c>
      <c r="C6583" s="194" t="s">
        <v>24</v>
      </c>
      <c r="D6583" s="35">
        <v>87</v>
      </c>
      <c r="E6583" s="34">
        <v>54</v>
      </c>
      <c r="F6583" s="35">
        <v>54</v>
      </c>
      <c r="G6583" s="117">
        <f>+F6583*E6583</f>
        <v>2916</v>
      </c>
      <c r="H6583" s="115" t="s">
        <v>521</v>
      </c>
    </row>
    <row r="6584" spans="1:8" s="10" customFormat="1" ht="15.75" customHeight="1" x14ac:dyDescent="0.25">
      <c r="A6584" s="189"/>
      <c r="B6584" s="130"/>
      <c r="C6584" s="209"/>
      <c r="D6584" s="131"/>
      <c r="E6584" s="132"/>
      <c r="F6584" s="131"/>
      <c r="G6584" s="133"/>
      <c r="H6584" s="134"/>
    </row>
    <row r="6585" spans="1:8" s="10" customFormat="1" ht="15.75" customHeight="1" x14ac:dyDescent="0.25">
      <c r="A6585" s="11">
        <v>2</v>
      </c>
      <c r="B6585" s="33" t="s">
        <v>293</v>
      </c>
      <c r="C6585" s="194" t="s">
        <v>24</v>
      </c>
      <c r="D6585" s="35">
        <v>87</v>
      </c>
      <c r="E6585" s="34">
        <v>14</v>
      </c>
      <c r="F6585" s="35">
        <v>54</v>
      </c>
      <c r="G6585" s="117">
        <f>+F6585*E6585</f>
        <v>756</v>
      </c>
      <c r="H6585" s="115" t="s">
        <v>522</v>
      </c>
    </row>
    <row r="6586" spans="1:8" s="10" customFormat="1" ht="15.75" customHeight="1" x14ac:dyDescent="0.25">
      <c r="A6586" s="11">
        <v>3</v>
      </c>
      <c r="B6586" s="33" t="s">
        <v>293</v>
      </c>
      <c r="C6586" s="194" t="s">
        <v>24</v>
      </c>
      <c r="D6586" s="35">
        <v>87</v>
      </c>
      <c r="E6586" s="34">
        <v>5</v>
      </c>
      <c r="F6586" s="35">
        <v>50</v>
      </c>
      <c r="G6586" s="117">
        <f>+F6586*E6586</f>
        <v>250</v>
      </c>
      <c r="H6586" s="115" t="s">
        <v>522</v>
      </c>
    </row>
    <row r="6587" spans="1:8" s="10" customFormat="1" ht="15.75" customHeight="1" x14ac:dyDescent="0.25">
      <c r="A6587" s="11"/>
      <c r="B6587" s="33"/>
      <c r="C6587" s="194"/>
      <c r="D6587" s="35"/>
      <c r="E6587" s="34"/>
      <c r="F6587" s="35"/>
      <c r="G6587" s="117"/>
      <c r="H6587" s="115"/>
    </row>
    <row r="6588" spans="1:8" s="10" customFormat="1" ht="15.75" customHeight="1" x14ac:dyDescent="0.25">
      <c r="A6588" s="263" t="s">
        <v>13</v>
      </c>
      <c r="B6588" s="264"/>
      <c r="C6588" s="264"/>
      <c r="D6588" s="265"/>
      <c r="E6588" s="133">
        <f>SUM(E6583:E6587)</f>
        <v>73</v>
      </c>
      <c r="F6588" s="131"/>
      <c r="G6588" s="133">
        <f>SUM(G6583:G6587)</f>
        <v>3922</v>
      </c>
      <c r="H6588" s="134"/>
    </row>
    <row r="6597" spans="1:7" ht="18" x14ac:dyDescent="0.25">
      <c r="A6597" s="3" t="s">
        <v>17</v>
      </c>
    </row>
    <row r="6598" spans="1:7" ht="18" x14ac:dyDescent="0.25">
      <c r="A6598" s="3" t="s">
        <v>18</v>
      </c>
    </row>
    <row r="6600" spans="1:7" ht="15.75" x14ac:dyDescent="0.25">
      <c r="A6600" s="1" t="s">
        <v>516</v>
      </c>
      <c r="C6600" s="216">
        <v>152</v>
      </c>
    </row>
    <row r="6602" spans="1:7" ht="18" x14ac:dyDescent="0.25">
      <c r="A6602" s="3" t="s">
        <v>0</v>
      </c>
      <c r="B6602" s="4"/>
      <c r="G6602" s="5" t="s">
        <v>520</v>
      </c>
    </row>
    <row r="6603" spans="1:7" ht="18" x14ac:dyDescent="0.25">
      <c r="A6603" s="3"/>
      <c r="B6603" s="3" t="s">
        <v>1</v>
      </c>
      <c r="C6603" s="198"/>
      <c r="D6603" s="3"/>
      <c r="E6603" s="3"/>
      <c r="F6603" s="3"/>
      <c r="G6603" s="3"/>
    </row>
    <row r="6604" spans="1:7" ht="18" x14ac:dyDescent="0.25">
      <c r="A6604" s="3"/>
      <c r="B6604" s="3" t="s">
        <v>2</v>
      </c>
      <c r="C6604" s="198"/>
      <c r="D6604" s="3"/>
      <c r="E6604" s="3"/>
      <c r="F6604" s="3"/>
      <c r="G6604" s="3"/>
    </row>
    <row r="6605" spans="1:7" ht="18" x14ac:dyDescent="0.25">
      <c r="A6605" s="3"/>
      <c r="B6605" s="3"/>
      <c r="C6605" s="198"/>
      <c r="D6605" s="3"/>
      <c r="E6605" s="3"/>
      <c r="F6605" s="3"/>
      <c r="G6605" s="3"/>
    </row>
    <row r="6606" spans="1:7" ht="18" x14ac:dyDescent="0.25">
      <c r="A6606" s="111" t="s">
        <v>3</v>
      </c>
      <c r="B6606" s="5"/>
      <c r="C6606" s="198"/>
      <c r="D6606" s="5"/>
      <c r="E6606" s="3"/>
      <c r="F6606" s="5"/>
      <c r="G6606" s="3"/>
    </row>
    <row r="6607" spans="1:7" ht="18" x14ac:dyDescent="0.25">
      <c r="A6607" s="3"/>
      <c r="B6607" s="3" t="s">
        <v>4</v>
      </c>
      <c r="C6607" s="198"/>
      <c r="D6607" s="3"/>
      <c r="E6607" s="3"/>
      <c r="F6607" s="3"/>
      <c r="G6607" s="3"/>
    </row>
    <row r="6608" spans="1:7" ht="18" x14ac:dyDescent="0.25">
      <c r="A6608" s="3" t="s">
        <v>5</v>
      </c>
      <c r="B6608" s="3"/>
      <c r="C6608" s="198"/>
      <c r="D6608" s="3"/>
      <c r="E6608" s="3"/>
      <c r="F6608" s="3"/>
      <c r="G6608" s="3"/>
    </row>
    <row r="6609" spans="1:8" ht="18" x14ac:dyDescent="0.25">
      <c r="A6609" s="3"/>
      <c r="B6609" s="3"/>
      <c r="C6609" s="198"/>
      <c r="D6609" s="3"/>
      <c r="E6609" s="3"/>
      <c r="F6609" s="3"/>
      <c r="G6609" s="3"/>
    </row>
    <row r="6610" spans="1:8" ht="18" x14ac:dyDescent="0.25">
      <c r="A6610" s="3" t="s">
        <v>6</v>
      </c>
      <c r="B6610" s="3"/>
      <c r="C6610" s="198"/>
      <c r="D6610" s="3"/>
      <c r="E6610" s="3"/>
      <c r="F6610" s="3"/>
      <c r="G6610" s="3"/>
    </row>
    <row r="6611" spans="1:8" ht="15.75" x14ac:dyDescent="0.25">
      <c r="A6611" s="6"/>
      <c r="B6611" s="6"/>
      <c r="C6611" s="199"/>
      <c r="D6611" s="6"/>
      <c r="E6611" s="6"/>
      <c r="F6611" s="6"/>
      <c r="G6611" s="6"/>
    </row>
    <row r="6612" spans="1:8" ht="31.5" x14ac:dyDescent="0.2">
      <c r="A6612" s="7" t="s">
        <v>7</v>
      </c>
      <c r="B6612" s="7" t="s">
        <v>8</v>
      </c>
      <c r="C6612" s="8" t="s">
        <v>9</v>
      </c>
      <c r="D6612" s="7" t="s">
        <v>10</v>
      </c>
      <c r="E6612" s="7" t="s">
        <v>11</v>
      </c>
      <c r="F6612" s="7" t="s">
        <v>489</v>
      </c>
      <c r="G6612" s="8" t="s">
        <v>12</v>
      </c>
      <c r="H6612" s="122" t="s">
        <v>510</v>
      </c>
    </row>
    <row r="6613" spans="1:8" s="10" customFormat="1" ht="15.75" customHeight="1" x14ac:dyDescent="0.25">
      <c r="A6613" s="11">
        <v>1</v>
      </c>
      <c r="B6613" s="33" t="s">
        <v>26</v>
      </c>
      <c r="C6613" s="194" t="s">
        <v>178</v>
      </c>
      <c r="D6613" s="35" t="s">
        <v>181</v>
      </c>
      <c r="E6613" s="34">
        <v>4</v>
      </c>
      <c r="F6613" s="35">
        <f>48+48+48+41</f>
        <v>185</v>
      </c>
      <c r="G6613" s="117">
        <v>185</v>
      </c>
      <c r="H6613" s="115" t="s">
        <v>521</v>
      </c>
    </row>
    <row r="6614" spans="1:8" s="10" customFormat="1" ht="15.75" customHeight="1" x14ac:dyDescent="0.25">
      <c r="A6614" s="11"/>
      <c r="B6614" s="33"/>
      <c r="C6614" s="194"/>
      <c r="D6614" s="35"/>
      <c r="E6614" s="34"/>
      <c r="F6614" s="35"/>
      <c r="G6614" s="117"/>
      <c r="H6614" s="115"/>
    </row>
    <row r="6615" spans="1:8" s="10" customFormat="1" ht="15.75" customHeight="1" x14ac:dyDescent="0.25">
      <c r="A6615" s="11"/>
      <c r="B6615" s="33"/>
      <c r="C6615" s="194"/>
      <c r="D6615" s="35"/>
      <c r="E6615" s="34"/>
      <c r="F6615" s="35"/>
      <c r="G6615" s="117"/>
      <c r="H6615" s="115"/>
    </row>
    <row r="6616" spans="1:8" s="10" customFormat="1" ht="15.75" customHeight="1" x14ac:dyDescent="0.25">
      <c r="A6616" s="263" t="s">
        <v>13</v>
      </c>
      <c r="B6616" s="264"/>
      <c r="C6616" s="264"/>
      <c r="D6616" s="265"/>
      <c r="E6616" s="133">
        <f>SUM(E6613:E6615)</f>
        <v>4</v>
      </c>
      <c r="F6616" s="131"/>
      <c r="G6616" s="133">
        <f>SUM(G6613:G6615)</f>
        <v>185</v>
      </c>
      <c r="H6616" s="134"/>
    </row>
    <row r="6625" spans="1:7" ht="18" x14ac:dyDescent="0.25">
      <c r="A6625" s="3" t="s">
        <v>17</v>
      </c>
    </row>
    <row r="6626" spans="1:7" ht="18" x14ac:dyDescent="0.25">
      <c r="A6626" s="3" t="s">
        <v>18</v>
      </c>
    </row>
    <row r="6630" spans="1:7" ht="15.75" x14ac:dyDescent="0.25">
      <c r="A6630" s="1" t="s">
        <v>517</v>
      </c>
      <c r="C6630" s="216">
        <v>152</v>
      </c>
    </row>
    <row r="6632" spans="1:7" ht="18" x14ac:dyDescent="0.25">
      <c r="A6632" s="3" t="s">
        <v>0</v>
      </c>
      <c r="B6632" s="4"/>
      <c r="G6632" s="5" t="s">
        <v>523</v>
      </c>
    </row>
    <row r="6633" spans="1:7" ht="18" x14ac:dyDescent="0.25">
      <c r="A6633" s="3"/>
      <c r="B6633" s="3" t="s">
        <v>1</v>
      </c>
      <c r="C6633" s="198"/>
      <c r="D6633" s="3"/>
      <c r="E6633" s="3"/>
      <c r="F6633" s="3"/>
      <c r="G6633" s="3"/>
    </row>
    <row r="6634" spans="1:7" ht="18" x14ac:dyDescent="0.25">
      <c r="A6634" s="3"/>
      <c r="B6634" s="3" t="s">
        <v>2</v>
      </c>
      <c r="C6634" s="198"/>
      <c r="D6634" s="3"/>
      <c r="E6634" s="3"/>
      <c r="F6634" s="3"/>
      <c r="G6634" s="3"/>
    </row>
    <row r="6635" spans="1:7" ht="18" x14ac:dyDescent="0.25">
      <c r="A6635" s="3"/>
      <c r="B6635" s="3"/>
      <c r="C6635" s="198"/>
      <c r="D6635" s="3"/>
      <c r="E6635" s="3"/>
      <c r="F6635" s="3"/>
      <c r="G6635" s="3"/>
    </row>
    <row r="6636" spans="1:7" ht="18" x14ac:dyDescent="0.25">
      <c r="A6636" s="111" t="s">
        <v>3</v>
      </c>
      <c r="B6636" s="5"/>
      <c r="C6636" s="198"/>
      <c r="D6636" s="5"/>
      <c r="E6636" s="3"/>
      <c r="F6636" s="5"/>
      <c r="G6636" s="3"/>
    </row>
    <row r="6637" spans="1:7" ht="18" x14ac:dyDescent="0.25">
      <c r="A6637" s="3"/>
      <c r="B6637" s="3" t="s">
        <v>4</v>
      </c>
      <c r="C6637" s="198"/>
      <c r="D6637" s="3"/>
      <c r="E6637" s="3"/>
      <c r="F6637" s="3"/>
      <c r="G6637" s="3"/>
    </row>
    <row r="6638" spans="1:7" ht="18" x14ac:dyDescent="0.25">
      <c r="A6638" s="3" t="s">
        <v>5</v>
      </c>
      <c r="B6638" s="3"/>
      <c r="C6638" s="198"/>
      <c r="D6638" s="3"/>
      <c r="E6638" s="3"/>
      <c r="F6638" s="3"/>
      <c r="G6638" s="3"/>
    </row>
    <row r="6639" spans="1:7" ht="18" x14ac:dyDescent="0.25">
      <c r="A6639" s="3"/>
      <c r="B6639" s="3"/>
      <c r="C6639" s="198"/>
      <c r="D6639" s="3"/>
      <c r="E6639" s="3"/>
      <c r="F6639" s="3"/>
      <c r="G6639" s="3"/>
    </row>
    <row r="6640" spans="1:7" ht="18" x14ac:dyDescent="0.25">
      <c r="A6640" s="3" t="s">
        <v>6</v>
      </c>
      <c r="B6640" s="3"/>
      <c r="C6640" s="198"/>
      <c r="D6640" s="3"/>
      <c r="E6640" s="3"/>
      <c r="F6640" s="3"/>
      <c r="G6640" s="3"/>
    </row>
    <row r="6641" spans="1:8" ht="15.75" x14ac:dyDescent="0.25">
      <c r="A6641" s="6"/>
      <c r="B6641" s="6"/>
      <c r="C6641" s="199"/>
      <c r="D6641" s="6"/>
      <c r="E6641" s="6"/>
      <c r="F6641" s="6"/>
      <c r="G6641" s="6"/>
    </row>
    <row r="6642" spans="1:8" ht="31.5" x14ac:dyDescent="0.2">
      <c r="A6642" s="7" t="s">
        <v>7</v>
      </c>
      <c r="B6642" s="7" t="s">
        <v>8</v>
      </c>
      <c r="C6642" s="8" t="s">
        <v>9</v>
      </c>
      <c r="D6642" s="7" t="s">
        <v>10</v>
      </c>
      <c r="E6642" s="7" t="s">
        <v>11</v>
      </c>
      <c r="F6642" s="7" t="s">
        <v>489</v>
      </c>
      <c r="G6642" s="8" t="s">
        <v>12</v>
      </c>
      <c r="H6642" s="122" t="s">
        <v>510</v>
      </c>
    </row>
    <row r="6643" spans="1:8" s="10" customFormat="1" ht="15.75" customHeight="1" x14ac:dyDescent="0.25">
      <c r="A6643" s="11">
        <v>1</v>
      </c>
      <c r="B6643" s="33" t="s">
        <v>293</v>
      </c>
      <c r="C6643" s="194" t="s">
        <v>24</v>
      </c>
      <c r="D6643" s="35">
        <v>87</v>
      </c>
      <c r="E6643" s="34">
        <v>34</v>
      </c>
      <c r="F6643" s="35">
        <v>54</v>
      </c>
      <c r="G6643" s="117">
        <f>+F6643*E6643</f>
        <v>1836</v>
      </c>
      <c r="H6643" s="115" t="s">
        <v>513</v>
      </c>
    </row>
    <row r="6644" spans="1:8" s="10" customFormat="1" ht="15.75" customHeight="1" x14ac:dyDescent="0.25">
      <c r="A6644" s="11"/>
      <c r="B6644" s="33"/>
      <c r="C6644" s="194"/>
      <c r="D6644" s="35"/>
      <c r="E6644" s="34"/>
      <c r="F6644" s="35"/>
      <c r="G6644" s="117"/>
      <c r="H6644" s="115"/>
    </row>
    <row r="6645" spans="1:8" s="10" customFormat="1" ht="15.75" customHeight="1" x14ac:dyDescent="0.25">
      <c r="A6645" s="11"/>
      <c r="B6645" s="33"/>
      <c r="C6645" s="194"/>
      <c r="D6645" s="35"/>
      <c r="E6645" s="34"/>
      <c r="F6645" s="35"/>
      <c r="G6645" s="117"/>
      <c r="H6645" s="115"/>
    </row>
    <row r="6646" spans="1:8" s="10" customFormat="1" ht="15.75" customHeight="1" x14ac:dyDescent="0.25">
      <c r="A6646" s="263" t="s">
        <v>13</v>
      </c>
      <c r="B6646" s="264"/>
      <c r="C6646" s="264"/>
      <c r="D6646" s="265"/>
      <c r="E6646" s="133">
        <f>SUM(E6643:E6645)</f>
        <v>34</v>
      </c>
      <c r="F6646" s="131"/>
      <c r="G6646" s="133">
        <f>SUM(G6643:G6645)</f>
        <v>1836</v>
      </c>
      <c r="H6646" s="134"/>
    </row>
    <row r="6655" spans="1:8" ht="18" x14ac:dyDescent="0.25">
      <c r="A6655" s="3" t="s">
        <v>17</v>
      </c>
    </row>
    <row r="6656" spans="1:8" ht="18" x14ac:dyDescent="0.25">
      <c r="A6656" s="3" t="s">
        <v>18</v>
      </c>
    </row>
    <row r="6676" spans="1:8" ht="15.75" x14ac:dyDescent="0.25">
      <c r="A6676" s="1" t="s">
        <v>517</v>
      </c>
      <c r="C6676" s="216">
        <v>153</v>
      </c>
    </row>
    <row r="6678" spans="1:8" ht="18" x14ac:dyDescent="0.25">
      <c r="A6678" s="3" t="s">
        <v>0</v>
      </c>
      <c r="B6678" s="4"/>
      <c r="G6678" s="5" t="s">
        <v>523</v>
      </c>
    </row>
    <row r="6679" spans="1:8" ht="18" x14ac:dyDescent="0.25">
      <c r="A6679" s="3"/>
      <c r="B6679" s="3" t="s">
        <v>1</v>
      </c>
      <c r="C6679" s="198"/>
      <c r="D6679" s="3"/>
      <c r="E6679" s="3"/>
      <c r="F6679" s="3"/>
      <c r="G6679" s="3"/>
    </row>
    <row r="6680" spans="1:8" ht="18" x14ac:dyDescent="0.25">
      <c r="A6680" s="3"/>
      <c r="B6680" s="3" t="s">
        <v>2</v>
      </c>
      <c r="C6680" s="198"/>
      <c r="D6680" s="3"/>
      <c r="E6680" s="3"/>
      <c r="F6680" s="3"/>
      <c r="G6680" s="3"/>
    </row>
    <row r="6681" spans="1:8" ht="18" x14ac:dyDescent="0.25">
      <c r="A6681" s="3"/>
      <c r="B6681" s="3"/>
      <c r="C6681" s="198"/>
      <c r="D6681" s="3"/>
      <c r="E6681" s="3"/>
      <c r="F6681" s="3"/>
      <c r="G6681" s="3"/>
    </row>
    <row r="6682" spans="1:8" ht="18" x14ac:dyDescent="0.25">
      <c r="A6682" s="111" t="s">
        <v>3</v>
      </c>
      <c r="B6682" s="5"/>
      <c r="C6682" s="198"/>
      <c r="D6682" s="5"/>
      <c r="E6682" s="3"/>
      <c r="F6682" s="5"/>
      <c r="G6682" s="3"/>
    </row>
    <row r="6683" spans="1:8" ht="18" x14ac:dyDescent="0.25">
      <c r="A6683" s="3"/>
      <c r="B6683" s="3" t="s">
        <v>4</v>
      </c>
      <c r="C6683" s="198"/>
      <c r="D6683" s="3"/>
      <c r="E6683" s="3"/>
      <c r="F6683" s="3"/>
      <c r="G6683" s="3"/>
    </row>
    <row r="6684" spans="1:8" ht="18" x14ac:dyDescent="0.25">
      <c r="A6684" s="3" t="s">
        <v>5</v>
      </c>
      <c r="B6684" s="3"/>
      <c r="C6684" s="198"/>
      <c r="D6684" s="3"/>
      <c r="E6684" s="3"/>
      <c r="F6684" s="3"/>
      <c r="G6684" s="3"/>
    </row>
    <row r="6685" spans="1:8" ht="18" x14ac:dyDescent="0.25">
      <c r="A6685" s="3"/>
      <c r="B6685" s="3"/>
      <c r="C6685" s="198"/>
      <c r="D6685" s="3"/>
      <c r="E6685" s="3"/>
      <c r="F6685" s="3"/>
      <c r="G6685" s="3"/>
    </row>
    <row r="6686" spans="1:8" ht="18" x14ac:dyDescent="0.25">
      <c r="A6686" s="3" t="s">
        <v>6</v>
      </c>
      <c r="B6686" s="3"/>
      <c r="C6686" s="198"/>
      <c r="D6686" s="3"/>
      <c r="E6686" s="3"/>
      <c r="F6686" s="3"/>
      <c r="G6686" s="3"/>
    </row>
    <row r="6687" spans="1:8" ht="15.75" x14ac:dyDescent="0.25">
      <c r="A6687" s="6"/>
      <c r="B6687" s="6"/>
      <c r="C6687" s="199"/>
      <c r="D6687" s="6"/>
      <c r="E6687" s="6"/>
      <c r="F6687" s="6"/>
      <c r="G6687" s="6"/>
    </row>
    <row r="6688" spans="1:8" ht="31.5" x14ac:dyDescent="0.2">
      <c r="A6688" s="7" t="s">
        <v>7</v>
      </c>
      <c r="B6688" s="7" t="s">
        <v>8</v>
      </c>
      <c r="C6688" s="8" t="s">
        <v>9</v>
      </c>
      <c r="D6688" s="7" t="s">
        <v>10</v>
      </c>
      <c r="E6688" s="7" t="s">
        <v>11</v>
      </c>
      <c r="F6688" s="7" t="s">
        <v>489</v>
      </c>
      <c r="G6688" s="8" t="s">
        <v>12</v>
      </c>
      <c r="H6688" s="122" t="s">
        <v>510</v>
      </c>
    </row>
    <row r="6689" spans="1:8" s="10" customFormat="1" ht="15.75" customHeight="1" x14ac:dyDescent="0.25">
      <c r="A6689" s="11">
        <v>1</v>
      </c>
      <c r="B6689" s="33" t="s">
        <v>284</v>
      </c>
      <c r="C6689" s="194" t="s">
        <v>283</v>
      </c>
      <c r="D6689" s="35">
        <v>1</v>
      </c>
      <c r="E6689" s="34">
        <v>10</v>
      </c>
      <c r="F6689" s="35">
        <v>45</v>
      </c>
      <c r="G6689" s="117">
        <f>+F6689*E6689</f>
        <v>450</v>
      </c>
      <c r="H6689" s="115" t="s">
        <v>513</v>
      </c>
    </row>
    <row r="6690" spans="1:8" s="10" customFormat="1" ht="15.75" customHeight="1" x14ac:dyDescent="0.25">
      <c r="A6690" s="11">
        <v>2</v>
      </c>
      <c r="B6690" s="33" t="s">
        <v>83</v>
      </c>
      <c r="C6690" s="194" t="s">
        <v>283</v>
      </c>
      <c r="D6690" s="35">
        <v>1</v>
      </c>
      <c r="E6690" s="34">
        <v>10</v>
      </c>
      <c r="F6690" s="35">
        <v>45</v>
      </c>
      <c r="G6690" s="117">
        <v>450</v>
      </c>
      <c r="H6690" s="115" t="s">
        <v>513</v>
      </c>
    </row>
    <row r="6691" spans="1:8" s="10" customFormat="1" ht="15.75" customHeight="1" x14ac:dyDescent="0.25">
      <c r="A6691" s="11"/>
      <c r="B6691" s="33"/>
      <c r="C6691" s="194"/>
      <c r="D6691" s="35"/>
      <c r="E6691" s="34"/>
      <c r="F6691" s="35"/>
      <c r="G6691" s="117"/>
      <c r="H6691" s="115"/>
    </row>
    <row r="6692" spans="1:8" s="10" customFormat="1" ht="15.75" customHeight="1" x14ac:dyDescent="0.25">
      <c r="A6692" s="263" t="s">
        <v>13</v>
      </c>
      <c r="B6692" s="264"/>
      <c r="C6692" s="264"/>
      <c r="D6692" s="265"/>
      <c r="E6692" s="133">
        <f>SUM(E6689:E6691)</f>
        <v>20</v>
      </c>
      <c r="F6692" s="131"/>
      <c r="G6692" s="133">
        <f>SUM(G6689:G6691)</f>
        <v>900</v>
      </c>
      <c r="H6692" s="134"/>
    </row>
    <row r="6701" spans="1:8" ht="18" x14ac:dyDescent="0.25">
      <c r="A6701" s="3" t="s">
        <v>17</v>
      </c>
    </row>
    <row r="6702" spans="1:8" ht="18" x14ac:dyDescent="0.25">
      <c r="A6702" s="3" t="s">
        <v>18</v>
      </c>
    </row>
    <row r="6723" spans="1:8" ht="15.75" x14ac:dyDescent="0.25">
      <c r="A6723" s="1" t="s">
        <v>517</v>
      </c>
      <c r="C6723" s="216">
        <v>154</v>
      </c>
    </row>
    <row r="6725" spans="1:8" ht="18" x14ac:dyDescent="0.25">
      <c r="A6725" s="3" t="s">
        <v>0</v>
      </c>
      <c r="B6725" s="4"/>
      <c r="G6725" s="5" t="s">
        <v>523</v>
      </c>
    </row>
    <row r="6726" spans="1:8" ht="18" x14ac:dyDescent="0.25">
      <c r="A6726" s="3"/>
      <c r="B6726" s="3" t="s">
        <v>1</v>
      </c>
      <c r="C6726" s="198"/>
      <c r="D6726" s="3"/>
      <c r="E6726" s="3"/>
      <c r="F6726" s="3"/>
      <c r="G6726" s="3"/>
    </row>
    <row r="6727" spans="1:8" ht="18" x14ac:dyDescent="0.25">
      <c r="A6727" s="3"/>
      <c r="B6727" s="3" t="s">
        <v>2</v>
      </c>
      <c r="C6727" s="198"/>
      <c r="D6727" s="3"/>
      <c r="E6727" s="3"/>
      <c r="F6727" s="3"/>
      <c r="G6727" s="3"/>
    </row>
    <row r="6728" spans="1:8" ht="18" x14ac:dyDescent="0.25">
      <c r="A6728" s="3"/>
      <c r="B6728" s="3"/>
      <c r="C6728" s="198"/>
      <c r="D6728" s="3"/>
      <c r="E6728" s="3"/>
      <c r="F6728" s="3"/>
      <c r="G6728" s="3"/>
    </row>
    <row r="6729" spans="1:8" ht="18" x14ac:dyDescent="0.25">
      <c r="A6729" s="111" t="s">
        <v>3</v>
      </c>
      <c r="B6729" s="5"/>
      <c r="C6729" s="198"/>
      <c r="D6729" s="5"/>
      <c r="E6729" s="3"/>
      <c r="F6729" s="5"/>
      <c r="G6729" s="3"/>
    </row>
    <row r="6730" spans="1:8" ht="18" x14ac:dyDescent="0.25">
      <c r="A6730" s="3"/>
      <c r="B6730" s="3" t="s">
        <v>4</v>
      </c>
      <c r="C6730" s="198"/>
      <c r="D6730" s="3"/>
      <c r="E6730" s="3"/>
      <c r="F6730" s="3"/>
      <c r="G6730" s="3"/>
    </row>
    <row r="6731" spans="1:8" ht="18" x14ac:dyDescent="0.25">
      <c r="A6731" s="3" t="s">
        <v>5</v>
      </c>
      <c r="B6731" s="3"/>
      <c r="C6731" s="198"/>
      <c r="D6731" s="3"/>
      <c r="E6731" s="3"/>
      <c r="F6731" s="3"/>
      <c r="G6731" s="3"/>
    </row>
    <row r="6732" spans="1:8" ht="18" x14ac:dyDescent="0.25">
      <c r="A6732" s="3"/>
      <c r="B6732" s="3"/>
      <c r="C6732" s="198"/>
      <c r="D6732" s="3"/>
      <c r="E6732" s="3"/>
      <c r="F6732" s="3"/>
      <c r="G6732" s="3"/>
    </row>
    <row r="6733" spans="1:8" ht="18" x14ac:dyDescent="0.25">
      <c r="A6733" s="3" t="s">
        <v>6</v>
      </c>
      <c r="B6733" s="3"/>
      <c r="C6733" s="198"/>
      <c r="D6733" s="3"/>
      <c r="E6733" s="3"/>
      <c r="F6733" s="3"/>
      <c r="G6733" s="3"/>
    </row>
    <row r="6734" spans="1:8" ht="15.75" x14ac:dyDescent="0.25">
      <c r="A6734" s="6"/>
      <c r="B6734" s="6"/>
      <c r="C6734" s="199"/>
      <c r="D6734" s="6"/>
      <c r="E6734" s="6"/>
      <c r="F6734" s="6"/>
      <c r="G6734" s="6"/>
    </row>
    <row r="6735" spans="1:8" ht="31.5" x14ac:dyDescent="0.2">
      <c r="A6735" s="7" t="s">
        <v>7</v>
      </c>
      <c r="B6735" s="7" t="s">
        <v>8</v>
      </c>
      <c r="C6735" s="8" t="s">
        <v>9</v>
      </c>
      <c r="D6735" s="7" t="s">
        <v>10</v>
      </c>
      <c r="E6735" s="7" t="s">
        <v>11</v>
      </c>
      <c r="F6735" s="7" t="s">
        <v>489</v>
      </c>
      <c r="G6735" s="8" t="s">
        <v>12</v>
      </c>
      <c r="H6735" s="122" t="s">
        <v>510</v>
      </c>
    </row>
    <row r="6736" spans="1:8" s="10" customFormat="1" ht="15.75" customHeight="1" x14ac:dyDescent="0.25">
      <c r="A6736" s="11">
        <v>1</v>
      </c>
      <c r="B6736" s="33" t="s">
        <v>146</v>
      </c>
      <c r="C6736" s="194" t="s">
        <v>52</v>
      </c>
      <c r="D6736" s="35">
        <v>1</v>
      </c>
      <c r="E6736" s="34">
        <v>16</v>
      </c>
      <c r="F6736" s="35">
        <v>45</v>
      </c>
      <c r="G6736" s="117">
        <f>+F6736*E6736</f>
        <v>720</v>
      </c>
      <c r="H6736" s="115" t="s">
        <v>524</v>
      </c>
    </row>
    <row r="6737" spans="1:8" s="10" customFormat="1" ht="15.75" customHeight="1" x14ac:dyDescent="0.25">
      <c r="A6737" s="11">
        <v>2</v>
      </c>
      <c r="B6737" s="33" t="s">
        <v>146</v>
      </c>
      <c r="C6737" s="194" t="s">
        <v>52</v>
      </c>
      <c r="D6737" s="35">
        <v>1</v>
      </c>
      <c r="E6737" s="34">
        <v>4</v>
      </c>
      <c r="F6737" s="35">
        <v>54</v>
      </c>
      <c r="G6737" s="117">
        <f>+F6737*E6737</f>
        <v>216</v>
      </c>
      <c r="H6737" s="115" t="s">
        <v>524</v>
      </c>
    </row>
    <row r="6738" spans="1:8" s="10" customFormat="1" ht="15.75" customHeight="1" x14ac:dyDescent="0.25">
      <c r="A6738" s="11"/>
      <c r="B6738" s="33"/>
      <c r="C6738" s="194"/>
      <c r="D6738" s="35"/>
      <c r="E6738" s="34"/>
      <c r="F6738" s="35"/>
      <c r="G6738" s="117"/>
      <c r="H6738" s="115"/>
    </row>
    <row r="6739" spans="1:8" s="10" customFormat="1" ht="15.75" customHeight="1" x14ac:dyDescent="0.25">
      <c r="A6739" s="11"/>
      <c r="B6739" s="33"/>
      <c r="C6739" s="194"/>
      <c r="D6739" s="35"/>
      <c r="E6739" s="34"/>
      <c r="F6739" s="35"/>
      <c r="G6739" s="117"/>
      <c r="H6739" s="115"/>
    </row>
    <row r="6740" spans="1:8" s="10" customFormat="1" ht="15.75" customHeight="1" x14ac:dyDescent="0.25">
      <c r="A6740" s="11"/>
      <c r="B6740" s="33"/>
      <c r="C6740" s="194"/>
      <c r="D6740" s="35"/>
      <c r="E6740" s="34"/>
      <c r="F6740" s="35"/>
      <c r="G6740" s="117"/>
      <c r="H6740" s="115"/>
    </row>
    <row r="6741" spans="1:8" s="10" customFormat="1" ht="15.75" customHeight="1" x14ac:dyDescent="0.25">
      <c r="A6741" s="11"/>
      <c r="B6741" s="33"/>
      <c r="C6741" s="194"/>
      <c r="D6741" s="35"/>
      <c r="E6741" s="34"/>
      <c r="F6741" s="35"/>
      <c r="G6741" s="117"/>
      <c r="H6741" s="115"/>
    </row>
    <row r="6742" spans="1:8" s="10" customFormat="1" ht="15.75" customHeight="1" x14ac:dyDescent="0.25">
      <c r="A6742" s="11"/>
      <c r="B6742" s="33"/>
      <c r="C6742" s="194"/>
      <c r="D6742" s="35"/>
      <c r="E6742" s="34"/>
      <c r="F6742" s="35"/>
      <c r="G6742" s="117"/>
      <c r="H6742" s="115"/>
    </row>
    <row r="6743" spans="1:8" s="10" customFormat="1" ht="15.75" customHeight="1" x14ac:dyDescent="0.25">
      <c r="A6743" s="263" t="s">
        <v>13</v>
      </c>
      <c r="B6743" s="264"/>
      <c r="C6743" s="264"/>
      <c r="D6743" s="265"/>
      <c r="E6743" s="133">
        <f>SUM(E6736:E6742)</f>
        <v>20</v>
      </c>
      <c r="F6743" s="131"/>
      <c r="G6743" s="133">
        <f>SUM(G6736:G6742)</f>
        <v>936</v>
      </c>
      <c r="H6743" s="134"/>
    </row>
    <row r="6752" spans="1:8" ht="18" x14ac:dyDescent="0.25">
      <c r="A6752" s="3" t="s">
        <v>17</v>
      </c>
    </row>
    <row r="6753" spans="1:1" ht="18" x14ac:dyDescent="0.25">
      <c r="A6753" s="3" t="s">
        <v>18</v>
      </c>
    </row>
    <row r="6770" spans="1:8" ht="15.75" x14ac:dyDescent="0.25">
      <c r="A6770" s="1" t="s">
        <v>525</v>
      </c>
      <c r="C6770" s="216">
        <v>155</v>
      </c>
    </row>
    <row r="6772" spans="1:8" ht="18" x14ac:dyDescent="0.25">
      <c r="A6772" s="3" t="s">
        <v>0</v>
      </c>
      <c r="B6772" s="4"/>
      <c r="G6772" s="5" t="s">
        <v>523</v>
      </c>
    </row>
    <row r="6773" spans="1:8" ht="18" x14ac:dyDescent="0.25">
      <c r="A6773" s="3"/>
      <c r="B6773" s="3" t="s">
        <v>1</v>
      </c>
      <c r="C6773" s="198"/>
      <c r="D6773" s="3"/>
      <c r="E6773" s="3"/>
      <c r="F6773" s="3"/>
      <c r="G6773" s="3"/>
    </row>
    <row r="6774" spans="1:8" ht="18" x14ac:dyDescent="0.25">
      <c r="A6774" s="3"/>
      <c r="B6774" s="3" t="s">
        <v>2</v>
      </c>
      <c r="C6774" s="198"/>
      <c r="D6774" s="3"/>
      <c r="E6774" s="3"/>
      <c r="F6774" s="3"/>
      <c r="G6774" s="3"/>
    </row>
    <row r="6775" spans="1:8" ht="18" x14ac:dyDescent="0.25">
      <c r="A6775" s="3"/>
      <c r="B6775" s="3"/>
      <c r="C6775" s="198"/>
      <c r="D6775" s="3"/>
      <c r="E6775" s="3"/>
      <c r="F6775" s="3"/>
      <c r="G6775" s="3"/>
    </row>
    <row r="6776" spans="1:8" ht="18" x14ac:dyDescent="0.25">
      <c r="A6776" s="111" t="s">
        <v>3</v>
      </c>
      <c r="B6776" s="5"/>
      <c r="C6776" s="198"/>
      <c r="D6776" s="5"/>
      <c r="E6776" s="3"/>
      <c r="F6776" s="5"/>
      <c r="G6776" s="3"/>
    </row>
    <row r="6777" spans="1:8" ht="18" x14ac:dyDescent="0.25">
      <c r="A6777" s="3"/>
      <c r="B6777" s="3" t="s">
        <v>4</v>
      </c>
      <c r="C6777" s="198"/>
      <c r="D6777" s="3"/>
      <c r="E6777" s="3"/>
      <c r="F6777" s="3"/>
      <c r="G6777" s="3"/>
    </row>
    <row r="6778" spans="1:8" ht="18" x14ac:dyDescent="0.25">
      <c r="A6778" s="3" t="s">
        <v>5</v>
      </c>
      <c r="B6778" s="3"/>
      <c r="C6778" s="198"/>
      <c r="D6778" s="3"/>
      <c r="E6778" s="3"/>
      <c r="F6778" s="3"/>
      <c r="G6778" s="3"/>
    </row>
    <row r="6779" spans="1:8" ht="18" x14ac:dyDescent="0.25">
      <c r="A6779" s="3"/>
      <c r="B6779" s="3"/>
      <c r="C6779" s="198"/>
      <c r="D6779" s="3"/>
      <c r="E6779" s="3"/>
      <c r="F6779" s="3"/>
      <c r="G6779" s="3"/>
    </row>
    <row r="6780" spans="1:8" ht="18" x14ac:dyDescent="0.25">
      <c r="A6780" s="3" t="s">
        <v>6</v>
      </c>
      <c r="B6780" s="3"/>
      <c r="C6780" s="198"/>
      <c r="D6780" s="3"/>
      <c r="E6780" s="3"/>
      <c r="F6780" s="3"/>
      <c r="G6780" s="3"/>
    </row>
    <row r="6781" spans="1:8" ht="15.75" x14ac:dyDescent="0.25">
      <c r="A6781" s="6"/>
      <c r="B6781" s="6"/>
      <c r="C6781" s="199"/>
      <c r="D6781" s="6"/>
      <c r="E6781" s="6"/>
      <c r="F6781" s="6"/>
      <c r="G6781" s="6"/>
    </row>
    <row r="6782" spans="1:8" ht="31.5" x14ac:dyDescent="0.2">
      <c r="A6782" s="7" t="s">
        <v>7</v>
      </c>
      <c r="B6782" s="7" t="s">
        <v>8</v>
      </c>
      <c r="C6782" s="8" t="s">
        <v>9</v>
      </c>
      <c r="D6782" s="7" t="s">
        <v>10</v>
      </c>
      <c r="E6782" s="7" t="s">
        <v>11</v>
      </c>
      <c r="F6782" s="7" t="s">
        <v>489</v>
      </c>
      <c r="G6782" s="8" t="s">
        <v>12</v>
      </c>
      <c r="H6782" s="122" t="s">
        <v>510</v>
      </c>
    </row>
    <row r="6783" spans="1:8" s="10" customFormat="1" ht="15.75" customHeight="1" x14ac:dyDescent="0.25">
      <c r="A6783" s="11">
        <v>1</v>
      </c>
      <c r="B6783" s="33" t="s">
        <v>23</v>
      </c>
      <c r="C6783" s="194" t="s">
        <v>31</v>
      </c>
      <c r="D6783" s="35">
        <v>20</v>
      </c>
      <c r="E6783" s="34">
        <v>8</v>
      </c>
      <c r="F6783" s="35">
        <v>49.5</v>
      </c>
      <c r="G6783" s="117">
        <f>+F6783*E6783</f>
        <v>396</v>
      </c>
      <c r="H6783" s="115"/>
    </row>
    <row r="6784" spans="1:8" s="10" customFormat="1" ht="15.75" customHeight="1" x14ac:dyDescent="0.25">
      <c r="A6784" s="11">
        <v>2</v>
      </c>
      <c r="B6784" s="33" t="s">
        <v>23</v>
      </c>
      <c r="C6784" s="194" t="s">
        <v>31</v>
      </c>
      <c r="D6784" s="35">
        <v>20</v>
      </c>
      <c r="E6784" s="34">
        <v>1</v>
      </c>
      <c r="F6784" s="35">
        <v>48</v>
      </c>
      <c r="G6784" s="117">
        <f t="shared" ref="G6784:G6787" si="32">+F6784*E6784</f>
        <v>48</v>
      </c>
      <c r="H6784" s="115"/>
    </row>
    <row r="6785" spans="1:8" s="10" customFormat="1" ht="15.75" customHeight="1" x14ac:dyDescent="0.25">
      <c r="A6785" s="11">
        <v>3</v>
      </c>
      <c r="B6785" s="33" t="s">
        <v>23</v>
      </c>
      <c r="C6785" s="194" t="s">
        <v>31</v>
      </c>
      <c r="D6785" s="35">
        <v>19</v>
      </c>
      <c r="E6785" s="34">
        <v>4</v>
      </c>
      <c r="F6785" s="35">
        <v>49.5</v>
      </c>
      <c r="G6785" s="117">
        <f t="shared" si="32"/>
        <v>198</v>
      </c>
      <c r="H6785" s="115"/>
    </row>
    <row r="6786" spans="1:8" s="10" customFormat="1" ht="15.75" customHeight="1" x14ac:dyDescent="0.25">
      <c r="A6786" s="11">
        <v>4</v>
      </c>
      <c r="B6786" s="33" t="s">
        <v>23</v>
      </c>
      <c r="C6786" s="194" t="s">
        <v>31</v>
      </c>
      <c r="D6786" s="35">
        <v>19</v>
      </c>
      <c r="E6786" s="34">
        <v>1</v>
      </c>
      <c r="F6786" s="35">
        <v>22</v>
      </c>
      <c r="G6786" s="117">
        <f t="shared" si="32"/>
        <v>22</v>
      </c>
      <c r="H6786" s="115"/>
    </row>
    <row r="6787" spans="1:8" s="10" customFormat="1" ht="15.75" customHeight="1" x14ac:dyDescent="0.25">
      <c r="A6787" s="11">
        <v>5</v>
      </c>
      <c r="B6787" s="33" t="s">
        <v>264</v>
      </c>
      <c r="C6787" s="194" t="s">
        <v>465</v>
      </c>
      <c r="D6787" s="35" t="s">
        <v>474</v>
      </c>
      <c r="E6787" s="34">
        <v>1</v>
      </c>
      <c r="F6787" s="35">
        <v>44</v>
      </c>
      <c r="G6787" s="117">
        <f t="shared" si="32"/>
        <v>44</v>
      </c>
      <c r="H6787" s="115"/>
    </row>
    <row r="6788" spans="1:8" s="10" customFormat="1" ht="15.75" customHeight="1" x14ac:dyDescent="0.25">
      <c r="A6788" s="11"/>
      <c r="B6788" s="33"/>
      <c r="C6788" s="194"/>
      <c r="D6788" s="35"/>
      <c r="E6788" s="34"/>
      <c r="F6788" s="35"/>
      <c r="G6788" s="117"/>
      <c r="H6788" s="115"/>
    </row>
    <row r="6789" spans="1:8" s="10" customFormat="1" ht="15.75" customHeight="1" x14ac:dyDescent="0.25">
      <c r="A6789" s="11"/>
      <c r="B6789" s="33"/>
      <c r="C6789" s="194"/>
      <c r="D6789" s="35"/>
      <c r="E6789" s="34"/>
      <c r="F6789" s="35"/>
      <c r="G6789" s="117"/>
      <c r="H6789" s="115"/>
    </row>
    <row r="6790" spans="1:8" s="10" customFormat="1" ht="15.75" customHeight="1" x14ac:dyDescent="0.25">
      <c r="A6790" s="263" t="s">
        <v>13</v>
      </c>
      <c r="B6790" s="264"/>
      <c r="C6790" s="264"/>
      <c r="D6790" s="265"/>
      <c r="E6790" s="133">
        <f>SUM(E6783:E6789)</f>
        <v>15</v>
      </c>
      <c r="F6790" s="131"/>
      <c r="G6790" s="133">
        <f>SUM(G6783:G6789)</f>
        <v>708</v>
      </c>
      <c r="H6790" s="134"/>
    </row>
    <row r="6799" spans="1:8" ht="18" x14ac:dyDescent="0.25">
      <c r="A6799" s="3" t="s">
        <v>17</v>
      </c>
    </row>
    <row r="6800" spans="1:8" ht="18" x14ac:dyDescent="0.25">
      <c r="A6800" s="3" t="s">
        <v>18</v>
      </c>
    </row>
    <row r="6816" spans="1:3" ht="15.75" x14ac:dyDescent="0.25">
      <c r="A6816" s="1" t="s">
        <v>525</v>
      </c>
      <c r="C6816" s="216">
        <v>156</v>
      </c>
    </row>
    <row r="6818" spans="1:8" ht="18" x14ac:dyDescent="0.25">
      <c r="A6818" s="3" t="s">
        <v>0</v>
      </c>
      <c r="B6818" s="4"/>
      <c r="G6818" s="5" t="s">
        <v>526</v>
      </c>
    </row>
    <row r="6819" spans="1:8" ht="18" x14ac:dyDescent="0.25">
      <c r="A6819" s="3"/>
      <c r="B6819" s="3" t="s">
        <v>1</v>
      </c>
      <c r="C6819" s="198"/>
      <c r="D6819" s="3"/>
      <c r="E6819" s="3"/>
      <c r="F6819" s="3"/>
      <c r="G6819" s="3"/>
    </row>
    <row r="6820" spans="1:8" ht="18" x14ac:dyDescent="0.25">
      <c r="A6820" s="3"/>
      <c r="B6820" s="3" t="s">
        <v>2</v>
      </c>
      <c r="C6820" s="198"/>
      <c r="D6820" s="3"/>
      <c r="E6820" s="3"/>
      <c r="F6820" s="3"/>
      <c r="G6820" s="3"/>
    </row>
    <row r="6821" spans="1:8" ht="18" x14ac:dyDescent="0.25">
      <c r="A6821" s="3"/>
      <c r="B6821" s="3"/>
      <c r="C6821" s="198"/>
      <c r="D6821" s="3"/>
      <c r="E6821" s="3"/>
      <c r="F6821" s="3"/>
      <c r="G6821" s="3"/>
    </row>
    <row r="6822" spans="1:8" ht="18" x14ac:dyDescent="0.25">
      <c r="A6822" s="111" t="s">
        <v>3</v>
      </c>
      <c r="B6822" s="5"/>
      <c r="C6822" s="198"/>
      <c r="D6822" s="5"/>
      <c r="E6822" s="3"/>
      <c r="F6822" s="5"/>
      <c r="G6822" s="3"/>
    </row>
    <row r="6823" spans="1:8" ht="18" x14ac:dyDescent="0.25">
      <c r="A6823" s="3"/>
      <c r="B6823" s="3" t="s">
        <v>4</v>
      </c>
      <c r="C6823" s="198"/>
      <c r="D6823" s="3"/>
      <c r="E6823" s="3"/>
      <c r="F6823" s="3"/>
      <c r="G6823" s="3"/>
    </row>
    <row r="6824" spans="1:8" ht="18" x14ac:dyDescent="0.25">
      <c r="A6824" s="3" t="s">
        <v>5</v>
      </c>
      <c r="B6824" s="3"/>
      <c r="C6824" s="198"/>
      <c r="D6824" s="3"/>
      <c r="E6824" s="3"/>
      <c r="F6824" s="3"/>
      <c r="G6824" s="3"/>
    </row>
    <row r="6825" spans="1:8" ht="18" x14ac:dyDescent="0.25">
      <c r="A6825" s="3"/>
      <c r="B6825" s="3"/>
      <c r="C6825" s="198"/>
      <c r="D6825" s="3"/>
      <c r="E6825" s="3"/>
      <c r="F6825" s="3"/>
      <c r="G6825" s="3"/>
    </row>
    <row r="6826" spans="1:8" ht="18" x14ac:dyDescent="0.25">
      <c r="A6826" s="3" t="s">
        <v>6</v>
      </c>
      <c r="B6826" s="3"/>
      <c r="C6826" s="198"/>
      <c r="D6826" s="3"/>
      <c r="E6826" s="3"/>
      <c r="F6826" s="3"/>
      <c r="G6826" s="3"/>
    </row>
    <row r="6827" spans="1:8" ht="15.75" x14ac:dyDescent="0.25">
      <c r="A6827" s="6"/>
      <c r="B6827" s="6"/>
      <c r="C6827" s="199"/>
      <c r="D6827" s="6"/>
      <c r="E6827" s="6"/>
      <c r="F6827" s="6"/>
      <c r="G6827" s="6"/>
    </row>
    <row r="6828" spans="1:8" ht="31.5" x14ac:dyDescent="0.2">
      <c r="A6828" s="7" t="s">
        <v>7</v>
      </c>
      <c r="B6828" s="7" t="s">
        <v>8</v>
      </c>
      <c r="C6828" s="8" t="s">
        <v>9</v>
      </c>
      <c r="D6828" s="7" t="s">
        <v>10</v>
      </c>
      <c r="E6828" s="7" t="s">
        <v>11</v>
      </c>
      <c r="F6828" s="7" t="s">
        <v>489</v>
      </c>
      <c r="G6828" s="8" t="s">
        <v>12</v>
      </c>
      <c r="H6828" s="122" t="s">
        <v>510</v>
      </c>
    </row>
    <row r="6829" spans="1:8" ht="29.25" customHeight="1" x14ac:dyDescent="0.25">
      <c r="A6829" s="109">
        <v>1</v>
      </c>
      <c r="B6829" s="33" t="s">
        <v>264</v>
      </c>
      <c r="C6829" s="194" t="s">
        <v>493</v>
      </c>
      <c r="D6829" s="35">
        <v>87</v>
      </c>
      <c r="E6829" s="34">
        <v>12</v>
      </c>
      <c r="F6829" s="35">
        <v>54</v>
      </c>
      <c r="G6829" s="117">
        <f>+F6829*E6829</f>
        <v>648</v>
      </c>
      <c r="H6829" s="190" t="s">
        <v>522</v>
      </c>
    </row>
    <row r="6830" spans="1:8" ht="29.25" customHeight="1" x14ac:dyDescent="0.25">
      <c r="A6830" s="109">
        <v>2</v>
      </c>
      <c r="B6830" s="33" t="s">
        <v>26</v>
      </c>
      <c r="C6830" s="194" t="s">
        <v>52</v>
      </c>
      <c r="D6830" s="35">
        <v>1</v>
      </c>
      <c r="E6830" s="34">
        <v>10</v>
      </c>
      <c r="F6830" s="35">
        <v>45</v>
      </c>
      <c r="G6830" s="117">
        <f t="shared" ref="G6830:G6836" si="33">+F6830*E6830</f>
        <v>450</v>
      </c>
      <c r="H6830" s="190" t="s">
        <v>499</v>
      </c>
    </row>
    <row r="6831" spans="1:8" ht="29.25" customHeight="1" x14ac:dyDescent="0.25">
      <c r="A6831" s="191">
        <v>3</v>
      </c>
      <c r="B6831" s="130" t="s">
        <v>277</v>
      </c>
      <c r="C6831" s="209" t="s">
        <v>493</v>
      </c>
      <c r="D6831" s="131">
        <v>87</v>
      </c>
      <c r="E6831" s="132">
        <v>59</v>
      </c>
      <c r="F6831" s="131">
        <v>54</v>
      </c>
      <c r="G6831" s="133">
        <f t="shared" si="33"/>
        <v>3186</v>
      </c>
      <c r="H6831" s="192" t="s">
        <v>499</v>
      </c>
    </row>
    <row r="6832" spans="1:8" ht="29.25" customHeight="1" x14ac:dyDescent="0.25">
      <c r="A6832" s="109">
        <v>4</v>
      </c>
      <c r="B6832" s="33" t="s">
        <v>277</v>
      </c>
      <c r="C6832" s="194" t="s">
        <v>373</v>
      </c>
      <c r="D6832" s="35" t="s">
        <v>347</v>
      </c>
      <c r="E6832" s="34">
        <v>2</v>
      </c>
      <c r="F6832" s="35">
        <v>48</v>
      </c>
      <c r="G6832" s="117">
        <f t="shared" si="33"/>
        <v>96</v>
      </c>
      <c r="H6832" s="190" t="s">
        <v>499</v>
      </c>
    </row>
    <row r="6833" spans="1:8" ht="29.25" customHeight="1" x14ac:dyDescent="0.25">
      <c r="A6833" s="109">
        <v>5</v>
      </c>
      <c r="B6833" s="33" t="s">
        <v>23</v>
      </c>
      <c r="C6833" s="194" t="s">
        <v>31</v>
      </c>
      <c r="D6833" s="35">
        <v>21</v>
      </c>
      <c r="E6833" s="34">
        <v>4</v>
      </c>
      <c r="F6833" s="35">
        <v>54</v>
      </c>
      <c r="G6833" s="117">
        <f t="shared" si="33"/>
        <v>216</v>
      </c>
      <c r="H6833" s="190" t="s">
        <v>499</v>
      </c>
    </row>
    <row r="6834" spans="1:8" ht="29.25" customHeight="1" x14ac:dyDescent="0.25">
      <c r="A6834" s="109">
        <v>6</v>
      </c>
      <c r="B6834" s="33" t="s">
        <v>23</v>
      </c>
      <c r="C6834" s="194" t="s">
        <v>31</v>
      </c>
      <c r="D6834" s="35">
        <v>20</v>
      </c>
      <c r="E6834" s="34">
        <v>3</v>
      </c>
      <c r="F6834" s="35">
        <v>50.5</v>
      </c>
      <c r="G6834" s="117">
        <f t="shared" si="33"/>
        <v>151.5</v>
      </c>
      <c r="H6834" s="190" t="s">
        <v>499</v>
      </c>
    </row>
    <row r="6835" spans="1:8" ht="29.25" customHeight="1" x14ac:dyDescent="0.25">
      <c r="A6835" s="109">
        <v>7</v>
      </c>
      <c r="B6835" s="33" t="s">
        <v>274</v>
      </c>
      <c r="C6835" s="194" t="s">
        <v>527</v>
      </c>
      <c r="D6835" s="35">
        <v>1</v>
      </c>
      <c r="E6835" s="34">
        <v>2</v>
      </c>
      <c r="F6835" s="35">
        <v>45</v>
      </c>
      <c r="G6835" s="117">
        <f t="shared" si="33"/>
        <v>90</v>
      </c>
      <c r="H6835" s="190" t="s">
        <v>499</v>
      </c>
    </row>
    <row r="6836" spans="1:8" ht="29.25" customHeight="1" x14ac:dyDescent="0.25">
      <c r="A6836" s="109">
        <v>8</v>
      </c>
      <c r="B6836" s="33" t="s">
        <v>274</v>
      </c>
      <c r="C6836" s="194" t="s">
        <v>493</v>
      </c>
      <c r="D6836" s="35">
        <v>87</v>
      </c>
      <c r="E6836" s="34">
        <v>10</v>
      </c>
      <c r="F6836" s="35">
        <v>54</v>
      </c>
      <c r="G6836" s="117">
        <f t="shared" si="33"/>
        <v>540</v>
      </c>
      <c r="H6836" s="190" t="s">
        <v>499</v>
      </c>
    </row>
    <row r="6837" spans="1:8" ht="15.75" x14ac:dyDescent="0.25">
      <c r="A6837" s="109"/>
      <c r="B6837" s="33"/>
      <c r="C6837" s="194"/>
      <c r="D6837" s="35"/>
      <c r="E6837" s="34"/>
      <c r="F6837" s="35"/>
      <c r="G6837" s="117"/>
      <c r="H6837" s="190"/>
    </row>
    <row r="6838" spans="1:8" ht="15.75" x14ac:dyDescent="0.25">
      <c r="A6838" s="263" t="s">
        <v>13</v>
      </c>
      <c r="B6838" s="264"/>
      <c r="C6838" s="264"/>
      <c r="D6838" s="265"/>
      <c r="E6838" s="133">
        <f>SUM(E6829:E6837)</f>
        <v>102</v>
      </c>
      <c r="F6838" s="131"/>
      <c r="G6838" s="133">
        <f>SUM(G6829:G6837)</f>
        <v>5377.5</v>
      </c>
      <c r="H6838" s="134"/>
    </row>
    <row r="6847" spans="1:8" ht="18" x14ac:dyDescent="0.25">
      <c r="A6847" s="3" t="s">
        <v>17</v>
      </c>
    </row>
    <row r="6848" spans="1:8" ht="18" x14ac:dyDescent="0.25">
      <c r="A6848" s="3" t="s">
        <v>18</v>
      </c>
    </row>
    <row r="6854" spans="1:7" ht="15.75" x14ac:dyDescent="0.25">
      <c r="A6854" s="1" t="s">
        <v>525</v>
      </c>
      <c r="C6854" s="216">
        <v>157</v>
      </c>
    </row>
    <row r="6855" spans="1:7" x14ac:dyDescent="0.2">
      <c r="C6855" s="197" t="s">
        <v>528</v>
      </c>
    </row>
    <row r="6856" spans="1:7" ht="18" x14ac:dyDescent="0.25">
      <c r="A6856" s="3" t="s">
        <v>0</v>
      </c>
      <c r="B6856" s="4"/>
      <c r="G6856" s="5" t="s">
        <v>529</v>
      </c>
    </row>
    <row r="6857" spans="1:7" ht="18" x14ac:dyDescent="0.25">
      <c r="A6857" s="3"/>
      <c r="B6857" s="3" t="s">
        <v>1</v>
      </c>
      <c r="C6857" s="198"/>
      <c r="D6857" s="3"/>
      <c r="E6857" s="3"/>
      <c r="F6857" s="3"/>
      <c r="G6857" s="3"/>
    </row>
    <row r="6858" spans="1:7" ht="18" x14ac:dyDescent="0.25">
      <c r="A6858" s="3"/>
      <c r="B6858" s="3" t="s">
        <v>2</v>
      </c>
      <c r="C6858" s="198"/>
      <c r="D6858" s="3"/>
      <c r="E6858" s="3"/>
      <c r="F6858" s="3"/>
      <c r="G6858" s="3"/>
    </row>
    <row r="6859" spans="1:7" ht="18" x14ac:dyDescent="0.25">
      <c r="A6859" s="3"/>
      <c r="B6859" s="3"/>
      <c r="C6859" s="198"/>
      <c r="D6859" s="3"/>
      <c r="E6859" s="3"/>
      <c r="F6859" s="3"/>
      <c r="G6859" s="3"/>
    </row>
    <row r="6860" spans="1:7" ht="18" x14ac:dyDescent="0.25">
      <c r="A6860" s="111" t="s">
        <v>3</v>
      </c>
      <c r="B6860" s="5"/>
      <c r="C6860" s="198"/>
      <c r="D6860" s="5"/>
      <c r="E6860" s="3"/>
      <c r="F6860" s="5"/>
      <c r="G6860" s="3"/>
    </row>
    <row r="6861" spans="1:7" ht="18" x14ac:dyDescent="0.25">
      <c r="A6861" s="3"/>
      <c r="B6861" s="3" t="s">
        <v>4</v>
      </c>
      <c r="C6861" s="198"/>
      <c r="D6861" s="3"/>
      <c r="E6861" s="3"/>
      <c r="F6861" s="3"/>
      <c r="G6861" s="3"/>
    </row>
    <row r="6862" spans="1:7" ht="18" x14ac:dyDescent="0.25">
      <c r="A6862" s="3" t="s">
        <v>5</v>
      </c>
      <c r="B6862" s="3"/>
      <c r="C6862" s="198"/>
      <c r="D6862" s="3"/>
      <c r="E6862" s="3"/>
      <c r="F6862" s="3"/>
      <c r="G6862" s="3"/>
    </row>
    <row r="6863" spans="1:7" ht="18" x14ac:dyDescent="0.25">
      <c r="A6863" s="3"/>
      <c r="B6863" s="3"/>
      <c r="C6863" s="198"/>
      <c r="D6863" s="3"/>
      <c r="E6863" s="3"/>
      <c r="F6863" s="3"/>
      <c r="G6863" s="3"/>
    </row>
    <row r="6864" spans="1:7" ht="18" x14ac:dyDescent="0.25">
      <c r="A6864" s="3" t="s">
        <v>6</v>
      </c>
      <c r="B6864" s="3"/>
      <c r="C6864" s="198"/>
      <c r="D6864" s="3"/>
      <c r="E6864" s="3"/>
      <c r="F6864" s="3"/>
      <c r="G6864" s="3"/>
    </row>
    <row r="6865" spans="1:8" ht="15.75" x14ac:dyDescent="0.25">
      <c r="A6865" s="6"/>
      <c r="B6865" s="6"/>
      <c r="C6865" s="199"/>
      <c r="D6865" s="6"/>
      <c r="E6865" s="6"/>
      <c r="F6865" s="6"/>
      <c r="G6865" s="6"/>
    </row>
    <row r="6866" spans="1:8" ht="31.5" x14ac:dyDescent="0.2">
      <c r="A6866" s="7" t="s">
        <v>7</v>
      </c>
      <c r="B6866" s="7" t="s">
        <v>8</v>
      </c>
      <c r="C6866" s="8" t="s">
        <v>9</v>
      </c>
      <c r="D6866" s="7" t="s">
        <v>10</v>
      </c>
      <c r="E6866" s="7" t="s">
        <v>11</v>
      </c>
      <c r="F6866" s="7" t="s">
        <v>489</v>
      </c>
      <c r="G6866" s="8" t="s">
        <v>12</v>
      </c>
      <c r="H6866" s="122" t="s">
        <v>510</v>
      </c>
    </row>
    <row r="6867" spans="1:8" ht="15.75" x14ac:dyDescent="0.25">
      <c r="A6867" s="11">
        <v>1</v>
      </c>
      <c r="B6867" s="33" t="s">
        <v>293</v>
      </c>
      <c r="C6867" s="194" t="s">
        <v>493</v>
      </c>
      <c r="D6867" s="35">
        <v>87</v>
      </c>
      <c r="E6867" s="34">
        <v>10</v>
      </c>
      <c r="F6867" s="35">
        <v>54</v>
      </c>
      <c r="G6867" s="117">
        <f>+F6867*E6867</f>
        <v>540</v>
      </c>
      <c r="H6867" s="115" t="s">
        <v>513</v>
      </c>
    </row>
    <row r="6868" spans="1:8" ht="15.75" x14ac:dyDescent="0.25">
      <c r="A6868" s="11">
        <v>2</v>
      </c>
      <c r="B6868" s="33" t="s">
        <v>293</v>
      </c>
      <c r="C6868" s="194" t="s">
        <v>493</v>
      </c>
      <c r="D6868" s="35">
        <v>87</v>
      </c>
      <c r="E6868" s="34">
        <v>5</v>
      </c>
      <c r="F6868" s="35">
        <v>50</v>
      </c>
      <c r="G6868" s="117">
        <f t="shared" ref="G6868" si="34">+F6868*E6868</f>
        <v>250</v>
      </c>
      <c r="H6868" s="115" t="s">
        <v>513</v>
      </c>
    </row>
    <row r="6869" spans="1:8" ht="15.75" x14ac:dyDescent="0.25">
      <c r="A6869" s="11"/>
      <c r="B6869" s="33"/>
      <c r="C6869" s="194"/>
      <c r="D6869" s="35"/>
      <c r="E6869" s="34"/>
      <c r="F6869" s="35"/>
      <c r="G6869" s="117"/>
      <c r="H6869" s="115"/>
    </row>
    <row r="6870" spans="1:8" ht="15.75" x14ac:dyDescent="0.25">
      <c r="A6870" s="11"/>
      <c r="B6870" s="33"/>
      <c r="C6870" s="194"/>
      <c r="D6870" s="35"/>
      <c r="E6870" s="34"/>
      <c r="F6870" s="35"/>
      <c r="G6870" s="117"/>
      <c r="H6870" s="115"/>
    </row>
    <row r="6871" spans="1:8" ht="15.75" x14ac:dyDescent="0.25">
      <c r="A6871" s="263" t="s">
        <v>13</v>
      </c>
      <c r="B6871" s="264"/>
      <c r="C6871" s="264"/>
      <c r="D6871" s="265"/>
      <c r="E6871" s="133">
        <f>SUM(E6867:E6870)</f>
        <v>15</v>
      </c>
      <c r="F6871" s="131"/>
      <c r="G6871" s="133">
        <f>SUM(G6867:G6870)</f>
        <v>790</v>
      </c>
      <c r="H6871" s="134"/>
    </row>
    <row r="6880" spans="1:8" ht="18" x14ac:dyDescent="0.25">
      <c r="A6880" s="3" t="s">
        <v>17</v>
      </c>
    </row>
    <row r="6881" spans="1:1" ht="18" x14ac:dyDescent="0.25">
      <c r="A6881" s="3" t="s">
        <v>18</v>
      </c>
    </row>
    <row r="6900" spans="1:8" ht="15.75" x14ac:dyDescent="0.25">
      <c r="A6900" s="1" t="s">
        <v>525</v>
      </c>
      <c r="C6900" s="216">
        <v>158</v>
      </c>
    </row>
    <row r="6901" spans="1:8" x14ac:dyDescent="0.2">
      <c r="C6901" s="197" t="s">
        <v>528</v>
      </c>
    </row>
    <row r="6902" spans="1:8" ht="18" x14ac:dyDescent="0.25">
      <c r="A6902" s="3" t="s">
        <v>0</v>
      </c>
      <c r="B6902" s="4"/>
      <c r="G6902" s="5" t="s">
        <v>529</v>
      </c>
    </row>
    <row r="6903" spans="1:8" ht="18" x14ac:dyDescent="0.25">
      <c r="A6903" s="3"/>
      <c r="B6903" s="3" t="s">
        <v>1</v>
      </c>
      <c r="C6903" s="198"/>
      <c r="D6903" s="3"/>
      <c r="E6903" s="3"/>
      <c r="F6903" s="3"/>
      <c r="G6903" s="3"/>
    </row>
    <row r="6904" spans="1:8" ht="18" x14ac:dyDescent="0.25">
      <c r="A6904" s="3"/>
      <c r="B6904" s="3" t="s">
        <v>2</v>
      </c>
      <c r="C6904" s="198"/>
      <c r="D6904" s="3"/>
      <c r="E6904" s="3"/>
      <c r="F6904" s="3"/>
      <c r="G6904" s="3"/>
    </row>
    <row r="6905" spans="1:8" ht="18" x14ac:dyDescent="0.25">
      <c r="A6905" s="3"/>
      <c r="B6905" s="3"/>
      <c r="C6905" s="198"/>
      <c r="D6905" s="3"/>
      <c r="E6905" s="3"/>
      <c r="F6905" s="3"/>
      <c r="G6905" s="3"/>
    </row>
    <row r="6906" spans="1:8" ht="18" x14ac:dyDescent="0.25">
      <c r="A6906" s="111" t="s">
        <v>3</v>
      </c>
      <c r="B6906" s="5"/>
      <c r="C6906" s="198"/>
      <c r="D6906" s="5"/>
      <c r="E6906" s="3"/>
      <c r="F6906" s="5"/>
      <c r="G6906" s="3"/>
    </row>
    <row r="6907" spans="1:8" ht="18" x14ac:dyDescent="0.25">
      <c r="A6907" s="3"/>
      <c r="B6907" s="3" t="s">
        <v>4</v>
      </c>
      <c r="C6907" s="198"/>
      <c r="D6907" s="3"/>
      <c r="E6907" s="3"/>
      <c r="F6907" s="3"/>
      <c r="G6907" s="3"/>
    </row>
    <row r="6908" spans="1:8" ht="18" x14ac:dyDescent="0.25">
      <c r="A6908" s="3" t="s">
        <v>5</v>
      </c>
      <c r="B6908" s="3"/>
      <c r="C6908" s="198"/>
      <c r="D6908" s="3"/>
      <c r="E6908" s="3"/>
      <c r="F6908" s="3"/>
      <c r="G6908" s="3"/>
    </row>
    <row r="6909" spans="1:8" ht="18" x14ac:dyDescent="0.25">
      <c r="A6909" s="3"/>
      <c r="B6909" s="3"/>
      <c r="C6909" s="198"/>
      <c r="D6909" s="3"/>
      <c r="E6909" s="3"/>
      <c r="F6909" s="3"/>
      <c r="G6909" s="3"/>
    </row>
    <row r="6910" spans="1:8" ht="18" x14ac:dyDescent="0.25">
      <c r="A6910" s="3" t="s">
        <v>6</v>
      </c>
      <c r="B6910" s="3"/>
      <c r="C6910" s="198"/>
      <c r="D6910" s="3"/>
      <c r="E6910" s="3"/>
      <c r="F6910" s="3"/>
      <c r="G6910" s="3"/>
    </row>
    <row r="6911" spans="1:8" ht="15.75" x14ac:dyDescent="0.25">
      <c r="A6911" s="6"/>
      <c r="B6911" s="6"/>
      <c r="C6911" s="199"/>
      <c r="D6911" s="6"/>
      <c r="E6911" s="6"/>
      <c r="F6911" s="6"/>
      <c r="G6911" s="6"/>
    </row>
    <row r="6912" spans="1:8" ht="31.5" x14ac:dyDescent="0.2">
      <c r="A6912" s="7" t="s">
        <v>7</v>
      </c>
      <c r="B6912" s="7" t="s">
        <v>8</v>
      </c>
      <c r="C6912" s="8" t="s">
        <v>9</v>
      </c>
      <c r="D6912" s="7" t="s">
        <v>10</v>
      </c>
      <c r="E6912" s="7" t="s">
        <v>11</v>
      </c>
      <c r="F6912" s="7" t="s">
        <v>489</v>
      </c>
      <c r="G6912" s="8" t="s">
        <v>12</v>
      </c>
      <c r="H6912" s="122" t="s">
        <v>510</v>
      </c>
    </row>
    <row r="6913" spans="1:8" ht="15.75" x14ac:dyDescent="0.25">
      <c r="A6913" s="11">
        <v>1</v>
      </c>
      <c r="B6913" s="33" t="s">
        <v>293</v>
      </c>
      <c r="C6913" s="194" t="s">
        <v>493</v>
      </c>
      <c r="D6913" s="35" t="s">
        <v>530</v>
      </c>
      <c r="E6913" s="34">
        <v>19</v>
      </c>
      <c r="F6913" s="35">
        <v>48</v>
      </c>
      <c r="G6913" s="117">
        <f>+F6913*E6913</f>
        <v>912</v>
      </c>
      <c r="H6913" s="115" t="s">
        <v>513</v>
      </c>
    </row>
    <row r="6914" spans="1:8" ht="15.75" x14ac:dyDescent="0.25">
      <c r="A6914" s="11">
        <v>2</v>
      </c>
      <c r="B6914" s="33" t="s">
        <v>293</v>
      </c>
      <c r="C6914" s="194" t="s">
        <v>493</v>
      </c>
      <c r="D6914" s="35" t="s">
        <v>530</v>
      </c>
      <c r="E6914" s="34">
        <v>1</v>
      </c>
      <c r="F6914" s="35">
        <v>20</v>
      </c>
      <c r="G6914" s="117">
        <f t="shared" ref="G6914" si="35">+F6914*E6914</f>
        <v>20</v>
      </c>
      <c r="H6914" s="115" t="s">
        <v>513</v>
      </c>
    </row>
    <row r="6915" spans="1:8" ht="15.75" x14ac:dyDescent="0.25">
      <c r="A6915" s="11">
        <v>3</v>
      </c>
      <c r="B6915" s="33" t="s">
        <v>293</v>
      </c>
      <c r="C6915" s="194" t="s">
        <v>493</v>
      </c>
      <c r="D6915" s="35" t="s">
        <v>530</v>
      </c>
      <c r="E6915" s="34">
        <v>1</v>
      </c>
      <c r="F6915" s="35">
        <v>8</v>
      </c>
      <c r="G6915" s="117">
        <v>8</v>
      </c>
      <c r="H6915" s="115" t="s">
        <v>513</v>
      </c>
    </row>
    <row r="6916" spans="1:8" ht="15.75" x14ac:dyDescent="0.25">
      <c r="A6916" s="11"/>
      <c r="B6916" s="33"/>
      <c r="C6916" s="194"/>
      <c r="D6916" s="35"/>
      <c r="E6916" s="34"/>
      <c r="F6916" s="35"/>
      <c r="G6916" s="117"/>
      <c r="H6916" s="115"/>
    </row>
    <row r="6917" spans="1:8" ht="15.75" x14ac:dyDescent="0.25">
      <c r="A6917" s="263" t="s">
        <v>13</v>
      </c>
      <c r="B6917" s="264"/>
      <c r="C6917" s="264"/>
      <c r="D6917" s="265"/>
      <c r="E6917" s="133">
        <f>SUM(E6913:E6916)</f>
        <v>21</v>
      </c>
      <c r="F6917" s="131"/>
      <c r="G6917" s="133">
        <f>SUM(G6913:G6916)</f>
        <v>940</v>
      </c>
      <c r="H6917" s="134"/>
    </row>
    <row r="6926" spans="1:8" ht="18" x14ac:dyDescent="0.25">
      <c r="A6926" s="3" t="s">
        <v>17</v>
      </c>
    </row>
    <row r="6927" spans="1:8" ht="18" x14ac:dyDescent="0.25">
      <c r="A6927" s="3" t="s">
        <v>18</v>
      </c>
    </row>
    <row r="6946" spans="1:8" ht="15.75" x14ac:dyDescent="0.25">
      <c r="A6946" s="1" t="s">
        <v>525</v>
      </c>
      <c r="C6946" s="216">
        <v>159</v>
      </c>
    </row>
    <row r="6947" spans="1:8" x14ac:dyDescent="0.2">
      <c r="C6947" s="197" t="s">
        <v>528</v>
      </c>
    </row>
    <row r="6948" spans="1:8" ht="18" x14ac:dyDescent="0.25">
      <c r="A6948" s="3" t="s">
        <v>0</v>
      </c>
      <c r="B6948" s="4"/>
      <c r="G6948" s="5" t="s">
        <v>529</v>
      </c>
    </row>
    <row r="6949" spans="1:8" ht="18" x14ac:dyDescent="0.25">
      <c r="A6949" s="3"/>
      <c r="B6949" s="3" t="s">
        <v>1</v>
      </c>
      <c r="C6949" s="198"/>
      <c r="D6949" s="3"/>
      <c r="E6949" s="3"/>
      <c r="F6949" s="3"/>
      <c r="G6949" s="3"/>
    </row>
    <row r="6950" spans="1:8" ht="18" x14ac:dyDescent="0.25">
      <c r="A6950" s="3"/>
      <c r="B6950" s="3" t="s">
        <v>2</v>
      </c>
      <c r="C6950" s="198"/>
      <c r="D6950" s="3"/>
      <c r="E6950" s="3"/>
      <c r="F6950" s="3"/>
      <c r="G6950" s="3"/>
    </row>
    <row r="6951" spans="1:8" ht="18" x14ac:dyDescent="0.25">
      <c r="A6951" s="3"/>
      <c r="B6951" s="3"/>
      <c r="C6951" s="198"/>
      <c r="D6951" s="3"/>
      <c r="E6951" s="3"/>
      <c r="F6951" s="3"/>
      <c r="G6951" s="3"/>
    </row>
    <row r="6952" spans="1:8" ht="18" x14ac:dyDescent="0.25">
      <c r="A6952" s="111" t="s">
        <v>3</v>
      </c>
      <c r="B6952" s="5"/>
      <c r="C6952" s="198"/>
      <c r="D6952" s="5"/>
      <c r="E6952" s="3"/>
      <c r="F6952" s="5"/>
      <c r="G6952" s="3"/>
    </row>
    <row r="6953" spans="1:8" ht="18" x14ac:dyDescent="0.25">
      <c r="A6953" s="3"/>
      <c r="B6953" s="3" t="s">
        <v>4</v>
      </c>
      <c r="C6953" s="198"/>
      <c r="D6953" s="3"/>
      <c r="E6953" s="3"/>
      <c r="F6953" s="3"/>
      <c r="G6953" s="3"/>
    </row>
    <row r="6954" spans="1:8" ht="18" x14ac:dyDescent="0.25">
      <c r="A6954" s="3" t="s">
        <v>5</v>
      </c>
      <c r="B6954" s="3"/>
      <c r="C6954" s="198"/>
      <c r="D6954" s="3"/>
      <c r="E6954" s="3"/>
      <c r="F6954" s="3"/>
      <c r="G6954" s="3"/>
    </row>
    <row r="6955" spans="1:8" ht="18" x14ac:dyDescent="0.25">
      <c r="A6955" s="3"/>
      <c r="B6955" s="3"/>
      <c r="C6955" s="198"/>
      <c r="D6955" s="3"/>
      <c r="E6955" s="3"/>
      <c r="F6955" s="3"/>
      <c r="G6955" s="3"/>
    </row>
    <row r="6956" spans="1:8" ht="18" x14ac:dyDescent="0.25">
      <c r="A6956" s="3" t="s">
        <v>6</v>
      </c>
      <c r="B6956" s="3"/>
      <c r="C6956" s="198"/>
      <c r="D6956" s="3"/>
      <c r="E6956" s="3"/>
      <c r="F6956" s="3"/>
      <c r="G6956" s="3"/>
    </row>
    <row r="6957" spans="1:8" ht="15.75" x14ac:dyDescent="0.25">
      <c r="A6957" s="6"/>
      <c r="B6957" s="6"/>
      <c r="C6957" s="199"/>
      <c r="D6957" s="6"/>
      <c r="E6957" s="6"/>
      <c r="F6957" s="6"/>
      <c r="G6957" s="6"/>
    </row>
    <row r="6958" spans="1:8" ht="31.5" x14ac:dyDescent="0.2">
      <c r="A6958" s="7" t="s">
        <v>7</v>
      </c>
      <c r="B6958" s="7" t="s">
        <v>8</v>
      </c>
      <c r="C6958" s="8" t="s">
        <v>9</v>
      </c>
      <c r="D6958" s="7" t="s">
        <v>10</v>
      </c>
      <c r="E6958" s="7" t="s">
        <v>11</v>
      </c>
      <c r="F6958" s="7" t="s">
        <v>489</v>
      </c>
      <c r="G6958" s="8" t="s">
        <v>12</v>
      </c>
      <c r="H6958" s="122" t="s">
        <v>510</v>
      </c>
    </row>
    <row r="6959" spans="1:8" ht="15.75" x14ac:dyDescent="0.25">
      <c r="A6959" s="11">
        <v>1</v>
      </c>
      <c r="B6959" s="33" t="s">
        <v>509</v>
      </c>
      <c r="C6959" s="194" t="s">
        <v>493</v>
      </c>
      <c r="D6959" s="35" t="s">
        <v>530</v>
      </c>
      <c r="E6959" s="34">
        <v>5</v>
      </c>
      <c r="F6959" s="35">
        <v>48</v>
      </c>
      <c r="G6959" s="117">
        <f>+F6959*E6959</f>
        <v>240</v>
      </c>
      <c r="H6959" s="115" t="s">
        <v>522</v>
      </c>
    </row>
    <row r="6960" spans="1:8" ht="15.75" x14ac:dyDescent="0.25">
      <c r="A6960" s="11">
        <v>2</v>
      </c>
      <c r="B6960" s="33" t="s">
        <v>509</v>
      </c>
      <c r="C6960" s="194" t="s">
        <v>493</v>
      </c>
      <c r="D6960" s="35" t="s">
        <v>530</v>
      </c>
      <c r="E6960" s="34">
        <v>1</v>
      </c>
      <c r="F6960" s="35">
        <v>40</v>
      </c>
      <c r="G6960" s="117">
        <f t="shared" ref="G6960" si="36">+F6960*E6960</f>
        <v>40</v>
      </c>
      <c r="H6960" s="115" t="s">
        <v>522</v>
      </c>
    </row>
    <row r="6961" spans="1:8" ht="15.75" x14ac:dyDescent="0.25">
      <c r="A6961" s="11">
        <v>3</v>
      </c>
      <c r="B6961" s="33" t="s">
        <v>509</v>
      </c>
      <c r="C6961" s="194" t="s">
        <v>532</v>
      </c>
      <c r="D6961" s="35" t="s">
        <v>181</v>
      </c>
      <c r="E6961" s="34">
        <v>4</v>
      </c>
      <c r="F6961" s="35">
        <v>48</v>
      </c>
      <c r="G6961" s="117">
        <f>+F6961*E6961</f>
        <v>192</v>
      </c>
      <c r="H6961" s="115"/>
    </row>
    <row r="6962" spans="1:8" ht="15.75" x14ac:dyDescent="0.25">
      <c r="A6962" s="11">
        <v>4</v>
      </c>
      <c r="B6962" s="33" t="s">
        <v>509</v>
      </c>
      <c r="C6962" s="194" t="s">
        <v>532</v>
      </c>
      <c r="D6962" s="35" t="s">
        <v>181</v>
      </c>
      <c r="E6962" s="34">
        <v>1</v>
      </c>
      <c r="F6962" s="35">
        <v>54</v>
      </c>
      <c r="G6962" s="117">
        <v>54</v>
      </c>
      <c r="H6962" s="115"/>
    </row>
    <row r="6963" spans="1:8" ht="15.75" x14ac:dyDescent="0.25">
      <c r="A6963" s="11"/>
      <c r="B6963" s="33"/>
      <c r="C6963" s="194"/>
      <c r="D6963" s="35"/>
      <c r="E6963" s="34"/>
      <c r="F6963" s="35"/>
      <c r="G6963" s="117"/>
      <c r="H6963" s="115"/>
    </row>
    <row r="6964" spans="1:8" ht="15.75" x14ac:dyDescent="0.25">
      <c r="A6964" s="263" t="s">
        <v>13</v>
      </c>
      <c r="B6964" s="264"/>
      <c r="C6964" s="264"/>
      <c r="D6964" s="265"/>
      <c r="E6964" s="133">
        <f>SUM(E6959:E6963)</f>
        <v>11</v>
      </c>
      <c r="F6964" s="131"/>
      <c r="G6964" s="133">
        <f>SUM(G6959:G6963)</f>
        <v>526</v>
      </c>
      <c r="H6964" s="134"/>
    </row>
    <row r="6973" spans="1:8" ht="18" x14ac:dyDescent="0.25">
      <c r="A6973" s="3" t="s">
        <v>17</v>
      </c>
    </row>
    <row r="6974" spans="1:8" ht="18" x14ac:dyDescent="0.25">
      <c r="A6974" s="3" t="s">
        <v>18</v>
      </c>
    </row>
    <row r="6996" spans="1:8" ht="15.75" x14ac:dyDescent="0.25">
      <c r="A6996" s="1" t="s">
        <v>525</v>
      </c>
      <c r="C6996" s="216">
        <v>160</v>
      </c>
    </row>
    <row r="6997" spans="1:8" x14ac:dyDescent="0.2">
      <c r="C6997" s="197" t="s">
        <v>528</v>
      </c>
    </row>
    <row r="6998" spans="1:8" ht="18" x14ac:dyDescent="0.25">
      <c r="A6998" s="3" t="s">
        <v>0</v>
      </c>
      <c r="B6998" s="4"/>
      <c r="G6998" s="5" t="s">
        <v>529</v>
      </c>
    </row>
    <row r="6999" spans="1:8" ht="18" x14ac:dyDescent="0.25">
      <c r="A6999" s="3"/>
      <c r="B6999" s="3" t="s">
        <v>1</v>
      </c>
      <c r="C6999" s="198"/>
      <c r="D6999" s="3"/>
      <c r="E6999" s="3"/>
      <c r="F6999" s="3"/>
      <c r="G6999" s="3"/>
    </row>
    <row r="7000" spans="1:8" ht="18" x14ac:dyDescent="0.25">
      <c r="A7000" s="3"/>
      <c r="B7000" s="3" t="s">
        <v>2</v>
      </c>
      <c r="C7000" s="198"/>
      <c r="D7000" s="3"/>
      <c r="E7000" s="3"/>
      <c r="F7000" s="3"/>
      <c r="G7000" s="3"/>
    </row>
    <row r="7001" spans="1:8" ht="18" x14ac:dyDescent="0.25">
      <c r="A7001" s="3"/>
      <c r="B7001" s="3"/>
      <c r="C7001" s="198"/>
      <c r="D7001" s="3"/>
      <c r="E7001" s="3"/>
      <c r="F7001" s="3"/>
      <c r="G7001" s="3"/>
    </row>
    <row r="7002" spans="1:8" ht="18" x14ac:dyDescent="0.25">
      <c r="A7002" s="111" t="s">
        <v>3</v>
      </c>
      <c r="B7002" s="5"/>
      <c r="C7002" s="198"/>
      <c r="D7002" s="5"/>
      <c r="E7002" s="3"/>
      <c r="F7002" s="5"/>
      <c r="G7002" s="3"/>
    </row>
    <row r="7003" spans="1:8" ht="18" x14ac:dyDescent="0.25">
      <c r="A7003" s="3"/>
      <c r="B7003" s="3" t="s">
        <v>4</v>
      </c>
      <c r="C7003" s="198"/>
      <c r="D7003" s="3"/>
      <c r="E7003" s="3"/>
      <c r="F7003" s="3"/>
      <c r="G7003" s="3"/>
    </row>
    <row r="7004" spans="1:8" ht="18" x14ac:dyDescent="0.25">
      <c r="A7004" s="3" t="s">
        <v>5</v>
      </c>
      <c r="B7004" s="3"/>
      <c r="C7004" s="198"/>
      <c r="D7004" s="3"/>
      <c r="E7004" s="3"/>
      <c r="F7004" s="3"/>
      <c r="G7004" s="3"/>
    </row>
    <row r="7005" spans="1:8" ht="18" x14ac:dyDescent="0.25">
      <c r="A7005" s="3"/>
      <c r="B7005" s="3"/>
      <c r="C7005" s="198"/>
      <c r="D7005" s="3"/>
      <c r="E7005" s="3"/>
      <c r="F7005" s="3"/>
      <c r="G7005" s="3"/>
    </row>
    <row r="7006" spans="1:8" ht="18" x14ac:dyDescent="0.25">
      <c r="A7006" s="3" t="s">
        <v>6</v>
      </c>
      <c r="B7006" s="3"/>
      <c r="C7006" s="198"/>
      <c r="D7006" s="3"/>
      <c r="E7006" s="3"/>
      <c r="F7006" s="3"/>
      <c r="G7006" s="3"/>
    </row>
    <row r="7007" spans="1:8" ht="15.75" x14ac:dyDescent="0.25">
      <c r="A7007" s="6"/>
      <c r="B7007" s="6"/>
      <c r="C7007" s="199"/>
      <c r="D7007" s="6"/>
      <c r="E7007" s="6"/>
      <c r="F7007" s="6"/>
      <c r="G7007" s="6"/>
    </row>
    <row r="7008" spans="1:8" ht="31.5" x14ac:dyDescent="0.2">
      <c r="A7008" s="7" t="s">
        <v>7</v>
      </c>
      <c r="B7008" s="7" t="s">
        <v>8</v>
      </c>
      <c r="C7008" s="8" t="s">
        <v>9</v>
      </c>
      <c r="D7008" s="7" t="s">
        <v>10</v>
      </c>
      <c r="E7008" s="7" t="s">
        <v>11</v>
      </c>
      <c r="F7008" s="7" t="s">
        <v>489</v>
      </c>
      <c r="G7008" s="8" t="s">
        <v>12</v>
      </c>
      <c r="H7008" s="122" t="s">
        <v>510</v>
      </c>
    </row>
    <row r="7009" spans="1:8" ht="15.75" x14ac:dyDescent="0.25">
      <c r="A7009" s="11">
        <v>1</v>
      </c>
      <c r="B7009" s="33" t="s">
        <v>531</v>
      </c>
      <c r="C7009" s="194" t="s">
        <v>24</v>
      </c>
      <c r="D7009" s="35">
        <v>87</v>
      </c>
      <c r="E7009" s="34">
        <v>10</v>
      </c>
      <c r="F7009" s="35">
        <v>54</v>
      </c>
      <c r="G7009" s="117">
        <f>+F7009*E7009</f>
        <v>540</v>
      </c>
      <c r="H7009" s="115" t="s">
        <v>522</v>
      </c>
    </row>
    <row r="7010" spans="1:8" ht="15.75" x14ac:dyDescent="0.25">
      <c r="A7010" s="11">
        <v>2</v>
      </c>
      <c r="B7010" s="33" t="s">
        <v>19</v>
      </c>
      <c r="C7010" s="194" t="s">
        <v>20</v>
      </c>
      <c r="D7010" s="35">
        <v>175</v>
      </c>
      <c r="E7010" s="34">
        <v>10</v>
      </c>
      <c r="F7010" s="35">
        <v>54</v>
      </c>
      <c r="G7010" s="117">
        <f>+F7010*E7010</f>
        <v>540</v>
      </c>
      <c r="H7010" s="115" t="s">
        <v>522</v>
      </c>
    </row>
    <row r="7011" spans="1:8" ht="15.75" x14ac:dyDescent="0.25">
      <c r="A7011" s="11">
        <v>3</v>
      </c>
      <c r="B7011" s="33" t="s">
        <v>264</v>
      </c>
      <c r="C7011" s="194" t="s">
        <v>24</v>
      </c>
      <c r="D7011" s="35">
        <v>87</v>
      </c>
      <c r="E7011" s="34">
        <v>5</v>
      </c>
      <c r="F7011" s="35">
        <v>54</v>
      </c>
      <c r="G7011" s="117">
        <f t="shared" ref="G7011" si="37">+F7011*E7011</f>
        <v>270</v>
      </c>
      <c r="H7011" s="115" t="s">
        <v>522</v>
      </c>
    </row>
    <row r="7012" spans="1:8" ht="15.75" x14ac:dyDescent="0.25">
      <c r="A7012" s="11">
        <v>4</v>
      </c>
      <c r="B7012" s="33"/>
      <c r="C7012" s="194"/>
      <c r="D7012" s="35"/>
      <c r="E7012" s="34"/>
      <c r="F7012" s="35"/>
      <c r="G7012" s="117"/>
      <c r="H7012" s="115"/>
    </row>
    <row r="7013" spans="1:8" ht="15.75" x14ac:dyDescent="0.25">
      <c r="A7013" s="11"/>
      <c r="B7013" s="33"/>
      <c r="C7013" s="194"/>
      <c r="D7013" s="35"/>
      <c r="E7013" s="34"/>
      <c r="F7013" s="35"/>
      <c r="G7013" s="117"/>
      <c r="H7013" s="115"/>
    </row>
    <row r="7014" spans="1:8" ht="15.75" x14ac:dyDescent="0.25">
      <c r="A7014" s="263" t="s">
        <v>13</v>
      </c>
      <c r="B7014" s="264"/>
      <c r="C7014" s="264"/>
      <c r="D7014" s="265"/>
      <c r="E7014" s="133">
        <f>SUM(E7009:E7013)</f>
        <v>25</v>
      </c>
      <c r="F7014" s="131"/>
      <c r="G7014" s="133">
        <f>SUM(G7009:G7013)</f>
        <v>1350</v>
      </c>
      <c r="H7014" s="134"/>
    </row>
    <row r="7023" spans="1:8" ht="18" x14ac:dyDescent="0.25">
      <c r="A7023" s="3" t="s">
        <v>17</v>
      </c>
    </row>
    <row r="7024" spans="1:8" ht="18" x14ac:dyDescent="0.25">
      <c r="A7024" s="3" t="s">
        <v>18</v>
      </c>
    </row>
    <row r="7038" spans="1:7" ht="15.75" x14ac:dyDescent="0.25">
      <c r="A7038" s="1" t="s">
        <v>525</v>
      </c>
      <c r="C7038" s="216">
        <v>161</v>
      </c>
    </row>
    <row r="7039" spans="1:7" x14ac:dyDescent="0.2">
      <c r="C7039" s="197" t="s">
        <v>528</v>
      </c>
    </row>
    <row r="7040" spans="1:7" ht="18" x14ac:dyDescent="0.25">
      <c r="A7040" s="3" t="s">
        <v>0</v>
      </c>
      <c r="B7040" s="4"/>
      <c r="G7040" s="5" t="s">
        <v>533</v>
      </c>
    </row>
    <row r="7041" spans="1:8" ht="18" x14ac:dyDescent="0.25">
      <c r="A7041" s="3"/>
      <c r="B7041" s="3" t="s">
        <v>1</v>
      </c>
      <c r="C7041" s="198"/>
      <c r="D7041" s="3"/>
      <c r="E7041" s="3"/>
      <c r="F7041" s="3"/>
      <c r="G7041" s="3"/>
    </row>
    <row r="7042" spans="1:8" ht="18" x14ac:dyDescent="0.25">
      <c r="A7042" s="3"/>
      <c r="B7042" s="3" t="s">
        <v>2</v>
      </c>
      <c r="C7042" s="198"/>
      <c r="D7042" s="3"/>
      <c r="E7042" s="3"/>
      <c r="F7042" s="3"/>
      <c r="G7042" s="3"/>
    </row>
    <row r="7043" spans="1:8" ht="18" x14ac:dyDescent="0.25">
      <c r="A7043" s="3"/>
      <c r="B7043" s="3"/>
      <c r="C7043" s="198"/>
      <c r="D7043" s="3"/>
      <c r="E7043" s="3"/>
      <c r="F7043" s="3"/>
      <c r="G7043" s="3"/>
    </row>
    <row r="7044" spans="1:8" ht="18" x14ac:dyDescent="0.25">
      <c r="A7044" s="111" t="s">
        <v>3</v>
      </c>
      <c r="B7044" s="5"/>
      <c r="C7044" s="198"/>
      <c r="D7044" s="5"/>
      <c r="E7044" s="3"/>
      <c r="F7044" s="5"/>
      <c r="G7044" s="3"/>
    </row>
    <row r="7045" spans="1:8" ht="18" x14ac:dyDescent="0.25">
      <c r="A7045" s="3"/>
      <c r="B7045" s="3" t="s">
        <v>4</v>
      </c>
      <c r="C7045" s="198"/>
      <c r="D7045" s="3"/>
      <c r="E7045" s="3"/>
      <c r="F7045" s="3"/>
      <c r="G7045" s="3"/>
    </row>
    <row r="7046" spans="1:8" ht="18" x14ac:dyDescent="0.25">
      <c r="A7046" s="3" t="s">
        <v>5</v>
      </c>
      <c r="B7046" s="3"/>
      <c r="C7046" s="198"/>
      <c r="D7046" s="3"/>
      <c r="E7046" s="3"/>
      <c r="F7046" s="3"/>
      <c r="G7046" s="3"/>
    </row>
    <row r="7047" spans="1:8" ht="18" x14ac:dyDescent="0.25">
      <c r="A7047" s="3"/>
      <c r="B7047" s="3"/>
      <c r="C7047" s="198"/>
      <c r="D7047" s="3"/>
      <c r="E7047" s="3"/>
      <c r="F7047" s="3"/>
      <c r="G7047" s="3"/>
    </row>
    <row r="7048" spans="1:8" ht="18" x14ac:dyDescent="0.25">
      <c r="A7048" s="3" t="s">
        <v>6</v>
      </c>
      <c r="B7048" s="3"/>
      <c r="C7048" s="198"/>
      <c r="D7048" s="3"/>
      <c r="E7048" s="3"/>
      <c r="F7048" s="3"/>
      <c r="G7048" s="3"/>
    </row>
    <row r="7049" spans="1:8" ht="15.75" x14ac:dyDescent="0.25">
      <c r="A7049" s="6"/>
      <c r="B7049" s="6"/>
      <c r="C7049" s="199"/>
      <c r="D7049" s="6"/>
      <c r="E7049" s="6"/>
      <c r="F7049" s="6"/>
      <c r="G7049" s="6"/>
    </row>
    <row r="7050" spans="1:8" ht="31.5" x14ac:dyDescent="0.2">
      <c r="A7050" s="7" t="s">
        <v>7</v>
      </c>
      <c r="B7050" s="7" t="s">
        <v>8</v>
      </c>
      <c r="C7050" s="8" t="s">
        <v>9</v>
      </c>
      <c r="D7050" s="7" t="s">
        <v>10</v>
      </c>
      <c r="E7050" s="7" t="s">
        <v>11</v>
      </c>
      <c r="F7050" s="7" t="s">
        <v>489</v>
      </c>
      <c r="G7050" s="8" t="s">
        <v>12</v>
      </c>
      <c r="H7050" s="122" t="s">
        <v>510</v>
      </c>
    </row>
    <row r="7051" spans="1:8" ht="51.75" customHeight="1" x14ac:dyDescent="0.25">
      <c r="A7051" s="11">
        <v>1</v>
      </c>
      <c r="B7051" s="193" t="s">
        <v>247</v>
      </c>
      <c r="C7051" s="194" t="s">
        <v>60</v>
      </c>
      <c r="D7051" s="195">
        <v>1</v>
      </c>
      <c r="E7051" s="194">
        <v>10</v>
      </c>
      <c r="F7051" s="195">
        <v>45</v>
      </c>
      <c r="G7051" s="196">
        <f>+F7051*E7051</f>
        <v>450</v>
      </c>
      <c r="H7051" s="115" t="s">
        <v>513</v>
      </c>
    </row>
    <row r="7052" spans="1:8" ht="34.5" customHeight="1" x14ac:dyDescent="0.25">
      <c r="A7052" s="11">
        <v>2</v>
      </c>
      <c r="B7052" s="193" t="s">
        <v>386</v>
      </c>
      <c r="C7052" s="194" t="s">
        <v>60</v>
      </c>
      <c r="D7052" s="195">
        <v>1</v>
      </c>
      <c r="E7052" s="194">
        <v>10</v>
      </c>
      <c r="F7052" s="195">
        <v>45</v>
      </c>
      <c r="G7052" s="196">
        <f>+F7052*E7052</f>
        <v>450</v>
      </c>
      <c r="H7052" s="115" t="s">
        <v>513</v>
      </c>
    </row>
    <row r="7053" spans="1:8" ht="36" customHeight="1" x14ac:dyDescent="0.25">
      <c r="A7053" s="11">
        <v>3</v>
      </c>
      <c r="B7053" s="33" t="s">
        <v>28</v>
      </c>
      <c r="C7053" s="194" t="s">
        <v>20</v>
      </c>
      <c r="D7053" s="195">
        <v>175</v>
      </c>
      <c r="E7053" s="194">
        <v>15</v>
      </c>
      <c r="F7053" s="195">
        <v>54</v>
      </c>
      <c r="G7053" s="196">
        <f>+F7053*E7053</f>
        <v>810</v>
      </c>
      <c r="H7053" s="115" t="s">
        <v>513</v>
      </c>
    </row>
    <row r="7054" spans="1:8" ht="15.75" x14ac:dyDescent="0.25">
      <c r="A7054" s="11"/>
      <c r="B7054" s="33"/>
      <c r="C7054" s="194"/>
      <c r="D7054" s="35"/>
      <c r="E7054" s="34"/>
      <c r="F7054" s="35"/>
      <c r="G7054" s="117"/>
      <c r="H7054" s="115"/>
    </row>
    <row r="7055" spans="1:8" ht="15.75" x14ac:dyDescent="0.25">
      <c r="A7055" s="263" t="s">
        <v>13</v>
      </c>
      <c r="B7055" s="264"/>
      <c r="C7055" s="264"/>
      <c r="D7055" s="265"/>
      <c r="E7055" s="133">
        <f>SUM(E7051:E7054)</f>
        <v>35</v>
      </c>
      <c r="F7055" s="131"/>
      <c r="G7055" s="133">
        <f>SUM(G7051:G7054)</f>
        <v>1710</v>
      </c>
      <c r="H7055" s="134"/>
    </row>
    <row r="7064" spans="1:1" ht="18" x14ac:dyDescent="0.25">
      <c r="A7064" s="3" t="s">
        <v>17</v>
      </c>
    </row>
    <row r="7065" spans="1:1" ht="18" x14ac:dyDescent="0.25">
      <c r="A7065" s="3" t="s">
        <v>18</v>
      </c>
    </row>
    <row r="7077" spans="1:7" ht="13.5" customHeight="1" x14ac:dyDescent="0.2"/>
    <row r="7079" spans="1:7" ht="15.75" x14ac:dyDescent="0.25">
      <c r="A7079" s="1" t="s">
        <v>525</v>
      </c>
      <c r="C7079" s="216">
        <v>162</v>
      </c>
    </row>
    <row r="7080" spans="1:7" x14ac:dyDescent="0.2">
      <c r="C7080" s="197" t="s">
        <v>528</v>
      </c>
    </row>
    <row r="7081" spans="1:7" ht="18" x14ac:dyDescent="0.25">
      <c r="A7081" s="3" t="s">
        <v>0</v>
      </c>
      <c r="B7081" s="4"/>
      <c r="G7081" s="5" t="s">
        <v>533</v>
      </c>
    </row>
    <row r="7082" spans="1:7" ht="18" x14ac:dyDescent="0.25">
      <c r="A7082" s="3"/>
      <c r="B7082" s="3" t="s">
        <v>1</v>
      </c>
      <c r="C7082" s="198"/>
      <c r="D7082" s="3"/>
      <c r="E7082" s="3"/>
      <c r="F7082" s="3"/>
      <c r="G7082" s="3"/>
    </row>
    <row r="7083" spans="1:7" ht="18" x14ac:dyDescent="0.25">
      <c r="A7083" s="3"/>
      <c r="B7083" s="3" t="s">
        <v>2</v>
      </c>
      <c r="C7083" s="198"/>
      <c r="D7083" s="3"/>
      <c r="E7083" s="3"/>
      <c r="F7083" s="3"/>
      <c r="G7083" s="3"/>
    </row>
    <row r="7084" spans="1:7" ht="18" x14ac:dyDescent="0.25">
      <c r="A7084" s="3"/>
      <c r="B7084" s="3"/>
      <c r="C7084" s="198"/>
      <c r="D7084" s="3"/>
      <c r="E7084" s="3"/>
      <c r="F7084" s="3"/>
      <c r="G7084" s="3"/>
    </row>
    <row r="7085" spans="1:7" ht="18" x14ac:dyDescent="0.25">
      <c r="A7085" s="111" t="s">
        <v>3</v>
      </c>
      <c r="B7085" s="5"/>
      <c r="C7085" s="198"/>
      <c r="D7085" s="5"/>
      <c r="E7085" s="3"/>
      <c r="F7085" s="5"/>
      <c r="G7085" s="3"/>
    </row>
    <row r="7086" spans="1:7" ht="18" x14ac:dyDescent="0.25">
      <c r="A7086" s="3"/>
      <c r="B7086" s="3" t="s">
        <v>4</v>
      </c>
      <c r="C7086" s="198"/>
      <c r="D7086" s="3"/>
      <c r="E7086" s="3"/>
      <c r="F7086" s="3"/>
      <c r="G7086" s="3"/>
    </row>
    <row r="7087" spans="1:7" ht="18" x14ac:dyDescent="0.25">
      <c r="A7087" s="3" t="s">
        <v>5</v>
      </c>
      <c r="B7087" s="3"/>
      <c r="C7087" s="198"/>
      <c r="D7087" s="3"/>
      <c r="E7087" s="3"/>
      <c r="F7087" s="3"/>
      <c r="G7087" s="3"/>
    </row>
    <row r="7088" spans="1:7" ht="18" x14ac:dyDescent="0.25">
      <c r="A7088" s="3"/>
      <c r="B7088" s="3"/>
      <c r="C7088" s="198"/>
      <c r="D7088" s="3"/>
      <c r="E7088" s="3"/>
      <c r="F7088" s="3"/>
      <c r="G7088" s="3"/>
    </row>
    <row r="7089" spans="1:8" ht="18" x14ac:dyDescent="0.25">
      <c r="A7089" s="3" t="s">
        <v>6</v>
      </c>
      <c r="B7089" s="3"/>
      <c r="C7089" s="198"/>
      <c r="D7089" s="3"/>
      <c r="E7089" s="3"/>
      <c r="F7089" s="3"/>
      <c r="G7089" s="3"/>
    </row>
    <row r="7090" spans="1:8" ht="15.75" x14ac:dyDescent="0.25">
      <c r="A7090" s="6"/>
      <c r="B7090" s="6"/>
      <c r="C7090" s="199"/>
      <c r="D7090" s="6"/>
      <c r="E7090" s="6"/>
      <c r="F7090" s="6"/>
      <c r="G7090" s="6"/>
    </row>
    <row r="7091" spans="1:8" ht="31.5" x14ac:dyDescent="0.2">
      <c r="A7091" s="7" t="s">
        <v>7</v>
      </c>
      <c r="B7091" s="7" t="s">
        <v>8</v>
      </c>
      <c r="C7091" s="8" t="s">
        <v>9</v>
      </c>
      <c r="D7091" s="7" t="s">
        <v>10</v>
      </c>
      <c r="E7091" s="7" t="s">
        <v>11</v>
      </c>
      <c r="F7091" s="7" t="s">
        <v>489</v>
      </c>
      <c r="G7091" s="8" t="s">
        <v>12</v>
      </c>
      <c r="H7091" s="122" t="s">
        <v>510</v>
      </c>
    </row>
    <row r="7092" spans="1:8" ht="21" customHeight="1" x14ac:dyDescent="0.25">
      <c r="A7092" s="11">
        <v>1</v>
      </c>
      <c r="B7092" s="193" t="s">
        <v>120</v>
      </c>
      <c r="C7092" s="194" t="s">
        <v>60</v>
      </c>
      <c r="D7092" s="195">
        <v>1</v>
      </c>
      <c r="E7092" s="194">
        <v>25</v>
      </c>
      <c r="F7092" s="195">
        <v>45</v>
      </c>
      <c r="G7092" s="196">
        <f>+F7092*E7092</f>
        <v>1125</v>
      </c>
      <c r="H7092" s="115" t="s">
        <v>521</v>
      </c>
    </row>
    <row r="7093" spans="1:8" ht="31.5" customHeight="1" x14ac:dyDescent="0.25">
      <c r="A7093" s="11">
        <v>2</v>
      </c>
      <c r="B7093" s="193" t="s">
        <v>229</v>
      </c>
      <c r="C7093" s="194" t="s">
        <v>60</v>
      </c>
      <c r="D7093" s="195">
        <v>1</v>
      </c>
      <c r="E7093" s="194">
        <v>35</v>
      </c>
      <c r="F7093" s="195">
        <v>45</v>
      </c>
      <c r="G7093" s="196">
        <f>+F7093*E7093</f>
        <v>1575</v>
      </c>
      <c r="H7093" s="115" t="s">
        <v>521</v>
      </c>
    </row>
    <row r="7094" spans="1:8" ht="32.25" customHeight="1" x14ac:dyDescent="0.25">
      <c r="A7094" s="11">
        <v>3</v>
      </c>
      <c r="B7094" s="193" t="s">
        <v>229</v>
      </c>
      <c r="C7094" s="194" t="s">
        <v>493</v>
      </c>
      <c r="D7094" s="195">
        <v>87</v>
      </c>
      <c r="E7094" s="194">
        <v>26</v>
      </c>
      <c r="F7094" s="195">
        <v>54</v>
      </c>
      <c r="G7094" s="196">
        <f>+F7094*E7094</f>
        <v>1404</v>
      </c>
      <c r="H7094" s="115" t="s">
        <v>521</v>
      </c>
    </row>
    <row r="7095" spans="1:8" ht="30" customHeight="1" x14ac:dyDescent="0.25">
      <c r="A7095" s="11">
        <v>4</v>
      </c>
      <c r="B7095" s="193" t="s">
        <v>229</v>
      </c>
      <c r="C7095" s="194" t="s">
        <v>20</v>
      </c>
      <c r="D7095" s="195">
        <v>175</v>
      </c>
      <c r="E7095" s="194">
        <v>23</v>
      </c>
      <c r="F7095" s="195">
        <v>54</v>
      </c>
      <c r="G7095" s="196">
        <f>+F7095*E7095</f>
        <v>1242</v>
      </c>
      <c r="H7095" s="115" t="s">
        <v>521</v>
      </c>
    </row>
    <row r="7096" spans="1:8" ht="15.75" x14ac:dyDescent="0.25">
      <c r="A7096" s="263" t="s">
        <v>13</v>
      </c>
      <c r="B7096" s="264"/>
      <c r="C7096" s="264"/>
      <c r="D7096" s="265"/>
      <c r="E7096" s="217">
        <f>SUM(E7092:E7095)</f>
        <v>109</v>
      </c>
      <c r="F7096" s="131"/>
      <c r="G7096" s="217">
        <f>SUM(G7092:G7095)</f>
        <v>5346</v>
      </c>
      <c r="H7096" s="134"/>
    </row>
    <row r="7098" spans="1:8" x14ac:dyDescent="0.2">
      <c r="B7098" s="2" t="s">
        <v>534</v>
      </c>
    </row>
    <row r="7105" spans="1:1" ht="18" x14ac:dyDescent="0.25">
      <c r="A7105" s="3" t="s">
        <v>17</v>
      </c>
    </row>
    <row r="7106" spans="1:1" ht="18" x14ac:dyDescent="0.25">
      <c r="A7106" s="3" t="s">
        <v>18</v>
      </c>
    </row>
    <row r="7121" spans="1:8" ht="13.5" customHeight="1" x14ac:dyDescent="0.2"/>
    <row r="7123" spans="1:8" ht="15.75" x14ac:dyDescent="0.25">
      <c r="A7123" s="1" t="s">
        <v>525</v>
      </c>
      <c r="C7123" s="216">
        <v>163</v>
      </c>
    </row>
    <row r="7124" spans="1:8" x14ac:dyDescent="0.2">
      <c r="C7124" s="197" t="s">
        <v>528</v>
      </c>
    </row>
    <row r="7125" spans="1:8" ht="18" x14ac:dyDescent="0.25">
      <c r="A7125" s="3" t="s">
        <v>0</v>
      </c>
      <c r="B7125" s="4"/>
      <c r="G7125" s="5" t="s">
        <v>533</v>
      </c>
    </row>
    <row r="7126" spans="1:8" ht="18" x14ac:dyDescent="0.25">
      <c r="A7126" s="3"/>
      <c r="B7126" s="3" t="s">
        <v>1</v>
      </c>
      <c r="C7126" s="198"/>
      <c r="D7126" s="3"/>
      <c r="E7126" s="3"/>
      <c r="F7126" s="3"/>
      <c r="G7126" s="3"/>
    </row>
    <row r="7127" spans="1:8" ht="18" x14ac:dyDescent="0.25">
      <c r="A7127" s="3"/>
      <c r="B7127" s="3" t="s">
        <v>2</v>
      </c>
      <c r="C7127" s="198"/>
      <c r="D7127" s="3"/>
      <c r="E7127" s="3"/>
      <c r="F7127" s="3"/>
      <c r="G7127" s="3"/>
    </row>
    <row r="7128" spans="1:8" ht="18" x14ac:dyDescent="0.25">
      <c r="A7128" s="3"/>
      <c r="B7128" s="3"/>
      <c r="C7128" s="198"/>
      <c r="D7128" s="3"/>
      <c r="E7128" s="3"/>
      <c r="F7128" s="3"/>
      <c r="G7128" s="3"/>
    </row>
    <row r="7129" spans="1:8" ht="18" x14ac:dyDescent="0.25">
      <c r="A7129" s="111" t="s">
        <v>3</v>
      </c>
      <c r="B7129" s="5"/>
      <c r="C7129" s="198"/>
      <c r="D7129" s="5"/>
      <c r="E7129" s="3"/>
      <c r="F7129" s="5"/>
      <c r="G7129" s="3"/>
    </row>
    <row r="7130" spans="1:8" ht="18" x14ac:dyDescent="0.25">
      <c r="A7130" s="3"/>
      <c r="B7130" s="3" t="s">
        <v>4</v>
      </c>
      <c r="C7130" s="198"/>
      <c r="D7130" s="3"/>
      <c r="E7130" s="3"/>
      <c r="F7130" s="3"/>
      <c r="G7130" s="3"/>
    </row>
    <row r="7131" spans="1:8" ht="18" x14ac:dyDescent="0.25">
      <c r="A7131" s="3" t="s">
        <v>5</v>
      </c>
      <c r="B7131" s="3"/>
      <c r="C7131" s="198"/>
      <c r="D7131" s="3"/>
      <c r="E7131" s="3"/>
      <c r="F7131" s="3"/>
      <c r="G7131" s="3"/>
    </row>
    <row r="7132" spans="1:8" ht="18" x14ac:dyDescent="0.25">
      <c r="A7132" s="3"/>
      <c r="B7132" s="3"/>
      <c r="C7132" s="198"/>
      <c r="D7132" s="3"/>
      <c r="E7132" s="3"/>
      <c r="F7132" s="3"/>
      <c r="G7132" s="3"/>
    </row>
    <row r="7133" spans="1:8" ht="18" x14ac:dyDescent="0.25">
      <c r="A7133" s="3" t="s">
        <v>6</v>
      </c>
      <c r="B7133" s="3"/>
      <c r="C7133" s="198"/>
      <c r="D7133" s="3"/>
      <c r="E7133" s="3"/>
      <c r="F7133" s="3"/>
      <c r="G7133" s="3"/>
    </row>
    <row r="7134" spans="1:8" ht="15.75" x14ac:dyDescent="0.25">
      <c r="A7134" s="6"/>
      <c r="B7134" s="6"/>
      <c r="C7134" s="199"/>
      <c r="D7134" s="6"/>
      <c r="E7134" s="6"/>
      <c r="F7134" s="6"/>
      <c r="G7134" s="6"/>
    </row>
    <row r="7135" spans="1:8" ht="31.5" x14ac:dyDescent="0.2">
      <c r="A7135" s="7" t="s">
        <v>7</v>
      </c>
      <c r="B7135" s="7" t="s">
        <v>8</v>
      </c>
      <c r="C7135" s="8" t="s">
        <v>9</v>
      </c>
      <c r="D7135" s="7" t="s">
        <v>10</v>
      </c>
      <c r="E7135" s="7" t="s">
        <v>11</v>
      </c>
      <c r="F7135" s="7" t="s">
        <v>489</v>
      </c>
      <c r="G7135" s="8" t="s">
        <v>12</v>
      </c>
      <c r="H7135" s="122" t="s">
        <v>510</v>
      </c>
    </row>
    <row r="7136" spans="1:8" ht="26.25" customHeight="1" x14ac:dyDescent="0.2">
      <c r="A7136" s="11">
        <v>1</v>
      </c>
      <c r="B7136" s="218" t="s">
        <v>264</v>
      </c>
      <c r="C7136" s="194" t="s">
        <v>24</v>
      </c>
      <c r="D7136" s="195">
        <v>87</v>
      </c>
      <c r="E7136" s="194">
        <v>20</v>
      </c>
      <c r="F7136" s="195">
        <v>54</v>
      </c>
      <c r="G7136" s="196">
        <f>+F7136*E7136</f>
        <v>1080</v>
      </c>
      <c r="H7136" s="115" t="s">
        <v>499</v>
      </c>
    </row>
    <row r="7137" spans="1:8" ht="31.5" customHeight="1" x14ac:dyDescent="0.2">
      <c r="A7137" s="11">
        <v>2</v>
      </c>
      <c r="B7137" s="219" t="s">
        <v>23</v>
      </c>
      <c r="C7137" s="194" t="s">
        <v>31</v>
      </c>
      <c r="D7137" s="195">
        <v>20</v>
      </c>
      <c r="E7137" s="194">
        <v>7</v>
      </c>
      <c r="F7137" s="195">
        <v>54</v>
      </c>
      <c r="G7137" s="196">
        <f>+F7137*E7137</f>
        <v>378</v>
      </c>
      <c r="H7137" s="115" t="s">
        <v>499</v>
      </c>
    </row>
    <row r="7138" spans="1:8" ht="31.5" customHeight="1" x14ac:dyDescent="0.2">
      <c r="A7138" s="11">
        <v>3</v>
      </c>
      <c r="B7138" s="219" t="s">
        <v>293</v>
      </c>
      <c r="C7138" s="194" t="s">
        <v>24</v>
      </c>
      <c r="D7138" s="195">
        <v>87</v>
      </c>
      <c r="E7138" s="194">
        <v>14</v>
      </c>
      <c r="F7138" s="195">
        <v>54</v>
      </c>
      <c r="G7138" s="196">
        <f>+F7138*E7138</f>
        <v>756</v>
      </c>
      <c r="H7138" s="115" t="s">
        <v>519</v>
      </c>
    </row>
    <row r="7139" spans="1:8" s="225" customFormat="1" ht="21" x14ac:dyDescent="0.35">
      <c r="A7139" s="257" t="s">
        <v>13</v>
      </c>
      <c r="B7139" s="258"/>
      <c r="C7139" s="258"/>
      <c r="D7139" s="259"/>
      <c r="E7139" s="222">
        <f>SUM(E7136:E7138)</f>
        <v>41</v>
      </c>
      <c r="F7139" s="223"/>
      <c r="G7139" s="221">
        <f>SUM(G7136:G7138)</f>
        <v>2214</v>
      </c>
      <c r="H7139" s="224"/>
    </row>
    <row r="7148" spans="1:8" ht="18" x14ac:dyDescent="0.25">
      <c r="A7148" s="3" t="s">
        <v>17</v>
      </c>
    </row>
    <row r="7149" spans="1:8" ht="18" x14ac:dyDescent="0.25">
      <c r="A7149" s="3" t="s">
        <v>18</v>
      </c>
    </row>
    <row r="7165" spans="1:3" ht="13.5" customHeight="1" x14ac:dyDescent="0.2"/>
    <row r="7167" spans="1:3" ht="15.75" x14ac:dyDescent="0.25">
      <c r="A7167" s="1" t="s">
        <v>525</v>
      </c>
      <c r="C7167" s="216">
        <v>164</v>
      </c>
    </row>
    <row r="7168" spans="1:3" x14ac:dyDescent="0.2">
      <c r="C7168" s="197" t="s">
        <v>528</v>
      </c>
    </row>
    <row r="7169" spans="1:8" ht="18" x14ac:dyDescent="0.25">
      <c r="A7169" s="3" t="s">
        <v>0</v>
      </c>
      <c r="B7169" s="4"/>
      <c r="G7169" s="5" t="s">
        <v>535</v>
      </c>
    </row>
    <row r="7170" spans="1:8" ht="18" x14ac:dyDescent="0.25">
      <c r="A7170" s="3"/>
      <c r="B7170" s="3" t="s">
        <v>1</v>
      </c>
      <c r="C7170" s="198"/>
      <c r="D7170" s="3"/>
      <c r="E7170" s="3"/>
      <c r="F7170" s="3"/>
      <c r="G7170" s="3"/>
    </row>
    <row r="7171" spans="1:8" ht="18" x14ac:dyDescent="0.25">
      <c r="A7171" s="3"/>
      <c r="B7171" s="3" t="s">
        <v>2</v>
      </c>
      <c r="C7171" s="198"/>
      <c r="D7171" s="3"/>
      <c r="E7171" s="3"/>
      <c r="F7171" s="3"/>
      <c r="G7171" s="3"/>
    </row>
    <row r="7172" spans="1:8" ht="18" x14ac:dyDescent="0.25">
      <c r="A7172" s="3"/>
      <c r="B7172" s="3"/>
      <c r="C7172" s="198"/>
      <c r="D7172" s="3"/>
      <c r="E7172" s="3"/>
      <c r="F7172" s="3"/>
      <c r="G7172" s="3"/>
    </row>
    <row r="7173" spans="1:8" ht="18" x14ac:dyDescent="0.25">
      <c r="A7173" s="111" t="s">
        <v>3</v>
      </c>
      <c r="B7173" s="5"/>
      <c r="C7173" s="198"/>
      <c r="D7173" s="5"/>
      <c r="E7173" s="3"/>
      <c r="F7173" s="5"/>
      <c r="G7173" s="3"/>
    </row>
    <row r="7174" spans="1:8" ht="18" x14ac:dyDescent="0.25">
      <c r="A7174" s="3"/>
      <c r="B7174" s="3" t="s">
        <v>4</v>
      </c>
      <c r="C7174" s="198"/>
      <c r="D7174" s="3"/>
      <c r="E7174" s="3"/>
      <c r="F7174" s="3"/>
      <c r="G7174" s="3"/>
    </row>
    <row r="7175" spans="1:8" ht="18" x14ac:dyDescent="0.25">
      <c r="A7175" s="3" t="s">
        <v>5</v>
      </c>
      <c r="B7175" s="3"/>
      <c r="C7175" s="198"/>
      <c r="D7175" s="3"/>
      <c r="E7175" s="3"/>
      <c r="F7175" s="3"/>
      <c r="G7175" s="3"/>
    </row>
    <row r="7176" spans="1:8" ht="18" x14ac:dyDescent="0.25">
      <c r="A7176" s="3"/>
      <c r="B7176" s="3"/>
      <c r="C7176" s="198"/>
      <c r="D7176" s="3"/>
      <c r="E7176" s="3"/>
      <c r="F7176" s="3"/>
      <c r="G7176" s="3"/>
    </row>
    <row r="7177" spans="1:8" ht="18" x14ac:dyDescent="0.25">
      <c r="A7177" s="3" t="s">
        <v>6</v>
      </c>
      <c r="B7177" s="3"/>
      <c r="C7177" s="198"/>
      <c r="D7177" s="3"/>
      <c r="E7177" s="3"/>
      <c r="F7177" s="3"/>
      <c r="G7177" s="3"/>
    </row>
    <row r="7178" spans="1:8" ht="15.75" x14ac:dyDescent="0.25">
      <c r="A7178" s="6"/>
      <c r="B7178" s="6"/>
      <c r="C7178" s="199"/>
      <c r="D7178" s="6"/>
      <c r="E7178" s="6"/>
      <c r="F7178" s="6"/>
      <c r="G7178" s="6"/>
    </row>
    <row r="7179" spans="1:8" ht="31.5" x14ac:dyDescent="0.2">
      <c r="A7179" s="7" t="s">
        <v>7</v>
      </c>
      <c r="B7179" s="7" t="s">
        <v>8</v>
      </c>
      <c r="C7179" s="8" t="s">
        <v>9</v>
      </c>
      <c r="D7179" s="7" t="s">
        <v>10</v>
      </c>
      <c r="E7179" s="7" t="s">
        <v>11</v>
      </c>
      <c r="F7179" s="7" t="s">
        <v>489</v>
      </c>
      <c r="G7179" s="8" t="s">
        <v>12</v>
      </c>
      <c r="H7179" s="122" t="s">
        <v>510</v>
      </c>
    </row>
    <row r="7180" spans="1:8" ht="26.25" customHeight="1" x14ac:dyDescent="0.2">
      <c r="A7180" s="11">
        <v>1</v>
      </c>
      <c r="B7180" s="218" t="s">
        <v>19</v>
      </c>
      <c r="C7180" s="194" t="s">
        <v>20</v>
      </c>
      <c r="D7180" s="195">
        <v>175</v>
      </c>
      <c r="E7180" s="194">
        <v>20</v>
      </c>
      <c r="F7180" s="195">
        <v>54</v>
      </c>
      <c r="G7180" s="196">
        <f>+F7180*E7180</f>
        <v>1080</v>
      </c>
      <c r="H7180" s="115" t="s">
        <v>499</v>
      </c>
    </row>
    <row r="7181" spans="1:8" ht="31.5" customHeight="1" x14ac:dyDescent="0.2">
      <c r="A7181" s="11">
        <v>2</v>
      </c>
      <c r="B7181" s="218" t="s">
        <v>19</v>
      </c>
      <c r="C7181" s="194" t="s">
        <v>430</v>
      </c>
      <c r="D7181" s="195" t="s">
        <v>431</v>
      </c>
      <c r="E7181" s="194">
        <v>10</v>
      </c>
      <c r="F7181" s="195">
        <v>48</v>
      </c>
      <c r="G7181" s="196">
        <f>+F7181*E7181</f>
        <v>480</v>
      </c>
      <c r="H7181" s="115" t="s">
        <v>499</v>
      </c>
    </row>
    <row r="7182" spans="1:8" ht="31.5" customHeight="1" x14ac:dyDescent="0.2">
      <c r="A7182" s="11">
        <v>3</v>
      </c>
      <c r="B7182" s="218" t="s">
        <v>19</v>
      </c>
      <c r="C7182" s="194" t="s">
        <v>52</v>
      </c>
      <c r="D7182" s="195">
        <v>1</v>
      </c>
      <c r="E7182" s="194">
        <v>10</v>
      </c>
      <c r="F7182" s="195">
        <v>45</v>
      </c>
      <c r="G7182" s="196">
        <f>+F7182*E7182</f>
        <v>450</v>
      </c>
      <c r="H7182" s="115" t="s">
        <v>499</v>
      </c>
    </row>
    <row r="7183" spans="1:8" ht="31.5" customHeight="1" x14ac:dyDescent="0.2">
      <c r="A7183" s="11">
        <v>4</v>
      </c>
      <c r="B7183" s="219" t="s">
        <v>82</v>
      </c>
      <c r="C7183" s="194" t="s">
        <v>24</v>
      </c>
      <c r="D7183" s="195">
        <v>87</v>
      </c>
      <c r="E7183" s="194">
        <v>15</v>
      </c>
      <c r="F7183" s="195">
        <v>54</v>
      </c>
      <c r="G7183" s="196">
        <f>+F7183*E7183</f>
        <v>810</v>
      </c>
      <c r="H7183" s="115" t="s">
        <v>499</v>
      </c>
    </row>
    <row r="7184" spans="1:8" ht="31.5" customHeight="1" x14ac:dyDescent="0.2">
      <c r="A7184" s="11">
        <v>5</v>
      </c>
      <c r="B7184" s="219" t="s">
        <v>23</v>
      </c>
      <c r="C7184" s="194" t="s">
        <v>31</v>
      </c>
      <c r="D7184" s="195">
        <v>20</v>
      </c>
      <c r="E7184" s="194">
        <v>7</v>
      </c>
      <c r="F7184" s="195">
        <v>54</v>
      </c>
      <c r="G7184" s="196">
        <f>+F7184*E7184</f>
        <v>378</v>
      </c>
      <c r="H7184" s="115" t="s">
        <v>499</v>
      </c>
    </row>
    <row r="7185" spans="1:8" ht="8.25" customHeight="1" x14ac:dyDescent="0.2">
      <c r="A7185" s="220"/>
      <c r="B7185" s="226"/>
      <c r="C7185" s="209"/>
      <c r="D7185" s="227"/>
      <c r="E7185" s="209"/>
      <c r="F7185" s="227"/>
      <c r="G7185" s="228"/>
      <c r="H7185" s="134"/>
    </row>
    <row r="7186" spans="1:8" ht="31.5" customHeight="1" x14ac:dyDescent="0.2">
      <c r="A7186" s="11">
        <v>6</v>
      </c>
      <c r="B7186" s="219" t="s">
        <v>237</v>
      </c>
      <c r="C7186" s="194" t="s">
        <v>24</v>
      </c>
      <c r="D7186" s="195">
        <v>87</v>
      </c>
      <c r="E7186" s="194">
        <v>25</v>
      </c>
      <c r="F7186" s="195">
        <v>54</v>
      </c>
      <c r="G7186" s="196">
        <f>+F7186*E7186</f>
        <v>1350</v>
      </c>
      <c r="H7186" s="115" t="s">
        <v>513</v>
      </c>
    </row>
    <row r="7187" spans="1:8" s="225" customFormat="1" ht="21" x14ac:dyDescent="0.35">
      <c r="A7187" s="257" t="s">
        <v>13</v>
      </c>
      <c r="B7187" s="258"/>
      <c r="C7187" s="258"/>
      <c r="D7187" s="259"/>
      <c r="E7187" s="222">
        <f>SUM(E7180:E7186)</f>
        <v>87</v>
      </c>
      <c r="F7187" s="223"/>
      <c r="G7187" s="221">
        <f>SUM(G7180:G7186)</f>
        <v>4548</v>
      </c>
      <c r="H7187" s="224"/>
    </row>
    <row r="7196" spans="1:8" ht="18" x14ac:dyDescent="0.25">
      <c r="A7196" s="3" t="s">
        <v>17</v>
      </c>
    </row>
    <row r="7197" spans="1:8" ht="18" x14ac:dyDescent="0.25">
      <c r="A7197" s="3" t="s">
        <v>18</v>
      </c>
    </row>
    <row r="7205" spans="1:7" ht="15.75" x14ac:dyDescent="0.25">
      <c r="A7205" s="1" t="s">
        <v>525</v>
      </c>
      <c r="C7205" s="216">
        <v>165</v>
      </c>
    </row>
    <row r="7206" spans="1:7" x14ac:dyDescent="0.2">
      <c r="C7206" s="197" t="s">
        <v>528</v>
      </c>
    </row>
    <row r="7207" spans="1:7" ht="18" x14ac:dyDescent="0.25">
      <c r="A7207" s="3" t="s">
        <v>0</v>
      </c>
      <c r="B7207" s="4"/>
      <c r="G7207" s="5" t="s">
        <v>535</v>
      </c>
    </row>
    <row r="7208" spans="1:7" ht="18" x14ac:dyDescent="0.25">
      <c r="A7208" s="3"/>
      <c r="B7208" s="3" t="s">
        <v>1</v>
      </c>
      <c r="C7208" s="198"/>
      <c r="D7208" s="3"/>
      <c r="E7208" s="3"/>
      <c r="F7208" s="3"/>
      <c r="G7208" s="3"/>
    </row>
    <row r="7209" spans="1:7" ht="18" x14ac:dyDescent="0.25">
      <c r="A7209" s="3"/>
      <c r="B7209" s="3" t="s">
        <v>2</v>
      </c>
      <c r="C7209" s="198"/>
      <c r="D7209" s="3"/>
      <c r="E7209" s="3"/>
      <c r="F7209" s="3"/>
      <c r="G7209" s="3"/>
    </row>
    <row r="7210" spans="1:7" ht="18" x14ac:dyDescent="0.25">
      <c r="A7210" s="3"/>
      <c r="B7210" s="3"/>
      <c r="C7210" s="198"/>
      <c r="D7210" s="3"/>
      <c r="E7210" s="3"/>
      <c r="F7210" s="3"/>
      <c r="G7210" s="3"/>
    </row>
    <row r="7211" spans="1:7" ht="18" x14ac:dyDescent="0.25">
      <c r="A7211" s="111" t="s">
        <v>3</v>
      </c>
      <c r="B7211" s="5"/>
      <c r="C7211" s="198"/>
      <c r="D7211" s="5"/>
      <c r="E7211" s="3"/>
      <c r="F7211" s="5"/>
      <c r="G7211" s="3"/>
    </row>
    <row r="7212" spans="1:7" ht="18" x14ac:dyDescent="0.25">
      <c r="A7212" s="3"/>
      <c r="B7212" s="3" t="s">
        <v>4</v>
      </c>
      <c r="C7212" s="198"/>
      <c r="D7212" s="3"/>
      <c r="E7212" s="3"/>
      <c r="F7212" s="3"/>
      <c r="G7212" s="3"/>
    </row>
    <row r="7213" spans="1:7" ht="18" x14ac:dyDescent="0.25">
      <c r="A7213" s="3" t="s">
        <v>5</v>
      </c>
      <c r="B7213" s="3"/>
      <c r="C7213" s="198"/>
      <c r="D7213" s="3"/>
      <c r="E7213" s="3"/>
      <c r="F7213" s="3"/>
      <c r="G7213" s="3"/>
    </row>
    <row r="7214" spans="1:7" ht="18" x14ac:dyDescent="0.25">
      <c r="A7214" s="3"/>
      <c r="B7214" s="3"/>
      <c r="C7214" s="198"/>
      <c r="D7214" s="3"/>
      <c r="E7214" s="3"/>
      <c r="F7214" s="3"/>
      <c r="G7214" s="3"/>
    </row>
    <row r="7215" spans="1:7" ht="18" x14ac:dyDescent="0.25">
      <c r="A7215" s="3" t="s">
        <v>6</v>
      </c>
      <c r="B7215" s="3"/>
      <c r="C7215" s="198"/>
      <c r="D7215" s="3"/>
      <c r="E7215" s="3"/>
      <c r="F7215" s="3"/>
      <c r="G7215" s="3"/>
    </row>
    <row r="7216" spans="1:7" ht="15.75" x14ac:dyDescent="0.25">
      <c r="A7216" s="6"/>
      <c r="B7216" s="6"/>
      <c r="C7216" s="199"/>
      <c r="D7216" s="6"/>
      <c r="E7216" s="6"/>
      <c r="F7216" s="6"/>
      <c r="G7216" s="6"/>
    </row>
    <row r="7217" spans="1:8" ht="31.5" x14ac:dyDescent="0.2">
      <c r="A7217" s="7" t="s">
        <v>7</v>
      </c>
      <c r="B7217" s="7" t="s">
        <v>8</v>
      </c>
      <c r="C7217" s="8" t="s">
        <v>9</v>
      </c>
      <c r="D7217" s="7" t="s">
        <v>10</v>
      </c>
      <c r="E7217" s="7" t="s">
        <v>11</v>
      </c>
      <c r="F7217" s="7" t="s">
        <v>489</v>
      </c>
      <c r="G7217" s="8" t="s">
        <v>12</v>
      </c>
      <c r="H7217" s="122" t="s">
        <v>510</v>
      </c>
    </row>
    <row r="7218" spans="1:8" ht="15.75" x14ac:dyDescent="0.2">
      <c r="A7218" s="11">
        <v>1</v>
      </c>
      <c r="B7218" s="218" t="s">
        <v>19</v>
      </c>
      <c r="C7218" s="194" t="s">
        <v>430</v>
      </c>
      <c r="D7218" s="195" t="s">
        <v>431</v>
      </c>
      <c r="E7218" s="194">
        <v>10</v>
      </c>
      <c r="F7218" s="195">
        <v>48</v>
      </c>
      <c r="G7218" s="196">
        <f>+F7218*E7218</f>
        <v>480</v>
      </c>
      <c r="H7218" s="115" t="s">
        <v>499</v>
      </c>
    </row>
    <row r="7219" spans="1:8" ht="15.75" x14ac:dyDescent="0.2">
      <c r="A7219" s="11">
        <v>2</v>
      </c>
      <c r="B7219" s="219" t="s">
        <v>61</v>
      </c>
      <c r="C7219" s="194" t="s">
        <v>288</v>
      </c>
      <c r="D7219" s="195" t="s">
        <v>181</v>
      </c>
      <c r="E7219" s="194">
        <v>6</v>
      </c>
      <c r="F7219" s="195"/>
      <c r="G7219" s="196">
        <v>296</v>
      </c>
      <c r="H7219" s="115" t="s">
        <v>499</v>
      </c>
    </row>
    <row r="7220" spans="1:8" ht="21" x14ac:dyDescent="0.35">
      <c r="A7220" s="257" t="s">
        <v>13</v>
      </c>
      <c r="B7220" s="258"/>
      <c r="C7220" s="258"/>
      <c r="D7220" s="259"/>
      <c r="E7220" s="222">
        <f>SUM(E7218:E7219)</f>
        <v>16</v>
      </c>
      <c r="F7220" s="223"/>
      <c r="G7220" s="221">
        <f>SUM(G7218:G7219)</f>
        <v>776</v>
      </c>
      <c r="H7220" s="224"/>
    </row>
    <row r="7229" spans="1:8" ht="18" x14ac:dyDescent="0.25">
      <c r="A7229" s="3" t="s">
        <v>17</v>
      </c>
    </row>
    <row r="7230" spans="1:8" ht="18" x14ac:dyDescent="0.25">
      <c r="A7230" s="3" t="s">
        <v>18</v>
      </c>
    </row>
    <row r="7251" spans="1:8" ht="15.75" x14ac:dyDescent="0.25">
      <c r="A7251" s="1" t="s">
        <v>525</v>
      </c>
      <c r="C7251" s="216">
        <v>166</v>
      </c>
    </row>
    <row r="7252" spans="1:8" x14ac:dyDescent="0.2">
      <c r="C7252" s="197" t="s">
        <v>528</v>
      </c>
    </row>
    <row r="7253" spans="1:8" ht="18" x14ac:dyDescent="0.25">
      <c r="A7253" s="3" t="s">
        <v>0</v>
      </c>
      <c r="B7253" s="4"/>
      <c r="G7253" s="5" t="s">
        <v>536</v>
      </c>
    </row>
    <row r="7254" spans="1:8" ht="18" x14ac:dyDescent="0.25">
      <c r="A7254" s="3"/>
      <c r="B7254" s="3" t="s">
        <v>1</v>
      </c>
      <c r="C7254" s="198"/>
      <c r="D7254" s="3"/>
      <c r="E7254" s="3"/>
      <c r="F7254" s="3"/>
      <c r="G7254" s="3"/>
    </row>
    <row r="7255" spans="1:8" ht="18" x14ac:dyDescent="0.25">
      <c r="A7255" s="3"/>
      <c r="B7255" s="3" t="s">
        <v>2</v>
      </c>
      <c r="C7255" s="198"/>
      <c r="D7255" s="3"/>
      <c r="E7255" s="3"/>
      <c r="F7255" s="3"/>
      <c r="G7255" s="3"/>
    </row>
    <row r="7256" spans="1:8" ht="18" x14ac:dyDescent="0.25">
      <c r="A7256" s="3"/>
      <c r="B7256" s="3"/>
      <c r="C7256" s="198"/>
      <c r="D7256" s="3"/>
      <c r="E7256" s="3"/>
      <c r="F7256" s="3"/>
      <c r="G7256" s="3"/>
    </row>
    <row r="7257" spans="1:8" ht="18" x14ac:dyDescent="0.25">
      <c r="A7257" s="111" t="s">
        <v>3</v>
      </c>
      <c r="B7257" s="5"/>
      <c r="C7257" s="198"/>
      <c r="D7257" s="5"/>
      <c r="E7257" s="3"/>
      <c r="F7257" s="5"/>
      <c r="G7257" s="3"/>
    </row>
    <row r="7258" spans="1:8" ht="18" x14ac:dyDescent="0.25">
      <c r="A7258" s="3"/>
      <c r="B7258" s="3" t="s">
        <v>4</v>
      </c>
      <c r="C7258" s="198"/>
      <c r="D7258" s="3"/>
      <c r="E7258" s="3"/>
      <c r="F7258" s="3"/>
      <c r="G7258" s="3"/>
    </row>
    <row r="7259" spans="1:8" ht="18" x14ac:dyDescent="0.25">
      <c r="A7259" s="3" t="s">
        <v>5</v>
      </c>
      <c r="B7259" s="3"/>
      <c r="C7259" s="198"/>
      <c r="D7259" s="3"/>
      <c r="E7259" s="3"/>
      <c r="F7259" s="3"/>
      <c r="G7259" s="3"/>
    </row>
    <row r="7260" spans="1:8" ht="18" x14ac:dyDescent="0.25">
      <c r="A7260" s="3"/>
      <c r="B7260" s="3"/>
      <c r="C7260" s="198"/>
      <c r="D7260" s="3"/>
      <c r="E7260" s="3"/>
      <c r="F7260" s="3"/>
      <c r="G7260" s="3"/>
    </row>
    <row r="7261" spans="1:8" ht="18" x14ac:dyDescent="0.25">
      <c r="A7261" s="3" t="s">
        <v>6</v>
      </c>
      <c r="B7261" s="3"/>
      <c r="C7261" s="198"/>
      <c r="D7261" s="3"/>
      <c r="E7261" s="3"/>
      <c r="F7261" s="3"/>
      <c r="G7261" s="3"/>
    </row>
    <row r="7262" spans="1:8" ht="15.75" x14ac:dyDescent="0.25">
      <c r="A7262" s="6"/>
      <c r="B7262" s="6"/>
      <c r="C7262" s="199"/>
      <c r="D7262" s="6"/>
      <c r="E7262" s="6"/>
      <c r="F7262" s="6"/>
      <c r="G7262" s="6"/>
    </row>
    <row r="7263" spans="1:8" ht="31.5" x14ac:dyDescent="0.2">
      <c r="A7263" s="7" t="s">
        <v>7</v>
      </c>
      <c r="B7263" s="7" t="s">
        <v>8</v>
      </c>
      <c r="C7263" s="8" t="s">
        <v>9</v>
      </c>
      <c r="D7263" s="7" t="s">
        <v>10</v>
      </c>
      <c r="E7263" s="7" t="s">
        <v>11</v>
      </c>
      <c r="F7263" s="7" t="s">
        <v>489</v>
      </c>
      <c r="G7263" s="8" t="s">
        <v>12</v>
      </c>
      <c r="H7263" s="122" t="s">
        <v>510</v>
      </c>
    </row>
    <row r="7264" spans="1:8" ht="20.25" customHeight="1" x14ac:dyDescent="0.2">
      <c r="A7264" s="11">
        <v>1</v>
      </c>
      <c r="B7264" s="218" t="s">
        <v>23</v>
      </c>
      <c r="C7264" s="194" t="s">
        <v>60</v>
      </c>
      <c r="D7264" s="195">
        <v>1</v>
      </c>
      <c r="E7264" s="194">
        <v>25</v>
      </c>
      <c r="F7264" s="195">
        <v>45</v>
      </c>
      <c r="G7264" s="196">
        <f>+F7264*E7264</f>
        <v>1125</v>
      </c>
      <c r="H7264" s="115" t="s">
        <v>513</v>
      </c>
    </row>
    <row r="7265" spans="1:8" ht="20.25" customHeight="1" x14ac:dyDescent="0.2">
      <c r="A7265" s="11">
        <v>2</v>
      </c>
      <c r="B7265" s="219" t="s">
        <v>23</v>
      </c>
      <c r="C7265" s="194" t="s">
        <v>428</v>
      </c>
      <c r="D7265" s="195">
        <v>20</v>
      </c>
      <c r="E7265" s="194">
        <v>9</v>
      </c>
      <c r="F7265" s="195">
        <v>54</v>
      </c>
      <c r="G7265" s="196">
        <f>+F7265*E7265</f>
        <v>486</v>
      </c>
      <c r="H7265" s="115" t="s">
        <v>513</v>
      </c>
    </row>
    <row r="7266" spans="1:8" ht="15.75" x14ac:dyDescent="0.2">
      <c r="A7266" s="232"/>
      <c r="B7266" s="226"/>
      <c r="C7266" s="209"/>
      <c r="D7266" s="227"/>
      <c r="E7266" s="209"/>
      <c r="F7266" s="227"/>
      <c r="G7266" s="228"/>
      <c r="H7266" s="134"/>
    </row>
    <row r="7267" spans="1:8" ht="31.5" x14ac:dyDescent="0.2">
      <c r="A7267" s="11">
        <v>1</v>
      </c>
      <c r="B7267" s="219" t="s">
        <v>229</v>
      </c>
      <c r="C7267" s="194" t="s">
        <v>493</v>
      </c>
      <c r="D7267" s="195">
        <v>87</v>
      </c>
      <c r="E7267" s="194">
        <v>47</v>
      </c>
      <c r="F7267" s="195">
        <v>54</v>
      </c>
      <c r="G7267" s="196">
        <f>+F7267*E7267</f>
        <v>2538</v>
      </c>
      <c r="H7267" s="115" t="s">
        <v>499</v>
      </c>
    </row>
    <row r="7268" spans="1:8" ht="31.5" x14ac:dyDescent="0.2">
      <c r="A7268" s="11">
        <v>2</v>
      </c>
      <c r="B7268" s="219" t="s">
        <v>229</v>
      </c>
      <c r="C7268" s="194" t="s">
        <v>20</v>
      </c>
      <c r="D7268" s="195">
        <v>175</v>
      </c>
      <c r="E7268" s="194">
        <v>23</v>
      </c>
      <c r="F7268" s="195">
        <v>54</v>
      </c>
      <c r="G7268" s="196">
        <f>+F7268*E7268</f>
        <v>1242</v>
      </c>
      <c r="H7268" s="115" t="s">
        <v>499</v>
      </c>
    </row>
    <row r="7269" spans="1:8" ht="21.75" customHeight="1" x14ac:dyDescent="0.2">
      <c r="A7269" s="11">
        <v>3</v>
      </c>
      <c r="B7269" s="219" t="s">
        <v>26</v>
      </c>
      <c r="C7269" s="194" t="s">
        <v>537</v>
      </c>
      <c r="D7269" s="195">
        <v>125</v>
      </c>
      <c r="E7269" s="194" t="s">
        <v>538</v>
      </c>
      <c r="F7269" s="195"/>
      <c r="G7269" s="196">
        <v>555.6</v>
      </c>
      <c r="H7269" s="115" t="s">
        <v>499</v>
      </c>
    </row>
    <row r="7270" spans="1:8" ht="21.75" customHeight="1" x14ac:dyDescent="0.2">
      <c r="A7270" s="11">
        <v>4</v>
      </c>
      <c r="B7270" s="219" t="s">
        <v>26</v>
      </c>
      <c r="C7270" s="194" t="s">
        <v>60</v>
      </c>
      <c r="D7270" s="195">
        <v>1</v>
      </c>
      <c r="E7270" s="194">
        <v>10</v>
      </c>
      <c r="F7270" s="195">
        <v>45</v>
      </c>
      <c r="G7270" s="196">
        <f>+F7270*E7270</f>
        <v>450</v>
      </c>
      <c r="H7270" s="115" t="s">
        <v>499</v>
      </c>
    </row>
    <row r="7271" spans="1:8" ht="15.75" x14ac:dyDescent="0.2">
      <c r="A7271" s="96"/>
      <c r="B7271" s="229"/>
      <c r="C7271" s="230"/>
      <c r="D7271" s="231"/>
      <c r="E7271" s="194"/>
      <c r="F7271" s="195"/>
      <c r="G7271" s="196"/>
      <c r="H7271" s="115"/>
    </row>
    <row r="7272" spans="1:8" ht="21" x14ac:dyDescent="0.35">
      <c r="A7272" s="257" t="s">
        <v>13</v>
      </c>
      <c r="B7272" s="258"/>
      <c r="C7272" s="258"/>
      <c r="D7272" s="259"/>
      <c r="E7272" s="222">
        <f>SUM(E7264:E7265)</f>
        <v>34</v>
      </c>
      <c r="F7272" s="223"/>
      <c r="G7272" s="221">
        <f>SUM(G7264:G7265)</f>
        <v>1611</v>
      </c>
      <c r="H7272" s="224"/>
    </row>
    <row r="7281" spans="1:7" ht="18" x14ac:dyDescent="0.25">
      <c r="A7281" s="3" t="s">
        <v>17</v>
      </c>
    </row>
    <row r="7282" spans="1:7" ht="18" x14ac:dyDescent="0.25">
      <c r="A7282" s="3" t="s">
        <v>18</v>
      </c>
    </row>
    <row r="7291" spans="1:7" ht="13.5" customHeight="1" x14ac:dyDescent="0.2"/>
    <row r="7293" spans="1:7" ht="15.75" x14ac:dyDescent="0.25">
      <c r="A7293" s="1" t="s">
        <v>525</v>
      </c>
      <c r="C7293" s="216">
        <v>167</v>
      </c>
    </row>
    <row r="7294" spans="1:7" x14ac:dyDescent="0.2">
      <c r="C7294" s="197" t="s">
        <v>528</v>
      </c>
    </row>
    <row r="7295" spans="1:7" ht="18" x14ac:dyDescent="0.25">
      <c r="A7295" s="3" t="s">
        <v>0</v>
      </c>
      <c r="B7295" s="4"/>
      <c r="G7295" s="5" t="s">
        <v>539</v>
      </c>
    </row>
    <row r="7296" spans="1:7" ht="18" x14ac:dyDescent="0.25">
      <c r="A7296" s="3"/>
      <c r="B7296" s="3" t="s">
        <v>1</v>
      </c>
      <c r="C7296" s="198"/>
      <c r="D7296" s="3"/>
      <c r="E7296" s="3"/>
      <c r="F7296" s="3"/>
      <c r="G7296" s="3"/>
    </row>
    <row r="7297" spans="1:8" ht="18" x14ac:dyDescent="0.25">
      <c r="A7297" s="3"/>
      <c r="B7297" s="3" t="s">
        <v>2</v>
      </c>
      <c r="C7297" s="198"/>
      <c r="D7297" s="3"/>
      <c r="E7297" s="3"/>
      <c r="F7297" s="3"/>
      <c r="G7297" s="3"/>
    </row>
    <row r="7298" spans="1:8" ht="18" x14ac:dyDescent="0.25">
      <c r="A7298" s="3"/>
      <c r="B7298" s="3"/>
      <c r="C7298" s="198"/>
      <c r="D7298" s="3"/>
      <c r="E7298" s="3"/>
      <c r="F7298" s="3"/>
      <c r="G7298" s="3"/>
    </row>
    <row r="7299" spans="1:8" ht="18" x14ac:dyDescent="0.25">
      <c r="A7299" s="111" t="s">
        <v>3</v>
      </c>
      <c r="B7299" s="5"/>
      <c r="C7299" s="198"/>
      <c r="D7299" s="5"/>
      <c r="E7299" s="3"/>
      <c r="F7299" s="5"/>
      <c r="G7299" s="3"/>
    </row>
    <row r="7300" spans="1:8" ht="18" x14ac:dyDescent="0.25">
      <c r="A7300" s="3"/>
      <c r="B7300" s="3" t="s">
        <v>4</v>
      </c>
      <c r="C7300" s="198"/>
      <c r="D7300" s="3"/>
      <c r="E7300" s="3"/>
      <c r="F7300" s="3"/>
      <c r="G7300" s="3"/>
    </row>
    <row r="7301" spans="1:8" ht="18" x14ac:dyDescent="0.25">
      <c r="A7301" s="3" t="s">
        <v>5</v>
      </c>
      <c r="B7301" s="3"/>
      <c r="C7301" s="198"/>
      <c r="D7301" s="3"/>
      <c r="E7301" s="3"/>
      <c r="F7301" s="3"/>
      <c r="G7301" s="3"/>
    </row>
    <row r="7302" spans="1:8" ht="18" x14ac:dyDescent="0.25">
      <c r="A7302" s="3"/>
      <c r="B7302" s="3"/>
      <c r="C7302" s="198"/>
      <c r="D7302" s="3"/>
      <c r="E7302" s="3"/>
      <c r="F7302" s="3"/>
      <c r="G7302" s="3"/>
    </row>
    <row r="7303" spans="1:8" ht="18" x14ac:dyDescent="0.25">
      <c r="A7303" s="3" t="s">
        <v>6</v>
      </c>
      <c r="B7303" s="3"/>
      <c r="C7303" s="198"/>
      <c r="D7303" s="3"/>
      <c r="E7303" s="3"/>
      <c r="F7303" s="3"/>
      <c r="G7303" s="3"/>
    </row>
    <row r="7304" spans="1:8" ht="15.75" x14ac:dyDescent="0.25">
      <c r="A7304" s="6"/>
      <c r="B7304" s="6"/>
      <c r="C7304" s="199"/>
      <c r="D7304" s="6"/>
      <c r="E7304" s="6"/>
      <c r="F7304" s="6"/>
      <c r="G7304" s="6"/>
    </row>
    <row r="7305" spans="1:8" ht="31.5" x14ac:dyDescent="0.2">
      <c r="A7305" s="7" t="s">
        <v>7</v>
      </c>
      <c r="B7305" s="7" t="s">
        <v>8</v>
      </c>
      <c r="C7305" s="8" t="s">
        <v>9</v>
      </c>
      <c r="D7305" s="7" t="s">
        <v>10</v>
      </c>
      <c r="E7305" s="7" t="s">
        <v>11</v>
      </c>
      <c r="F7305" s="7" t="s">
        <v>489</v>
      </c>
      <c r="G7305" s="8" t="s">
        <v>12</v>
      </c>
      <c r="H7305" s="122" t="s">
        <v>510</v>
      </c>
    </row>
    <row r="7306" spans="1:8" ht="20.25" customHeight="1" x14ac:dyDescent="0.2">
      <c r="A7306" s="11">
        <v>1</v>
      </c>
      <c r="B7306" s="218" t="s">
        <v>19</v>
      </c>
      <c r="C7306" s="194" t="s">
        <v>52</v>
      </c>
      <c r="D7306" s="195">
        <v>1</v>
      </c>
      <c r="E7306" s="194">
        <v>5</v>
      </c>
      <c r="F7306" s="195">
        <v>45</v>
      </c>
      <c r="G7306" s="196">
        <f>+F7306*E7306</f>
        <v>225</v>
      </c>
      <c r="H7306" s="115" t="s">
        <v>503</v>
      </c>
    </row>
    <row r="7307" spans="1:8" ht="20.25" customHeight="1" x14ac:dyDescent="0.2">
      <c r="A7307" s="11">
        <v>2</v>
      </c>
      <c r="B7307" s="218" t="s">
        <v>19</v>
      </c>
      <c r="C7307" s="194" t="s">
        <v>20</v>
      </c>
      <c r="D7307" s="195">
        <v>175</v>
      </c>
      <c r="E7307" s="194">
        <v>5</v>
      </c>
      <c r="F7307" s="195">
        <v>54</v>
      </c>
      <c r="G7307" s="196">
        <f>+F7307*E7307</f>
        <v>270</v>
      </c>
      <c r="H7307" s="115" t="s">
        <v>503</v>
      </c>
    </row>
    <row r="7308" spans="1:8" ht="15.75" x14ac:dyDescent="0.2">
      <c r="A7308" s="233"/>
      <c r="B7308" s="226"/>
      <c r="C7308" s="209"/>
      <c r="D7308" s="227"/>
      <c r="E7308" s="209"/>
      <c r="F7308" s="227"/>
      <c r="G7308" s="228"/>
      <c r="H7308" s="134"/>
    </row>
    <row r="7309" spans="1:8" ht="31.5" x14ac:dyDescent="0.2">
      <c r="A7309" s="11">
        <v>1</v>
      </c>
      <c r="B7309" s="219" t="s">
        <v>264</v>
      </c>
      <c r="C7309" s="194" t="s">
        <v>24</v>
      </c>
      <c r="D7309" s="195">
        <v>87</v>
      </c>
      <c r="E7309" s="194">
        <v>20</v>
      </c>
      <c r="F7309" s="195">
        <v>54</v>
      </c>
      <c r="G7309" s="196">
        <f>+F7309*E7309</f>
        <v>1080</v>
      </c>
      <c r="H7309" s="115" t="s">
        <v>503</v>
      </c>
    </row>
    <row r="7310" spans="1:8" ht="15.75" x14ac:dyDescent="0.2">
      <c r="A7310" s="11">
        <v>2</v>
      </c>
      <c r="B7310" s="219" t="s">
        <v>89</v>
      </c>
      <c r="C7310" s="194" t="s">
        <v>24</v>
      </c>
      <c r="D7310" s="195">
        <v>87</v>
      </c>
      <c r="E7310" s="194">
        <v>4</v>
      </c>
      <c r="F7310" s="195">
        <v>54</v>
      </c>
      <c r="G7310" s="196">
        <f>+F7310*E7310</f>
        <v>216</v>
      </c>
      <c r="H7310" s="115" t="s">
        <v>503</v>
      </c>
    </row>
    <row r="7311" spans="1:8" ht="21" x14ac:dyDescent="0.35">
      <c r="A7311" s="257" t="s">
        <v>13</v>
      </c>
      <c r="B7311" s="258"/>
      <c r="C7311" s="258"/>
      <c r="D7311" s="259"/>
      <c r="E7311" s="222">
        <f>SUM(E7306:E7310)</f>
        <v>34</v>
      </c>
      <c r="F7311" s="223"/>
      <c r="G7311" s="222">
        <f>SUM(G7306:G7310)</f>
        <v>1791</v>
      </c>
      <c r="H7311" s="224"/>
    </row>
    <row r="7320" spans="1:1" ht="18" x14ac:dyDescent="0.25">
      <c r="A7320" s="3" t="s">
        <v>17</v>
      </c>
    </row>
    <row r="7321" spans="1:1" ht="18" x14ac:dyDescent="0.25">
      <c r="A7321" s="3" t="s">
        <v>18</v>
      </c>
    </row>
    <row r="7342" spans="1:7" ht="15.75" x14ac:dyDescent="0.25">
      <c r="A7342" s="1" t="s">
        <v>525</v>
      </c>
      <c r="C7342" s="216">
        <v>168</v>
      </c>
    </row>
    <row r="7343" spans="1:7" x14ac:dyDescent="0.2">
      <c r="C7343" s="197" t="s">
        <v>528</v>
      </c>
    </row>
    <row r="7344" spans="1:7" ht="18" x14ac:dyDescent="0.25">
      <c r="A7344" s="3" t="s">
        <v>0</v>
      </c>
      <c r="B7344" s="4"/>
      <c r="G7344" s="5" t="s">
        <v>540</v>
      </c>
    </row>
    <row r="7345" spans="1:8" ht="18" x14ac:dyDescent="0.25">
      <c r="A7345" s="3"/>
      <c r="B7345" s="3" t="s">
        <v>1</v>
      </c>
      <c r="C7345" s="198"/>
      <c r="D7345" s="3"/>
      <c r="E7345" s="3"/>
      <c r="F7345" s="3"/>
      <c r="G7345" s="3"/>
    </row>
    <row r="7346" spans="1:8" ht="18" x14ac:dyDescent="0.25">
      <c r="A7346" s="3"/>
      <c r="B7346" s="3" t="s">
        <v>2</v>
      </c>
      <c r="C7346" s="198"/>
      <c r="D7346" s="3"/>
      <c r="E7346" s="3"/>
      <c r="F7346" s="3"/>
      <c r="G7346" s="3"/>
    </row>
    <row r="7347" spans="1:8" ht="18" x14ac:dyDescent="0.25">
      <c r="A7347" s="3"/>
      <c r="B7347" s="3"/>
      <c r="C7347" s="198"/>
      <c r="D7347" s="3"/>
      <c r="E7347" s="3"/>
      <c r="F7347" s="3"/>
      <c r="G7347" s="3"/>
    </row>
    <row r="7348" spans="1:8" ht="18" x14ac:dyDescent="0.25">
      <c r="A7348" s="111" t="s">
        <v>3</v>
      </c>
      <c r="B7348" s="5"/>
      <c r="C7348" s="198"/>
      <c r="D7348" s="5"/>
      <c r="E7348" s="3"/>
      <c r="F7348" s="5"/>
      <c r="G7348" s="3"/>
    </row>
    <row r="7349" spans="1:8" ht="18" x14ac:dyDescent="0.25">
      <c r="A7349" s="3"/>
      <c r="B7349" s="3" t="s">
        <v>4</v>
      </c>
      <c r="C7349" s="198"/>
      <c r="D7349" s="3"/>
      <c r="E7349" s="3"/>
      <c r="F7349" s="3"/>
      <c r="G7349" s="3"/>
    </row>
    <row r="7350" spans="1:8" ht="18" x14ac:dyDescent="0.25">
      <c r="A7350" s="3" t="s">
        <v>5</v>
      </c>
      <c r="B7350" s="3"/>
      <c r="C7350" s="198"/>
      <c r="D7350" s="3"/>
      <c r="E7350" s="3"/>
      <c r="F7350" s="3"/>
      <c r="G7350" s="3"/>
    </row>
    <row r="7351" spans="1:8" ht="18" x14ac:dyDescent="0.25">
      <c r="A7351" s="3"/>
      <c r="B7351" s="3"/>
      <c r="C7351" s="198"/>
      <c r="D7351" s="3"/>
      <c r="E7351" s="3"/>
      <c r="F7351" s="3"/>
      <c r="G7351" s="3"/>
    </row>
    <row r="7352" spans="1:8" ht="18" x14ac:dyDescent="0.25">
      <c r="A7352" s="3" t="s">
        <v>6</v>
      </c>
      <c r="B7352" s="3"/>
      <c r="C7352" s="198"/>
      <c r="D7352" s="3"/>
      <c r="E7352" s="3"/>
      <c r="F7352" s="3"/>
      <c r="G7352" s="3"/>
    </row>
    <row r="7353" spans="1:8" ht="15.75" x14ac:dyDescent="0.25">
      <c r="A7353" s="6"/>
      <c r="B7353" s="6"/>
      <c r="C7353" s="199"/>
      <c r="D7353" s="6"/>
      <c r="E7353" s="6"/>
      <c r="F7353" s="6"/>
      <c r="G7353" s="6"/>
    </row>
    <row r="7354" spans="1:8" ht="31.5" x14ac:dyDescent="0.2">
      <c r="A7354" s="7" t="s">
        <v>7</v>
      </c>
      <c r="B7354" s="7" t="s">
        <v>8</v>
      </c>
      <c r="C7354" s="8" t="s">
        <v>9</v>
      </c>
      <c r="D7354" s="7" t="s">
        <v>10</v>
      </c>
      <c r="E7354" s="7" t="s">
        <v>11</v>
      </c>
      <c r="F7354" s="7" t="s">
        <v>489</v>
      </c>
      <c r="G7354" s="8" t="s">
        <v>12</v>
      </c>
      <c r="H7354" s="122" t="s">
        <v>510</v>
      </c>
    </row>
    <row r="7355" spans="1:8" ht="31.5" customHeight="1" x14ac:dyDescent="0.2">
      <c r="A7355" s="11">
        <v>1</v>
      </c>
      <c r="B7355" s="218" t="s">
        <v>23</v>
      </c>
      <c r="C7355" s="194" t="s">
        <v>428</v>
      </c>
      <c r="D7355" s="195">
        <v>20</v>
      </c>
      <c r="E7355" s="194">
        <v>27</v>
      </c>
      <c r="F7355" s="195">
        <v>54</v>
      </c>
      <c r="G7355" s="196">
        <f>+F7355*E7355</f>
        <v>1458</v>
      </c>
      <c r="H7355" s="115" t="s">
        <v>541</v>
      </c>
    </row>
    <row r="7356" spans="1:8" ht="31.5" customHeight="1" x14ac:dyDescent="0.2">
      <c r="A7356" s="11">
        <v>2</v>
      </c>
      <c r="B7356" s="218" t="s">
        <v>23</v>
      </c>
      <c r="C7356" s="194" t="s">
        <v>60</v>
      </c>
      <c r="D7356" s="195">
        <v>1</v>
      </c>
      <c r="E7356" s="194">
        <v>66</v>
      </c>
      <c r="F7356" s="195">
        <v>45</v>
      </c>
      <c r="G7356" s="196">
        <f>+F7356*E7356</f>
        <v>2970</v>
      </c>
      <c r="H7356" s="115" t="s">
        <v>541</v>
      </c>
    </row>
    <row r="7357" spans="1:8" ht="15.75" x14ac:dyDescent="0.2">
      <c r="A7357" s="234"/>
      <c r="B7357" s="226"/>
      <c r="C7357" s="209"/>
      <c r="D7357" s="227"/>
      <c r="E7357" s="209"/>
      <c r="F7357" s="227"/>
      <c r="G7357" s="228"/>
      <c r="H7357" s="134"/>
    </row>
    <row r="7358" spans="1:8" ht="31.5" x14ac:dyDescent="0.2">
      <c r="A7358" s="11">
        <v>1</v>
      </c>
      <c r="B7358" s="219" t="s">
        <v>229</v>
      </c>
      <c r="C7358" s="194" t="s">
        <v>493</v>
      </c>
      <c r="D7358" s="195">
        <v>87</v>
      </c>
      <c r="E7358" s="194">
        <v>39</v>
      </c>
      <c r="F7358" s="195">
        <v>54</v>
      </c>
      <c r="G7358" s="196">
        <f>+F7358*E7358</f>
        <v>2106</v>
      </c>
      <c r="H7358" s="115" t="s">
        <v>499</v>
      </c>
    </row>
    <row r="7359" spans="1:8" ht="27" customHeight="1" x14ac:dyDescent="0.2">
      <c r="A7359" s="11">
        <v>2</v>
      </c>
      <c r="B7359" s="219" t="s">
        <v>229</v>
      </c>
      <c r="C7359" s="194" t="s">
        <v>542</v>
      </c>
      <c r="D7359" s="195">
        <v>125</v>
      </c>
      <c r="E7359" s="194">
        <v>25</v>
      </c>
      <c r="F7359" s="195">
        <v>54</v>
      </c>
      <c r="G7359" s="196">
        <f>+F7359*E7359</f>
        <v>1350</v>
      </c>
      <c r="H7359" s="115" t="s">
        <v>499</v>
      </c>
    </row>
    <row r="7360" spans="1:8" ht="27" customHeight="1" x14ac:dyDescent="0.2">
      <c r="A7360" s="11">
        <v>3</v>
      </c>
      <c r="B7360" s="219" t="s">
        <v>229</v>
      </c>
      <c r="C7360" s="194" t="s">
        <v>52</v>
      </c>
      <c r="D7360" s="195">
        <v>1</v>
      </c>
      <c r="E7360" s="194">
        <v>11</v>
      </c>
      <c r="F7360" s="195">
        <v>45</v>
      </c>
      <c r="G7360" s="196">
        <f>+F7360*E7360</f>
        <v>495</v>
      </c>
      <c r="H7360" s="115" t="s">
        <v>499</v>
      </c>
    </row>
    <row r="7361" spans="1:8" ht="27" customHeight="1" x14ac:dyDescent="0.2">
      <c r="A7361" s="11">
        <v>4</v>
      </c>
      <c r="B7361" s="219" t="s">
        <v>293</v>
      </c>
      <c r="C7361" s="194" t="s">
        <v>493</v>
      </c>
      <c r="D7361" s="195">
        <v>87</v>
      </c>
      <c r="E7361" s="194">
        <v>15</v>
      </c>
      <c r="F7361" s="195">
        <v>54</v>
      </c>
      <c r="G7361" s="196">
        <f>+F7361*E7361</f>
        <v>810</v>
      </c>
      <c r="H7361" s="115" t="s">
        <v>499</v>
      </c>
    </row>
    <row r="7362" spans="1:8" ht="21" x14ac:dyDescent="0.35">
      <c r="A7362" s="257" t="s">
        <v>13</v>
      </c>
      <c r="B7362" s="258"/>
      <c r="C7362" s="258"/>
      <c r="D7362" s="259"/>
      <c r="E7362" s="222">
        <f>SUM(E7355:E7361)</f>
        <v>183</v>
      </c>
      <c r="F7362" s="223"/>
      <c r="G7362" s="222">
        <f>SUM(G7355:G7361)</f>
        <v>9189</v>
      </c>
      <c r="H7362" s="224"/>
    </row>
    <row r="7371" spans="1:8" ht="18" x14ac:dyDescent="0.25">
      <c r="A7371" s="3" t="s">
        <v>17</v>
      </c>
    </row>
    <row r="7372" spans="1:8" ht="18" x14ac:dyDescent="0.25">
      <c r="A7372" s="3" t="s">
        <v>18</v>
      </c>
    </row>
    <row r="7381" spans="1:7" ht="15.75" x14ac:dyDescent="0.25">
      <c r="A7381" s="1" t="s">
        <v>525</v>
      </c>
      <c r="C7381" s="216">
        <v>169</v>
      </c>
    </row>
    <row r="7382" spans="1:7" x14ac:dyDescent="0.2">
      <c r="C7382" s="197" t="s">
        <v>528</v>
      </c>
    </row>
    <row r="7383" spans="1:7" ht="18" x14ac:dyDescent="0.25">
      <c r="A7383" s="3" t="s">
        <v>0</v>
      </c>
      <c r="B7383" s="4"/>
      <c r="G7383" s="5" t="s">
        <v>543</v>
      </c>
    </row>
    <row r="7384" spans="1:7" ht="18" x14ac:dyDescent="0.25">
      <c r="A7384" s="3"/>
      <c r="B7384" s="3" t="s">
        <v>1</v>
      </c>
      <c r="C7384" s="198"/>
      <c r="D7384" s="3"/>
      <c r="E7384" s="3"/>
      <c r="F7384" s="3"/>
      <c r="G7384" s="3"/>
    </row>
    <row r="7385" spans="1:7" ht="18" x14ac:dyDescent="0.25">
      <c r="A7385" s="3"/>
      <c r="B7385" s="3" t="s">
        <v>2</v>
      </c>
      <c r="C7385" s="198"/>
      <c r="D7385" s="3"/>
      <c r="E7385" s="3"/>
      <c r="F7385" s="3"/>
      <c r="G7385" s="3"/>
    </row>
    <row r="7386" spans="1:7" ht="18" x14ac:dyDescent="0.25">
      <c r="A7386" s="3"/>
      <c r="B7386" s="3"/>
      <c r="C7386" s="198"/>
      <c r="D7386" s="3"/>
      <c r="E7386" s="3"/>
      <c r="F7386" s="3"/>
      <c r="G7386" s="3"/>
    </row>
    <row r="7387" spans="1:7" ht="18" x14ac:dyDescent="0.25">
      <c r="A7387" s="111" t="s">
        <v>3</v>
      </c>
      <c r="B7387" s="5"/>
      <c r="C7387" s="198"/>
      <c r="D7387" s="5"/>
      <c r="E7387" s="3"/>
      <c r="F7387" s="5"/>
      <c r="G7387" s="3"/>
    </row>
    <row r="7388" spans="1:7" ht="18" x14ac:dyDescent="0.25">
      <c r="A7388" s="3"/>
      <c r="B7388" s="3" t="s">
        <v>4</v>
      </c>
      <c r="C7388" s="198"/>
      <c r="D7388" s="3"/>
      <c r="E7388" s="3"/>
      <c r="F7388" s="3"/>
      <c r="G7388" s="3"/>
    </row>
    <row r="7389" spans="1:7" ht="18" x14ac:dyDescent="0.25">
      <c r="A7389" s="3" t="s">
        <v>5</v>
      </c>
      <c r="B7389" s="3"/>
      <c r="C7389" s="198"/>
      <c r="D7389" s="3"/>
      <c r="E7389" s="3"/>
      <c r="F7389" s="3"/>
      <c r="G7389" s="3"/>
    </row>
    <row r="7390" spans="1:7" ht="18" x14ac:dyDescent="0.25">
      <c r="A7390" s="3"/>
      <c r="B7390" s="3"/>
      <c r="C7390" s="198"/>
      <c r="D7390" s="3"/>
      <c r="E7390" s="3"/>
      <c r="F7390" s="3"/>
      <c r="G7390" s="3"/>
    </row>
    <row r="7391" spans="1:7" ht="18" x14ac:dyDescent="0.25">
      <c r="A7391" s="3" t="s">
        <v>6</v>
      </c>
      <c r="B7391" s="3"/>
      <c r="C7391" s="198"/>
      <c r="D7391" s="3"/>
      <c r="E7391" s="3"/>
      <c r="F7391" s="3"/>
      <c r="G7391" s="3"/>
    </row>
    <row r="7392" spans="1:7" ht="15.75" x14ac:dyDescent="0.25">
      <c r="A7392" s="6"/>
      <c r="B7392" s="6"/>
      <c r="C7392" s="199"/>
      <c r="D7392" s="6"/>
      <c r="E7392" s="6"/>
      <c r="F7392" s="6"/>
      <c r="G7392" s="6"/>
    </row>
    <row r="7393" spans="1:8" ht="31.5" x14ac:dyDescent="0.2">
      <c r="A7393" s="7" t="s">
        <v>7</v>
      </c>
      <c r="B7393" s="7" t="s">
        <v>8</v>
      </c>
      <c r="C7393" s="8" t="s">
        <v>9</v>
      </c>
      <c r="D7393" s="7" t="s">
        <v>10</v>
      </c>
      <c r="E7393" s="7" t="s">
        <v>11</v>
      </c>
      <c r="F7393" s="7" t="s">
        <v>489</v>
      </c>
      <c r="G7393" s="8" t="s">
        <v>12</v>
      </c>
      <c r="H7393" s="122" t="s">
        <v>510</v>
      </c>
    </row>
    <row r="7394" spans="1:8" ht="30" x14ac:dyDescent="0.2">
      <c r="A7394" s="11">
        <v>1</v>
      </c>
      <c r="B7394" s="218" t="s">
        <v>293</v>
      </c>
      <c r="C7394" s="194" t="s">
        <v>493</v>
      </c>
      <c r="D7394" s="195">
        <v>87</v>
      </c>
      <c r="E7394" s="194">
        <v>12</v>
      </c>
      <c r="F7394" s="195">
        <v>54</v>
      </c>
      <c r="G7394" s="196">
        <f>+F7394*E7394</f>
        <v>648</v>
      </c>
      <c r="H7394" s="115" t="s">
        <v>522</v>
      </c>
    </row>
    <row r="7395" spans="1:8" ht="15.75" x14ac:dyDescent="0.2">
      <c r="A7395" s="11"/>
      <c r="B7395" s="218"/>
      <c r="C7395" s="194"/>
      <c r="D7395" s="195"/>
      <c r="E7395" s="194"/>
      <c r="F7395" s="195"/>
      <c r="G7395" s="196"/>
      <c r="H7395" s="115"/>
    </row>
    <row r="7396" spans="1:8" ht="15.75" x14ac:dyDescent="0.2">
      <c r="A7396" s="235"/>
      <c r="B7396" s="226"/>
      <c r="C7396" s="209"/>
      <c r="D7396" s="227"/>
      <c r="E7396" s="209"/>
      <c r="F7396" s="227"/>
      <c r="G7396" s="228"/>
      <c r="H7396" s="134"/>
    </row>
    <row r="7397" spans="1:8" ht="21" x14ac:dyDescent="0.35">
      <c r="A7397" s="257" t="s">
        <v>13</v>
      </c>
      <c r="B7397" s="258"/>
      <c r="C7397" s="258"/>
      <c r="D7397" s="259"/>
      <c r="E7397" s="222">
        <f>SUM(E7394:E7396)</f>
        <v>12</v>
      </c>
      <c r="F7397" s="223"/>
      <c r="G7397" s="222">
        <f>SUM(G7394:G7396)</f>
        <v>648</v>
      </c>
      <c r="H7397" s="224"/>
    </row>
    <row r="7406" spans="1:8" ht="18" x14ac:dyDescent="0.25">
      <c r="A7406" s="3" t="s">
        <v>17</v>
      </c>
    </row>
    <row r="7407" spans="1:8" ht="18" x14ac:dyDescent="0.25">
      <c r="A7407" s="3" t="s">
        <v>18</v>
      </c>
    </row>
    <row r="7425" spans="1:8" ht="15.75" x14ac:dyDescent="0.25">
      <c r="A7425" s="1" t="s">
        <v>525</v>
      </c>
      <c r="C7425" s="216">
        <v>170</v>
      </c>
    </row>
    <row r="7426" spans="1:8" x14ac:dyDescent="0.2">
      <c r="C7426" s="197" t="s">
        <v>528</v>
      </c>
    </row>
    <row r="7427" spans="1:8" ht="18" x14ac:dyDescent="0.25">
      <c r="A7427" s="3" t="s">
        <v>0</v>
      </c>
      <c r="B7427" s="4"/>
      <c r="G7427" s="5" t="s">
        <v>543</v>
      </c>
    </row>
    <row r="7428" spans="1:8" ht="18" x14ac:dyDescent="0.25">
      <c r="A7428" s="3"/>
      <c r="B7428" s="3" t="s">
        <v>1</v>
      </c>
      <c r="C7428" s="198"/>
      <c r="D7428" s="3"/>
      <c r="E7428" s="3"/>
      <c r="F7428" s="3"/>
      <c r="G7428" s="3"/>
    </row>
    <row r="7429" spans="1:8" ht="18" x14ac:dyDescent="0.25">
      <c r="A7429" s="3"/>
      <c r="B7429" s="3" t="s">
        <v>2</v>
      </c>
      <c r="C7429" s="198"/>
      <c r="D7429" s="3"/>
      <c r="E7429" s="3"/>
      <c r="F7429" s="3"/>
      <c r="G7429" s="3"/>
    </row>
    <row r="7430" spans="1:8" ht="18" x14ac:dyDescent="0.25">
      <c r="A7430" s="3"/>
      <c r="B7430" s="3"/>
      <c r="C7430" s="198"/>
      <c r="D7430" s="3"/>
      <c r="E7430" s="3"/>
      <c r="F7430" s="3"/>
      <c r="G7430" s="3"/>
    </row>
    <row r="7431" spans="1:8" ht="18" x14ac:dyDescent="0.25">
      <c r="A7431" s="111" t="s">
        <v>3</v>
      </c>
      <c r="B7431" s="5"/>
      <c r="C7431" s="198"/>
      <c r="D7431" s="5"/>
      <c r="E7431" s="3"/>
      <c r="F7431" s="5"/>
      <c r="G7431" s="3"/>
    </row>
    <row r="7432" spans="1:8" ht="18" x14ac:dyDescent="0.25">
      <c r="A7432" s="3"/>
      <c r="B7432" s="3" t="s">
        <v>4</v>
      </c>
      <c r="C7432" s="198"/>
      <c r="D7432" s="3"/>
      <c r="E7432" s="3"/>
      <c r="F7432" s="3"/>
      <c r="G7432" s="3"/>
    </row>
    <row r="7433" spans="1:8" ht="18" x14ac:dyDescent="0.25">
      <c r="A7433" s="3" t="s">
        <v>5</v>
      </c>
      <c r="B7433" s="3"/>
      <c r="C7433" s="198"/>
      <c r="D7433" s="3"/>
      <c r="E7433" s="3"/>
      <c r="F7433" s="3"/>
      <c r="G7433" s="3"/>
    </row>
    <row r="7434" spans="1:8" ht="18" x14ac:dyDescent="0.25">
      <c r="A7434" s="3"/>
      <c r="B7434" s="3"/>
      <c r="C7434" s="198"/>
      <c r="D7434" s="3"/>
      <c r="E7434" s="3"/>
      <c r="F7434" s="3"/>
      <c r="G7434" s="3"/>
    </row>
    <row r="7435" spans="1:8" ht="18" x14ac:dyDescent="0.25">
      <c r="A7435" s="3" t="s">
        <v>6</v>
      </c>
      <c r="B7435" s="3"/>
      <c r="C7435" s="198"/>
      <c r="D7435" s="3"/>
      <c r="E7435" s="3"/>
      <c r="F7435" s="3"/>
      <c r="G7435" s="3"/>
    </row>
    <row r="7436" spans="1:8" ht="15.75" x14ac:dyDescent="0.25">
      <c r="A7436" s="6"/>
      <c r="B7436" s="6"/>
      <c r="C7436" s="199"/>
      <c r="D7436" s="6"/>
      <c r="E7436" s="6"/>
      <c r="F7436" s="6"/>
      <c r="G7436" s="6"/>
    </row>
    <row r="7437" spans="1:8" ht="31.5" x14ac:dyDescent="0.2">
      <c r="A7437" s="7" t="s">
        <v>7</v>
      </c>
      <c r="B7437" s="7" t="s">
        <v>8</v>
      </c>
      <c r="C7437" s="8" t="s">
        <v>9</v>
      </c>
      <c r="D7437" s="7" t="s">
        <v>10</v>
      </c>
      <c r="E7437" s="7" t="s">
        <v>11</v>
      </c>
      <c r="F7437" s="7" t="s">
        <v>489</v>
      </c>
      <c r="G7437" s="8" t="s">
        <v>12</v>
      </c>
      <c r="H7437" s="122" t="s">
        <v>510</v>
      </c>
    </row>
    <row r="7438" spans="1:8" ht="30" x14ac:dyDescent="0.2">
      <c r="A7438" s="11">
        <v>1</v>
      </c>
      <c r="B7438" s="218" t="s">
        <v>82</v>
      </c>
      <c r="C7438" s="194" t="s">
        <v>493</v>
      </c>
      <c r="D7438" s="195" t="s">
        <v>104</v>
      </c>
      <c r="E7438" s="194" t="s">
        <v>544</v>
      </c>
      <c r="F7438" s="195" t="s">
        <v>545</v>
      </c>
      <c r="G7438" s="196">
        <v>205.5</v>
      </c>
      <c r="H7438" s="115" t="s">
        <v>503</v>
      </c>
    </row>
    <row r="7439" spans="1:8" ht="15.75" x14ac:dyDescent="0.2">
      <c r="A7439" s="11">
        <v>2</v>
      </c>
      <c r="B7439" s="218" t="s">
        <v>44</v>
      </c>
      <c r="C7439" s="194" t="s">
        <v>506</v>
      </c>
      <c r="D7439" s="195"/>
      <c r="E7439" s="194">
        <v>11</v>
      </c>
      <c r="F7439" s="195" t="s">
        <v>546</v>
      </c>
      <c r="G7439" s="196">
        <v>2006</v>
      </c>
      <c r="H7439" s="115" t="s">
        <v>503</v>
      </c>
    </row>
    <row r="7440" spans="1:8" ht="15.75" x14ac:dyDescent="0.2">
      <c r="A7440" s="236"/>
      <c r="B7440" s="226"/>
      <c r="C7440" s="209"/>
      <c r="D7440" s="227"/>
      <c r="E7440" s="209"/>
      <c r="F7440" s="227"/>
      <c r="G7440" s="228"/>
      <c r="H7440" s="134"/>
    </row>
    <row r="7441" spans="1:8" ht="21" x14ac:dyDescent="0.35">
      <c r="A7441" s="257" t="s">
        <v>13</v>
      </c>
      <c r="B7441" s="258"/>
      <c r="C7441" s="258"/>
      <c r="D7441" s="259"/>
      <c r="E7441" s="222">
        <f>SUM(E7438:E7440)</f>
        <v>11</v>
      </c>
      <c r="F7441" s="223"/>
      <c r="G7441" s="222">
        <f>SUM(G7438:G7440)</f>
        <v>2211.5</v>
      </c>
      <c r="H7441" s="224"/>
    </row>
    <row r="7450" spans="1:8" ht="18" x14ac:dyDescent="0.25">
      <c r="A7450" s="3" t="s">
        <v>17</v>
      </c>
    </row>
    <row r="7451" spans="1:8" ht="18" x14ac:dyDescent="0.25">
      <c r="A7451" s="3" t="s">
        <v>18</v>
      </c>
    </row>
    <row r="7462" spans="1:7" ht="15.75" x14ac:dyDescent="0.25">
      <c r="A7462" s="1" t="s">
        <v>525</v>
      </c>
      <c r="C7462" s="216">
        <v>171</v>
      </c>
    </row>
    <row r="7463" spans="1:7" x14ac:dyDescent="0.2">
      <c r="C7463" s="197" t="s">
        <v>528</v>
      </c>
    </row>
    <row r="7464" spans="1:7" ht="18" x14ac:dyDescent="0.25">
      <c r="A7464" s="3" t="s">
        <v>0</v>
      </c>
      <c r="B7464" s="4"/>
      <c r="G7464" s="5" t="s">
        <v>543</v>
      </c>
    </row>
    <row r="7465" spans="1:7" ht="18" x14ac:dyDescent="0.25">
      <c r="A7465" s="3"/>
      <c r="B7465" s="3" t="s">
        <v>1</v>
      </c>
      <c r="C7465" s="198"/>
      <c r="D7465" s="3"/>
      <c r="E7465" s="3"/>
      <c r="F7465" s="3"/>
      <c r="G7465" s="3"/>
    </row>
    <row r="7466" spans="1:7" ht="18" x14ac:dyDescent="0.25">
      <c r="A7466" s="3"/>
      <c r="B7466" s="3" t="s">
        <v>2</v>
      </c>
      <c r="C7466" s="198"/>
      <c r="D7466" s="3"/>
      <c r="E7466" s="3"/>
      <c r="F7466" s="3"/>
      <c r="G7466" s="3"/>
    </row>
    <row r="7467" spans="1:7" ht="18" x14ac:dyDescent="0.25">
      <c r="A7467" s="3"/>
      <c r="B7467" s="3"/>
      <c r="C7467" s="198"/>
      <c r="D7467" s="3"/>
      <c r="E7467" s="3"/>
      <c r="F7467" s="3"/>
      <c r="G7467" s="3"/>
    </row>
    <row r="7468" spans="1:7" ht="18" x14ac:dyDescent="0.25">
      <c r="A7468" s="111" t="s">
        <v>3</v>
      </c>
      <c r="B7468" s="5"/>
      <c r="C7468" s="198"/>
      <c r="D7468" s="5"/>
      <c r="E7468" s="3"/>
      <c r="F7468" s="5"/>
      <c r="G7468" s="3"/>
    </row>
    <row r="7469" spans="1:7" ht="18" x14ac:dyDescent="0.25">
      <c r="A7469" s="3"/>
      <c r="B7469" s="3" t="s">
        <v>4</v>
      </c>
      <c r="C7469" s="198"/>
      <c r="D7469" s="3"/>
      <c r="E7469" s="3"/>
      <c r="F7469" s="3"/>
      <c r="G7469" s="3"/>
    </row>
    <row r="7470" spans="1:7" ht="18" x14ac:dyDescent="0.25">
      <c r="A7470" s="3" t="s">
        <v>5</v>
      </c>
      <c r="B7470" s="3"/>
      <c r="C7470" s="198"/>
      <c r="D7470" s="3"/>
      <c r="E7470" s="3"/>
      <c r="F7470" s="3"/>
      <c r="G7470" s="3"/>
    </row>
    <row r="7471" spans="1:7" ht="18" x14ac:dyDescent="0.25">
      <c r="A7471" s="3"/>
      <c r="B7471" s="3"/>
      <c r="C7471" s="198"/>
      <c r="D7471" s="3"/>
      <c r="E7471" s="3"/>
      <c r="F7471" s="3"/>
      <c r="G7471" s="3"/>
    </row>
    <row r="7472" spans="1:7" ht="18" x14ac:dyDescent="0.25">
      <c r="A7472" s="3" t="s">
        <v>6</v>
      </c>
      <c r="B7472" s="3"/>
      <c r="C7472" s="198"/>
      <c r="D7472" s="3"/>
      <c r="E7472" s="3"/>
      <c r="F7472" s="3"/>
      <c r="G7472" s="3"/>
    </row>
    <row r="7473" spans="1:8" ht="15.75" x14ac:dyDescent="0.25">
      <c r="A7473" s="6"/>
      <c r="B7473" s="6"/>
      <c r="C7473" s="199"/>
      <c r="D7473" s="6"/>
      <c r="E7473" s="6"/>
      <c r="F7473" s="6"/>
      <c r="G7473" s="6"/>
    </row>
    <row r="7474" spans="1:8" ht="31.5" x14ac:dyDescent="0.2">
      <c r="A7474" s="7" t="s">
        <v>7</v>
      </c>
      <c r="B7474" s="7" t="s">
        <v>8</v>
      </c>
      <c r="C7474" s="8" t="s">
        <v>9</v>
      </c>
      <c r="D7474" s="7" t="s">
        <v>10</v>
      </c>
      <c r="E7474" s="7" t="s">
        <v>11</v>
      </c>
      <c r="F7474" s="7" t="s">
        <v>489</v>
      </c>
      <c r="G7474" s="8" t="s">
        <v>12</v>
      </c>
      <c r="H7474" s="122" t="s">
        <v>510</v>
      </c>
    </row>
    <row r="7475" spans="1:8" ht="30" x14ac:dyDescent="0.2">
      <c r="A7475" s="11">
        <v>1</v>
      </c>
      <c r="B7475" s="218" t="s">
        <v>229</v>
      </c>
      <c r="C7475" s="194" t="s">
        <v>547</v>
      </c>
      <c r="D7475" s="195">
        <v>87</v>
      </c>
      <c r="E7475" s="194">
        <v>44</v>
      </c>
      <c r="F7475" s="195">
        <v>54</v>
      </c>
      <c r="G7475" s="196">
        <f>+F7475*E7475</f>
        <v>2376</v>
      </c>
      <c r="H7475" s="115" t="s">
        <v>541</v>
      </c>
    </row>
    <row r="7476" spans="1:8" ht="30" x14ac:dyDescent="0.2">
      <c r="A7476" s="11">
        <v>2</v>
      </c>
      <c r="B7476" s="218" t="s">
        <v>229</v>
      </c>
      <c r="C7476" s="194" t="s">
        <v>548</v>
      </c>
      <c r="D7476" s="195">
        <v>1</v>
      </c>
      <c r="E7476" s="194">
        <v>31</v>
      </c>
      <c r="F7476" s="195">
        <v>45</v>
      </c>
      <c r="G7476" s="196">
        <f>+F7476*E7476</f>
        <v>1395</v>
      </c>
      <c r="H7476" s="115" t="s">
        <v>541</v>
      </c>
    </row>
    <row r="7477" spans="1:8" ht="27.75" customHeight="1" x14ac:dyDescent="0.2">
      <c r="A7477" s="11">
        <v>3</v>
      </c>
      <c r="B7477" s="218" t="s">
        <v>23</v>
      </c>
      <c r="C7477" s="194" t="s">
        <v>60</v>
      </c>
      <c r="D7477" s="195">
        <v>1</v>
      </c>
      <c r="E7477" s="194">
        <v>15</v>
      </c>
      <c r="F7477" s="195">
        <v>45</v>
      </c>
      <c r="G7477" s="196">
        <f>+F7477*E7477</f>
        <v>675</v>
      </c>
      <c r="H7477" s="115" t="s">
        <v>541</v>
      </c>
    </row>
    <row r="7478" spans="1:8" ht="15.75" x14ac:dyDescent="0.2">
      <c r="A7478" s="11"/>
      <c r="B7478" s="218"/>
      <c r="C7478" s="194"/>
      <c r="D7478" s="195"/>
      <c r="E7478" s="194"/>
      <c r="F7478" s="195"/>
      <c r="G7478" s="196"/>
      <c r="H7478" s="115"/>
    </row>
    <row r="7479" spans="1:8" ht="21" x14ac:dyDescent="0.35">
      <c r="A7479" s="257" t="s">
        <v>13</v>
      </c>
      <c r="B7479" s="258"/>
      <c r="C7479" s="258"/>
      <c r="D7479" s="259"/>
      <c r="E7479" s="222">
        <f>SUM(E7475:E7478)</f>
        <v>90</v>
      </c>
      <c r="F7479" s="223"/>
      <c r="G7479" s="222">
        <f>SUM(G7475:G7478)</f>
        <v>4446</v>
      </c>
      <c r="H7479" s="224"/>
    </row>
    <row r="7488" spans="1:8" ht="18" x14ac:dyDescent="0.25">
      <c r="A7488" s="3" t="s">
        <v>17</v>
      </c>
    </row>
    <row r="7489" spans="1:1" ht="18" x14ac:dyDescent="0.25">
      <c r="A7489" s="3" t="s">
        <v>18</v>
      </c>
    </row>
    <row r="7505" spans="1:8" ht="15.75" x14ac:dyDescent="0.25">
      <c r="A7505" s="1" t="s">
        <v>525</v>
      </c>
      <c r="C7505" s="216">
        <v>172</v>
      </c>
    </row>
    <row r="7506" spans="1:8" x14ac:dyDescent="0.2">
      <c r="C7506" s="197" t="s">
        <v>528</v>
      </c>
    </row>
    <row r="7507" spans="1:8" ht="18" x14ac:dyDescent="0.25">
      <c r="A7507" s="3" t="s">
        <v>0</v>
      </c>
      <c r="B7507" s="4"/>
      <c r="G7507" s="5" t="s">
        <v>549</v>
      </c>
    </row>
    <row r="7508" spans="1:8" ht="18" x14ac:dyDescent="0.25">
      <c r="A7508" s="3"/>
      <c r="B7508" s="3" t="s">
        <v>1</v>
      </c>
      <c r="C7508" s="198"/>
      <c r="D7508" s="3"/>
      <c r="E7508" s="3"/>
      <c r="F7508" s="3"/>
      <c r="G7508" s="3"/>
    </row>
    <row r="7509" spans="1:8" ht="18" x14ac:dyDescent="0.25">
      <c r="A7509" s="3"/>
      <c r="B7509" s="3" t="s">
        <v>2</v>
      </c>
      <c r="C7509" s="198"/>
      <c r="D7509" s="3"/>
      <c r="E7509" s="3"/>
      <c r="F7509" s="3"/>
      <c r="G7509" s="3"/>
    </row>
    <row r="7510" spans="1:8" ht="18" x14ac:dyDescent="0.25">
      <c r="A7510" s="3"/>
      <c r="B7510" s="3"/>
      <c r="C7510" s="198"/>
      <c r="D7510" s="3"/>
      <c r="E7510" s="3"/>
      <c r="F7510" s="3"/>
      <c r="G7510" s="3"/>
    </row>
    <row r="7511" spans="1:8" ht="18" x14ac:dyDescent="0.25">
      <c r="A7511" s="111" t="s">
        <v>3</v>
      </c>
      <c r="B7511" s="5"/>
      <c r="C7511" s="198"/>
      <c r="D7511" s="5"/>
      <c r="E7511" s="3"/>
      <c r="F7511" s="5"/>
      <c r="G7511" s="3"/>
    </row>
    <row r="7512" spans="1:8" ht="18" x14ac:dyDescent="0.25">
      <c r="A7512" s="3"/>
      <c r="B7512" s="3" t="s">
        <v>4</v>
      </c>
      <c r="C7512" s="198"/>
      <c r="D7512" s="3"/>
      <c r="E7512" s="3"/>
      <c r="F7512" s="3"/>
      <c r="G7512" s="3"/>
    </row>
    <row r="7513" spans="1:8" ht="18" x14ac:dyDescent="0.25">
      <c r="A7513" s="3" t="s">
        <v>5</v>
      </c>
      <c r="B7513" s="3"/>
      <c r="C7513" s="198"/>
      <c r="D7513" s="3"/>
      <c r="E7513" s="3"/>
      <c r="F7513" s="3"/>
      <c r="G7513" s="3"/>
    </row>
    <row r="7514" spans="1:8" ht="18" x14ac:dyDescent="0.25">
      <c r="A7514" s="3"/>
      <c r="B7514" s="3"/>
      <c r="C7514" s="198"/>
      <c r="D7514" s="3"/>
      <c r="E7514" s="3"/>
      <c r="F7514" s="3"/>
      <c r="G7514" s="3"/>
    </row>
    <row r="7515" spans="1:8" ht="18" x14ac:dyDescent="0.25">
      <c r="A7515" s="3" t="s">
        <v>6</v>
      </c>
      <c r="B7515" s="3"/>
      <c r="C7515" s="198"/>
      <c r="D7515" s="3"/>
      <c r="E7515" s="3"/>
      <c r="F7515" s="3"/>
      <c r="G7515" s="3"/>
    </row>
    <row r="7516" spans="1:8" ht="15.75" x14ac:dyDescent="0.25">
      <c r="A7516" s="6"/>
      <c r="B7516" s="6"/>
      <c r="C7516" s="199"/>
      <c r="D7516" s="6"/>
      <c r="E7516" s="6"/>
      <c r="F7516" s="6"/>
      <c r="G7516" s="6"/>
    </row>
    <row r="7517" spans="1:8" ht="31.5" x14ac:dyDescent="0.2">
      <c r="A7517" s="7" t="s">
        <v>7</v>
      </c>
      <c r="B7517" s="7" t="s">
        <v>8</v>
      </c>
      <c r="C7517" s="8" t="s">
        <v>9</v>
      </c>
      <c r="D7517" s="7" t="s">
        <v>10</v>
      </c>
      <c r="E7517" s="7" t="s">
        <v>11</v>
      </c>
      <c r="F7517" s="7" t="s">
        <v>489</v>
      </c>
      <c r="G7517" s="8" t="s">
        <v>12</v>
      </c>
      <c r="H7517" s="122" t="s">
        <v>510</v>
      </c>
    </row>
    <row r="7518" spans="1:8" ht="35.25" customHeight="1" x14ac:dyDescent="0.2">
      <c r="A7518" s="11">
        <v>1</v>
      </c>
      <c r="B7518" s="218" t="s">
        <v>550</v>
      </c>
      <c r="C7518" s="194" t="s">
        <v>547</v>
      </c>
      <c r="D7518" s="195">
        <v>87</v>
      </c>
      <c r="E7518" s="194">
        <v>15</v>
      </c>
      <c r="F7518" s="195">
        <v>54</v>
      </c>
      <c r="G7518" s="196">
        <f>+F7518*E7518</f>
        <v>810</v>
      </c>
      <c r="H7518" s="115" t="s">
        <v>522</v>
      </c>
    </row>
    <row r="7519" spans="1:8" ht="30" x14ac:dyDescent="0.2">
      <c r="A7519" s="11">
        <v>2</v>
      </c>
      <c r="B7519" s="218" t="s">
        <v>550</v>
      </c>
      <c r="C7519" s="194" t="s">
        <v>52</v>
      </c>
      <c r="D7519" s="195">
        <v>1</v>
      </c>
      <c r="E7519" s="194">
        <v>13</v>
      </c>
      <c r="F7519" s="195">
        <v>45</v>
      </c>
      <c r="G7519" s="196">
        <f>+F7519*E7519</f>
        <v>585</v>
      </c>
      <c r="H7519" s="115" t="s">
        <v>522</v>
      </c>
    </row>
    <row r="7520" spans="1:8" ht="22.5" customHeight="1" x14ac:dyDescent="0.2">
      <c r="A7520" s="11">
        <v>3</v>
      </c>
      <c r="B7520" s="218" t="s">
        <v>19</v>
      </c>
      <c r="C7520" s="194" t="s">
        <v>542</v>
      </c>
      <c r="D7520" s="195">
        <v>125</v>
      </c>
      <c r="E7520" s="194">
        <v>6</v>
      </c>
      <c r="F7520" s="195">
        <v>54</v>
      </c>
      <c r="G7520" s="196">
        <f>+F7520*E7520</f>
        <v>324</v>
      </c>
      <c r="H7520" s="115" t="s">
        <v>522</v>
      </c>
    </row>
    <row r="7521" spans="1:8" ht="22.5" customHeight="1" x14ac:dyDescent="0.2">
      <c r="A7521" s="11"/>
      <c r="B7521" s="218"/>
      <c r="C7521" s="194"/>
      <c r="D7521" s="195"/>
      <c r="E7521" s="194"/>
      <c r="F7521" s="195"/>
      <c r="G7521" s="196"/>
      <c r="H7521" s="115"/>
    </row>
    <row r="7522" spans="1:8" ht="32.25" customHeight="1" x14ac:dyDescent="0.2">
      <c r="A7522" s="11">
        <v>1</v>
      </c>
      <c r="B7522" s="218" t="s">
        <v>182</v>
      </c>
      <c r="C7522" s="194" t="s">
        <v>493</v>
      </c>
      <c r="D7522" s="195">
        <v>87</v>
      </c>
      <c r="E7522" s="194">
        <v>15</v>
      </c>
      <c r="F7522" s="195">
        <v>54</v>
      </c>
      <c r="G7522" s="196">
        <f>+F7522*E7522</f>
        <v>810</v>
      </c>
      <c r="H7522" s="115" t="s">
        <v>503</v>
      </c>
    </row>
    <row r="7523" spans="1:8" ht="22.5" customHeight="1" x14ac:dyDescent="0.2">
      <c r="A7523" s="11">
        <v>2</v>
      </c>
      <c r="B7523" s="218" t="s">
        <v>23</v>
      </c>
      <c r="C7523" s="194" t="s">
        <v>60</v>
      </c>
      <c r="D7523" s="195">
        <v>1</v>
      </c>
      <c r="E7523" s="194">
        <v>10</v>
      </c>
      <c r="F7523" s="195">
        <v>45</v>
      </c>
      <c r="G7523" s="196">
        <f>+F7523*E7523</f>
        <v>450</v>
      </c>
      <c r="H7523" s="115" t="s">
        <v>503</v>
      </c>
    </row>
    <row r="7524" spans="1:8" ht="30" customHeight="1" x14ac:dyDescent="0.2">
      <c r="A7524" s="11">
        <v>3</v>
      </c>
      <c r="B7524" s="218" t="s">
        <v>23</v>
      </c>
      <c r="C7524" s="194" t="s">
        <v>428</v>
      </c>
      <c r="D7524" s="195">
        <v>20</v>
      </c>
      <c r="E7524" s="194">
        <v>10</v>
      </c>
      <c r="F7524" s="195">
        <v>54</v>
      </c>
      <c r="G7524" s="196">
        <f>+F7524*E7524</f>
        <v>540</v>
      </c>
      <c r="H7524" s="115" t="s">
        <v>503</v>
      </c>
    </row>
    <row r="7525" spans="1:8" ht="21" x14ac:dyDescent="0.35">
      <c r="A7525" s="257" t="s">
        <v>13</v>
      </c>
      <c r="B7525" s="258"/>
      <c r="C7525" s="258"/>
      <c r="D7525" s="259"/>
      <c r="E7525" s="222">
        <f>SUM(E7518:E7524)</f>
        <v>69</v>
      </c>
      <c r="F7525" s="223"/>
      <c r="G7525" s="222">
        <f>SUM(G7518:G7524)</f>
        <v>3519</v>
      </c>
      <c r="H7525" s="224"/>
    </row>
    <row r="7534" spans="1:8" ht="18" x14ac:dyDescent="0.25">
      <c r="A7534" s="3" t="s">
        <v>17</v>
      </c>
    </row>
    <row r="7535" spans="1:8" ht="18" x14ac:dyDescent="0.25">
      <c r="A7535" s="3" t="s">
        <v>18</v>
      </c>
    </row>
    <row r="7545" spans="1:7" ht="15.75" x14ac:dyDescent="0.25">
      <c r="A7545" s="1" t="s">
        <v>525</v>
      </c>
      <c r="C7545" s="216">
        <v>173</v>
      </c>
    </row>
    <row r="7546" spans="1:7" x14ac:dyDescent="0.2">
      <c r="C7546" s="197" t="s">
        <v>528</v>
      </c>
    </row>
    <row r="7547" spans="1:7" ht="18" x14ac:dyDescent="0.25">
      <c r="A7547" s="3" t="s">
        <v>0</v>
      </c>
      <c r="B7547" s="4"/>
      <c r="G7547" s="5" t="s">
        <v>549</v>
      </c>
    </row>
    <row r="7548" spans="1:7" ht="18" x14ac:dyDescent="0.25">
      <c r="A7548" s="3"/>
      <c r="B7548" s="3" t="s">
        <v>1</v>
      </c>
      <c r="C7548" s="198"/>
      <c r="D7548" s="3"/>
      <c r="E7548" s="3"/>
      <c r="F7548" s="3"/>
      <c r="G7548" s="3"/>
    </row>
    <row r="7549" spans="1:7" ht="18" x14ac:dyDescent="0.25">
      <c r="A7549" s="3"/>
      <c r="B7549" s="3" t="s">
        <v>2</v>
      </c>
      <c r="C7549" s="198"/>
      <c r="D7549" s="3"/>
      <c r="E7549" s="3"/>
      <c r="F7549" s="3"/>
      <c r="G7549" s="3"/>
    </row>
    <row r="7550" spans="1:7" ht="18" x14ac:dyDescent="0.25">
      <c r="A7550" s="3"/>
      <c r="B7550" s="3"/>
      <c r="C7550" s="198"/>
      <c r="D7550" s="3"/>
      <c r="E7550" s="3"/>
      <c r="F7550" s="3"/>
      <c r="G7550" s="3"/>
    </row>
    <row r="7551" spans="1:7" ht="18" x14ac:dyDescent="0.25">
      <c r="A7551" s="111" t="s">
        <v>3</v>
      </c>
      <c r="B7551" s="5"/>
      <c r="C7551" s="198"/>
      <c r="D7551" s="5"/>
      <c r="E7551" s="3"/>
      <c r="F7551" s="5"/>
      <c r="G7551" s="3"/>
    </row>
    <row r="7552" spans="1:7" ht="18" x14ac:dyDescent="0.25">
      <c r="A7552" s="3"/>
      <c r="B7552" s="3" t="s">
        <v>4</v>
      </c>
      <c r="C7552" s="198"/>
      <c r="D7552" s="3"/>
      <c r="E7552" s="3"/>
      <c r="F7552" s="3"/>
      <c r="G7552" s="3"/>
    </row>
    <row r="7553" spans="1:8" ht="18" x14ac:dyDescent="0.25">
      <c r="A7553" s="3" t="s">
        <v>5</v>
      </c>
      <c r="B7553" s="3"/>
      <c r="C7553" s="198"/>
      <c r="D7553" s="3"/>
      <c r="E7553" s="3"/>
      <c r="F7553" s="3"/>
      <c r="G7553" s="3"/>
    </row>
    <row r="7554" spans="1:8" ht="18" x14ac:dyDescent="0.25">
      <c r="A7554" s="3"/>
      <c r="B7554" s="3"/>
      <c r="C7554" s="198"/>
      <c r="D7554" s="3"/>
      <c r="E7554" s="3"/>
      <c r="F7554" s="3"/>
      <c r="G7554" s="3"/>
    </row>
    <row r="7555" spans="1:8" ht="18" x14ac:dyDescent="0.25">
      <c r="A7555" s="3" t="s">
        <v>6</v>
      </c>
      <c r="B7555" s="3"/>
      <c r="C7555" s="198"/>
      <c r="D7555" s="3"/>
      <c r="E7555" s="3"/>
      <c r="F7555" s="3"/>
      <c r="G7555" s="3"/>
    </row>
    <row r="7556" spans="1:8" ht="15.75" x14ac:dyDescent="0.25">
      <c r="A7556" s="6"/>
      <c r="B7556" s="6"/>
      <c r="C7556" s="199"/>
      <c r="D7556" s="6"/>
      <c r="E7556" s="6"/>
      <c r="F7556" s="6"/>
      <c r="G7556" s="6"/>
    </row>
    <row r="7557" spans="1:8" ht="31.5" x14ac:dyDescent="0.2">
      <c r="A7557" s="7" t="s">
        <v>7</v>
      </c>
      <c r="B7557" s="7" t="s">
        <v>8</v>
      </c>
      <c r="C7557" s="8" t="s">
        <v>9</v>
      </c>
      <c r="D7557" s="7" t="s">
        <v>10</v>
      </c>
      <c r="E7557" s="7" t="s">
        <v>11</v>
      </c>
      <c r="F7557" s="7" t="s">
        <v>489</v>
      </c>
      <c r="G7557" s="8" t="s">
        <v>12</v>
      </c>
      <c r="H7557" s="122" t="s">
        <v>510</v>
      </c>
    </row>
    <row r="7558" spans="1:8" ht="37.5" customHeight="1" x14ac:dyDescent="0.2">
      <c r="A7558" s="11">
        <v>1</v>
      </c>
      <c r="B7558" s="218" t="s">
        <v>293</v>
      </c>
      <c r="C7558" s="194" t="s">
        <v>547</v>
      </c>
      <c r="D7558" s="195">
        <v>87</v>
      </c>
      <c r="E7558" s="194">
        <v>28</v>
      </c>
      <c r="F7558" s="195">
        <v>54</v>
      </c>
      <c r="G7558" s="196">
        <f>+F7558*E7558</f>
        <v>1512</v>
      </c>
      <c r="H7558" s="115" t="s">
        <v>513</v>
      </c>
    </row>
    <row r="7559" spans="1:8" ht="37.5" customHeight="1" x14ac:dyDescent="0.2">
      <c r="A7559" s="11">
        <v>2</v>
      </c>
      <c r="B7559" s="218" t="s">
        <v>229</v>
      </c>
      <c r="C7559" s="194" t="s">
        <v>548</v>
      </c>
      <c r="D7559" s="195">
        <v>1</v>
      </c>
      <c r="E7559" s="194">
        <v>34</v>
      </c>
      <c r="F7559" s="195">
        <v>45</v>
      </c>
      <c r="G7559" s="196">
        <f>+F7559*E7559</f>
        <v>1530</v>
      </c>
      <c r="H7559" s="115" t="s">
        <v>519</v>
      </c>
    </row>
    <row r="7560" spans="1:8" ht="15.75" x14ac:dyDescent="0.2">
      <c r="A7560" s="11"/>
      <c r="B7560" s="218"/>
      <c r="C7560" s="194"/>
      <c r="D7560" s="195"/>
      <c r="E7560" s="194"/>
      <c r="F7560" s="195"/>
      <c r="G7560" s="196"/>
      <c r="H7560" s="115"/>
    </row>
    <row r="7561" spans="1:8" ht="15.75" x14ac:dyDescent="0.2">
      <c r="A7561" s="11"/>
      <c r="B7561" s="218"/>
      <c r="C7561" s="194"/>
      <c r="D7561" s="195"/>
      <c r="E7561" s="194"/>
      <c r="F7561" s="195"/>
      <c r="G7561" s="196"/>
      <c r="H7561" s="115"/>
    </row>
    <row r="7562" spans="1:8" ht="21" x14ac:dyDescent="0.35">
      <c r="A7562" s="257" t="s">
        <v>13</v>
      </c>
      <c r="B7562" s="258"/>
      <c r="C7562" s="258"/>
      <c r="D7562" s="259"/>
      <c r="E7562" s="222">
        <f>SUM(E7558:E7561)</f>
        <v>62</v>
      </c>
      <c r="F7562" s="223"/>
      <c r="G7562" s="222">
        <f>SUM(G7558:G7561)</f>
        <v>3042</v>
      </c>
      <c r="H7562" s="224"/>
    </row>
    <row r="7571" spans="1:1" ht="18" x14ac:dyDescent="0.25">
      <c r="A7571" s="3" t="s">
        <v>17</v>
      </c>
    </row>
    <row r="7572" spans="1:1" ht="18" x14ac:dyDescent="0.25">
      <c r="A7572" s="3" t="s">
        <v>18</v>
      </c>
    </row>
    <row r="7588" spans="1:8" ht="15.75" x14ac:dyDescent="0.25">
      <c r="A7588" s="1" t="s">
        <v>525</v>
      </c>
      <c r="C7588" s="216">
        <v>174</v>
      </c>
    </row>
    <row r="7589" spans="1:8" x14ac:dyDescent="0.2">
      <c r="C7589" s="197" t="s">
        <v>528</v>
      </c>
    </row>
    <row r="7590" spans="1:8" ht="18" x14ac:dyDescent="0.25">
      <c r="A7590" s="3" t="s">
        <v>0</v>
      </c>
      <c r="B7590" s="4"/>
      <c r="G7590" s="5" t="s">
        <v>549</v>
      </c>
    </row>
    <row r="7591" spans="1:8" ht="18" x14ac:dyDescent="0.25">
      <c r="A7591" s="3"/>
      <c r="B7591" s="3" t="s">
        <v>1</v>
      </c>
      <c r="C7591" s="198"/>
      <c r="D7591" s="3"/>
      <c r="E7591" s="3"/>
      <c r="F7591" s="3"/>
      <c r="G7591" s="3"/>
    </row>
    <row r="7592" spans="1:8" ht="18" x14ac:dyDescent="0.25">
      <c r="A7592" s="3"/>
      <c r="B7592" s="3" t="s">
        <v>2</v>
      </c>
      <c r="C7592" s="198"/>
      <c r="D7592" s="3"/>
      <c r="E7592" s="3"/>
      <c r="F7592" s="3"/>
      <c r="G7592" s="3"/>
    </row>
    <row r="7593" spans="1:8" ht="18" x14ac:dyDescent="0.25">
      <c r="A7593" s="3"/>
      <c r="B7593" s="3"/>
      <c r="C7593" s="198"/>
      <c r="D7593" s="3"/>
      <c r="E7593" s="3"/>
      <c r="F7593" s="3"/>
      <c r="G7593" s="3"/>
    </row>
    <row r="7594" spans="1:8" ht="18" x14ac:dyDescent="0.25">
      <c r="A7594" s="111" t="s">
        <v>3</v>
      </c>
      <c r="B7594" s="5"/>
      <c r="C7594" s="198"/>
      <c r="D7594" s="5"/>
      <c r="E7594" s="3"/>
      <c r="F7594" s="5"/>
      <c r="G7594" s="3"/>
    </row>
    <row r="7595" spans="1:8" ht="18" x14ac:dyDescent="0.25">
      <c r="A7595" s="3"/>
      <c r="B7595" s="3" t="s">
        <v>4</v>
      </c>
      <c r="C7595" s="198"/>
      <c r="D7595" s="3"/>
      <c r="E7595" s="3"/>
      <c r="F7595" s="3"/>
      <c r="G7595" s="3"/>
    </row>
    <row r="7596" spans="1:8" ht="18" x14ac:dyDescent="0.25">
      <c r="A7596" s="3" t="s">
        <v>5</v>
      </c>
      <c r="B7596" s="3"/>
      <c r="C7596" s="198"/>
      <c r="D7596" s="3"/>
      <c r="E7596" s="3"/>
      <c r="F7596" s="3"/>
      <c r="G7596" s="3"/>
    </row>
    <row r="7597" spans="1:8" ht="18" x14ac:dyDescent="0.25">
      <c r="A7597" s="3"/>
      <c r="B7597" s="3"/>
      <c r="C7597" s="198"/>
      <c r="D7597" s="3"/>
      <c r="E7597" s="3"/>
      <c r="F7597" s="3"/>
      <c r="G7597" s="3"/>
    </row>
    <row r="7598" spans="1:8" ht="18" x14ac:dyDescent="0.25">
      <c r="A7598" s="3" t="s">
        <v>6</v>
      </c>
      <c r="B7598" s="3"/>
      <c r="C7598" s="198"/>
      <c r="D7598" s="3"/>
      <c r="E7598" s="3"/>
      <c r="F7598" s="3"/>
      <c r="G7598" s="3"/>
    </row>
    <row r="7599" spans="1:8" ht="15.75" x14ac:dyDescent="0.25">
      <c r="A7599" s="6"/>
      <c r="B7599" s="6"/>
      <c r="C7599" s="199"/>
      <c r="D7599" s="6"/>
      <c r="E7599" s="6"/>
      <c r="F7599" s="6"/>
      <c r="G7599" s="6"/>
    </row>
    <row r="7600" spans="1:8" ht="31.5" x14ac:dyDescent="0.2">
      <c r="A7600" s="7" t="s">
        <v>7</v>
      </c>
      <c r="B7600" s="7" t="s">
        <v>8</v>
      </c>
      <c r="C7600" s="8" t="s">
        <v>9</v>
      </c>
      <c r="D7600" s="7" t="s">
        <v>10</v>
      </c>
      <c r="E7600" s="7" t="s">
        <v>11</v>
      </c>
      <c r="F7600" s="7" t="s">
        <v>489</v>
      </c>
      <c r="G7600" s="8" t="s">
        <v>12</v>
      </c>
      <c r="H7600" s="122" t="s">
        <v>510</v>
      </c>
    </row>
    <row r="7601" spans="1:8" ht="30" x14ac:dyDescent="0.2">
      <c r="A7601" s="11">
        <v>1</v>
      </c>
      <c r="B7601" s="218" t="s">
        <v>229</v>
      </c>
      <c r="C7601" s="194" t="s">
        <v>551</v>
      </c>
      <c r="D7601" s="195" t="s">
        <v>552</v>
      </c>
      <c r="E7601" s="194">
        <v>1</v>
      </c>
      <c r="F7601" s="195">
        <v>47</v>
      </c>
      <c r="G7601" s="196">
        <f>+F7601*E7601</f>
        <v>47</v>
      </c>
      <c r="H7601" s="115" t="s">
        <v>519</v>
      </c>
    </row>
    <row r="7602" spans="1:8" ht="15.75" x14ac:dyDescent="0.2">
      <c r="A7602" s="11"/>
      <c r="B7602" s="218"/>
      <c r="C7602" s="194"/>
      <c r="D7602" s="195"/>
      <c r="E7602" s="194"/>
      <c r="F7602" s="195"/>
      <c r="G7602" s="196"/>
      <c r="H7602" s="115"/>
    </row>
    <row r="7603" spans="1:8" ht="15.75" x14ac:dyDescent="0.2">
      <c r="A7603" s="11"/>
      <c r="B7603" s="218"/>
      <c r="C7603" s="194"/>
      <c r="D7603" s="195"/>
      <c r="E7603" s="194"/>
      <c r="F7603" s="195"/>
      <c r="G7603" s="196"/>
      <c r="H7603" s="115"/>
    </row>
    <row r="7604" spans="1:8" ht="21" x14ac:dyDescent="0.35">
      <c r="A7604" s="257" t="s">
        <v>13</v>
      </c>
      <c r="B7604" s="258"/>
      <c r="C7604" s="258"/>
      <c r="D7604" s="259"/>
      <c r="E7604" s="222">
        <f>SUM(E7601:E7603)</f>
        <v>1</v>
      </c>
      <c r="F7604" s="223"/>
      <c r="G7604" s="222">
        <f>SUM(G7601:G7603)</f>
        <v>47</v>
      </c>
      <c r="H7604" s="224"/>
    </row>
    <row r="7613" spans="1:8" ht="18" x14ac:dyDescent="0.25">
      <c r="A7613" s="3" t="s">
        <v>17</v>
      </c>
    </row>
    <row r="7614" spans="1:8" ht="18" x14ac:dyDescent="0.25">
      <c r="A7614" s="3" t="s">
        <v>18</v>
      </c>
    </row>
    <row r="7638" spans="1:8" ht="18" x14ac:dyDescent="0.25">
      <c r="A7638" s="3" t="s">
        <v>0</v>
      </c>
      <c r="B7638" s="4"/>
      <c r="G7638" s="5" t="s">
        <v>553</v>
      </c>
    </row>
    <row r="7639" spans="1:8" ht="18" x14ac:dyDescent="0.25">
      <c r="A7639" s="3"/>
      <c r="B7639" s="3" t="s">
        <v>1</v>
      </c>
      <c r="C7639" s="198"/>
      <c r="D7639" s="3"/>
      <c r="E7639" s="3"/>
      <c r="F7639" s="3"/>
      <c r="G7639" s="3"/>
    </row>
    <row r="7640" spans="1:8" ht="18" x14ac:dyDescent="0.25">
      <c r="A7640" s="3"/>
      <c r="B7640" s="3" t="s">
        <v>2</v>
      </c>
      <c r="C7640" s="198"/>
      <c r="D7640" s="3"/>
      <c r="E7640" s="3"/>
      <c r="F7640" s="3"/>
      <c r="G7640" s="3"/>
    </row>
    <row r="7641" spans="1:8" ht="18" x14ac:dyDescent="0.25">
      <c r="A7641" s="3"/>
      <c r="B7641" s="3"/>
      <c r="C7641" s="198"/>
      <c r="D7641" s="3"/>
      <c r="E7641" s="3"/>
      <c r="F7641" s="3"/>
      <c r="G7641" s="3"/>
    </row>
    <row r="7642" spans="1:8" ht="18" x14ac:dyDescent="0.25">
      <c r="A7642" s="111" t="s">
        <v>3</v>
      </c>
      <c r="B7642" s="5"/>
      <c r="C7642" s="198"/>
      <c r="D7642" s="5"/>
      <c r="E7642" s="3"/>
      <c r="F7642" s="5"/>
      <c r="G7642" s="3"/>
    </row>
    <row r="7643" spans="1:8" ht="18" x14ac:dyDescent="0.25">
      <c r="A7643" s="3"/>
      <c r="B7643" s="3" t="s">
        <v>4</v>
      </c>
      <c r="C7643" s="198"/>
      <c r="D7643" s="3"/>
      <c r="E7643" s="3"/>
      <c r="F7643" s="3"/>
      <c r="G7643" s="3"/>
    </row>
    <row r="7644" spans="1:8" ht="18" x14ac:dyDescent="0.25">
      <c r="A7644" s="3" t="s">
        <v>5</v>
      </c>
      <c r="B7644" s="3"/>
      <c r="C7644" s="198"/>
      <c r="D7644" s="3"/>
      <c r="E7644" s="3"/>
      <c r="F7644" s="3"/>
      <c r="G7644" s="3"/>
    </row>
    <row r="7645" spans="1:8" ht="18" x14ac:dyDescent="0.25">
      <c r="A7645" s="3"/>
      <c r="B7645" s="3"/>
      <c r="C7645" s="198"/>
      <c r="D7645" s="3"/>
      <c r="E7645" s="3"/>
      <c r="F7645" s="3"/>
      <c r="G7645" s="3"/>
    </row>
    <row r="7646" spans="1:8" ht="18" x14ac:dyDescent="0.25">
      <c r="A7646" s="3" t="s">
        <v>6</v>
      </c>
      <c r="B7646" s="3"/>
      <c r="C7646" s="198"/>
      <c r="D7646" s="3"/>
      <c r="E7646" s="3"/>
      <c r="F7646" s="3"/>
      <c r="G7646" s="3"/>
    </row>
    <row r="7647" spans="1:8" ht="15.75" x14ac:dyDescent="0.25">
      <c r="A7647" s="6"/>
      <c r="B7647" s="6"/>
      <c r="C7647" s="199"/>
      <c r="D7647" s="6"/>
      <c r="E7647" s="6"/>
      <c r="F7647" s="6"/>
      <c r="G7647" s="6"/>
    </row>
    <row r="7648" spans="1:8" ht="31.5" x14ac:dyDescent="0.2">
      <c r="A7648" s="7" t="s">
        <v>7</v>
      </c>
      <c r="B7648" s="7" t="s">
        <v>8</v>
      </c>
      <c r="C7648" s="8" t="s">
        <v>9</v>
      </c>
      <c r="D7648" s="7" t="s">
        <v>10</v>
      </c>
      <c r="E7648" s="7" t="s">
        <v>11</v>
      </c>
      <c r="F7648" s="7" t="s">
        <v>489</v>
      </c>
      <c r="G7648" s="8" t="s">
        <v>12</v>
      </c>
      <c r="H7648" s="122" t="s">
        <v>510</v>
      </c>
    </row>
    <row r="7649" spans="1:8" ht="30" x14ac:dyDescent="0.2">
      <c r="A7649" s="11">
        <v>1</v>
      </c>
      <c r="B7649" s="218" t="s">
        <v>229</v>
      </c>
      <c r="C7649" s="194" t="s">
        <v>52</v>
      </c>
      <c r="D7649" s="195">
        <v>1</v>
      </c>
      <c r="E7649" s="194">
        <v>38</v>
      </c>
      <c r="F7649" s="195">
        <v>45</v>
      </c>
      <c r="G7649" s="196">
        <f>+F7649*E7649</f>
        <v>1710</v>
      </c>
      <c r="H7649" s="115" t="s">
        <v>522</v>
      </c>
    </row>
    <row r="7650" spans="1:8" ht="30" x14ac:dyDescent="0.2">
      <c r="A7650" s="11">
        <v>2</v>
      </c>
      <c r="B7650" s="218" t="s">
        <v>229</v>
      </c>
      <c r="C7650" s="194" t="s">
        <v>24</v>
      </c>
      <c r="D7650" s="195">
        <v>87</v>
      </c>
      <c r="E7650" s="194">
        <v>27</v>
      </c>
      <c r="F7650" s="195">
        <v>54</v>
      </c>
      <c r="G7650" s="196">
        <f>+F7650*E7650</f>
        <v>1458</v>
      </c>
      <c r="H7650" s="115" t="s">
        <v>519</v>
      </c>
    </row>
    <row r="7651" spans="1:8" ht="30" x14ac:dyDescent="0.2">
      <c r="A7651" s="11">
        <v>3</v>
      </c>
      <c r="B7651" s="218" t="s">
        <v>182</v>
      </c>
      <c r="C7651" s="194" t="s">
        <v>24</v>
      </c>
      <c r="D7651" s="195">
        <v>87</v>
      </c>
      <c r="E7651" s="194">
        <v>7</v>
      </c>
      <c r="F7651" s="195">
        <v>54</v>
      </c>
      <c r="G7651" s="196">
        <f>+F7651*E7651</f>
        <v>378</v>
      </c>
      <c r="H7651" s="115" t="s">
        <v>519</v>
      </c>
    </row>
    <row r="7652" spans="1:8" ht="15.75" x14ac:dyDescent="0.2">
      <c r="A7652" s="11"/>
      <c r="B7652" s="218"/>
      <c r="C7652" s="194"/>
      <c r="D7652" s="195"/>
      <c r="E7652" s="194"/>
      <c r="F7652" s="195"/>
      <c r="G7652" s="196"/>
      <c r="H7652" s="115"/>
    </row>
    <row r="7653" spans="1:8" ht="21" x14ac:dyDescent="0.35">
      <c r="A7653" s="257" t="s">
        <v>13</v>
      </c>
      <c r="B7653" s="258"/>
      <c r="C7653" s="258"/>
      <c r="D7653" s="259"/>
      <c r="E7653" s="222">
        <f>SUM(E7649:E7652)</f>
        <v>72</v>
      </c>
      <c r="F7653" s="223"/>
      <c r="G7653" s="222">
        <f>SUM(G7649:G7652)</f>
        <v>3546</v>
      </c>
      <c r="H7653" s="224"/>
    </row>
    <row r="7662" spans="1:8" ht="18" x14ac:dyDescent="0.25">
      <c r="A7662" s="3" t="s">
        <v>17</v>
      </c>
    </row>
    <row r="7663" spans="1:8" ht="18" x14ac:dyDescent="0.25">
      <c r="A7663" s="3" t="s">
        <v>18</v>
      </c>
    </row>
    <row r="7676" spans="1:7" ht="18" x14ac:dyDescent="0.25">
      <c r="A7676" s="3" t="s">
        <v>0</v>
      </c>
      <c r="B7676" s="4"/>
      <c r="G7676" s="5" t="s">
        <v>554</v>
      </c>
    </row>
    <row r="7677" spans="1:7" ht="18" x14ac:dyDescent="0.25">
      <c r="A7677" s="3"/>
      <c r="B7677" s="3" t="s">
        <v>1</v>
      </c>
      <c r="C7677" s="198"/>
      <c r="D7677" s="3"/>
      <c r="E7677" s="3"/>
      <c r="F7677" s="3"/>
      <c r="G7677" s="3"/>
    </row>
    <row r="7678" spans="1:7" ht="18" x14ac:dyDescent="0.25">
      <c r="A7678" s="3"/>
      <c r="B7678" s="3" t="s">
        <v>2</v>
      </c>
      <c r="C7678" s="198"/>
      <c r="D7678" s="3"/>
      <c r="E7678" s="3"/>
      <c r="F7678" s="3"/>
      <c r="G7678" s="3"/>
    </row>
    <row r="7679" spans="1:7" ht="18" x14ac:dyDescent="0.25">
      <c r="A7679" s="3"/>
      <c r="B7679" s="3"/>
      <c r="C7679" s="198"/>
      <c r="D7679" s="3"/>
      <c r="E7679" s="3"/>
      <c r="F7679" s="3"/>
      <c r="G7679" s="3"/>
    </row>
    <row r="7680" spans="1:7" ht="18" x14ac:dyDescent="0.25">
      <c r="A7680" s="111" t="s">
        <v>3</v>
      </c>
      <c r="B7680" s="5"/>
      <c r="C7680" s="198"/>
      <c r="D7680" s="5"/>
      <c r="E7680" s="3"/>
      <c r="F7680" s="5"/>
      <c r="G7680" s="3"/>
    </row>
    <row r="7681" spans="1:8" ht="18" x14ac:dyDescent="0.25">
      <c r="A7681" s="3"/>
      <c r="B7681" s="3" t="s">
        <v>4</v>
      </c>
      <c r="C7681" s="198"/>
      <c r="D7681" s="3"/>
      <c r="E7681" s="3"/>
      <c r="F7681" s="3"/>
      <c r="G7681" s="3"/>
    </row>
    <row r="7682" spans="1:8" ht="18" x14ac:dyDescent="0.25">
      <c r="A7682" s="3" t="s">
        <v>5</v>
      </c>
      <c r="B7682" s="3"/>
      <c r="C7682" s="198"/>
      <c r="D7682" s="3"/>
      <c r="E7682" s="3"/>
      <c r="F7682" s="3"/>
      <c r="G7682" s="3"/>
    </row>
    <row r="7683" spans="1:8" ht="18" x14ac:dyDescent="0.25">
      <c r="A7683" s="3"/>
      <c r="B7683" s="3"/>
      <c r="C7683" s="198"/>
      <c r="D7683" s="3"/>
      <c r="E7683" s="3"/>
      <c r="F7683" s="3"/>
      <c r="G7683" s="3"/>
    </row>
    <row r="7684" spans="1:8" ht="18" x14ac:dyDescent="0.25">
      <c r="A7684" s="3" t="s">
        <v>6</v>
      </c>
      <c r="B7684" s="3"/>
      <c r="C7684" s="198"/>
      <c r="D7684" s="3"/>
      <c r="E7684" s="3"/>
      <c r="F7684" s="3"/>
      <c r="G7684" s="3"/>
    </row>
    <row r="7685" spans="1:8" ht="15.75" x14ac:dyDescent="0.25">
      <c r="A7685" s="6"/>
      <c r="B7685" s="6"/>
      <c r="C7685" s="199"/>
      <c r="D7685" s="6"/>
      <c r="E7685" s="6"/>
      <c r="F7685" s="6"/>
      <c r="G7685" s="6"/>
    </row>
    <row r="7686" spans="1:8" ht="31.5" x14ac:dyDescent="0.2">
      <c r="A7686" s="7" t="s">
        <v>7</v>
      </c>
      <c r="B7686" s="7" t="s">
        <v>8</v>
      </c>
      <c r="C7686" s="8" t="s">
        <v>9</v>
      </c>
      <c r="D7686" s="7" t="s">
        <v>10</v>
      </c>
      <c r="E7686" s="7" t="s">
        <v>11</v>
      </c>
      <c r="F7686" s="7" t="s">
        <v>489</v>
      </c>
      <c r="G7686" s="8" t="s">
        <v>12</v>
      </c>
      <c r="H7686" s="122" t="s">
        <v>510</v>
      </c>
    </row>
    <row r="7687" spans="1:8" ht="30" x14ac:dyDescent="0.2">
      <c r="A7687" s="11">
        <v>1</v>
      </c>
      <c r="B7687" s="218" t="s">
        <v>293</v>
      </c>
      <c r="C7687" s="194" t="s">
        <v>493</v>
      </c>
      <c r="D7687" s="195">
        <v>87</v>
      </c>
      <c r="E7687" s="194">
        <v>20</v>
      </c>
      <c r="F7687" s="195">
        <v>54</v>
      </c>
      <c r="G7687" s="196">
        <f t="shared" ref="G7687:G7692" si="38">+F7687*E7687</f>
        <v>1080</v>
      </c>
      <c r="H7687" s="115" t="s">
        <v>519</v>
      </c>
    </row>
    <row r="7688" spans="1:8" ht="20.25" customHeight="1" x14ac:dyDescent="0.2">
      <c r="A7688" s="11">
        <v>2</v>
      </c>
      <c r="B7688" s="218" t="s">
        <v>19</v>
      </c>
      <c r="C7688" s="194" t="s">
        <v>555</v>
      </c>
      <c r="D7688" s="195">
        <v>1</v>
      </c>
      <c r="E7688" s="194">
        <v>5</v>
      </c>
      <c r="F7688" s="195">
        <v>45</v>
      </c>
      <c r="G7688" s="196">
        <f t="shared" si="38"/>
        <v>225</v>
      </c>
      <c r="H7688" s="115" t="s">
        <v>522</v>
      </c>
    </row>
    <row r="7689" spans="1:8" ht="27.75" customHeight="1" x14ac:dyDescent="0.2">
      <c r="A7689" s="11">
        <v>3</v>
      </c>
      <c r="B7689" s="218" t="s">
        <v>19</v>
      </c>
      <c r="C7689" s="194" t="s">
        <v>368</v>
      </c>
      <c r="D7689" s="195">
        <v>125</v>
      </c>
      <c r="E7689" s="194">
        <v>5</v>
      </c>
      <c r="F7689" s="195">
        <v>54</v>
      </c>
      <c r="G7689" s="196">
        <f t="shared" si="38"/>
        <v>270</v>
      </c>
      <c r="H7689" s="115" t="s">
        <v>522</v>
      </c>
    </row>
    <row r="7690" spans="1:8" ht="27.75" customHeight="1" x14ac:dyDescent="0.2">
      <c r="A7690" s="11">
        <v>4</v>
      </c>
      <c r="B7690" s="218" t="s">
        <v>19</v>
      </c>
      <c r="C7690" s="194" t="s">
        <v>311</v>
      </c>
      <c r="D7690" s="195">
        <v>175</v>
      </c>
      <c r="E7690" s="194">
        <v>10</v>
      </c>
      <c r="F7690" s="195">
        <v>54</v>
      </c>
      <c r="G7690" s="196">
        <f t="shared" si="38"/>
        <v>540</v>
      </c>
      <c r="H7690" s="115" t="s">
        <v>522</v>
      </c>
    </row>
    <row r="7691" spans="1:8" ht="27.75" customHeight="1" x14ac:dyDescent="0.2">
      <c r="A7691" s="11">
        <v>5</v>
      </c>
      <c r="B7691" s="218" t="s">
        <v>556</v>
      </c>
      <c r="C7691" s="194" t="s">
        <v>60</v>
      </c>
      <c r="D7691" s="195">
        <v>1</v>
      </c>
      <c r="E7691" s="194">
        <v>5</v>
      </c>
      <c r="F7691" s="195">
        <v>45</v>
      </c>
      <c r="G7691" s="196">
        <f t="shared" si="38"/>
        <v>225</v>
      </c>
      <c r="H7691" s="115" t="s">
        <v>522</v>
      </c>
    </row>
    <row r="7692" spans="1:8" ht="27.75" customHeight="1" x14ac:dyDescent="0.2">
      <c r="A7692" s="11">
        <v>6</v>
      </c>
      <c r="B7692" s="218" t="s">
        <v>182</v>
      </c>
      <c r="C7692" s="194" t="s">
        <v>60</v>
      </c>
      <c r="D7692" s="195">
        <v>1</v>
      </c>
      <c r="E7692" s="194">
        <v>10</v>
      </c>
      <c r="F7692" s="195">
        <v>45</v>
      </c>
      <c r="G7692" s="196">
        <f t="shared" si="38"/>
        <v>450</v>
      </c>
      <c r="H7692" s="115" t="s">
        <v>522</v>
      </c>
    </row>
    <row r="7693" spans="1:8" ht="15.75" x14ac:dyDescent="0.2">
      <c r="A7693" s="11"/>
      <c r="B7693" s="218"/>
      <c r="C7693" s="194"/>
      <c r="D7693" s="195"/>
      <c r="E7693" s="194"/>
      <c r="F7693" s="195"/>
      <c r="G7693" s="196"/>
      <c r="H7693" s="115"/>
    </row>
    <row r="7694" spans="1:8" ht="21" x14ac:dyDescent="0.35">
      <c r="A7694" s="257" t="s">
        <v>13</v>
      </c>
      <c r="B7694" s="258"/>
      <c r="C7694" s="258"/>
      <c r="D7694" s="259"/>
      <c r="E7694" s="222">
        <f>SUM(E7687:E7693)</f>
        <v>55</v>
      </c>
      <c r="F7694" s="223"/>
      <c r="G7694" s="222">
        <f>SUM(G7687:G7693)</f>
        <v>2790</v>
      </c>
      <c r="H7694" s="224"/>
    </row>
    <row r="7703" spans="1:1" ht="18" x14ac:dyDescent="0.25">
      <c r="A7703" s="3" t="s">
        <v>17</v>
      </c>
    </row>
    <row r="7704" spans="1:1" ht="18" x14ac:dyDescent="0.25">
      <c r="A7704" s="3" t="s">
        <v>18</v>
      </c>
    </row>
    <row r="7717" spans="1:8" ht="18" x14ac:dyDescent="0.25">
      <c r="A7717" s="3" t="s">
        <v>0</v>
      </c>
      <c r="B7717" s="4"/>
      <c r="G7717" s="5" t="s">
        <v>554</v>
      </c>
    </row>
    <row r="7718" spans="1:8" ht="18" x14ac:dyDescent="0.25">
      <c r="A7718" s="3"/>
      <c r="B7718" s="3" t="s">
        <v>1</v>
      </c>
      <c r="C7718" s="198"/>
      <c r="D7718" s="3"/>
      <c r="E7718" s="3"/>
      <c r="F7718" s="3"/>
      <c r="G7718" s="3"/>
    </row>
    <row r="7719" spans="1:8" ht="18" x14ac:dyDescent="0.25">
      <c r="A7719" s="3"/>
      <c r="B7719" s="3" t="s">
        <v>2</v>
      </c>
      <c r="C7719" s="198"/>
      <c r="D7719" s="3"/>
      <c r="E7719" s="3"/>
      <c r="F7719" s="3"/>
      <c r="G7719" s="3"/>
    </row>
    <row r="7720" spans="1:8" ht="18" x14ac:dyDescent="0.25">
      <c r="A7720" s="3"/>
      <c r="B7720" s="3"/>
      <c r="C7720" s="198"/>
      <c r="D7720" s="3"/>
      <c r="E7720" s="3"/>
      <c r="F7720" s="3"/>
      <c r="G7720" s="3"/>
    </row>
    <row r="7721" spans="1:8" ht="18" x14ac:dyDescent="0.25">
      <c r="A7721" s="111" t="s">
        <v>3</v>
      </c>
      <c r="B7721" s="5"/>
      <c r="C7721" s="198"/>
      <c r="D7721" s="5"/>
      <c r="E7721" s="3"/>
      <c r="F7721" s="5"/>
      <c r="G7721" s="3"/>
    </row>
    <row r="7722" spans="1:8" ht="18" x14ac:dyDescent="0.25">
      <c r="A7722" s="3"/>
      <c r="B7722" s="3" t="s">
        <v>4</v>
      </c>
      <c r="C7722" s="198"/>
      <c r="D7722" s="3"/>
      <c r="E7722" s="3"/>
      <c r="F7722" s="3"/>
      <c r="G7722" s="3"/>
    </row>
    <row r="7723" spans="1:8" ht="18" x14ac:dyDescent="0.25">
      <c r="A7723" s="3" t="s">
        <v>5</v>
      </c>
      <c r="B7723" s="3"/>
      <c r="C7723" s="198"/>
      <c r="D7723" s="3"/>
      <c r="E7723" s="3"/>
      <c r="F7723" s="3"/>
      <c r="G7723" s="3"/>
    </row>
    <row r="7724" spans="1:8" ht="18" x14ac:dyDescent="0.25">
      <c r="A7724" s="3"/>
      <c r="B7724" s="3"/>
      <c r="C7724" s="198"/>
      <c r="D7724" s="3"/>
      <c r="E7724" s="3"/>
      <c r="F7724" s="3"/>
      <c r="G7724" s="3"/>
    </row>
    <row r="7725" spans="1:8" ht="18" x14ac:dyDescent="0.25">
      <c r="A7725" s="3" t="s">
        <v>6</v>
      </c>
      <c r="B7725" s="3"/>
      <c r="C7725" s="198"/>
      <c r="D7725" s="3"/>
      <c r="E7725" s="3"/>
      <c r="F7725" s="3"/>
      <c r="G7725" s="3"/>
    </row>
    <row r="7726" spans="1:8" ht="15.75" x14ac:dyDescent="0.25">
      <c r="A7726" s="6"/>
      <c r="B7726" s="6"/>
      <c r="C7726" s="199"/>
      <c r="D7726" s="6"/>
      <c r="E7726" s="6"/>
      <c r="F7726" s="6"/>
      <c r="G7726" s="6"/>
    </row>
    <row r="7727" spans="1:8" ht="31.5" x14ac:dyDescent="0.2">
      <c r="A7727" s="7" t="s">
        <v>7</v>
      </c>
      <c r="B7727" s="7" t="s">
        <v>8</v>
      </c>
      <c r="C7727" s="8" t="s">
        <v>9</v>
      </c>
      <c r="D7727" s="7" t="s">
        <v>10</v>
      </c>
      <c r="E7727" s="7" t="s">
        <v>11</v>
      </c>
      <c r="F7727" s="7" t="s">
        <v>489</v>
      </c>
      <c r="G7727" s="8" t="s">
        <v>12</v>
      </c>
      <c r="H7727" s="122" t="s">
        <v>510</v>
      </c>
    </row>
    <row r="7728" spans="1:8" ht="21.75" customHeight="1" x14ac:dyDescent="0.2">
      <c r="A7728" s="41">
        <v>1</v>
      </c>
      <c r="B7728" s="218" t="s">
        <v>26</v>
      </c>
      <c r="C7728" s="194" t="s">
        <v>493</v>
      </c>
      <c r="D7728" s="195">
        <v>87</v>
      </c>
      <c r="E7728" s="194">
        <v>27</v>
      </c>
      <c r="F7728" s="195">
        <v>54</v>
      </c>
      <c r="G7728" s="196">
        <f t="shared" ref="G7728:G7732" si="39">+F7728*E7728</f>
        <v>1458</v>
      </c>
      <c r="H7728" s="115" t="s">
        <v>541</v>
      </c>
    </row>
    <row r="7729" spans="1:8" ht="39" customHeight="1" x14ac:dyDescent="0.2">
      <c r="A7729" s="41">
        <v>2</v>
      </c>
      <c r="B7729" s="218" t="s">
        <v>229</v>
      </c>
      <c r="C7729" s="194" t="s">
        <v>20</v>
      </c>
      <c r="D7729" s="195">
        <v>175</v>
      </c>
      <c r="E7729" s="194">
        <v>22</v>
      </c>
      <c r="F7729" s="195">
        <v>54</v>
      </c>
      <c r="G7729" s="196">
        <f t="shared" si="39"/>
        <v>1188</v>
      </c>
      <c r="H7729" s="115" t="s">
        <v>541</v>
      </c>
    </row>
    <row r="7730" spans="1:8" ht="24.75" customHeight="1" x14ac:dyDescent="0.2">
      <c r="A7730" s="41">
        <v>3</v>
      </c>
      <c r="B7730" s="218" t="s">
        <v>23</v>
      </c>
      <c r="C7730" s="194" t="s">
        <v>60</v>
      </c>
      <c r="D7730" s="195">
        <v>1</v>
      </c>
      <c r="E7730" s="194">
        <v>11</v>
      </c>
      <c r="F7730" s="195">
        <v>45</v>
      </c>
      <c r="G7730" s="196">
        <f t="shared" si="39"/>
        <v>495</v>
      </c>
      <c r="H7730" s="115" t="s">
        <v>541</v>
      </c>
    </row>
    <row r="7731" spans="1:8" ht="24.75" customHeight="1" x14ac:dyDescent="0.2">
      <c r="A7731" s="41">
        <v>4</v>
      </c>
      <c r="B7731" s="218" t="s">
        <v>23</v>
      </c>
      <c r="C7731" s="194" t="s">
        <v>60</v>
      </c>
      <c r="D7731" s="195">
        <v>1</v>
      </c>
      <c r="E7731" s="194">
        <v>9</v>
      </c>
      <c r="F7731" s="195">
        <v>54</v>
      </c>
      <c r="G7731" s="196">
        <f>+F7731*E7731</f>
        <v>486</v>
      </c>
      <c r="H7731" s="115" t="s">
        <v>541</v>
      </c>
    </row>
    <row r="7732" spans="1:8" ht="24.75" customHeight="1" x14ac:dyDescent="0.2">
      <c r="A7732" s="41">
        <v>5</v>
      </c>
      <c r="B7732" s="218" t="s">
        <v>23</v>
      </c>
      <c r="C7732" s="194" t="s">
        <v>428</v>
      </c>
      <c r="D7732" s="195">
        <v>20</v>
      </c>
      <c r="E7732" s="194">
        <v>21</v>
      </c>
      <c r="F7732" s="195">
        <v>54</v>
      </c>
      <c r="G7732" s="196">
        <f t="shared" si="39"/>
        <v>1134</v>
      </c>
      <c r="H7732" s="115" t="s">
        <v>541</v>
      </c>
    </row>
    <row r="7733" spans="1:8" ht="15.75" x14ac:dyDescent="0.2">
      <c r="A7733" s="11"/>
      <c r="B7733" s="218"/>
      <c r="C7733" s="194"/>
      <c r="D7733" s="195"/>
      <c r="E7733" s="194"/>
      <c r="F7733" s="195"/>
      <c r="G7733" s="196"/>
      <c r="H7733" s="115"/>
    </row>
    <row r="7734" spans="1:8" ht="21" x14ac:dyDescent="0.35">
      <c r="A7734" s="257" t="s">
        <v>13</v>
      </c>
      <c r="B7734" s="258"/>
      <c r="C7734" s="258"/>
      <c r="D7734" s="259"/>
      <c r="E7734" s="222">
        <f>SUM(E7728:E7733)</f>
        <v>90</v>
      </c>
      <c r="F7734" s="223"/>
      <c r="G7734" s="222">
        <f>SUM(G7728:G7733)</f>
        <v>4761</v>
      </c>
      <c r="H7734" s="224"/>
    </row>
    <row r="7743" spans="1:8" ht="18" x14ac:dyDescent="0.25">
      <c r="A7743" s="3" t="s">
        <v>17</v>
      </c>
    </row>
    <row r="7744" spans="1:8" ht="18" x14ac:dyDescent="0.25">
      <c r="A7744" s="3" t="s">
        <v>18</v>
      </c>
    </row>
    <row r="7759" spans="1:7" ht="18" x14ac:dyDescent="0.25">
      <c r="A7759" s="3" t="s">
        <v>0</v>
      </c>
      <c r="B7759" s="4"/>
      <c r="G7759" s="5" t="s">
        <v>557</v>
      </c>
    </row>
    <row r="7760" spans="1:7" ht="18" x14ac:dyDescent="0.25">
      <c r="A7760" s="3"/>
      <c r="B7760" s="3" t="s">
        <v>1</v>
      </c>
      <c r="C7760" s="198"/>
      <c r="D7760" s="3"/>
      <c r="E7760" s="3"/>
      <c r="F7760" s="3"/>
      <c r="G7760" s="3"/>
    </row>
    <row r="7761" spans="1:8" ht="18" x14ac:dyDescent="0.25">
      <c r="A7761" s="3"/>
      <c r="B7761" s="3" t="s">
        <v>2</v>
      </c>
      <c r="C7761" s="198"/>
      <c r="D7761" s="3"/>
      <c r="E7761" s="3"/>
      <c r="F7761" s="3"/>
      <c r="G7761" s="3"/>
    </row>
    <row r="7762" spans="1:8" ht="18" x14ac:dyDescent="0.25">
      <c r="A7762" s="3"/>
      <c r="B7762" s="3"/>
      <c r="C7762" s="198"/>
      <c r="D7762" s="3"/>
      <c r="E7762" s="3"/>
      <c r="F7762" s="3"/>
      <c r="G7762" s="3"/>
    </row>
    <row r="7763" spans="1:8" ht="18" x14ac:dyDescent="0.25">
      <c r="A7763" s="111" t="s">
        <v>3</v>
      </c>
      <c r="B7763" s="5"/>
      <c r="C7763" s="198"/>
      <c r="D7763" s="5"/>
      <c r="E7763" s="3"/>
      <c r="F7763" s="5"/>
      <c r="G7763" s="3"/>
    </row>
    <row r="7764" spans="1:8" ht="18" x14ac:dyDescent="0.25">
      <c r="A7764" s="3"/>
      <c r="B7764" s="3" t="s">
        <v>4</v>
      </c>
      <c r="C7764" s="198"/>
      <c r="D7764" s="3"/>
      <c r="E7764" s="3"/>
      <c r="F7764" s="3"/>
      <c r="G7764" s="3"/>
    </row>
    <row r="7765" spans="1:8" ht="18" x14ac:dyDescent="0.25">
      <c r="A7765" s="3" t="s">
        <v>5</v>
      </c>
      <c r="B7765" s="3"/>
      <c r="C7765" s="198"/>
      <c r="D7765" s="3"/>
      <c r="E7765" s="3"/>
      <c r="F7765" s="3"/>
      <c r="G7765" s="3"/>
    </row>
    <row r="7766" spans="1:8" ht="18" x14ac:dyDescent="0.25">
      <c r="A7766" s="3"/>
      <c r="B7766" s="3"/>
      <c r="C7766" s="198"/>
      <c r="D7766" s="3"/>
      <c r="E7766" s="3"/>
      <c r="F7766" s="3"/>
      <c r="G7766" s="3"/>
    </row>
    <row r="7767" spans="1:8" ht="18" x14ac:dyDescent="0.25">
      <c r="A7767" s="3" t="s">
        <v>6</v>
      </c>
      <c r="B7767" s="3"/>
      <c r="C7767" s="198"/>
      <c r="D7767" s="3"/>
      <c r="E7767" s="3"/>
      <c r="F7767" s="3"/>
      <c r="G7767" s="3"/>
    </row>
    <row r="7768" spans="1:8" ht="15.75" x14ac:dyDescent="0.25">
      <c r="A7768" s="6"/>
      <c r="B7768" s="6"/>
      <c r="C7768" s="199"/>
      <c r="D7768" s="6"/>
      <c r="E7768" s="6"/>
      <c r="F7768" s="6"/>
      <c r="G7768" s="6"/>
    </row>
    <row r="7769" spans="1:8" ht="31.5" x14ac:dyDescent="0.2">
      <c r="A7769" s="7" t="s">
        <v>7</v>
      </c>
      <c r="B7769" s="7" t="s">
        <v>8</v>
      </c>
      <c r="C7769" s="8" t="s">
        <v>9</v>
      </c>
      <c r="D7769" s="7" t="s">
        <v>10</v>
      </c>
      <c r="E7769" s="7" t="s">
        <v>11</v>
      </c>
      <c r="F7769" s="7" t="s">
        <v>489</v>
      </c>
      <c r="G7769" s="8" t="s">
        <v>12</v>
      </c>
      <c r="H7769" s="122" t="s">
        <v>510</v>
      </c>
    </row>
    <row r="7770" spans="1:8" ht="29.25" customHeight="1" x14ac:dyDescent="0.2">
      <c r="A7770" s="41">
        <v>1</v>
      </c>
      <c r="B7770" s="218" t="s">
        <v>293</v>
      </c>
      <c r="C7770" s="194" t="s">
        <v>547</v>
      </c>
      <c r="D7770" s="195">
        <v>87</v>
      </c>
      <c r="E7770" s="194">
        <v>14</v>
      </c>
      <c r="F7770" s="195">
        <v>54</v>
      </c>
      <c r="G7770" s="196">
        <f t="shared" ref="G7770:G7773" si="40">+F7770*E7770</f>
        <v>756</v>
      </c>
      <c r="H7770" s="115" t="s">
        <v>513</v>
      </c>
    </row>
    <row r="7771" spans="1:8" ht="24" customHeight="1" x14ac:dyDescent="0.2">
      <c r="A7771" s="41">
        <v>2</v>
      </c>
      <c r="B7771" s="218" t="s">
        <v>293</v>
      </c>
      <c r="C7771" s="194" t="s">
        <v>558</v>
      </c>
      <c r="D7771" s="195">
        <v>1</v>
      </c>
      <c r="E7771" s="194">
        <v>10</v>
      </c>
      <c r="F7771" s="195">
        <v>45</v>
      </c>
      <c r="G7771" s="196">
        <f t="shared" si="40"/>
        <v>450</v>
      </c>
      <c r="H7771" s="115" t="s">
        <v>513</v>
      </c>
    </row>
    <row r="7772" spans="1:8" ht="24" customHeight="1" x14ac:dyDescent="0.2">
      <c r="A7772" s="41"/>
      <c r="B7772" s="218"/>
      <c r="C7772" s="194"/>
      <c r="D7772" s="195"/>
      <c r="E7772" s="194"/>
      <c r="F7772" s="195"/>
      <c r="G7772" s="196"/>
      <c r="H7772" s="115"/>
    </row>
    <row r="7773" spans="1:8" ht="27.75" customHeight="1" x14ac:dyDescent="0.2">
      <c r="A7773" s="41">
        <v>1</v>
      </c>
      <c r="B7773" s="218" t="s">
        <v>182</v>
      </c>
      <c r="C7773" s="194" t="s">
        <v>559</v>
      </c>
      <c r="D7773" s="195">
        <v>87</v>
      </c>
      <c r="E7773" s="194">
        <v>10</v>
      </c>
      <c r="F7773" s="195">
        <v>54</v>
      </c>
      <c r="G7773" s="196">
        <f t="shared" si="40"/>
        <v>540</v>
      </c>
      <c r="H7773" s="115" t="s">
        <v>560</v>
      </c>
    </row>
    <row r="7774" spans="1:8" ht="27.75" customHeight="1" x14ac:dyDescent="0.2">
      <c r="A7774" s="41">
        <v>2</v>
      </c>
      <c r="B7774" s="218" t="s">
        <v>182</v>
      </c>
      <c r="C7774" s="194" t="s">
        <v>558</v>
      </c>
      <c r="D7774" s="195">
        <v>1</v>
      </c>
      <c r="E7774" s="194">
        <v>15</v>
      </c>
      <c r="F7774" s="195">
        <v>45</v>
      </c>
      <c r="G7774" s="196">
        <f>+F7774*E7774</f>
        <v>675</v>
      </c>
      <c r="H7774" s="115" t="s">
        <v>560</v>
      </c>
    </row>
    <row r="7775" spans="1:8" ht="27.75" customHeight="1" x14ac:dyDescent="0.2">
      <c r="A7775" s="41">
        <v>3</v>
      </c>
      <c r="B7775" s="218" t="s">
        <v>182</v>
      </c>
      <c r="C7775" s="194" t="s">
        <v>60</v>
      </c>
      <c r="D7775" s="195">
        <v>1</v>
      </c>
      <c r="E7775" s="194">
        <v>5</v>
      </c>
      <c r="F7775" s="195">
        <v>45</v>
      </c>
      <c r="G7775" s="196">
        <f t="shared" ref="G7775" si="41">+F7775*E7775</f>
        <v>225</v>
      </c>
      <c r="H7775" s="115" t="s">
        <v>560</v>
      </c>
    </row>
    <row r="7776" spans="1:8" ht="24" customHeight="1" x14ac:dyDescent="0.2">
      <c r="A7776" s="41"/>
      <c r="B7776" s="218"/>
      <c r="C7776" s="194"/>
      <c r="D7776" s="195"/>
      <c r="E7776" s="194"/>
      <c r="F7776" s="195"/>
      <c r="G7776" s="196"/>
      <c r="H7776" s="115"/>
    </row>
    <row r="7777" spans="1:8" ht="32.25" customHeight="1" x14ac:dyDescent="0.2">
      <c r="A7777" s="41">
        <v>1</v>
      </c>
      <c r="B7777" s="218" t="s">
        <v>229</v>
      </c>
      <c r="C7777" s="194" t="s">
        <v>493</v>
      </c>
      <c r="D7777" s="195">
        <v>87</v>
      </c>
      <c r="E7777" s="194">
        <v>27</v>
      </c>
      <c r="F7777" s="195">
        <v>54</v>
      </c>
      <c r="G7777" s="196">
        <f>+F7777*E7777</f>
        <v>1458</v>
      </c>
      <c r="H7777" s="115" t="s">
        <v>499</v>
      </c>
    </row>
    <row r="7778" spans="1:8" ht="32.25" customHeight="1" x14ac:dyDescent="0.2">
      <c r="A7778" s="41">
        <v>2</v>
      </c>
      <c r="B7778" s="218" t="s">
        <v>229</v>
      </c>
      <c r="C7778" s="194" t="s">
        <v>558</v>
      </c>
      <c r="D7778" s="195">
        <v>1</v>
      </c>
      <c r="E7778" s="194">
        <v>25</v>
      </c>
      <c r="F7778" s="195">
        <v>45</v>
      </c>
      <c r="G7778" s="196">
        <f>+F7778*E7778</f>
        <v>1125</v>
      </c>
      <c r="H7778" s="115" t="s">
        <v>499</v>
      </c>
    </row>
    <row r="7779" spans="1:8" ht="32.25" customHeight="1" x14ac:dyDescent="0.2">
      <c r="A7779" s="41">
        <v>3</v>
      </c>
      <c r="B7779" s="218" t="s">
        <v>26</v>
      </c>
      <c r="C7779" s="194" t="s">
        <v>309</v>
      </c>
      <c r="D7779" s="195">
        <v>1</v>
      </c>
      <c r="E7779" s="194">
        <v>10</v>
      </c>
      <c r="F7779" s="195">
        <v>45</v>
      </c>
      <c r="G7779" s="196">
        <f>+F7779*E7779</f>
        <v>450</v>
      </c>
      <c r="H7779" s="115" t="s">
        <v>499</v>
      </c>
    </row>
    <row r="7780" spans="1:8" ht="15.75" x14ac:dyDescent="0.2">
      <c r="A7780" s="11"/>
      <c r="B7780" s="218"/>
      <c r="C7780" s="194"/>
      <c r="D7780" s="195"/>
      <c r="E7780" s="194"/>
      <c r="F7780" s="195"/>
      <c r="G7780" s="196"/>
      <c r="H7780" s="115"/>
    </row>
    <row r="7781" spans="1:8" ht="21" x14ac:dyDescent="0.35">
      <c r="A7781" s="257" t="s">
        <v>13</v>
      </c>
      <c r="B7781" s="258"/>
      <c r="C7781" s="258"/>
      <c r="D7781" s="259"/>
      <c r="E7781" s="222">
        <f>SUM(E7770:E7780)</f>
        <v>116</v>
      </c>
      <c r="F7781" s="223"/>
      <c r="G7781" s="222">
        <f>SUM(G7770:G7780)</f>
        <v>5679</v>
      </c>
      <c r="H7781" s="224"/>
    </row>
    <row r="7790" spans="1:8" ht="18" x14ac:dyDescent="0.25">
      <c r="A7790" s="3" t="s">
        <v>17</v>
      </c>
    </row>
    <row r="7791" spans="1:8" ht="18" x14ac:dyDescent="0.25">
      <c r="A7791" s="3" t="s">
        <v>18</v>
      </c>
    </row>
    <row r="7796" spans="1:8" ht="18" x14ac:dyDescent="0.25">
      <c r="A7796" s="3" t="s">
        <v>0</v>
      </c>
      <c r="B7796" s="4"/>
      <c r="G7796" s="5" t="s">
        <v>561</v>
      </c>
    </row>
    <row r="7797" spans="1:8" ht="18" x14ac:dyDescent="0.25">
      <c r="A7797" s="3"/>
      <c r="B7797" s="3" t="s">
        <v>1</v>
      </c>
      <c r="C7797" s="198"/>
      <c r="D7797" s="3"/>
      <c r="E7797" s="3"/>
      <c r="F7797" s="3"/>
      <c r="G7797" s="3"/>
    </row>
    <row r="7798" spans="1:8" ht="18" x14ac:dyDescent="0.25">
      <c r="A7798" s="3"/>
      <c r="B7798" s="3" t="s">
        <v>2</v>
      </c>
      <c r="C7798" s="198"/>
      <c r="D7798" s="3"/>
      <c r="E7798" s="3"/>
      <c r="F7798" s="3"/>
      <c r="G7798" s="3"/>
    </row>
    <row r="7799" spans="1:8" ht="18" x14ac:dyDescent="0.25">
      <c r="A7799" s="3"/>
      <c r="B7799" s="3"/>
      <c r="C7799" s="198"/>
      <c r="D7799" s="3"/>
      <c r="E7799" s="3"/>
      <c r="F7799" s="3"/>
      <c r="G7799" s="3"/>
    </row>
    <row r="7800" spans="1:8" ht="18" x14ac:dyDescent="0.25">
      <c r="A7800" s="111" t="s">
        <v>3</v>
      </c>
      <c r="B7800" s="5"/>
      <c r="C7800" s="198"/>
      <c r="D7800" s="5"/>
      <c r="E7800" s="3"/>
      <c r="F7800" s="5"/>
      <c r="G7800" s="3"/>
    </row>
    <row r="7801" spans="1:8" ht="18" x14ac:dyDescent="0.25">
      <c r="A7801" s="3"/>
      <c r="B7801" s="3" t="s">
        <v>4</v>
      </c>
      <c r="C7801" s="198"/>
      <c r="D7801" s="3"/>
      <c r="E7801" s="3"/>
      <c r="F7801" s="3"/>
      <c r="G7801" s="3"/>
    </row>
    <row r="7802" spans="1:8" ht="18" x14ac:dyDescent="0.25">
      <c r="A7802" s="3" t="s">
        <v>5</v>
      </c>
      <c r="B7802" s="3"/>
      <c r="C7802" s="198"/>
      <c r="D7802" s="3"/>
      <c r="E7802" s="3"/>
      <c r="F7802" s="3"/>
      <c r="G7802" s="3"/>
    </row>
    <row r="7803" spans="1:8" ht="18" x14ac:dyDescent="0.25">
      <c r="A7803" s="3"/>
      <c r="B7803" s="3"/>
      <c r="C7803" s="198"/>
      <c r="D7803" s="3"/>
      <c r="E7803" s="3"/>
      <c r="F7803" s="3"/>
      <c r="G7803" s="3"/>
    </row>
    <row r="7804" spans="1:8" ht="18" x14ac:dyDescent="0.25">
      <c r="A7804" s="3" t="s">
        <v>6</v>
      </c>
      <c r="B7804" s="3"/>
      <c r="C7804" s="198"/>
      <c r="D7804" s="3"/>
      <c r="E7804" s="3"/>
      <c r="F7804" s="3"/>
      <c r="G7804" s="3"/>
    </row>
    <row r="7805" spans="1:8" ht="15.75" x14ac:dyDescent="0.25">
      <c r="A7805" s="6"/>
      <c r="B7805" s="6"/>
      <c r="C7805" s="199"/>
      <c r="D7805" s="6"/>
      <c r="E7805" s="6"/>
      <c r="F7805" s="6"/>
      <c r="G7805" s="6"/>
    </row>
    <row r="7806" spans="1:8" ht="31.5" x14ac:dyDescent="0.2">
      <c r="A7806" s="7" t="s">
        <v>7</v>
      </c>
      <c r="B7806" s="7" t="s">
        <v>8</v>
      </c>
      <c r="C7806" s="8" t="s">
        <v>9</v>
      </c>
      <c r="D7806" s="7" t="s">
        <v>10</v>
      </c>
      <c r="E7806" s="7" t="s">
        <v>11</v>
      </c>
      <c r="F7806" s="7" t="s">
        <v>489</v>
      </c>
      <c r="G7806" s="8" t="s">
        <v>12</v>
      </c>
      <c r="H7806" s="122" t="s">
        <v>510</v>
      </c>
    </row>
    <row r="7807" spans="1:8" ht="15.75" x14ac:dyDescent="0.2">
      <c r="A7807" s="41">
        <v>1</v>
      </c>
      <c r="B7807" s="218" t="s">
        <v>556</v>
      </c>
      <c r="C7807" s="194" t="s">
        <v>60</v>
      </c>
      <c r="D7807" s="195">
        <v>1</v>
      </c>
      <c r="E7807" s="194">
        <v>15</v>
      </c>
      <c r="F7807" s="195">
        <v>45</v>
      </c>
      <c r="G7807" s="196">
        <f t="shared" ref="G7807" si="42">+F7807*E7807</f>
        <v>675</v>
      </c>
      <c r="H7807" s="115" t="s">
        <v>513</v>
      </c>
    </row>
    <row r="7808" spans="1:8" ht="15.75" x14ac:dyDescent="0.2">
      <c r="A7808" s="41"/>
      <c r="B7808" s="218"/>
      <c r="C7808" s="194"/>
      <c r="D7808" s="195"/>
      <c r="E7808" s="194"/>
      <c r="F7808" s="195"/>
      <c r="G7808" s="196"/>
      <c r="H7808" s="115"/>
    </row>
    <row r="7809" spans="1:8" ht="15.75" x14ac:dyDescent="0.2">
      <c r="A7809" s="41"/>
      <c r="B7809" s="218"/>
      <c r="C7809" s="194"/>
      <c r="D7809" s="195"/>
      <c r="E7809" s="194"/>
      <c r="F7809" s="195"/>
      <c r="G7809" s="196"/>
      <c r="H7809" s="115"/>
    </row>
    <row r="7810" spans="1:8" ht="15.75" x14ac:dyDescent="0.2">
      <c r="A7810" s="41"/>
      <c r="B7810" s="218"/>
      <c r="C7810" s="194"/>
      <c r="D7810" s="195"/>
      <c r="E7810" s="194"/>
      <c r="F7810" s="195"/>
      <c r="G7810" s="196"/>
      <c r="H7810" s="115"/>
    </row>
    <row r="7811" spans="1:8" ht="21" x14ac:dyDescent="0.35">
      <c r="A7811" s="257" t="s">
        <v>13</v>
      </c>
      <c r="B7811" s="258"/>
      <c r="C7811" s="258"/>
      <c r="D7811" s="259"/>
      <c r="E7811" s="222">
        <f>SUM(E7807:E7807)</f>
        <v>15</v>
      </c>
      <c r="F7811" s="223"/>
      <c r="G7811" s="222">
        <f>SUM(G7807:G7807)</f>
        <v>675</v>
      </c>
      <c r="H7811" s="224"/>
    </row>
    <row r="7820" spans="1:8" ht="18" x14ac:dyDescent="0.25">
      <c r="A7820" s="3" t="s">
        <v>17</v>
      </c>
    </row>
    <row r="7821" spans="1:8" ht="18" x14ac:dyDescent="0.25">
      <c r="A7821" s="3" t="s">
        <v>18</v>
      </c>
    </row>
    <row r="7842" spans="1:8" ht="18" x14ac:dyDescent="0.25">
      <c r="A7842" s="3" t="s">
        <v>0</v>
      </c>
      <c r="B7842" s="4"/>
      <c r="G7842" s="5" t="s">
        <v>561</v>
      </c>
    </row>
    <row r="7843" spans="1:8" ht="18" x14ac:dyDescent="0.25">
      <c r="A7843" s="3"/>
      <c r="B7843" s="3" t="s">
        <v>1</v>
      </c>
      <c r="C7843" s="198"/>
      <c r="D7843" s="3"/>
      <c r="E7843" s="3"/>
      <c r="F7843" s="3"/>
      <c r="G7843" s="3"/>
    </row>
    <row r="7844" spans="1:8" ht="18" x14ac:dyDescent="0.25">
      <c r="A7844" s="3"/>
      <c r="B7844" s="3" t="s">
        <v>2</v>
      </c>
      <c r="C7844" s="198"/>
      <c r="D7844" s="3"/>
      <c r="E7844" s="3"/>
      <c r="F7844" s="3"/>
      <c r="G7844" s="3"/>
    </row>
    <row r="7845" spans="1:8" ht="18" x14ac:dyDescent="0.25">
      <c r="A7845" s="3"/>
      <c r="B7845" s="3"/>
      <c r="C7845" s="198"/>
      <c r="D7845" s="3"/>
      <c r="E7845" s="3"/>
      <c r="F7845" s="3"/>
      <c r="G7845" s="3"/>
    </row>
    <row r="7846" spans="1:8" ht="18" x14ac:dyDescent="0.25">
      <c r="A7846" s="111" t="s">
        <v>3</v>
      </c>
      <c r="B7846" s="5"/>
      <c r="C7846" s="198"/>
      <c r="D7846" s="5"/>
      <c r="E7846" s="3"/>
      <c r="F7846" s="5"/>
      <c r="G7846" s="3"/>
    </row>
    <row r="7847" spans="1:8" ht="18" x14ac:dyDescent="0.25">
      <c r="A7847" s="3"/>
      <c r="B7847" s="3" t="s">
        <v>4</v>
      </c>
      <c r="C7847" s="198"/>
      <c r="D7847" s="3"/>
      <c r="E7847" s="3"/>
      <c r="F7847" s="3"/>
      <c r="G7847" s="3"/>
    </row>
    <row r="7848" spans="1:8" ht="18" x14ac:dyDescent="0.25">
      <c r="A7848" s="3" t="s">
        <v>5</v>
      </c>
      <c r="B7848" s="3"/>
      <c r="C7848" s="198"/>
      <c r="D7848" s="3"/>
      <c r="E7848" s="3"/>
      <c r="F7848" s="3"/>
      <c r="G7848" s="3"/>
    </row>
    <row r="7849" spans="1:8" ht="18" x14ac:dyDescent="0.25">
      <c r="A7849" s="3"/>
      <c r="B7849" s="3"/>
      <c r="C7849" s="198"/>
      <c r="D7849" s="3"/>
      <c r="E7849" s="3"/>
      <c r="F7849" s="3"/>
      <c r="G7849" s="3"/>
    </row>
    <row r="7850" spans="1:8" ht="18" x14ac:dyDescent="0.25">
      <c r="A7850" s="3" t="s">
        <v>6</v>
      </c>
      <c r="B7850" s="3"/>
      <c r="C7850" s="198"/>
      <c r="D7850" s="3"/>
      <c r="E7850" s="3"/>
      <c r="F7850" s="3"/>
      <c r="G7850" s="3"/>
    </row>
    <row r="7851" spans="1:8" ht="15.75" x14ac:dyDescent="0.25">
      <c r="A7851" s="6"/>
      <c r="B7851" s="6"/>
      <c r="C7851" s="199"/>
      <c r="D7851" s="6"/>
      <c r="E7851" s="6"/>
      <c r="F7851" s="6"/>
      <c r="G7851" s="6"/>
    </row>
    <row r="7852" spans="1:8" ht="31.5" x14ac:dyDescent="0.2">
      <c r="A7852" s="7" t="s">
        <v>7</v>
      </c>
      <c r="B7852" s="7" t="s">
        <v>8</v>
      </c>
      <c r="C7852" s="8" t="s">
        <v>9</v>
      </c>
      <c r="D7852" s="7" t="s">
        <v>10</v>
      </c>
      <c r="E7852" s="7" t="s">
        <v>11</v>
      </c>
      <c r="F7852" s="7" t="s">
        <v>489</v>
      </c>
      <c r="G7852" s="8" t="s">
        <v>12</v>
      </c>
      <c r="H7852" s="122" t="s">
        <v>510</v>
      </c>
    </row>
    <row r="7853" spans="1:8" ht="15.75" x14ac:dyDescent="0.2">
      <c r="A7853" s="41"/>
      <c r="B7853" s="218"/>
      <c r="C7853" s="194"/>
      <c r="D7853" s="195"/>
      <c r="E7853" s="194"/>
      <c r="F7853" s="195"/>
      <c r="G7853" s="196"/>
      <c r="H7853" s="115"/>
    </row>
    <row r="7854" spans="1:8" ht="15.75" x14ac:dyDescent="0.2">
      <c r="A7854" s="41">
        <v>1</v>
      </c>
      <c r="B7854" s="218" t="s">
        <v>23</v>
      </c>
      <c r="C7854" s="194" t="s">
        <v>60</v>
      </c>
      <c r="D7854" s="195">
        <v>1</v>
      </c>
      <c r="E7854" s="194">
        <v>15</v>
      </c>
      <c r="F7854" s="195">
        <v>45</v>
      </c>
      <c r="G7854" s="196">
        <f t="shared" ref="G7854" si="43">+F7854*E7854</f>
        <v>675</v>
      </c>
      <c r="H7854" s="115" t="s">
        <v>519</v>
      </c>
    </row>
    <row r="7855" spans="1:8" ht="15.75" x14ac:dyDescent="0.2">
      <c r="A7855" s="41"/>
      <c r="B7855" s="218"/>
      <c r="C7855" s="194"/>
      <c r="D7855" s="195"/>
      <c r="E7855" s="194"/>
      <c r="F7855" s="195"/>
      <c r="G7855" s="196"/>
      <c r="H7855" s="115"/>
    </row>
    <row r="7856" spans="1:8" ht="15.75" x14ac:dyDescent="0.2">
      <c r="A7856" s="41"/>
      <c r="B7856" s="218"/>
      <c r="C7856" s="194"/>
      <c r="D7856" s="195"/>
      <c r="E7856" s="194"/>
      <c r="F7856" s="195"/>
      <c r="G7856" s="196"/>
      <c r="H7856" s="115"/>
    </row>
    <row r="7857" spans="1:8" ht="21" x14ac:dyDescent="0.35">
      <c r="A7857" s="257" t="s">
        <v>13</v>
      </c>
      <c r="B7857" s="258"/>
      <c r="C7857" s="258"/>
      <c r="D7857" s="259"/>
      <c r="E7857" s="222">
        <f>SUM(E7853:E7853)</f>
        <v>0</v>
      </c>
      <c r="F7857" s="223"/>
      <c r="G7857" s="222">
        <f>SUM(G7853:G7853)</f>
        <v>0</v>
      </c>
      <c r="H7857" s="224"/>
    </row>
    <row r="7866" spans="1:8" ht="18" x14ac:dyDescent="0.25">
      <c r="A7866" s="3" t="s">
        <v>17</v>
      </c>
    </row>
    <row r="7867" spans="1:8" ht="18" x14ac:dyDescent="0.25">
      <c r="A7867" s="3" t="s">
        <v>18</v>
      </c>
    </row>
    <row r="7887" spans="1:7" ht="18" x14ac:dyDescent="0.25">
      <c r="A7887" s="3" t="s">
        <v>0</v>
      </c>
      <c r="B7887" s="4"/>
      <c r="G7887" s="5" t="s">
        <v>561</v>
      </c>
    </row>
    <row r="7888" spans="1:7" ht="18" x14ac:dyDescent="0.25">
      <c r="A7888" s="3"/>
      <c r="B7888" s="3" t="s">
        <v>1</v>
      </c>
      <c r="C7888" s="198"/>
      <c r="D7888" s="3"/>
      <c r="E7888" s="3"/>
      <c r="F7888" s="3"/>
      <c r="G7888" s="3"/>
    </row>
    <row r="7889" spans="1:8" ht="18" x14ac:dyDescent="0.25">
      <c r="A7889" s="3"/>
      <c r="B7889" s="3" t="s">
        <v>2</v>
      </c>
      <c r="C7889" s="198"/>
      <c r="D7889" s="3"/>
      <c r="E7889" s="3"/>
      <c r="F7889" s="3"/>
      <c r="G7889" s="3"/>
    </row>
    <row r="7890" spans="1:8" ht="18" x14ac:dyDescent="0.25">
      <c r="A7890" s="3"/>
      <c r="B7890" s="3"/>
      <c r="C7890" s="198"/>
      <c r="D7890" s="3"/>
      <c r="E7890" s="3"/>
      <c r="F7890" s="3"/>
      <c r="G7890" s="3"/>
    </row>
    <row r="7891" spans="1:8" ht="18" x14ac:dyDescent="0.25">
      <c r="A7891" s="111" t="s">
        <v>3</v>
      </c>
      <c r="B7891" s="5"/>
      <c r="C7891" s="198"/>
      <c r="D7891" s="5"/>
      <c r="E7891" s="3"/>
      <c r="F7891" s="5"/>
      <c r="G7891" s="3"/>
    </row>
    <row r="7892" spans="1:8" ht="18" x14ac:dyDescent="0.25">
      <c r="A7892" s="3"/>
      <c r="B7892" s="3" t="s">
        <v>4</v>
      </c>
      <c r="C7892" s="198"/>
      <c r="D7892" s="3"/>
      <c r="E7892" s="3"/>
      <c r="F7892" s="3"/>
      <c r="G7892" s="3"/>
    </row>
    <row r="7893" spans="1:8" ht="18" x14ac:dyDescent="0.25">
      <c r="A7893" s="3" t="s">
        <v>5</v>
      </c>
      <c r="B7893" s="3"/>
      <c r="C7893" s="198"/>
      <c r="D7893" s="3"/>
      <c r="E7893" s="3"/>
      <c r="F7893" s="3"/>
      <c r="G7893" s="3"/>
    </row>
    <row r="7894" spans="1:8" ht="18" x14ac:dyDescent="0.25">
      <c r="A7894" s="3"/>
      <c r="B7894" s="3"/>
      <c r="C7894" s="198"/>
      <c r="D7894" s="3"/>
      <c r="E7894" s="3"/>
      <c r="F7894" s="3"/>
      <c r="G7894" s="3"/>
    </row>
    <row r="7895" spans="1:8" ht="18" x14ac:dyDescent="0.25">
      <c r="A7895" s="3" t="s">
        <v>6</v>
      </c>
      <c r="B7895" s="3"/>
      <c r="C7895" s="198"/>
      <c r="D7895" s="3"/>
      <c r="E7895" s="3"/>
      <c r="F7895" s="3"/>
      <c r="G7895" s="3"/>
    </row>
    <row r="7896" spans="1:8" ht="15.75" x14ac:dyDescent="0.25">
      <c r="A7896" s="6"/>
      <c r="B7896" s="6"/>
      <c r="C7896" s="199"/>
      <c r="D7896" s="6"/>
      <c r="E7896" s="6"/>
      <c r="F7896" s="6"/>
      <c r="G7896" s="6"/>
    </row>
    <row r="7897" spans="1:8" ht="31.5" x14ac:dyDescent="0.2">
      <c r="A7897" s="7" t="s">
        <v>7</v>
      </c>
      <c r="B7897" s="7" t="s">
        <v>8</v>
      </c>
      <c r="C7897" s="8" t="s">
        <v>9</v>
      </c>
      <c r="D7897" s="7" t="s">
        <v>10</v>
      </c>
      <c r="E7897" s="7" t="s">
        <v>11</v>
      </c>
      <c r="F7897" s="7" t="s">
        <v>546</v>
      </c>
      <c r="G7897" s="8" t="s">
        <v>12</v>
      </c>
      <c r="H7897" s="122" t="s">
        <v>510</v>
      </c>
    </row>
    <row r="7898" spans="1:8" ht="15.75" x14ac:dyDescent="0.2">
      <c r="A7898" s="41"/>
      <c r="B7898" s="218"/>
      <c r="C7898" s="194"/>
      <c r="D7898" s="195"/>
      <c r="E7898" s="194"/>
      <c r="F7898" s="195"/>
      <c r="G7898" s="196"/>
      <c r="H7898" s="115"/>
    </row>
    <row r="7899" spans="1:8" ht="15.75" x14ac:dyDescent="0.2">
      <c r="A7899" s="41">
        <v>1</v>
      </c>
      <c r="B7899" s="218" t="s">
        <v>23</v>
      </c>
      <c r="C7899" s="194" t="s">
        <v>562</v>
      </c>
      <c r="D7899" s="195">
        <v>87</v>
      </c>
      <c r="E7899" s="194">
        <v>1</v>
      </c>
      <c r="F7899" s="195">
        <v>300</v>
      </c>
      <c r="G7899" s="196">
        <f>+F7899*E7899</f>
        <v>300</v>
      </c>
      <c r="H7899" s="115" t="s">
        <v>519</v>
      </c>
    </row>
    <row r="7900" spans="1:8" ht="15.75" x14ac:dyDescent="0.2">
      <c r="A7900" s="41"/>
      <c r="B7900" s="218"/>
      <c r="C7900" s="194"/>
      <c r="D7900" s="195"/>
      <c r="E7900" s="194"/>
      <c r="F7900" s="195"/>
      <c r="G7900" s="196"/>
      <c r="H7900" s="115"/>
    </row>
    <row r="7901" spans="1:8" ht="15.75" x14ac:dyDescent="0.2">
      <c r="A7901" s="41"/>
      <c r="B7901" s="218"/>
      <c r="C7901" s="194"/>
      <c r="D7901" s="195"/>
      <c r="E7901" s="194"/>
      <c r="F7901" s="195"/>
      <c r="G7901" s="196"/>
      <c r="H7901" s="115"/>
    </row>
    <row r="7902" spans="1:8" ht="21" x14ac:dyDescent="0.35">
      <c r="A7902" s="257" t="s">
        <v>13</v>
      </c>
      <c r="B7902" s="258"/>
      <c r="C7902" s="258"/>
      <c r="D7902" s="259"/>
      <c r="E7902" s="222">
        <v>1</v>
      </c>
      <c r="F7902" s="223"/>
      <c r="G7902" s="222">
        <v>300</v>
      </c>
      <c r="H7902" s="224"/>
    </row>
    <row r="7911" spans="1:1" ht="18" x14ac:dyDescent="0.25">
      <c r="A7911" s="3" t="s">
        <v>17</v>
      </c>
    </row>
    <row r="7912" spans="1:1" ht="18" x14ac:dyDescent="0.25">
      <c r="A7912" s="3" t="s">
        <v>18</v>
      </c>
    </row>
    <row r="7934" spans="1:7" ht="15.75" x14ac:dyDescent="0.25">
      <c r="A7934" s="1" t="s">
        <v>525</v>
      </c>
      <c r="C7934" s="216">
        <v>182</v>
      </c>
    </row>
    <row r="7935" spans="1:7" x14ac:dyDescent="0.2">
      <c r="C7935" s="197" t="s">
        <v>528</v>
      </c>
    </row>
    <row r="7936" spans="1:7" ht="18" x14ac:dyDescent="0.25">
      <c r="A7936" s="3" t="s">
        <v>0</v>
      </c>
      <c r="B7936" s="4"/>
      <c r="G7936" s="5" t="s">
        <v>561</v>
      </c>
    </row>
    <row r="7937" spans="1:8" ht="18" x14ac:dyDescent="0.25">
      <c r="A7937" s="3"/>
      <c r="B7937" s="3" t="s">
        <v>1</v>
      </c>
      <c r="C7937" s="198"/>
      <c r="D7937" s="3"/>
      <c r="E7937" s="3"/>
      <c r="F7937" s="3"/>
      <c r="G7937" s="3"/>
    </row>
    <row r="7938" spans="1:8" ht="18" x14ac:dyDescent="0.25">
      <c r="A7938" s="3"/>
      <c r="B7938" s="3" t="s">
        <v>2</v>
      </c>
      <c r="C7938" s="198"/>
      <c r="D7938" s="3"/>
      <c r="E7938" s="3"/>
      <c r="F7938" s="3"/>
      <c r="G7938" s="3"/>
    </row>
    <row r="7939" spans="1:8" ht="18" x14ac:dyDescent="0.25">
      <c r="A7939" s="3"/>
      <c r="B7939" s="3"/>
      <c r="C7939" s="198"/>
      <c r="D7939" s="3"/>
      <c r="E7939" s="3"/>
      <c r="F7939" s="3"/>
      <c r="G7939" s="3"/>
    </row>
    <row r="7940" spans="1:8" ht="18" x14ac:dyDescent="0.25">
      <c r="A7940" s="111" t="s">
        <v>3</v>
      </c>
      <c r="B7940" s="5"/>
      <c r="C7940" s="198"/>
      <c r="D7940" s="5"/>
      <c r="E7940" s="3"/>
      <c r="F7940" s="5"/>
      <c r="G7940" s="3"/>
    </row>
    <row r="7941" spans="1:8" ht="18" x14ac:dyDescent="0.25">
      <c r="A7941" s="3"/>
      <c r="B7941" s="3" t="s">
        <v>4</v>
      </c>
      <c r="C7941" s="198"/>
      <c r="D7941" s="3"/>
      <c r="E7941" s="3"/>
      <c r="F7941" s="3"/>
      <c r="G7941" s="3"/>
    </row>
    <row r="7942" spans="1:8" ht="18" x14ac:dyDescent="0.25">
      <c r="A7942" s="3" t="s">
        <v>5</v>
      </c>
      <c r="B7942" s="3"/>
      <c r="C7942" s="198"/>
      <c r="D7942" s="3"/>
      <c r="E7942" s="3"/>
      <c r="F7942" s="3"/>
      <c r="G7942" s="3"/>
    </row>
    <row r="7943" spans="1:8" ht="18" x14ac:dyDescent="0.25">
      <c r="A7943" s="3"/>
      <c r="B7943" s="3"/>
      <c r="C7943" s="198"/>
      <c r="D7943" s="3"/>
      <c r="E7943" s="3"/>
      <c r="F7943" s="3"/>
      <c r="G7943" s="3"/>
    </row>
    <row r="7944" spans="1:8" ht="18" x14ac:dyDescent="0.25">
      <c r="A7944" s="3" t="s">
        <v>6</v>
      </c>
      <c r="B7944" s="3"/>
      <c r="C7944" s="198"/>
      <c r="D7944" s="3"/>
      <c r="E7944" s="3"/>
      <c r="F7944" s="3"/>
      <c r="G7944" s="3"/>
    </row>
    <row r="7945" spans="1:8" ht="15.75" x14ac:dyDescent="0.25">
      <c r="A7945" s="6"/>
      <c r="B7945" s="6"/>
      <c r="C7945" s="199"/>
      <c r="D7945" s="6"/>
      <c r="E7945" s="6"/>
      <c r="F7945" s="6"/>
      <c r="G7945" s="6"/>
    </row>
    <row r="7946" spans="1:8" ht="31.5" x14ac:dyDescent="0.2">
      <c r="A7946" s="7" t="s">
        <v>7</v>
      </c>
      <c r="B7946" s="7" t="s">
        <v>8</v>
      </c>
      <c r="C7946" s="8" t="s">
        <v>9</v>
      </c>
      <c r="D7946" s="7" t="s">
        <v>10</v>
      </c>
      <c r="E7946" s="7" t="s">
        <v>11</v>
      </c>
      <c r="F7946" s="7" t="s">
        <v>489</v>
      </c>
      <c r="G7946" s="8" t="s">
        <v>12</v>
      </c>
      <c r="H7946" s="122" t="s">
        <v>510</v>
      </c>
    </row>
    <row r="7947" spans="1:8" ht="27.75" customHeight="1" x14ac:dyDescent="0.2">
      <c r="A7947" s="11">
        <v>1</v>
      </c>
      <c r="B7947" s="218" t="s">
        <v>333</v>
      </c>
      <c r="C7947" s="194" t="s">
        <v>311</v>
      </c>
      <c r="D7947" s="195">
        <v>175</v>
      </c>
      <c r="E7947" s="194">
        <v>5</v>
      </c>
      <c r="F7947" s="195">
        <v>54</v>
      </c>
      <c r="G7947" s="196">
        <f t="shared" ref="G7947:G7952" si="44">+F7947*E7947</f>
        <v>270</v>
      </c>
      <c r="H7947" s="115" t="s">
        <v>499</v>
      </c>
    </row>
    <row r="7948" spans="1:8" ht="27.75" customHeight="1" x14ac:dyDescent="0.2">
      <c r="A7948" s="11">
        <v>2</v>
      </c>
      <c r="B7948" s="218" t="s">
        <v>333</v>
      </c>
      <c r="C7948" s="194" t="s">
        <v>542</v>
      </c>
      <c r="D7948" s="195">
        <v>125</v>
      </c>
      <c r="E7948" s="194">
        <v>10</v>
      </c>
      <c r="F7948" s="195">
        <v>54</v>
      </c>
      <c r="G7948" s="196">
        <f t="shared" si="44"/>
        <v>540</v>
      </c>
      <c r="H7948" s="115" t="s">
        <v>499</v>
      </c>
    </row>
    <row r="7949" spans="1:8" ht="27.75" customHeight="1" x14ac:dyDescent="0.2">
      <c r="A7949" s="11">
        <v>3</v>
      </c>
      <c r="B7949" s="218" t="s">
        <v>333</v>
      </c>
      <c r="C7949" s="194" t="s">
        <v>563</v>
      </c>
      <c r="D7949" s="195">
        <v>1</v>
      </c>
      <c r="E7949" s="194">
        <v>5</v>
      </c>
      <c r="F7949" s="195">
        <v>45</v>
      </c>
      <c r="G7949" s="196">
        <f t="shared" si="44"/>
        <v>225</v>
      </c>
      <c r="H7949" s="115" t="s">
        <v>499</v>
      </c>
    </row>
    <row r="7950" spans="1:8" ht="27.75" customHeight="1" x14ac:dyDescent="0.2">
      <c r="A7950" s="11">
        <v>4</v>
      </c>
      <c r="B7950" s="218" t="s">
        <v>564</v>
      </c>
      <c r="C7950" s="194" t="s">
        <v>52</v>
      </c>
      <c r="D7950" s="195">
        <v>1</v>
      </c>
      <c r="E7950" s="194">
        <v>10</v>
      </c>
      <c r="F7950" s="195">
        <v>45</v>
      </c>
      <c r="G7950" s="196">
        <f t="shared" si="44"/>
        <v>450</v>
      </c>
      <c r="H7950" s="115" t="s">
        <v>499</v>
      </c>
    </row>
    <row r="7951" spans="1:8" ht="27.75" customHeight="1" x14ac:dyDescent="0.2">
      <c r="A7951" s="11">
        <v>5</v>
      </c>
      <c r="B7951" s="218" t="s">
        <v>229</v>
      </c>
      <c r="C7951" s="194" t="s">
        <v>24</v>
      </c>
      <c r="D7951" s="195">
        <v>87</v>
      </c>
      <c r="E7951" s="194">
        <v>54</v>
      </c>
      <c r="F7951" s="195">
        <v>54</v>
      </c>
      <c r="G7951" s="196">
        <f t="shared" si="44"/>
        <v>2916</v>
      </c>
      <c r="H7951" s="115" t="s">
        <v>499</v>
      </c>
    </row>
    <row r="7952" spans="1:8" ht="27.75" customHeight="1" x14ac:dyDescent="0.2">
      <c r="A7952" s="11">
        <v>6</v>
      </c>
      <c r="B7952" s="218" t="s">
        <v>26</v>
      </c>
      <c r="C7952" s="194" t="s">
        <v>542</v>
      </c>
      <c r="D7952" s="195">
        <v>125</v>
      </c>
      <c r="E7952" s="194">
        <v>6</v>
      </c>
      <c r="F7952" s="195">
        <v>54</v>
      </c>
      <c r="G7952" s="196">
        <f t="shared" si="44"/>
        <v>324</v>
      </c>
      <c r="H7952" s="115" t="s">
        <v>499</v>
      </c>
    </row>
    <row r="7953" spans="1:8" ht="15.75" x14ac:dyDescent="0.2">
      <c r="A7953" s="11"/>
      <c r="B7953" s="218"/>
      <c r="C7953" s="194"/>
      <c r="D7953" s="195"/>
      <c r="E7953" s="194"/>
      <c r="F7953" s="195"/>
      <c r="G7953" s="196"/>
      <c r="H7953" s="115"/>
    </row>
    <row r="7954" spans="1:8" ht="21" x14ac:dyDescent="0.35">
      <c r="A7954" s="257" t="s">
        <v>13</v>
      </c>
      <c r="B7954" s="258"/>
      <c r="C7954" s="258"/>
      <c r="D7954" s="259"/>
      <c r="E7954" s="222">
        <f>SUM(E7947:E7953)</f>
        <v>90</v>
      </c>
      <c r="F7954" s="223"/>
      <c r="G7954" s="222">
        <f>SUM(G7947:G7953)</f>
        <v>4725</v>
      </c>
      <c r="H7954" s="224"/>
    </row>
    <row r="7963" spans="1:8" ht="18" x14ac:dyDescent="0.25">
      <c r="A7963" s="3" t="s">
        <v>17</v>
      </c>
    </row>
    <row r="7964" spans="1:8" ht="18" x14ac:dyDescent="0.25">
      <c r="A7964" s="3" t="s">
        <v>18</v>
      </c>
    </row>
    <row r="7976" spans="1:7" ht="15.75" x14ac:dyDescent="0.25">
      <c r="A7976" s="1" t="s">
        <v>525</v>
      </c>
      <c r="C7976" s="216">
        <v>183</v>
      </c>
    </row>
    <row r="7977" spans="1:7" x14ac:dyDescent="0.2">
      <c r="C7977" s="197" t="s">
        <v>528</v>
      </c>
    </row>
    <row r="7978" spans="1:7" ht="18" x14ac:dyDescent="0.25">
      <c r="A7978" s="3" t="s">
        <v>0</v>
      </c>
      <c r="B7978" s="4"/>
      <c r="G7978" s="5" t="s">
        <v>565</v>
      </c>
    </row>
    <row r="7979" spans="1:7" ht="18" x14ac:dyDescent="0.25">
      <c r="A7979" s="3"/>
      <c r="B7979" s="3" t="s">
        <v>1</v>
      </c>
      <c r="C7979" s="198"/>
      <c r="D7979" s="3"/>
      <c r="E7979" s="3"/>
      <c r="F7979" s="3"/>
      <c r="G7979" s="3"/>
    </row>
    <row r="7980" spans="1:7" ht="18" x14ac:dyDescent="0.25">
      <c r="A7980" s="3"/>
      <c r="B7980" s="3" t="s">
        <v>2</v>
      </c>
      <c r="C7980" s="198"/>
      <c r="D7980" s="3"/>
      <c r="E7980" s="3"/>
      <c r="F7980" s="3"/>
      <c r="G7980" s="3"/>
    </row>
    <row r="7981" spans="1:7" ht="18" x14ac:dyDescent="0.25">
      <c r="A7981" s="3"/>
      <c r="B7981" s="3"/>
      <c r="C7981" s="198"/>
      <c r="D7981" s="3"/>
      <c r="E7981" s="3"/>
      <c r="F7981" s="3"/>
      <c r="G7981" s="3"/>
    </row>
    <row r="7982" spans="1:7" ht="18" x14ac:dyDescent="0.25">
      <c r="A7982" s="111" t="s">
        <v>3</v>
      </c>
      <c r="B7982" s="5"/>
      <c r="C7982" s="198"/>
      <c r="D7982" s="5"/>
      <c r="E7982" s="3"/>
      <c r="F7982" s="5"/>
      <c r="G7982" s="3"/>
    </row>
    <row r="7983" spans="1:7" ht="18" x14ac:dyDescent="0.25">
      <c r="A7983" s="3"/>
      <c r="B7983" s="3" t="s">
        <v>4</v>
      </c>
      <c r="C7983" s="198"/>
      <c r="D7983" s="3"/>
      <c r="E7983" s="3"/>
      <c r="F7983" s="3"/>
      <c r="G7983" s="3"/>
    </row>
    <row r="7984" spans="1:7" ht="18" x14ac:dyDescent="0.25">
      <c r="A7984" s="3" t="s">
        <v>5</v>
      </c>
      <c r="B7984" s="3"/>
      <c r="C7984" s="198"/>
      <c r="D7984" s="3"/>
      <c r="E7984" s="3"/>
      <c r="F7984" s="3"/>
      <c r="G7984" s="3"/>
    </row>
    <row r="7985" spans="1:8" ht="18" x14ac:dyDescent="0.25">
      <c r="A7985" s="3"/>
      <c r="B7985" s="3"/>
      <c r="C7985" s="198"/>
      <c r="D7985" s="3"/>
      <c r="E7985" s="3"/>
      <c r="F7985" s="3"/>
      <c r="G7985" s="3"/>
    </row>
    <row r="7986" spans="1:8" ht="18" x14ac:dyDescent="0.25">
      <c r="A7986" s="3" t="s">
        <v>6</v>
      </c>
      <c r="B7986" s="3"/>
      <c r="C7986" s="198"/>
      <c r="D7986" s="3"/>
      <c r="E7986" s="3"/>
      <c r="F7986" s="3"/>
      <c r="G7986" s="3"/>
    </row>
    <row r="7987" spans="1:8" ht="15.75" x14ac:dyDescent="0.25">
      <c r="A7987" s="6"/>
      <c r="B7987" s="6"/>
      <c r="C7987" s="199"/>
      <c r="D7987" s="6"/>
      <c r="E7987" s="6"/>
      <c r="F7987" s="6"/>
      <c r="G7987" s="6"/>
    </row>
    <row r="7988" spans="1:8" ht="31.5" x14ac:dyDescent="0.2">
      <c r="A7988" s="7" t="s">
        <v>7</v>
      </c>
      <c r="B7988" s="7" t="s">
        <v>8</v>
      </c>
      <c r="C7988" s="8" t="s">
        <v>9</v>
      </c>
      <c r="D7988" s="7" t="s">
        <v>10</v>
      </c>
      <c r="E7988" s="7" t="s">
        <v>11</v>
      </c>
      <c r="F7988" s="7" t="s">
        <v>489</v>
      </c>
      <c r="G7988" s="8" t="s">
        <v>12</v>
      </c>
      <c r="H7988" s="122" t="s">
        <v>510</v>
      </c>
    </row>
    <row r="7989" spans="1:8" ht="27.75" customHeight="1" x14ac:dyDescent="0.2">
      <c r="A7989" s="11">
        <v>1</v>
      </c>
      <c r="B7989" s="218" t="s">
        <v>293</v>
      </c>
      <c r="C7989" s="194" t="s">
        <v>558</v>
      </c>
      <c r="D7989" s="195">
        <v>1</v>
      </c>
      <c r="E7989" s="194">
        <v>6</v>
      </c>
      <c r="F7989" s="195">
        <v>45</v>
      </c>
      <c r="G7989" s="196">
        <f>+F7989*E7989</f>
        <v>270</v>
      </c>
      <c r="H7989" s="115" t="s">
        <v>522</v>
      </c>
    </row>
    <row r="7990" spans="1:8" ht="27.75" customHeight="1" x14ac:dyDescent="0.2">
      <c r="A7990" s="11">
        <v>2</v>
      </c>
      <c r="B7990" s="218" t="s">
        <v>293</v>
      </c>
      <c r="C7990" s="194" t="s">
        <v>24</v>
      </c>
      <c r="D7990" s="195">
        <v>87</v>
      </c>
      <c r="E7990" s="194">
        <v>26</v>
      </c>
      <c r="F7990" s="195">
        <v>54</v>
      </c>
      <c r="G7990" s="196">
        <f>+F7990*E7990</f>
        <v>1404</v>
      </c>
      <c r="H7990" s="115" t="s">
        <v>522</v>
      </c>
    </row>
    <row r="7991" spans="1:8" ht="21" x14ac:dyDescent="0.35">
      <c r="A7991" s="257" t="s">
        <v>13</v>
      </c>
      <c r="B7991" s="258"/>
      <c r="C7991" s="258"/>
      <c r="D7991" s="259"/>
      <c r="E7991" s="222">
        <f>SUM(E7989:E7990)</f>
        <v>32</v>
      </c>
      <c r="F7991" s="223"/>
      <c r="G7991" s="222">
        <f>SUM(G7989:G7990)</f>
        <v>1674</v>
      </c>
      <c r="H7991" s="224"/>
    </row>
    <row r="8000" spans="1:8" ht="18" x14ac:dyDescent="0.25">
      <c r="A8000" s="3" t="s">
        <v>17</v>
      </c>
    </row>
    <row r="8001" spans="1:1" ht="18" x14ac:dyDescent="0.25">
      <c r="A8001" s="3" t="s">
        <v>18</v>
      </c>
    </row>
    <row r="8020" spans="1:8" ht="15.75" x14ac:dyDescent="0.25">
      <c r="A8020" s="1" t="s">
        <v>525</v>
      </c>
      <c r="C8020" s="216">
        <v>184</v>
      </c>
    </row>
    <row r="8021" spans="1:8" x14ac:dyDescent="0.2">
      <c r="C8021" s="197" t="s">
        <v>528</v>
      </c>
    </row>
    <row r="8022" spans="1:8" ht="18" x14ac:dyDescent="0.25">
      <c r="A8022" s="3" t="s">
        <v>0</v>
      </c>
      <c r="B8022" s="4"/>
      <c r="G8022" s="5" t="s">
        <v>565</v>
      </c>
    </row>
    <row r="8023" spans="1:8" ht="18" x14ac:dyDescent="0.25">
      <c r="A8023" s="3"/>
      <c r="B8023" s="3" t="s">
        <v>1</v>
      </c>
      <c r="C8023" s="198"/>
      <c r="D8023" s="3"/>
      <c r="E8023" s="3"/>
      <c r="F8023" s="3"/>
      <c r="G8023" s="3"/>
    </row>
    <row r="8024" spans="1:8" ht="18" x14ac:dyDescent="0.25">
      <c r="A8024" s="3"/>
      <c r="B8024" s="3" t="s">
        <v>2</v>
      </c>
      <c r="C8024" s="198"/>
      <c r="D8024" s="3"/>
      <c r="E8024" s="3"/>
      <c r="F8024" s="3"/>
      <c r="G8024" s="3"/>
    </row>
    <row r="8025" spans="1:8" ht="18" x14ac:dyDescent="0.25">
      <c r="A8025" s="3"/>
      <c r="B8025" s="3"/>
      <c r="C8025" s="198"/>
      <c r="D8025" s="3"/>
      <c r="E8025" s="3"/>
      <c r="F8025" s="3"/>
      <c r="G8025" s="3"/>
    </row>
    <row r="8026" spans="1:8" ht="18" x14ac:dyDescent="0.25">
      <c r="A8026" s="111" t="s">
        <v>3</v>
      </c>
      <c r="B8026" s="5"/>
      <c r="C8026" s="198"/>
      <c r="D8026" s="5"/>
      <c r="E8026" s="3"/>
      <c r="F8026" s="5"/>
      <c r="G8026" s="3"/>
    </row>
    <row r="8027" spans="1:8" ht="18" x14ac:dyDescent="0.25">
      <c r="A8027" s="3"/>
      <c r="B8027" s="3" t="s">
        <v>4</v>
      </c>
      <c r="C8027" s="198"/>
      <c r="D8027" s="3"/>
      <c r="E8027" s="3"/>
      <c r="F8027" s="3"/>
      <c r="G8027" s="3"/>
    </row>
    <row r="8028" spans="1:8" ht="18" x14ac:dyDescent="0.25">
      <c r="A8028" s="3" t="s">
        <v>5</v>
      </c>
      <c r="B8028" s="3"/>
      <c r="C8028" s="198"/>
      <c r="D8028" s="3"/>
      <c r="E8028" s="3"/>
      <c r="F8028" s="3"/>
      <c r="G8028" s="3"/>
    </row>
    <row r="8029" spans="1:8" ht="18" x14ac:dyDescent="0.25">
      <c r="A8029" s="3"/>
      <c r="B8029" s="3"/>
      <c r="C8029" s="198"/>
      <c r="D8029" s="3"/>
      <c r="E8029" s="3"/>
      <c r="F8029" s="3"/>
      <c r="G8029" s="3"/>
    </row>
    <row r="8030" spans="1:8" ht="18" x14ac:dyDescent="0.25">
      <c r="A8030" s="3" t="s">
        <v>6</v>
      </c>
      <c r="B8030" s="3"/>
      <c r="C8030" s="198"/>
      <c r="D8030" s="3"/>
      <c r="E8030" s="3"/>
      <c r="F8030" s="3"/>
      <c r="G8030" s="3"/>
    </row>
    <row r="8031" spans="1:8" ht="15.75" x14ac:dyDescent="0.25">
      <c r="A8031" s="6"/>
      <c r="B8031" s="6"/>
      <c r="C8031" s="199"/>
      <c r="D8031" s="6"/>
      <c r="E8031" s="6"/>
      <c r="F8031" s="6"/>
      <c r="G8031" s="6"/>
    </row>
    <row r="8032" spans="1:8" ht="31.5" x14ac:dyDescent="0.2">
      <c r="A8032" s="7" t="s">
        <v>7</v>
      </c>
      <c r="B8032" s="7" t="s">
        <v>8</v>
      </c>
      <c r="C8032" s="8" t="s">
        <v>9</v>
      </c>
      <c r="D8032" s="7" t="s">
        <v>10</v>
      </c>
      <c r="E8032" s="7" t="s">
        <v>11</v>
      </c>
      <c r="F8032" s="7" t="s">
        <v>489</v>
      </c>
      <c r="G8032" s="8" t="s">
        <v>12</v>
      </c>
      <c r="H8032" s="122" t="s">
        <v>510</v>
      </c>
    </row>
    <row r="8033" spans="1:8" ht="15.75" x14ac:dyDescent="0.2">
      <c r="A8033" s="11">
        <v>1</v>
      </c>
      <c r="B8033" s="218" t="s">
        <v>23</v>
      </c>
      <c r="C8033" s="194" t="s">
        <v>60</v>
      </c>
      <c r="D8033" s="195">
        <v>1</v>
      </c>
      <c r="E8033" s="194">
        <v>89</v>
      </c>
      <c r="F8033" s="195">
        <v>45</v>
      </c>
      <c r="G8033" s="196">
        <f>+F8033*E8033</f>
        <v>4005</v>
      </c>
      <c r="H8033" s="115" t="s">
        <v>541</v>
      </c>
    </row>
    <row r="8034" spans="1:8" ht="15.75" x14ac:dyDescent="0.2">
      <c r="A8034" s="11">
        <v>2</v>
      </c>
      <c r="B8034" s="218" t="s">
        <v>23</v>
      </c>
      <c r="C8034" s="194" t="s">
        <v>60</v>
      </c>
      <c r="D8034" s="195">
        <v>1</v>
      </c>
      <c r="E8034" s="194">
        <v>1</v>
      </c>
      <c r="F8034" s="195">
        <v>54</v>
      </c>
      <c r="G8034" s="196">
        <v>54</v>
      </c>
      <c r="H8034" s="115" t="s">
        <v>541</v>
      </c>
    </row>
    <row r="8035" spans="1:8" ht="21" x14ac:dyDescent="0.35">
      <c r="A8035" s="257" t="s">
        <v>13</v>
      </c>
      <c r="B8035" s="258"/>
      <c r="C8035" s="258"/>
      <c r="D8035" s="259"/>
      <c r="E8035" s="222">
        <f>SUM(E8033:E8034)</f>
        <v>90</v>
      </c>
      <c r="F8035" s="223"/>
      <c r="G8035" s="222">
        <f>SUM(G8033:G8034)</f>
        <v>4059</v>
      </c>
      <c r="H8035" s="224"/>
    </row>
    <row r="8044" spans="1:8" ht="18" x14ac:dyDescent="0.25">
      <c r="A8044" s="3" t="s">
        <v>17</v>
      </c>
    </row>
    <row r="8045" spans="1:8" ht="18" x14ac:dyDescent="0.25">
      <c r="A8045" s="3" t="s">
        <v>18</v>
      </c>
    </row>
    <row r="8066" spans="1:8" ht="15.75" x14ac:dyDescent="0.25">
      <c r="A8066" s="1" t="s">
        <v>525</v>
      </c>
      <c r="C8066" s="216">
        <v>185</v>
      </c>
    </row>
    <row r="8067" spans="1:8" x14ac:dyDescent="0.2">
      <c r="C8067" s="197" t="s">
        <v>528</v>
      </c>
    </row>
    <row r="8068" spans="1:8" ht="18" x14ac:dyDescent="0.25">
      <c r="A8068" s="3" t="s">
        <v>0</v>
      </c>
      <c r="B8068" s="4"/>
      <c r="G8068" s="5" t="s">
        <v>565</v>
      </c>
    </row>
    <row r="8069" spans="1:8" ht="18" x14ac:dyDescent="0.25">
      <c r="A8069" s="3"/>
      <c r="B8069" s="3" t="s">
        <v>1</v>
      </c>
      <c r="C8069" s="198"/>
      <c r="D8069" s="3"/>
      <c r="E8069" s="3"/>
      <c r="F8069" s="3"/>
      <c r="G8069" s="3"/>
    </row>
    <row r="8070" spans="1:8" ht="18" x14ac:dyDescent="0.25">
      <c r="A8070" s="3"/>
      <c r="B8070" s="3" t="s">
        <v>2</v>
      </c>
      <c r="C8070" s="198"/>
      <c r="D8070" s="3"/>
      <c r="E8070" s="3"/>
      <c r="F8070" s="3"/>
      <c r="G8070" s="3"/>
    </row>
    <row r="8071" spans="1:8" ht="18" x14ac:dyDescent="0.25">
      <c r="A8071" s="3"/>
      <c r="B8071" s="3"/>
      <c r="C8071" s="198"/>
      <c r="D8071" s="3"/>
      <c r="E8071" s="3"/>
      <c r="F8071" s="3"/>
      <c r="G8071" s="3"/>
    </row>
    <row r="8072" spans="1:8" ht="18" x14ac:dyDescent="0.25">
      <c r="A8072" s="111" t="s">
        <v>3</v>
      </c>
      <c r="B8072" s="5"/>
      <c r="C8072" s="198"/>
      <c r="D8072" s="5"/>
      <c r="E8072" s="3"/>
      <c r="F8072" s="5"/>
      <c r="G8072" s="3"/>
    </row>
    <row r="8073" spans="1:8" ht="18" x14ac:dyDescent="0.25">
      <c r="A8073" s="3"/>
      <c r="B8073" s="3" t="s">
        <v>4</v>
      </c>
      <c r="C8073" s="198"/>
      <c r="D8073" s="3"/>
      <c r="E8073" s="3"/>
      <c r="F8073" s="3"/>
      <c r="G8073" s="3"/>
    </row>
    <row r="8074" spans="1:8" ht="18" x14ac:dyDescent="0.25">
      <c r="A8074" s="3" t="s">
        <v>5</v>
      </c>
      <c r="B8074" s="3"/>
      <c r="C8074" s="198"/>
      <c r="D8074" s="3"/>
      <c r="E8074" s="3"/>
      <c r="F8074" s="3"/>
      <c r="G8074" s="3"/>
    </row>
    <row r="8075" spans="1:8" ht="18" x14ac:dyDescent="0.25">
      <c r="A8075" s="3"/>
      <c r="B8075" s="3"/>
      <c r="C8075" s="198"/>
      <c r="D8075" s="3"/>
      <c r="E8075" s="3"/>
      <c r="F8075" s="3"/>
      <c r="G8075" s="3"/>
    </row>
    <row r="8076" spans="1:8" ht="18" x14ac:dyDescent="0.25">
      <c r="A8076" s="3" t="s">
        <v>6</v>
      </c>
      <c r="B8076" s="3"/>
      <c r="C8076" s="198"/>
      <c r="D8076" s="3"/>
      <c r="E8076" s="3"/>
      <c r="F8076" s="3"/>
      <c r="G8076" s="3"/>
    </row>
    <row r="8077" spans="1:8" ht="15.75" x14ac:dyDescent="0.25">
      <c r="A8077" s="6"/>
      <c r="B8077" s="6"/>
      <c r="C8077" s="199"/>
      <c r="D8077" s="6"/>
      <c r="E8077" s="6"/>
      <c r="F8077" s="6"/>
      <c r="G8077" s="6"/>
    </row>
    <row r="8078" spans="1:8" ht="31.5" x14ac:dyDescent="0.2">
      <c r="A8078" s="7" t="s">
        <v>7</v>
      </c>
      <c r="B8078" s="7" t="s">
        <v>8</v>
      </c>
      <c r="C8078" s="8" t="s">
        <v>9</v>
      </c>
      <c r="D8078" s="7" t="s">
        <v>10</v>
      </c>
      <c r="E8078" s="7" t="s">
        <v>11</v>
      </c>
      <c r="F8078" s="7" t="s">
        <v>489</v>
      </c>
      <c r="G8078" s="8" t="s">
        <v>12</v>
      </c>
      <c r="H8078" s="122" t="s">
        <v>510</v>
      </c>
    </row>
    <row r="8079" spans="1:8" ht="27.75" customHeight="1" x14ac:dyDescent="0.2">
      <c r="A8079" s="11">
        <v>1</v>
      </c>
      <c r="B8079" s="218" t="s">
        <v>19</v>
      </c>
      <c r="C8079" s="194" t="s">
        <v>566</v>
      </c>
      <c r="D8079" s="195">
        <v>97</v>
      </c>
      <c r="E8079" s="194">
        <v>6</v>
      </c>
      <c r="F8079" s="195">
        <v>54</v>
      </c>
      <c r="G8079" s="196">
        <f>+F8079*E8079</f>
        <v>324</v>
      </c>
      <c r="H8079" s="115" t="s">
        <v>513</v>
      </c>
    </row>
    <row r="8080" spans="1:8" ht="27.75" customHeight="1" x14ac:dyDescent="0.2">
      <c r="A8080" s="11">
        <v>2</v>
      </c>
      <c r="B8080" s="218" t="s">
        <v>19</v>
      </c>
      <c r="C8080" s="194" t="s">
        <v>566</v>
      </c>
      <c r="D8080" s="195">
        <v>97</v>
      </c>
      <c r="E8080" s="194">
        <v>2</v>
      </c>
      <c r="F8080" s="195">
        <v>48</v>
      </c>
      <c r="G8080" s="196">
        <f t="shared" ref="G8080:G8087" si="45">+F8080*E8080</f>
        <v>96</v>
      </c>
      <c r="H8080" s="115" t="s">
        <v>513</v>
      </c>
    </row>
    <row r="8081" spans="1:8" ht="27.75" customHeight="1" x14ac:dyDescent="0.2">
      <c r="A8081" s="11">
        <v>3</v>
      </c>
      <c r="B8081" s="218" t="s">
        <v>19</v>
      </c>
      <c r="C8081" s="194" t="s">
        <v>566</v>
      </c>
      <c r="D8081" s="195">
        <v>97</v>
      </c>
      <c r="E8081" s="194">
        <v>1</v>
      </c>
      <c r="F8081" s="195">
        <v>44.2</v>
      </c>
      <c r="G8081" s="196">
        <f t="shared" si="45"/>
        <v>44.2</v>
      </c>
      <c r="H8081" s="115" t="s">
        <v>513</v>
      </c>
    </row>
    <row r="8082" spans="1:8" ht="27.75" customHeight="1" x14ac:dyDescent="0.2">
      <c r="A8082" s="11">
        <v>4</v>
      </c>
      <c r="B8082" s="218" t="s">
        <v>19</v>
      </c>
      <c r="C8082" s="194" t="s">
        <v>567</v>
      </c>
      <c r="D8082" s="195" t="s">
        <v>431</v>
      </c>
      <c r="E8082" s="194">
        <v>2</v>
      </c>
      <c r="F8082" s="195">
        <f>48+42.8</f>
        <v>90.8</v>
      </c>
      <c r="G8082" s="196">
        <v>90.8</v>
      </c>
      <c r="H8082" s="115" t="s">
        <v>513</v>
      </c>
    </row>
    <row r="8083" spans="1:8" ht="27.75" customHeight="1" x14ac:dyDescent="0.2">
      <c r="A8083" s="11">
        <v>5</v>
      </c>
      <c r="B8083" s="218" t="s">
        <v>19</v>
      </c>
      <c r="C8083" s="194" t="s">
        <v>368</v>
      </c>
      <c r="D8083" s="195">
        <v>125</v>
      </c>
      <c r="E8083" s="194">
        <v>3</v>
      </c>
      <c r="F8083" s="195">
        <f>48+48+25.5</f>
        <v>121.5</v>
      </c>
      <c r="G8083" s="196">
        <v>121.5</v>
      </c>
      <c r="H8083" s="115" t="s">
        <v>513</v>
      </c>
    </row>
    <row r="8084" spans="1:8" ht="27.75" customHeight="1" x14ac:dyDescent="0.2">
      <c r="A8084" s="11">
        <v>6</v>
      </c>
      <c r="B8084" s="218" t="s">
        <v>19</v>
      </c>
      <c r="C8084" s="194" t="s">
        <v>368</v>
      </c>
      <c r="D8084" s="195">
        <v>124</v>
      </c>
      <c r="E8084" s="194">
        <v>2</v>
      </c>
      <c r="F8084" s="195">
        <v>52</v>
      </c>
      <c r="G8084" s="196">
        <v>52</v>
      </c>
      <c r="H8084" s="115" t="s">
        <v>513</v>
      </c>
    </row>
    <row r="8085" spans="1:8" ht="27.75" customHeight="1" x14ac:dyDescent="0.2">
      <c r="A8085" s="11">
        <v>7</v>
      </c>
      <c r="B8085" s="218" t="s">
        <v>19</v>
      </c>
      <c r="C8085" s="194" t="s">
        <v>311</v>
      </c>
      <c r="D8085" s="195">
        <v>150</v>
      </c>
      <c r="E8085" s="194">
        <v>5</v>
      </c>
      <c r="F8085" s="195">
        <f>4*48+1*31.5</f>
        <v>223.5</v>
      </c>
      <c r="G8085" s="196">
        <v>223.5</v>
      </c>
      <c r="H8085" s="115" t="s">
        <v>513</v>
      </c>
    </row>
    <row r="8086" spans="1:8" ht="27.75" customHeight="1" x14ac:dyDescent="0.2">
      <c r="A8086" s="11">
        <v>8</v>
      </c>
      <c r="B8086" s="218" t="s">
        <v>19</v>
      </c>
      <c r="C8086" s="194" t="s">
        <v>20</v>
      </c>
      <c r="D8086" s="195">
        <v>168</v>
      </c>
      <c r="E8086" s="194">
        <v>4</v>
      </c>
      <c r="F8086" s="195"/>
      <c r="G8086" s="196">
        <f>48+48+17.4+45.5</f>
        <v>158.9</v>
      </c>
      <c r="H8086" s="115" t="s">
        <v>513</v>
      </c>
    </row>
    <row r="8087" spans="1:8" ht="27.75" customHeight="1" x14ac:dyDescent="0.2">
      <c r="A8087" s="11">
        <v>9</v>
      </c>
      <c r="B8087" s="218" t="s">
        <v>264</v>
      </c>
      <c r="C8087" s="194" t="s">
        <v>283</v>
      </c>
      <c r="D8087" s="195" t="s">
        <v>123</v>
      </c>
      <c r="E8087" s="194">
        <v>1</v>
      </c>
      <c r="F8087" s="195">
        <v>8</v>
      </c>
      <c r="G8087" s="196">
        <f t="shared" si="45"/>
        <v>8</v>
      </c>
      <c r="H8087" s="115" t="s">
        <v>513</v>
      </c>
    </row>
    <row r="8088" spans="1:8" ht="27.75" customHeight="1" x14ac:dyDescent="0.2">
      <c r="A8088" s="11">
        <v>10</v>
      </c>
      <c r="B8088" s="218" t="s">
        <v>264</v>
      </c>
      <c r="C8088" s="194" t="s">
        <v>288</v>
      </c>
      <c r="D8088" s="195" t="s">
        <v>114</v>
      </c>
      <c r="E8088" s="194">
        <v>6</v>
      </c>
      <c r="F8088" s="195"/>
      <c r="G8088" s="196">
        <f>33.1+48+48+36+36+48</f>
        <v>249.1</v>
      </c>
      <c r="H8088" s="115" t="s">
        <v>513</v>
      </c>
    </row>
    <row r="8089" spans="1:8" ht="27.75" customHeight="1" x14ac:dyDescent="0.2">
      <c r="A8089" s="11">
        <v>11</v>
      </c>
      <c r="B8089" s="218" t="s">
        <v>264</v>
      </c>
      <c r="C8089" s="194" t="s">
        <v>493</v>
      </c>
      <c r="D8089" s="195" t="s">
        <v>104</v>
      </c>
      <c r="E8089" s="194">
        <v>6</v>
      </c>
      <c r="F8089" s="195">
        <v>0</v>
      </c>
      <c r="G8089" s="196">
        <f>5*48+1*26</f>
        <v>266</v>
      </c>
      <c r="H8089" s="115" t="s">
        <v>513</v>
      </c>
    </row>
    <row r="8090" spans="1:8" ht="21" x14ac:dyDescent="0.35">
      <c r="A8090" s="257" t="s">
        <v>13</v>
      </c>
      <c r="B8090" s="258"/>
      <c r="C8090" s="258"/>
      <c r="D8090" s="259"/>
      <c r="E8090" s="222">
        <f>SUM(E8079:E8089)</f>
        <v>38</v>
      </c>
      <c r="F8090" s="223"/>
      <c r="G8090" s="222">
        <f>SUM(G8079:G8089)</f>
        <v>1634</v>
      </c>
      <c r="H8090" s="224"/>
    </row>
    <row r="8099" spans="1:7" ht="18" x14ac:dyDescent="0.25">
      <c r="A8099" s="3" t="s">
        <v>17</v>
      </c>
    </row>
    <row r="8100" spans="1:7" ht="18" x14ac:dyDescent="0.25">
      <c r="A8100" s="3" t="s">
        <v>18</v>
      </c>
    </row>
    <row r="8102" spans="1:7" ht="15.75" x14ac:dyDescent="0.25">
      <c r="A8102" s="1" t="s">
        <v>525</v>
      </c>
      <c r="C8102" s="216">
        <v>186</v>
      </c>
    </row>
    <row r="8103" spans="1:7" x14ac:dyDescent="0.2">
      <c r="C8103" s="197" t="s">
        <v>528</v>
      </c>
    </row>
    <row r="8104" spans="1:7" ht="18" x14ac:dyDescent="0.25">
      <c r="A8104" s="3" t="s">
        <v>0</v>
      </c>
      <c r="B8104" s="4"/>
      <c r="G8104" s="5" t="s">
        <v>568</v>
      </c>
    </row>
    <row r="8105" spans="1:7" ht="18" x14ac:dyDescent="0.25">
      <c r="A8105" s="3"/>
      <c r="B8105" s="3" t="s">
        <v>1</v>
      </c>
      <c r="C8105" s="198"/>
      <c r="D8105" s="3"/>
      <c r="E8105" s="3"/>
      <c r="F8105" s="3"/>
      <c r="G8105" s="3"/>
    </row>
    <row r="8106" spans="1:7" ht="18" x14ac:dyDescent="0.25">
      <c r="A8106" s="3"/>
      <c r="B8106" s="3" t="s">
        <v>2</v>
      </c>
      <c r="C8106" s="198"/>
      <c r="D8106" s="3"/>
      <c r="E8106" s="3"/>
      <c r="F8106" s="3"/>
      <c r="G8106" s="3"/>
    </row>
    <row r="8107" spans="1:7" ht="18" x14ac:dyDescent="0.25">
      <c r="A8107" s="3"/>
      <c r="B8107" s="3"/>
      <c r="C8107" s="198"/>
      <c r="D8107" s="3"/>
      <c r="E8107" s="3"/>
      <c r="F8107" s="3"/>
      <c r="G8107" s="3"/>
    </row>
    <row r="8108" spans="1:7" ht="18" x14ac:dyDescent="0.25">
      <c r="A8108" s="111" t="s">
        <v>3</v>
      </c>
      <c r="B8108" s="5"/>
      <c r="C8108" s="198"/>
      <c r="D8108" s="5"/>
      <c r="E8108" s="3"/>
      <c r="F8108" s="5"/>
      <c r="G8108" s="3"/>
    </row>
    <row r="8109" spans="1:7" ht="18" x14ac:dyDescent="0.25">
      <c r="A8109" s="3"/>
      <c r="B8109" s="3" t="s">
        <v>4</v>
      </c>
      <c r="C8109" s="198"/>
      <c r="D8109" s="3"/>
      <c r="E8109" s="3"/>
      <c r="F8109" s="3"/>
      <c r="G8109" s="3"/>
    </row>
    <row r="8110" spans="1:7" ht="18" x14ac:dyDescent="0.25">
      <c r="A8110" s="3" t="s">
        <v>5</v>
      </c>
      <c r="B8110" s="3"/>
      <c r="C8110" s="198"/>
      <c r="D8110" s="3"/>
      <c r="E8110" s="3"/>
      <c r="F8110" s="3"/>
      <c r="G8110" s="3"/>
    </row>
    <row r="8111" spans="1:7" ht="18" x14ac:dyDescent="0.25">
      <c r="A8111" s="3"/>
      <c r="B8111" s="3"/>
      <c r="C8111" s="198"/>
      <c r="D8111" s="3"/>
      <c r="E8111" s="3"/>
      <c r="F8111" s="3"/>
      <c r="G8111" s="3"/>
    </row>
    <row r="8112" spans="1:7" ht="18" x14ac:dyDescent="0.25">
      <c r="A8112" s="3" t="s">
        <v>6</v>
      </c>
      <c r="B8112" s="3"/>
      <c r="C8112" s="198"/>
      <c r="D8112" s="3"/>
      <c r="E8112" s="3"/>
      <c r="F8112" s="3"/>
      <c r="G8112" s="3"/>
    </row>
    <row r="8113" spans="1:8" ht="15.75" x14ac:dyDescent="0.25">
      <c r="A8113" s="6"/>
      <c r="B8113" s="6"/>
      <c r="C8113" s="199"/>
      <c r="D8113" s="6"/>
      <c r="E8113" s="6"/>
      <c r="F8113" s="6"/>
      <c r="G8113" s="6"/>
    </row>
    <row r="8114" spans="1:8" ht="31.5" x14ac:dyDescent="0.2">
      <c r="A8114" s="7" t="s">
        <v>7</v>
      </c>
      <c r="B8114" s="7" t="s">
        <v>8</v>
      </c>
      <c r="C8114" s="8" t="s">
        <v>9</v>
      </c>
      <c r="D8114" s="7" t="s">
        <v>10</v>
      </c>
      <c r="E8114" s="7" t="s">
        <v>11</v>
      </c>
      <c r="F8114" s="7" t="s">
        <v>489</v>
      </c>
      <c r="G8114" s="8" t="s">
        <v>12</v>
      </c>
      <c r="H8114" s="122" t="s">
        <v>510</v>
      </c>
    </row>
    <row r="8115" spans="1:8" ht="30" customHeight="1" x14ac:dyDescent="0.2">
      <c r="A8115" s="11">
        <v>1</v>
      </c>
      <c r="B8115" s="218" t="s">
        <v>293</v>
      </c>
      <c r="C8115" s="194" t="s">
        <v>558</v>
      </c>
      <c r="D8115" s="195">
        <v>1</v>
      </c>
      <c r="E8115" s="194">
        <v>20</v>
      </c>
      <c r="F8115" s="195">
        <v>45</v>
      </c>
      <c r="G8115" s="196">
        <f>+F8115*E8115</f>
        <v>900</v>
      </c>
      <c r="H8115" s="115" t="s">
        <v>503</v>
      </c>
    </row>
    <row r="8116" spans="1:8" ht="30" customHeight="1" x14ac:dyDescent="0.2">
      <c r="A8116" s="11">
        <v>2</v>
      </c>
      <c r="B8116" s="218" t="s">
        <v>293</v>
      </c>
      <c r="C8116" s="194" t="s">
        <v>493</v>
      </c>
      <c r="D8116" s="195">
        <v>87</v>
      </c>
      <c r="E8116" s="194">
        <v>10</v>
      </c>
      <c r="F8116" s="195">
        <v>54</v>
      </c>
      <c r="G8116" s="196">
        <f t="shared" ref="G8116:G8117" si="46">+F8116*E8116</f>
        <v>540</v>
      </c>
      <c r="H8116" s="115" t="s">
        <v>503</v>
      </c>
    </row>
    <row r="8117" spans="1:8" ht="23.25" customHeight="1" x14ac:dyDescent="0.2">
      <c r="A8117" s="11">
        <v>3</v>
      </c>
      <c r="B8117" s="218"/>
      <c r="C8117" s="194"/>
      <c r="D8117" s="195"/>
      <c r="E8117" s="194"/>
      <c r="F8117" s="195"/>
      <c r="G8117" s="196">
        <f t="shared" si="46"/>
        <v>0</v>
      </c>
      <c r="H8117" s="115"/>
    </row>
    <row r="8118" spans="1:8" ht="21" x14ac:dyDescent="0.35">
      <c r="A8118" s="257" t="s">
        <v>13</v>
      </c>
      <c r="B8118" s="258"/>
      <c r="C8118" s="258"/>
      <c r="D8118" s="259"/>
      <c r="E8118" s="222">
        <f>SUM(E8115:E8117)</f>
        <v>30</v>
      </c>
      <c r="F8118" s="223"/>
      <c r="G8118" s="222">
        <f>SUM(G8115:G8117)</f>
        <v>1440</v>
      </c>
      <c r="H8118" s="224"/>
    </row>
    <row r="8127" spans="1:8" ht="18" x14ac:dyDescent="0.25">
      <c r="A8127" s="3" t="s">
        <v>17</v>
      </c>
    </row>
    <row r="8128" spans="1:8" ht="18" x14ac:dyDescent="0.25">
      <c r="A8128" s="3" t="s">
        <v>18</v>
      </c>
    </row>
    <row r="8146" spans="1:8" ht="15.75" x14ac:dyDescent="0.25">
      <c r="A8146" s="1" t="s">
        <v>525</v>
      </c>
      <c r="C8146" s="216">
        <v>187</v>
      </c>
    </row>
    <row r="8147" spans="1:8" x14ac:dyDescent="0.2">
      <c r="C8147" s="197" t="s">
        <v>528</v>
      </c>
    </row>
    <row r="8148" spans="1:8" ht="18" x14ac:dyDescent="0.25">
      <c r="A8148" s="3" t="s">
        <v>0</v>
      </c>
      <c r="B8148" s="4"/>
      <c r="G8148" s="5" t="s">
        <v>568</v>
      </c>
    </row>
    <row r="8149" spans="1:8" ht="18" x14ac:dyDescent="0.25">
      <c r="A8149" s="3"/>
      <c r="B8149" s="3" t="s">
        <v>1</v>
      </c>
      <c r="C8149" s="198"/>
      <c r="D8149" s="3"/>
      <c r="E8149" s="3"/>
      <c r="F8149" s="3"/>
      <c r="G8149" s="3"/>
    </row>
    <row r="8150" spans="1:8" ht="18" x14ac:dyDescent="0.25">
      <c r="A8150" s="3"/>
      <c r="B8150" s="3" t="s">
        <v>2</v>
      </c>
      <c r="C8150" s="198"/>
      <c r="D8150" s="3"/>
      <c r="E8150" s="3"/>
      <c r="F8150" s="3"/>
      <c r="G8150" s="3"/>
    </row>
    <row r="8151" spans="1:8" ht="18" x14ac:dyDescent="0.25">
      <c r="A8151" s="3"/>
      <c r="B8151" s="3"/>
      <c r="C8151" s="198"/>
      <c r="D8151" s="3"/>
      <c r="E8151" s="3"/>
      <c r="F8151" s="3"/>
      <c r="G8151" s="3"/>
    </row>
    <row r="8152" spans="1:8" ht="18" x14ac:dyDescent="0.25">
      <c r="A8152" s="111" t="s">
        <v>3</v>
      </c>
      <c r="B8152" s="5"/>
      <c r="C8152" s="198"/>
      <c r="D8152" s="5"/>
      <c r="E8152" s="3"/>
      <c r="F8152" s="5"/>
      <c r="G8152" s="3"/>
    </row>
    <row r="8153" spans="1:8" ht="18" x14ac:dyDescent="0.25">
      <c r="A8153" s="3"/>
      <c r="B8153" s="3" t="s">
        <v>4</v>
      </c>
      <c r="C8153" s="198"/>
      <c r="D8153" s="3"/>
      <c r="E8153" s="3"/>
      <c r="F8153" s="3"/>
      <c r="G8153" s="3"/>
    </row>
    <row r="8154" spans="1:8" ht="18" x14ac:dyDescent="0.25">
      <c r="A8154" s="3" t="s">
        <v>5</v>
      </c>
      <c r="B8154" s="3"/>
      <c r="C8154" s="198"/>
      <c r="D8154" s="3"/>
      <c r="E8154" s="3"/>
      <c r="F8154" s="3"/>
      <c r="G8154" s="3"/>
    </row>
    <row r="8155" spans="1:8" ht="18" x14ac:dyDescent="0.25">
      <c r="A8155" s="3"/>
      <c r="B8155" s="3"/>
      <c r="C8155" s="198"/>
      <c r="D8155" s="3"/>
      <c r="E8155" s="3"/>
      <c r="F8155" s="3"/>
      <c r="G8155" s="3"/>
    </row>
    <row r="8156" spans="1:8" ht="18" x14ac:dyDescent="0.25">
      <c r="A8156" s="3" t="s">
        <v>6</v>
      </c>
      <c r="B8156" s="3"/>
      <c r="C8156" s="198"/>
      <c r="D8156" s="3"/>
      <c r="E8156" s="3"/>
      <c r="F8156" s="3"/>
      <c r="G8156" s="3"/>
    </row>
    <row r="8157" spans="1:8" ht="15.75" x14ac:dyDescent="0.25">
      <c r="A8157" s="6"/>
      <c r="B8157" s="6"/>
      <c r="C8157" s="199"/>
      <c r="D8157" s="6"/>
      <c r="E8157" s="6"/>
      <c r="F8157" s="6"/>
      <c r="G8157" s="6"/>
    </row>
    <row r="8158" spans="1:8" ht="31.5" x14ac:dyDescent="0.2">
      <c r="A8158" s="7" t="s">
        <v>7</v>
      </c>
      <c r="B8158" s="7" t="s">
        <v>8</v>
      </c>
      <c r="C8158" s="8" t="s">
        <v>9</v>
      </c>
      <c r="D8158" s="7" t="s">
        <v>10</v>
      </c>
      <c r="E8158" s="7" t="s">
        <v>11</v>
      </c>
      <c r="F8158" s="7" t="s">
        <v>489</v>
      </c>
      <c r="G8158" s="8" t="s">
        <v>12</v>
      </c>
      <c r="H8158" s="122" t="s">
        <v>510</v>
      </c>
    </row>
    <row r="8159" spans="1:8" ht="30" x14ac:dyDescent="0.2">
      <c r="A8159" s="11">
        <v>1</v>
      </c>
      <c r="B8159" s="218" t="s">
        <v>53</v>
      </c>
      <c r="C8159" s="194" t="s">
        <v>60</v>
      </c>
      <c r="D8159" s="195">
        <v>1</v>
      </c>
      <c r="E8159" s="194">
        <v>34</v>
      </c>
      <c r="F8159" s="195">
        <v>45</v>
      </c>
      <c r="G8159" s="196">
        <f>+F8159*E8159</f>
        <v>1530</v>
      </c>
      <c r="H8159" s="115" t="s">
        <v>522</v>
      </c>
    </row>
    <row r="8160" spans="1:8" ht="15.75" x14ac:dyDescent="0.2">
      <c r="A8160" s="11">
        <v>2</v>
      </c>
      <c r="B8160" s="218"/>
      <c r="C8160" s="194"/>
      <c r="D8160" s="195"/>
      <c r="E8160" s="194"/>
      <c r="F8160" s="195"/>
      <c r="G8160" s="196"/>
      <c r="H8160" s="115"/>
    </row>
    <row r="8161" spans="1:8" ht="21" x14ac:dyDescent="0.35">
      <c r="A8161" s="257" t="s">
        <v>13</v>
      </c>
      <c r="B8161" s="258"/>
      <c r="C8161" s="258"/>
      <c r="D8161" s="259"/>
      <c r="E8161" s="222">
        <f>SUM(E8159:E8160)</f>
        <v>34</v>
      </c>
      <c r="F8161" s="223"/>
      <c r="G8161" s="222">
        <f>SUM(G8159:G8160)</f>
        <v>1530</v>
      </c>
      <c r="H8161" s="224"/>
    </row>
    <row r="8170" spans="1:8" ht="18" x14ac:dyDescent="0.25">
      <c r="A8170" s="3" t="s">
        <v>17</v>
      </c>
    </row>
    <row r="8171" spans="1:8" ht="18" x14ac:dyDescent="0.25">
      <c r="A8171" s="3" t="s">
        <v>18</v>
      </c>
    </row>
    <row r="8192" spans="1:3" ht="15.75" x14ac:dyDescent="0.25">
      <c r="A8192" s="1" t="s">
        <v>525</v>
      </c>
      <c r="C8192" s="216">
        <v>188</v>
      </c>
    </row>
    <row r="8193" spans="1:8" x14ac:dyDescent="0.2">
      <c r="C8193" s="197" t="s">
        <v>528</v>
      </c>
    </row>
    <row r="8194" spans="1:8" ht="18" x14ac:dyDescent="0.25">
      <c r="A8194" s="3" t="s">
        <v>0</v>
      </c>
      <c r="B8194" s="4"/>
      <c r="G8194" s="5" t="s">
        <v>569</v>
      </c>
    </row>
    <row r="8195" spans="1:8" ht="18" x14ac:dyDescent="0.25">
      <c r="A8195" s="3"/>
      <c r="B8195" s="3" t="s">
        <v>1</v>
      </c>
      <c r="C8195" s="198"/>
      <c r="D8195" s="3"/>
      <c r="E8195" s="3"/>
      <c r="F8195" s="3"/>
      <c r="G8195" s="3"/>
    </row>
    <row r="8196" spans="1:8" ht="18" x14ac:dyDescent="0.25">
      <c r="A8196" s="3"/>
      <c r="B8196" s="3" t="s">
        <v>2</v>
      </c>
      <c r="C8196" s="198"/>
      <c r="D8196" s="3"/>
      <c r="E8196" s="3"/>
      <c r="F8196" s="3"/>
      <c r="G8196" s="3"/>
    </row>
    <row r="8197" spans="1:8" ht="18" x14ac:dyDescent="0.25">
      <c r="A8197" s="3"/>
      <c r="B8197" s="3"/>
      <c r="C8197" s="198"/>
      <c r="D8197" s="3"/>
      <c r="E8197" s="3"/>
      <c r="F8197" s="3"/>
      <c r="G8197" s="3"/>
    </row>
    <row r="8198" spans="1:8" ht="18" x14ac:dyDescent="0.25">
      <c r="A8198" s="111" t="s">
        <v>3</v>
      </c>
      <c r="B8198" s="5"/>
      <c r="C8198" s="198"/>
      <c r="D8198" s="5"/>
      <c r="E8198" s="3"/>
      <c r="F8198" s="5"/>
      <c r="G8198" s="3"/>
    </row>
    <row r="8199" spans="1:8" ht="18" x14ac:dyDescent="0.25">
      <c r="A8199" s="3"/>
      <c r="B8199" s="3" t="s">
        <v>4</v>
      </c>
      <c r="C8199" s="198"/>
      <c r="D8199" s="3"/>
      <c r="E8199" s="3"/>
      <c r="F8199" s="3"/>
      <c r="G8199" s="3"/>
    </row>
    <row r="8200" spans="1:8" ht="18" x14ac:dyDescent="0.25">
      <c r="A8200" s="3" t="s">
        <v>5</v>
      </c>
      <c r="B8200" s="3"/>
      <c r="C8200" s="198"/>
      <c r="D8200" s="3"/>
      <c r="E8200" s="3"/>
      <c r="F8200" s="3"/>
      <c r="G8200" s="3"/>
    </row>
    <row r="8201" spans="1:8" ht="18" x14ac:dyDescent="0.25">
      <c r="A8201" s="3"/>
      <c r="B8201" s="3"/>
      <c r="C8201" s="198"/>
      <c r="D8201" s="3"/>
      <c r="E8201" s="3"/>
      <c r="F8201" s="3"/>
      <c r="G8201" s="3"/>
    </row>
    <row r="8202" spans="1:8" ht="18" x14ac:dyDescent="0.25">
      <c r="A8202" s="3" t="s">
        <v>6</v>
      </c>
      <c r="B8202" s="3"/>
      <c r="C8202" s="198"/>
      <c r="D8202" s="3"/>
      <c r="E8202" s="3"/>
      <c r="F8202" s="3"/>
      <c r="G8202" s="3"/>
    </row>
    <row r="8203" spans="1:8" ht="15.75" x14ac:dyDescent="0.25">
      <c r="A8203" s="6"/>
      <c r="B8203" s="6"/>
      <c r="C8203" s="199"/>
      <c r="D8203" s="6"/>
      <c r="E8203" s="6"/>
      <c r="F8203" s="6"/>
      <c r="G8203" s="6"/>
    </row>
    <row r="8204" spans="1:8" ht="31.5" x14ac:dyDescent="0.2">
      <c r="A8204" s="7" t="s">
        <v>7</v>
      </c>
      <c r="B8204" s="7" t="s">
        <v>8</v>
      </c>
      <c r="C8204" s="8" t="s">
        <v>9</v>
      </c>
      <c r="D8204" s="7" t="s">
        <v>10</v>
      </c>
      <c r="E8204" s="7" t="s">
        <v>11</v>
      </c>
      <c r="F8204" s="7" t="s">
        <v>489</v>
      </c>
      <c r="G8204" s="8" t="s">
        <v>12</v>
      </c>
      <c r="H8204" s="122" t="s">
        <v>510</v>
      </c>
    </row>
    <row r="8205" spans="1:8" ht="27.75" customHeight="1" x14ac:dyDescent="0.2">
      <c r="A8205" s="11">
        <v>1</v>
      </c>
      <c r="B8205" s="238" t="s">
        <v>277</v>
      </c>
      <c r="C8205" s="239" t="s">
        <v>46</v>
      </c>
      <c r="D8205" s="240">
        <v>125</v>
      </c>
      <c r="E8205" s="239">
        <v>25</v>
      </c>
      <c r="F8205" s="240">
        <v>54</v>
      </c>
      <c r="G8205" s="241">
        <f>+F8205*E8205</f>
        <v>1350</v>
      </c>
      <c r="H8205" s="115" t="s">
        <v>513</v>
      </c>
    </row>
    <row r="8206" spans="1:8" ht="27.75" customHeight="1" x14ac:dyDescent="0.2">
      <c r="A8206" s="11">
        <v>2</v>
      </c>
      <c r="B8206" s="238" t="s">
        <v>277</v>
      </c>
      <c r="C8206" s="239" t="s">
        <v>571</v>
      </c>
      <c r="D8206" s="240">
        <v>1</v>
      </c>
      <c r="E8206" s="239">
        <v>9</v>
      </c>
      <c r="F8206" s="240">
        <v>45</v>
      </c>
      <c r="G8206" s="241">
        <f>+F8206*E8206</f>
        <v>405</v>
      </c>
      <c r="H8206" s="115" t="s">
        <v>513</v>
      </c>
    </row>
    <row r="8207" spans="1:8" ht="13.5" customHeight="1" x14ac:dyDescent="0.2">
      <c r="A8207" s="237"/>
      <c r="B8207" s="242"/>
      <c r="C8207" s="243"/>
      <c r="D8207" s="244"/>
      <c r="E8207" s="243"/>
      <c r="F8207" s="244"/>
      <c r="G8207" s="245"/>
      <c r="H8207" s="134"/>
    </row>
    <row r="8208" spans="1:8" ht="27.75" customHeight="1" x14ac:dyDescent="0.2">
      <c r="A8208" s="11">
        <v>3</v>
      </c>
      <c r="B8208" s="238" t="s">
        <v>41</v>
      </c>
      <c r="C8208" s="239" t="s">
        <v>493</v>
      </c>
      <c r="D8208" s="240">
        <v>87</v>
      </c>
      <c r="E8208" s="239">
        <v>80</v>
      </c>
      <c r="F8208" s="240">
        <v>54</v>
      </c>
      <c r="G8208" s="241">
        <f t="shared" ref="G8208" si="47">+F8208*E8208</f>
        <v>4320</v>
      </c>
      <c r="H8208" s="115" t="s">
        <v>518</v>
      </c>
    </row>
    <row r="8209" spans="1:8" ht="27.75" customHeight="1" x14ac:dyDescent="0.2">
      <c r="A8209" s="11">
        <v>4</v>
      </c>
      <c r="B8209" s="238" t="s">
        <v>41</v>
      </c>
      <c r="C8209" s="239" t="s">
        <v>570</v>
      </c>
      <c r="D8209" s="240">
        <v>1</v>
      </c>
      <c r="E8209" s="239">
        <v>10</v>
      </c>
      <c r="F8209" s="240">
        <v>45</v>
      </c>
      <c r="G8209" s="241">
        <f>+F8209*E8209</f>
        <v>450</v>
      </c>
      <c r="H8209" s="115" t="s">
        <v>518</v>
      </c>
    </row>
    <row r="8210" spans="1:8" ht="27.75" customHeight="1" x14ac:dyDescent="0.2">
      <c r="A8210" s="11">
        <v>5</v>
      </c>
      <c r="B8210" s="238" t="s">
        <v>41</v>
      </c>
      <c r="C8210" s="239" t="s">
        <v>570</v>
      </c>
      <c r="D8210" s="240">
        <v>1</v>
      </c>
      <c r="E8210" s="239">
        <v>3</v>
      </c>
      <c r="F8210" s="240">
        <v>54</v>
      </c>
      <c r="G8210" s="241">
        <f>+F8210*E8210</f>
        <v>162</v>
      </c>
      <c r="H8210" s="115" t="s">
        <v>518</v>
      </c>
    </row>
    <row r="8211" spans="1:8" ht="27.75" customHeight="1" x14ac:dyDescent="0.2">
      <c r="A8211" s="11">
        <v>6</v>
      </c>
      <c r="B8211" s="238" t="s">
        <v>41</v>
      </c>
      <c r="C8211" s="239" t="s">
        <v>570</v>
      </c>
      <c r="D8211" s="240">
        <v>1</v>
      </c>
      <c r="E8211" s="239">
        <v>19</v>
      </c>
      <c r="F8211" s="240">
        <v>46</v>
      </c>
      <c r="G8211" s="241">
        <f>+F8211*E8211</f>
        <v>874</v>
      </c>
      <c r="H8211" s="115" t="s">
        <v>518</v>
      </c>
    </row>
    <row r="8212" spans="1:8" ht="28.5" customHeight="1" x14ac:dyDescent="0.35">
      <c r="A8212" s="257" t="s">
        <v>13</v>
      </c>
      <c r="B8212" s="258"/>
      <c r="C8212" s="258"/>
      <c r="D8212" s="259"/>
      <c r="E8212" s="222">
        <f>SUM(E8205:E8211)</f>
        <v>146</v>
      </c>
      <c r="F8212" s="223"/>
      <c r="G8212" s="222">
        <f>SUM(G8205:G8211)</f>
        <v>7561</v>
      </c>
      <c r="H8212" s="224"/>
    </row>
    <row r="8221" spans="1:8" ht="18" x14ac:dyDescent="0.25">
      <c r="A8221" s="3" t="s">
        <v>17</v>
      </c>
    </row>
    <row r="8222" spans="1:8" ht="18" x14ac:dyDescent="0.25">
      <c r="A8222" s="3" t="s">
        <v>18</v>
      </c>
    </row>
    <row r="8231" spans="1:7" ht="15.75" x14ac:dyDescent="0.25">
      <c r="A8231" s="1" t="s">
        <v>525</v>
      </c>
      <c r="C8231" s="216">
        <v>189</v>
      </c>
    </row>
    <row r="8232" spans="1:7" x14ac:dyDescent="0.2">
      <c r="C8232" s="197" t="s">
        <v>528</v>
      </c>
    </row>
    <row r="8233" spans="1:7" ht="18" x14ac:dyDescent="0.25">
      <c r="A8233" s="3" t="s">
        <v>0</v>
      </c>
      <c r="B8233" s="4"/>
      <c r="G8233" s="5" t="s">
        <v>572</v>
      </c>
    </row>
    <row r="8234" spans="1:7" ht="18" x14ac:dyDescent="0.25">
      <c r="A8234" s="3"/>
      <c r="B8234" s="3" t="s">
        <v>1</v>
      </c>
      <c r="C8234" s="198"/>
      <c r="D8234" s="3"/>
      <c r="E8234" s="3"/>
      <c r="F8234" s="3"/>
      <c r="G8234" s="3"/>
    </row>
    <row r="8235" spans="1:7" ht="18" x14ac:dyDescent="0.25">
      <c r="A8235" s="3"/>
      <c r="B8235" s="3" t="s">
        <v>2</v>
      </c>
      <c r="C8235" s="198"/>
      <c r="D8235" s="3"/>
      <c r="E8235" s="3"/>
      <c r="F8235" s="3"/>
      <c r="G8235" s="3"/>
    </row>
    <row r="8236" spans="1:7" ht="18" x14ac:dyDescent="0.25">
      <c r="A8236" s="3"/>
      <c r="B8236" s="3"/>
      <c r="C8236" s="198"/>
      <c r="D8236" s="3"/>
      <c r="E8236" s="3"/>
      <c r="F8236" s="3"/>
      <c r="G8236" s="3"/>
    </row>
    <row r="8237" spans="1:7" ht="18" x14ac:dyDescent="0.25">
      <c r="A8237" s="111" t="s">
        <v>3</v>
      </c>
      <c r="B8237" s="5"/>
      <c r="C8237" s="198"/>
      <c r="D8237" s="5"/>
      <c r="E8237" s="3"/>
      <c r="F8237" s="5"/>
      <c r="G8237" s="3"/>
    </row>
    <row r="8238" spans="1:7" ht="18" x14ac:dyDescent="0.25">
      <c r="A8238" s="3"/>
      <c r="B8238" s="3" t="s">
        <v>4</v>
      </c>
      <c r="C8238" s="198"/>
      <c r="D8238" s="3"/>
      <c r="E8238" s="3"/>
      <c r="F8238" s="3"/>
      <c r="G8238" s="3"/>
    </row>
    <row r="8239" spans="1:7" ht="18" x14ac:dyDescent="0.25">
      <c r="A8239" s="3" t="s">
        <v>5</v>
      </c>
      <c r="B8239" s="3"/>
      <c r="C8239" s="198"/>
      <c r="D8239" s="3"/>
      <c r="E8239" s="3"/>
      <c r="F8239" s="3"/>
      <c r="G8239" s="3"/>
    </row>
    <row r="8240" spans="1:7" ht="18" x14ac:dyDescent="0.25">
      <c r="A8240" s="3"/>
      <c r="B8240" s="3"/>
      <c r="C8240" s="198"/>
      <c r="D8240" s="3"/>
      <c r="E8240" s="3"/>
      <c r="F8240" s="3"/>
      <c r="G8240" s="3"/>
    </row>
    <row r="8241" spans="1:8" ht="18" x14ac:dyDescent="0.25">
      <c r="A8241" s="3" t="s">
        <v>6</v>
      </c>
      <c r="B8241" s="3"/>
      <c r="C8241" s="198"/>
      <c r="D8241" s="3"/>
      <c r="E8241" s="3"/>
      <c r="F8241" s="3"/>
      <c r="G8241" s="3"/>
    </row>
    <row r="8242" spans="1:8" ht="15.75" x14ac:dyDescent="0.25">
      <c r="A8242" s="6"/>
      <c r="B8242" s="6"/>
      <c r="C8242" s="199"/>
      <c r="D8242" s="6"/>
      <c r="E8242" s="6"/>
      <c r="F8242" s="6"/>
      <c r="G8242" s="6"/>
    </row>
    <row r="8243" spans="1:8" ht="31.5" x14ac:dyDescent="0.2">
      <c r="A8243" s="7" t="s">
        <v>7</v>
      </c>
      <c r="B8243" s="7" t="s">
        <v>8</v>
      </c>
      <c r="C8243" s="8" t="s">
        <v>9</v>
      </c>
      <c r="D8243" s="7" t="s">
        <v>10</v>
      </c>
      <c r="E8243" s="7" t="s">
        <v>11</v>
      </c>
      <c r="F8243" s="7" t="s">
        <v>489</v>
      </c>
      <c r="G8243" s="8" t="s">
        <v>12</v>
      </c>
      <c r="H8243" s="122" t="s">
        <v>510</v>
      </c>
    </row>
    <row r="8244" spans="1:8" ht="30" x14ac:dyDescent="0.2">
      <c r="A8244" s="11">
        <v>1</v>
      </c>
      <c r="B8244" s="238" t="s">
        <v>182</v>
      </c>
      <c r="C8244" s="239" t="s">
        <v>60</v>
      </c>
      <c r="D8244" s="240">
        <v>1</v>
      </c>
      <c r="E8244" s="239">
        <v>10</v>
      </c>
      <c r="F8244" s="240">
        <v>46</v>
      </c>
      <c r="G8244" s="241">
        <f>+F8244*E8244</f>
        <v>460</v>
      </c>
      <c r="H8244" s="115" t="s">
        <v>522</v>
      </c>
    </row>
    <row r="8245" spans="1:8" ht="30" x14ac:dyDescent="0.2">
      <c r="A8245" s="11">
        <v>2</v>
      </c>
      <c r="B8245" s="238" t="s">
        <v>182</v>
      </c>
      <c r="C8245" s="239" t="s">
        <v>571</v>
      </c>
      <c r="D8245" s="240">
        <v>1</v>
      </c>
      <c r="E8245" s="239">
        <v>4</v>
      </c>
      <c r="F8245" s="240">
        <v>45</v>
      </c>
      <c r="G8245" s="241">
        <f>+F8245*E8245</f>
        <v>180</v>
      </c>
      <c r="H8245" s="115" t="s">
        <v>522</v>
      </c>
    </row>
    <row r="8246" spans="1:8" ht="30" x14ac:dyDescent="0.2">
      <c r="A8246" s="11">
        <v>3</v>
      </c>
      <c r="B8246" s="238" t="s">
        <v>182</v>
      </c>
      <c r="C8246" s="239" t="s">
        <v>571</v>
      </c>
      <c r="D8246" s="240">
        <v>1</v>
      </c>
      <c r="E8246" s="239">
        <v>5</v>
      </c>
      <c r="F8246" s="240">
        <v>46</v>
      </c>
      <c r="G8246" s="241">
        <f>+F8246*E8246</f>
        <v>230</v>
      </c>
      <c r="H8246" s="115" t="s">
        <v>522</v>
      </c>
    </row>
    <row r="8247" spans="1:8" ht="15.75" x14ac:dyDescent="0.2">
      <c r="A8247" s="246"/>
      <c r="B8247" s="242"/>
      <c r="C8247" s="243"/>
      <c r="D8247" s="244"/>
      <c r="E8247" s="243"/>
      <c r="F8247" s="244"/>
      <c r="G8247" s="245"/>
      <c r="H8247" s="134"/>
    </row>
    <row r="8248" spans="1:8" ht="21" x14ac:dyDescent="0.35">
      <c r="A8248" s="257" t="s">
        <v>13</v>
      </c>
      <c r="B8248" s="258"/>
      <c r="C8248" s="258"/>
      <c r="D8248" s="259"/>
      <c r="E8248" s="222">
        <f>SUM(E8244:E8247)</f>
        <v>19</v>
      </c>
      <c r="F8248" s="223"/>
      <c r="G8248" s="222">
        <f>SUM(G8244:G8247)</f>
        <v>870</v>
      </c>
      <c r="H8248" s="224"/>
    </row>
    <row r="8257" spans="1:1" ht="18" x14ac:dyDescent="0.25">
      <c r="A8257" s="3" t="s">
        <v>17</v>
      </c>
    </row>
    <row r="8258" spans="1:1" ht="18" x14ac:dyDescent="0.25">
      <c r="A8258" s="3" t="s">
        <v>18</v>
      </c>
    </row>
    <row r="8276" spans="1:8" ht="15.75" x14ac:dyDescent="0.25">
      <c r="A8276" s="1" t="s">
        <v>525</v>
      </c>
      <c r="C8276" s="216">
        <v>190</v>
      </c>
    </row>
    <row r="8277" spans="1:8" x14ac:dyDescent="0.2">
      <c r="C8277" s="197" t="s">
        <v>528</v>
      </c>
    </row>
    <row r="8278" spans="1:8" ht="18" x14ac:dyDescent="0.25">
      <c r="A8278" s="3" t="s">
        <v>0</v>
      </c>
      <c r="B8278" s="4"/>
      <c r="G8278" s="5" t="s">
        <v>572</v>
      </c>
    </row>
    <row r="8279" spans="1:8" ht="18" x14ac:dyDescent="0.25">
      <c r="A8279" s="3"/>
      <c r="B8279" s="3" t="s">
        <v>1</v>
      </c>
      <c r="C8279" s="198"/>
      <c r="D8279" s="3"/>
      <c r="E8279" s="3"/>
      <c r="F8279" s="3"/>
      <c r="G8279" s="3"/>
    </row>
    <row r="8280" spans="1:8" ht="18" x14ac:dyDescent="0.25">
      <c r="A8280" s="3"/>
      <c r="B8280" s="3" t="s">
        <v>2</v>
      </c>
      <c r="C8280" s="198"/>
      <c r="D8280" s="3"/>
      <c r="E8280" s="3"/>
      <c r="F8280" s="3"/>
      <c r="G8280" s="3"/>
    </row>
    <row r="8281" spans="1:8" ht="18" x14ac:dyDescent="0.25">
      <c r="A8281" s="3"/>
      <c r="B8281" s="3"/>
      <c r="C8281" s="198"/>
      <c r="D8281" s="3"/>
      <c r="E8281" s="3"/>
      <c r="F8281" s="3"/>
      <c r="G8281" s="3"/>
    </row>
    <row r="8282" spans="1:8" ht="18" x14ac:dyDescent="0.25">
      <c r="A8282" s="111" t="s">
        <v>3</v>
      </c>
      <c r="B8282" s="5"/>
      <c r="C8282" s="198"/>
      <c r="D8282" s="5"/>
      <c r="E8282" s="3"/>
      <c r="F8282" s="5"/>
      <c r="G8282" s="3"/>
    </row>
    <row r="8283" spans="1:8" ht="18" x14ac:dyDescent="0.25">
      <c r="A8283" s="3"/>
      <c r="B8283" s="3" t="s">
        <v>4</v>
      </c>
      <c r="C8283" s="198"/>
      <c r="D8283" s="3"/>
      <c r="E8283" s="3"/>
      <c r="F8283" s="3"/>
      <c r="G8283" s="3"/>
    </row>
    <row r="8284" spans="1:8" ht="18" x14ac:dyDescent="0.25">
      <c r="A8284" s="3" t="s">
        <v>5</v>
      </c>
      <c r="B8284" s="3"/>
      <c r="C8284" s="198"/>
      <c r="D8284" s="3"/>
      <c r="E8284" s="3"/>
      <c r="F8284" s="3"/>
      <c r="G8284" s="3"/>
    </row>
    <row r="8285" spans="1:8" ht="18" x14ac:dyDescent="0.25">
      <c r="A8285" s="3"/>
      <c r="B8285" s="3"/>
      <c r="C8285" s="198"/>
      <c r="D8285" s="3"/>
      <c r="E8285" s="3"/>
      <c r="F8285" s="3"/>
      <c r="G8285" s="3"/>
    </row>
    <row r="8286" spans="1:8" ht="18" x14ac:dyDescent="0.25">
      <c r="A8286" s="3" t="s">
        <v>6</v>
      </c>
      <c r="B8286" s="3"/>
      <c r="C8286" s="198"/>
      <c r="D8286" s="3"/>
      <c r="E8286" s="3"/>
      <c r="F8286" s="3"/>
      <c r="G8286" s="3"/>
    </row>
    <row r="8287" spans="1:8" ht="15.75" x14ac:dyDescent="0.25">
      <c r="A8287" s="6"/>
      <c r="B8287" s="6"/>
      <c r="C8287" s="199"/>
      <c r="D8287" s="6"/>
      <c r="E8287" s="6"/>
      <c r="F8287" s="6"/>
      <c r="G8287" s="6"/>
    </row>
    <row r="8288" spans="1:8" ht="31.5" x14ac:dyDescent="0.2">
      <c r="A8288" s="7" t="s">
        <v>7</v>
      </c>
      <c r="B8288" s="7" t="s">
        <v>8</v>
      </c>
      <c r="C8288" s="8" t="s">
        <v>9</v>
      </c>
      <c r="D8288" s="7" t="s">
        <v>10</v>
      </c>
      <c r="E8288" s="7" t="s">
        <v>11</v>
      </c>
      <c r="F8288" s="7" t="s">
        <v>489</v>
      </c>
      <c r="G8288" s="8" t="s">
        <v>12</v>
      </c>
      <c r="H8288" s="122" t="s">
        <v>510</v>
      </c>
    </row>
    <row r="8289" spans="1:8" ht="30" x14ac:dyDescent="0.2">
      <c r="A8289" s="11">
        <v>1</v>
      </c>
      <c r="B8289" s="238" t="s">
        <v>182</v>
      </c>
      <c r="C8289" s="239" t="s">
        <v>24</v>
      </c>
      <c r="D8289" s="240">
        <v>87</v>
      </c>
      <c r="E8289" s="239">
        <v>15</v>
      </c>
      <c r="F8289" s="240">
        <v>48</v>
      </c>
      <c r="G8289" s="241">
        <f>+F8289*E8289</f>
        <v>720</v>
      </c>
      <c r="H8289" s="115" t="s">
        <v>522</v>
      </c>
    </row>
    <row r="8290" spans="1:8" ht="15.75" x14ac:dyDescent="0.2">
      <c r="A8290" s="11"/>
      <c r="B8290" s="238"/>
      <c r="C8290" s="239"/>
      <c r="D8290" s="240"/>
      <c r="E8290" s="239"/>
      <c r="F8290" s="240"/>
      <c r="G8290" s="241"/>
      <c r="H8290" s="115"/>
    </row>
    <row r="8291" spans="1:8" ht="15.75" x14ac:dyDescent="0.2">
      <c r="A8291" s="246"/>
      <c r="B8291" s="242"/>
      <c r="C8291" s="243"/>
      <c r="D8291" s="244"/>
      <c r="E8291" s="243"/>
      <c r="F8291" s="244"/>
      <c r="G8291" s="245"/>
      <c r="H8291" s="134"/>
    </row>
    <row r="8292" spans="1:8" ht="21" x14ac:dyDescent="0.35">
      <c r="A8292" s="257" t="s">
        <v>13</v>
      </c>
      <c r="B8292" s="258"/>
      <c r="C8292" s="258"/>
      <c r="D8292" s="259"/>
      <c r="E8292" s="222">
        <f>SUM(E8289:E8291)</f>
        <v>15</v>
      </c>
      <c r="F8292" s="223"/>
      <c r="G8292" s="222">
        <f>SUM(G8289:G8291)</f>
        <v>720</v>
      </c>
      <c r="H8292" s="224"/>
    </row>
    <row r="8301" spans="1:8" ht="18" x14ac:dyDescent="0.25">
      <c r="A8301" s="3" t="s">
        <v>17</v>
      </c>
    </row>
    <row r="8302" spans="1:8" ht="18" x14ac:dyDescent="0.25">
      <c r="A8302" s="3" t="s">
        <v>18</v>
      </c>
    </row>
    <row r="8319" spans="1:3" ht="15.75" x14ac:dyDescent="0.25">
      <c r="A8319" s="1" t="s">
        <v>525</v>
      </c>
      <c r="C8319" s="216">
        <v>191</v>
      </c>
    </row>
    <row r="8320" spans="1:3" x14ac:dyDescent="0.2">
      <c r="C8320" s="197" t="s">
        <v>528</v>
      </c>
    </row>
    <row r="8321" spans="1:8" ht="18" x14ac:dyDescent="0.25">
      <c r="A8321" s="3" t="s">
        <v>0</v>
      </c>
      <c r="B8321" s="4"/>
      <c r="G8321" s="5" t="s">
        <v>572</v>
      </c>
    </row>
    <row r="8322" spans="1:8" ht="18" x14ac:dyDescent="0.25">
      <c r="A8322" s="3"/>
      <c r="B8322" s="3" t="s">
        <v>1</v>
      </c>
      <c r="C8322" s="198"/>
      <c r="D8322" s="3"/>
      <c r="E8322" s="3"/>
      <c r="F8322" s="3"/>
      <c r="G8322" s="3"/>
    </row>
    <row r="8323" spans="1:8" ht="18" x14ac:dyDescent="0.25">
      <c r="A8323" s="3"/>
      <c r="B8323" s="3" t="s">
        <v>2</v>
      </c>
      <c r="C8323" s="198"/>
      <c r="D8323" s="3"/>
      <c r="E8323" s="3"/>
      <c r="F8323" s="3"/>
      <c r="G8323" s="3"/>
    </row>
    <row r="8324" spans="1:8" ht="18" x14ac:dyDescent="0.25">
      <c r="A8324" s="3"/>
      <c r="B8324" s="3"/>
      <c r="C8324" s="198"/>
      <c r="D8324" s="3"/>
      <c r="E8324" s="3"/>
      <c r="F8324" s="3"/>
      <c r="G8324" s="3"/>
    </row>
    <row r="8325" spans="1:8" ht="18" x14ac:dyDescent="0.25">
      <c r="A8325" s="111" t="s">
        <v>3</v>
      </c>
      <c r="B8325" s="5"/>
      <c r="C8325" s="198"/>
      <c r="D8325" s="5"/>
      <c r="E8325" s="3"/>
      <c r="F8325" s="5"/>
      <c r="G8325" s="3"/>
    </row>
    <row r="8326" spans="1:8" ht="18" x14ac:dyDescent="0.25">
      <c r="A8326" s="3"/>
      <c r="B8326" s="3" t="s">
        <v>4</v>
      </c>
      <c r="C8326" s="198"/>
      <c r="D8326" s="3"/>
      <c r="E8326" s="3"/>
      <c r="F8326" s="3"/>
      <c r="G8326" s="3"/>
    </row>
    <row r="8327" spans="1:8" ht="18" x14ac:dyDescent="0.25">
      <c r="A8327" s="3" t="s">
        <v>5</v>
      </c>
      <c r="B8327" s="3"/>
      <c r="C8327" s="198"/>
      <c r="D8327" s="3"/>
      <c r="E8327" s="3"/>
      <c r="F8327" s="3"/>
      <c r="G8327" s="3"/>
    </row>
    <row r="8328" spans="1:8" ht="18" x14ac:dyDescent="0.25">
      <c r="A8328" s="3"/>
      <c r="B8328" s="3"/>
      <c r="C8328" s="198"/>
      <c r="D8328" s="3"/>
      <c r="E8328" s="3"/>
      <c r="F8328" s="3"/>
      <c r="G8328" s="3"/>
    </row>
    <row r="8329" spans="1:8" ht="18" x14ac:dyDescent="0.25">
      <c r="A8329" s="3" t="s">
        <v>6</v>
      </c>
      <c r="B8329" s="3"/>
      <c r="C8329" s="198"/>
      <c r="D8329" s="3"/>
      <c r="E8329" s="3"/>
      <c r="F8329" s="3"/>
      <c r="G8329" s="3"/>
    </row>
    <row r="8330" spans="1:8" ht="15.75" x14ac:dyDescent="0.25">
      <c r="A8330" s="6"/>
      <c r="B8330" s="6"/>
      <c r="C8330" s="199"/>
      <c r="D8330" s="6"/>
      <c r="E8330" s="6"/>
      <c r="F8330" s="6"/>
      <c r="G8330" s="6"/>
    </row>
    <row r="8331" spans="1:8" ht="31.5" x14ac:dyDescent="0.2">
      <c r="A8331" s="7" t="s">
        <v>7</v>
      </c>
      <c r="B8331" s="7" t="s">
        <v>8</v>
      </c>
      <c r="C8331" s="8" t="s">
        <v>9</v>
      </c>
      <c r="D8331" s="7" t="s">
        <v>10</v>
      </c>
      <c r="E8331" s="7" t="s">
        <v>11</v>
      </c>
      <c r="F8331" s="7" t="s">
        <v>489</v>
      </c>
      <c r="G8331" s="8" t="s">
        <v>12</v>
      </c>
      <c r="H8331" s="122" t="s">
        <v>510</v>
      </c>
    </row>
    <row r="8332" spans="1:8" ht="27.75" customHeight="1" x14ac:dyDescent="0.2">
      <c r="A8332" s="11">
        <v>1</v>
      </c>
      <c r="B8332" s="238" t="s">
        <v>23</v>
      </c>
      <c r="C8332" s="239" t="s">
        <v>60</v>
      </c>
      <c r="D8332" s="240">
        <v>1</v>
      </c>
      <c r="E8332" s="239">
        <v>30</v>
      </c>
      <c r="F8332" s="240">
        <v>46</v>
      </c>
      <c r="G8332" s="241">
        <f>+F8332*E8332</f>
        <v>1380</v>
      </c>
      <c r="H8332" s="115" t="s">
        <v>573</v>
      </c>
    </row>
    <row r="8333" spans="1:8" ht="27.75" customHeight="1" x14ac:dyDescent="0.2">
      <c r="A8333" s="11">
        <v>2</v>
      </c>
      <c r="B8333" s="238" t="s">
        <v>23</v>
      </c>
      <c r="C8333" s="239" t="s">
        <v>60</v>
      </c>
      <c r="D8333" s="240">
        <v>1</v>
      </c>
      <c r="E8333" s="239">
        <v>2</v>
      </c>
      <c r="F8333" s="240">
        <v>54</v>
      </c>
      <c r="G8333" s="241">
        <f>+F8333*E8333</f>
        <v>108</v>
      </c>
      <c r="H8333" s="115" t="s">
        <v>573</v>
      </c>
    </row>
    <row r="8334" spans="1:8" ht="27.75" customHeight="1" x14ac:dyDescent="0.2">
      <c r="A8334" s="11"/>
      <c r="B8334" s="238"/>
      <c r="C8334" s="239"/>
      <c r="D8334" s="240"/>
      <c r="E8334" s="239"/>
      <c r="F8334" s="240"/>
      <c r="G8334" s="241"/>
      <c r="H8334" s="115"/>
    </row>
    <row r="8335" spans="1:8" ht="27.75" customHeight="1" x14ac:dyDescent="0.2">
      <c r="A8335" s="11">
        <v>3</v>
      </c>
      <c r="B8335" s="238" t="s">
        <v>229</v>
      </c>
      <c r="C8335" s="239" t="s">
        <v>311</v>
      </c>
      <c r="D8335" s="240" t="s">
        <v>574</v>
      </c>
      <c r="E8335" s="239">
        <v>18</v>
      </c>
      <c r="F8335" s="240">
        <v>54</v>
      </c>
      <c r="G8335" s="241">
        <f>+F8335*E8335</f>
        <v>972</v>
      </c>
      <c r="H8335" s="115" t="s">
        <v>518</v>
      </c>
    </row>
    <row r="8336" spans="1:8" ht="27.75" customHeight="1" x14ac:dyDescent="0.2">
      <c r="A8336" s="11">
        <v>4</v>
      </c>
      <c r="B8336" s="238" t="s">
        <v>229</v>
      </c>
      <c r="C8336" s="239" t="s">
        <v>311</v>
      </c>
      <c r="D8336" s="240" t="s">
        <v>574</v>
      </c>
      <c r="E8336" s="239">
        <v>8</v>
      </c>
      <c r="F8336" s="240">
        <v>55</v>
      </c>
      <c r="G8336" s="241">
        <f>+F8336*E8336</f>
        <v>440</v>
      </c>
      <c r="H8336" s="115" t="s">
        <v>518</v>
      </c>
    </row>
    <row r="8337" spans="1:8" ht="27.75" customHeight="1" x14ac:dyDescent="0.2">
      <c r="A8337" s="11">
        <v>5</v>
      </c>
      <c r="B8337" s="238" t="s">
        <v>229</v>
      </c>
      <c r="C8337" s="239" t="s">
        <v>575</v>
      </c>
      <c r="D8337" s="240">
        <v>1</v>
      </c>
      <c r="E8337" s="239">
        <v>19</v>
      </c>
      <c r="F8337" s="240">
        <v>46</v>
      </c>
      <c r="G8337" s="241">
        <f>+F8337*E8337</f>
        <v>874</v>
      </c>
      <c r="H8337" s="115" t="s">
        <v>518</v>
      </c>
    </row>
    <row r="8338" spans="1:8" ht="27.75" customHeight="1" x14ac:dyDescent="0.2">
      <c r="A8338" s="11">
        <v>6</v>
      </c>
      <c r="B8338" s="238" t="s">
        <v>229</v>
      </c>
      <c r="C8338" s="239" t="s">
        <v>558</v>
      </c>
      <c r="D8338" s="240">
        <v>1</v>
      </c>
      <c r="E8338" s="239">
        <v>11</v>
      </c>
      <c r="F8338" s="240">
        <v>45</v>
      </c>
      <c r="G8338" s="241">
        <f>+F8338*E8338</f>
        <v>495</v>
      </c>
      <c r="H8338" s="115" t="s">
        <v>518</v>
      </c>
    </row>
    <row r="8339" spans="1:8" ht="27.75" customHeight="1" x14ac:dyDescent="0.2">
      <c r="A8339" s="11">
        <v>7</v>
      </c>
      <c r="B8339" s="238" t="s">
        <v>229</v>
      </c>
      <c r="C8339" s="239" t="s">
        <v>493</v>
      </c>
      <c r="D8339" s="240">
        <v>87</v>
      </c>
      <c r="E8339" s="239">
        <v>56</v>
      </c>
      <c r="F8339" s="240">
        <v>54</v>
      </c>
      <c r="G8339" s="241">
        <f>+F8339*E8339</f>
        <v>3024</v>
      </c>
      <c r="H8339" s="115" t="s">
        <v>518</v>
      </c>
    </row>
    <row r="8340" spans="1:8" ht="27.75" customHeight="1" x14ac:dyDescent="0.2">
      <c r="A8340" s="247"/>
      <c r="B8340" s="242"/>
      <c r="C8340" s="243"/>
      <c r="D8340" s="244"/>
      <c r="E8340" s="243"/>
      <c r="F8340" s="244"/>
      <c r="G8340" s="245"/>
      <c r="H8340" s="134"/>
    </row>
    <row r="8341" spans="1:8" ht="21" x14ac:dyDescent="0.35">
      <c r="A8341" s="257" t="s">
        <v>13</v>
      </c>
      <c r="B8341" s="258"/>
      <c r="C8341" s="258"/>
      <c r="D8341" s="259"/>
      <c r="E8341" s="222">
        <f>SUM(E8332:E8340)</f>
        <v>144</v>
      </c>
      <c r="F8341" s="223"/>
      <c r="G8341" s="222">
        <f>SUM(G8332:G8340)</f>
        <v>7293</v>
      </c>
      <c r="H8341" s="224"/>
    </row>
    <row r="8350" spans="1:8" ht="18" x14ac:dyDescent="0.25">
      <c r="A8350" s="3" t="s">
        <v>17</v>
      </c>
    </row>
    <row r="8351" spans="1:8" ht="18" x14ac:dyDescent="0.25">
      <c r="A8351" s="3" t="s">
        <v>18</v>
      </c>
    </row>
    <row r="8357" spans="1:7" ht="15.75" x14ac:dyDescent="0.25">
      <c r="A8357" s="1" t="s">
        <v>525</v>
      </c>
      <c r="C8357" s="216">
        <v>192</v>
      </c>
    </row>
    <row r="8358" spans="1:7" x14ac:dyDescent="0.2">
      <c r="C8358" s="197" t="s">
        <v>528</v>
      </c>
    </row>
    <row r="8359" spans="1:7" ht="18" x14ac:dyDescent="0.25">
      <c r="A8359" s="3" t="s">
        <v>0</v>
      </c>
      <c r="B8359" s="4"/>
      <c r="G8359" s="5" t="s">
        <v>576</v>
      </c>
    </row>
    <row r="8360" spans="1:7" ht="18" x14ac:dyDescent="0.25">
      <c r="A8360" s="3"/>
      <c r="B8360" s="3" t="s">
        <v>1</v>
      </c>
      <c r="C8360" s="198"/>
      <c r="D8360" s="3"/>
      <c r="E8360" s="3"/>
      <c r="F8360" s="3"/>
      <c r="G8360" s="3"/>
    </row>
    <row r="8361" spans="1:7" ht="18" x14ac:dyDescent="0.25">
      <c r="A8361" s="3"/>
      <c r="B8361" s="3" t="s">
        <v>2</v>
      </c>
      <c r="C8361" s="198"/>
      <c r="D8361" s="3"/>
      <c r="E8361" s="3"/>
      <c r="F8361" s="3"/>
      <c r="G8361" s="3"/>
    </row>
    <row r="8362" spans="1:7" ht="18" x14ac:dyDescent="0.25">
      <c r="A8362" s="3"/>
      <c r="B8362" s="3"/>
      <c r="C8362" s="198"/>
      <c r="D8362" s="3"/>
      <c r="E8362" s="3"/>
      <c r="F8362" s="3"/>
      <c r="G8362" s="3"/>
    </row>
    <row r="8363" spans="1:7" ht="18" x14ac:dyDescent="0.25">
      <c r="A8363" s="111" t="s">
        <v>3</v>
      </c>
      <c r="B8363" s="5"/>
      <c r="C8363" s="198"/>
      <c r="D8363" s="5"/>
      <c r="E8363" s="3"/>
      <c r="F8363" s="5"/>
      <c r="G8363" s="3"/>
    </row>
    <row r="8364" spans="1:7" ht="18" x14ac:dyDescent="0.25">
      <c r="A8364" s="3"/>
      <c r="B8364" s="3" t="s">
        <v>4</v>
      </c>
      <c r="C8364" s="198"/>
      <c r="D8364" s="3"/>
      <c r="E8364" s="3"/>
      <c r="F8364" s="3"/>
      <c r="G8364" s="3"/>
    </row>
    <row r="8365" spans="1:7" ht="18" x14ac:dyDescent="0.25">
      <c r="A8365" s="3" t="s">
        <v>5</v>
      </c>
      <c r="B8365" s="3"/>
      <c r="C8365" s="198"/>
      <c r="D8365" s="3"/>
      <c r="E8365" s="3"/>
      <c r="F8365" s="3"/>
      <c r="G8365" s="3"/>
    </row>
    <row r="8366" spans="1:7" ht="18" x14ac:dyDescent="0.25">
      <c r="A8366" s="3"/>
      <c r="B8366" s="3"/>
      <c r="C8366" s="198"/>
      <c r="D8366" s="3"/>
      <c r="E8366" s="3"/>
      <c r="F8366" s="3"/>
      <c r="G8366" s="3"/>
    </row>
    <row r="8367" spans="1:7" ht="18" x14ac:dyDescent="0.25">
      <c r="A8367" s="3" t="s">
        <v>6</v>
      </c>
      <c r="B8367" s="3"/>
      <c r="C8367" s="198"/>
      <c r="D8367" s="3"/>
      <c r="E8367" s="3"/>
      <c r="F8367" s="3"/>
      <c r="G8367" s="3"/>
    </row>
    <row r="8368" spans="1:7" ht="15.75" x14ac:dyDescent="0.25">
      <c r="A8368" s="6"/>
      <c r="B8368" s="6"/>
      <c r="C8368" s="199"/>
      <c r="D8368" s="6"/>
      <c r="E8368" s="6"/>
      <c r="F8368" s="6"/>
      <c r="G8368" s="6"/>
    </row>
    <row r="8369" spans="1:8" ht="31.5" x14ac:dyDescent="0.2">
      <c r="A8369" s="7" t="s">
        <v>7</v>
      </c>
      <c r="B8369" s="7" t="s">
        <v>8</v>
      </c>
      <c r="C8369" s="8" t="s">
        <v>9</v>
      </c>
      <c r="D8369" s="7" t="s">
        <v>10</v>
      </c>
      <c r="E8369" s="7" t="s">
        <v>11</v>
      </c>
      <c r="F8369" s="7" t="s">
        <v>489</v>
      </c>
      <c r="G8369" s="8" t="s">
        <v>12</v>
      </c>
      <c r="H8369" s="122" t="s">
        <v>510</v>
      </c>
    </row>
    <row r="8370" spans="1:8" ht="15.75" x14ac:dyDescent="0.2">
      <c r="A8370" s="11">
        <v>1</v>
      </c>
      <c r="B8370" s="238" t="s">
        <v>23</v>
      </c>
      <c r="C8370" s="239" t="s">
        <v>60</v>
      </c>
      <c r="D8370" s="240">
        <v>1</v>
      </c>
      <c r="E8370" s="239">
        <v>38</v>
      </c>
      <c r="F8370" s="240">
        <v>46</v>
      </c>
      <c r="G8370" s="241">
        <f>+F8370*E8370</f>
        <v>1748</v>
      </c>
      <c r="H8370" s="115" t="s">
        <v>522</v>
      </c>
    </row>
    <row r="8371" spans="1:8" ht="15.75" x14ac:dyDescent="0.2">
      <c r="A8371" s="11"/>
      <c r="B8371" s="238"/>
      <c r="C8371" s="239"/>
      <c r="D8371" s="240"/>
      <c r="E8371" s="239"/>
      <c r="F8371" s="240"/>
      <c r="G8371" s="241"/>
      <c r="H8371" s="115"/>
    </row>
    <row r="8372" spans="1:8" ht="15.75" x14ac:dyDescent="0.2">
      <c r="A8372" s="248"/>
      <c r="B8372" s="242"/>
      <c r="C8372" s="243"/>
      <c r="D8372" s="244"/>
      <c r="E8372" s="243"/>
      <c r="F8372" s="244"/>
      <c r="G8372" s="245"/>
      <c r="H8372" s="134"/>
    </row>
    <row r="8373" spans="1:8" ht="21" x14ac:dyDescent="0.35">
      <c r="A8373" s="257" t="s">
        <v>13</v>
      </c>
      <c r="B8373" s="258"/>
      <c r="C8373" s="258"/>
      <c r="D8373" s="259"/>
      <c r="E8373" s="222">
        <f>SUM(E8370:E8372)</f>
        <v>38</v>
      </c>
      <c r="F8373" s="223"/>
      <c r="G8373" s="222">
        <f>SUM(G8370:G8372)</f>
        <v>1748</v>
      </c>
      <c r="H8373" s="224"/>
    </row>
    <row r="8382" spans="1:8" ht="18" x14ac:dyDescent="0.25">
      <c r="A8382" s="3" t="s">
        <v>17</v>
      </c>
    </row>
    <row r="8383" spans="1:8" ht="18" x14ac:dyDescent="0.25">
      <c r="A8383" s="3" t="s">
        <v>18</v>
      </c>
    </row>
    <row r="8403" spans="1:8" ht="15.75" x14ac:dyDescent="0.25">
      <c r="A8403" s="1" t="s">
        <v>525</v>
      </c>
      <c r="C8403" s="216">
        <v>193</v>
      </c>
    </row>
    <row r="8404" spans="1:8" x14ac:dyDescent="0.2">
      <c r="C8404" s="197" t="s">
        <v>528</v>
      </c>
    </row>
    <row r="8405" spans="1:8" ht="18" x14ac:dyDescent="0.25">
      <c r="A8405" s="3" t="s">
        <v>0</v>
      </c>
      <c r="B8405" s="4"/>
      <c r="G8405" s="5" t="s">
        <v>576</v>
      </c>
    </row>
    <row r="8406" spans="1:8" ht="18" x14ac:dyDescent="0.25">
      <c r="A8406" s="3"/>
      <c r="B8406" s="3" t="s">
        <v>1</v>
      </c>
      <c r="C8406" s="198"/>
      <c r="D8406" s="3"/>
      <c r="E8406" s="3"/>
      <c r="F8406" s="3"/>
      <c r="G8406" s="3"/>
    </row>
    <row r="8407" spans="1:8" ht="18" x14ac:dyDescent="0.25">
      <c r="A8407" s="3"/>
      <c r="B8407" s="3" t="s">
        <v>2</v>
      </c>
      <c r="C8407" s="198"/>
      <c r="D8407" s="3"/>
      <c r="E8407" s="3"/>
      <c r="F8407" s="3"/>
      <c r="G8407" s="3"/>
    </row>
    <row r="8408" spans="1:8" ht="18" x14ac:dyDescent="0.25">
      <c r="A8408" s="3"/>
      <c r="B8408" s="3"/>
      <c r="C8408" s="198"/>
      <c r="D8408" s="3"/>
      <c r="E8408" s="3"/>
      <c r="F8408" s="3"/>
      <c r="G8408" s="3"/>
    </row>
    <row r="8409" spans="1:8" ht="18" x14ac:dyDescent="0.25">
      <c r="A8409" s="111" t="s">
        <v>3</v>
      </c>
      <c r="B8409" s="5"/>
      <c r="C8409" s="198"/>
      <c r="D8409" s="5"/>
      <c r="E8409" s="3"/>
      <c r="F8409" s="5"/>
      <c r="G8409" s="3"/>
    </row>
    <row r="8410" spans="1:8" ht="18" x14ac:dyDescent="0.25">
      <c r="A8410" s="3"/>
      <c r="B8410" s="3" t="s">
        <v>4</v>
      </c>
      <c r="C8410" s="198"/>
      <c r="D8410" s="3"/>
      <c r="E8410" s="3"/>
      <c r="F8410" s="3"/>
      <c r="G8410" s="3"/>
    </row>
    <row r="8411" spans="1:8" ht="18" x14ac:dyDescent="0.25">
      <c r="A8411" s="3" t="s">
        <v>5</v>
      </c>
      <c r="B8411" s="3"/>
      <c r="C8411" s="198"/>
      <c r="D8411" s="3"/>
      <c r="E8411" s="3"/>
      <c r="F8411" s="3"/>
      <c r="G8411" s="3"/>
    </row>
    <row r="8412" spans="1:8" ht="18" x14ac:dyDescent="0.25">
      <c r="A8412" s="3"/>
      <c r="B8412" s="3"/>
      <c r="C8412" s="198"/>
      <c r="D8412" s="3"/>
      <c r="E8412" s="3"/>
      <c r="F8412" s="3"/>
      <c r="G8412" s="3"/>
    </row>
    <row r="8413" spans="1:8" ht="18" x14ac:dyDescent="0.25">
      <c r="A8413" s="3" t="s">
        <v>6</v>
      </c>
      <c r="B8413" s="3"/>
      <c r="C8413" s="198"/>
      <c r="D8413" s="3"/>
      <c r="E8413" s="3"/>
      <c r="F8413" s="3"/>
      <c r="G8413" s="3"/>
    </row>
    <row r="8414" spans="1:8" ht="15.75" x14ac:dyDescent="0.25">
      <c r="A8414" s="6"/>
      <c r="B8414" s="6"/>
      <c r="C8414" s="199"/>
      <c r="D8414" s="6"/>
      <c r="E8414" s="6"/>
      <c r="F8414" s="6"/>
      <c r="G8414" s="6"/>
    </row>
    <row r="8415" spans="1:8" ht="31.5" x14ac:dyDescent="0.2">
      <c r="A8415" s="7" t="s">
        <v>7</v>
      </c>
      <c r="B8415" s="7" t="s">
        <v>8</v>
      </c>
      <c r="C8415" s="8" t="s">
        <v>9</v>
      </c>
      <c r="D8415" s="7" t="s">
        <v>10</v>
      </c>
      <c r="E8415" s="7" t="s">
        <v>11</v>
      </c>
      <c r="F8415" s="7" t="s">
        <v>489</v>
      </c>
      <c r="G8415" s="8" t="s">
        <v>12</v>
      </c>
      <c r="H8415" s="122" t="s">
        <v>510</v>
      </c>
    </row>
    <row r="8416" spans="1:8" ht="30" x14ac:dyDescent="0.2">
      <c r="A8416" s="11">
        <v>1</v>
      </c>
      <c r="B8416" s="238" t="s">
        <v>293</v>
      </c>
      <c r="C8416" s="239" t="s">
        <v>577</v>
      </c>
      <c r="D8416" s="240">
        <v>1</v>
      </c>
      <c r="E8416" s="239">
        <v>6</v>
      </c>
      <c r="F8416" s="240">
        <v>46</v>
      </c>
      <c r="G8416" s="241">
        <f>+F8416*E8416</f>
        <v>276</v>
      </c>
      <c r="H8416" s="115" t="s">
        <v>519</v>
      </c>
    </row>
    <row r="8417" spans="1:8" ht="34.5" customHeight="1" x14ac:dyDescent="0.2">
      <c r="A8417" s="11">
        <v>2</v>
      </c>
      <c r="B8417" s="238" t="s">
        <v>293</v>
      </c>
      <c r="C8417" s="239" t="s">
        <v>577</v>
      </c>
      <c r="D8417" s="240">
        <v>1</v>
      </c>
      <c r="E8417" s="239">
        <v>14</v>
      </c>
      <c r="F8417" s="240">
        <v>45</v>
      </c>
      <c r="G8417" s="241">
        <f>+F8417*E8417</f>
        <v>630</v>
      </c>
      <c r="H8417" s="115" t="s">
        <v>519</v>
      </c>
    </row>
    <row r="8418" spans="1:8" ht="34.5" customHeight="1" x14ac:dyDescent="0.2">
      <c r="A8418" s="11">
        <v>3</v>
      </c>
      <c r="B8418" s="238" t="s">
        <v>293</v>
      </c>
      <c r="C8418" s="239" t="s">
        <v>493</v>
      </c>
      <c r="D8418" s="240">
        <v>87</v>
      </c>
      <c r="E8418" s="239">
        <v>3</v>
      </c>
      <c r="F8418" s="240">
        <v>49</v>
      </c>
      <c r="G8418" s="241">
        <f>+F8418*E8418</f>
        <v>147</v>
      </c>
      <c r="H8418" s="115" t="s">
        <v>519</v>
      </c>
    </row>
    <row r="8419" spans="1:8" ht="30" customHeight="1" x14ac:dyDescent="0.35">
      <c r="A8419" s="257" t="s">
        <v>13</v>
      </c>
      <c r="B8419" s="258"/>
      <c r="C8419" s="258"/>
      <c r="D8419" s="259"/>
      <c r="E8419" s="222">
        <f>SUM(E8416:E8418)</f>
        <v>23</v>
      </c>
      <c r="F8419" s="223"/>
      <c r="G8419" s="222">
        <f>SUM(G8416:G8418)</f>
        <v>1053</v>
      </c>
      <c r="H8419" s="224"/>
    </row>
    <row r="8428" spans="1:8" ht="18" x14ac:dyDescent="0.25">
      <c r="A8428" s="3" t="s">
        <v>17</v>
      </c>
    </row>
    <row r="8429" spans="1:8" ht="18" x14ac:dyDescent="0.25">
      <c r="A8429" s="3" t="s">
        <v>18</v>
      </c>
    </row>
    <row r="8445" spans="1:7" ht="15.75" x14ac:dyDescent="0.25">
      <c r="A8445" s="1" t="s">
        <v>525</v>
      </c>
      <c r="C8445" s="216">
        <v>194</v>
      </c>
    </row>
    <row r="8446" spans="1:7" x14ac:dyDescent="0.2">
      <c r="C8446" s="197" t="s">
        <v>528</v>
      </c>
    </row>
    <row r="8447" spans="1:7" ht="18" x14ac:dyDescent="0.25">
      <c r="A8447" s="3" t="s">
        <v>0</v>
      </c>
      <c r="B8447" s="4"/>
      <c r="G8447" s="5" t="s">
        <v>576</v>
      </c>
    </row>
    <row r="8448" spans="1:7" ht="18" x14ac:dyDescent="0.25">
      <c r="A8448" s="3"/>
      <c r="B8448" s="3" t="s">
        <v>1</v>
      </c>
      <c r="C8448" s="198"/>
      <c r="D8448" s="3"/>
      <c r="E8448" s="3"/>
      <c r="F8448" s="3"/>
      <c r="G8448" s="3"/>
    </row>
    <row r="8449" spans="1:8" ht="18" x14ac:dyDescent="0.25">
      <c r="A8449" s="3"/>
      <c r="B8449" s="3" t="s">
        <v>2</v>
      </c>
      <c r="C8449" s="198"/>
      <c r="D8449" s="3"/>
      <c r="E8449" s="3"/>
      <c r="F8449" s="3"/>
      <c r="G8449" s="3"/>
    </row>
    <row r="8450" spans="1:8" ht="18" x14ac:dyDescent="0.25">
      <c r="A8450" s="3"/>
      <c r="B8450" s="3"/>
      <c r="C8450" s="198"/>
      <c r="D8450" s="3"/>
      <c r="E8450" s="3"/>
      <c r="F8450" s="3"/>
      <c r="G8450" s="3"/>
    </row>
    <row r="8451" spans="1:8" ht="18" x14ac:dyDescent="0.25">
      <c r="A8451" s="111" t="s">
        <v>3</v>
      </c>
      <c r="B8451" s="5"/>
      <c r="C8451" s="198"/>
      <c r="D8451" s="5"/>
      <c r="E8451" s="3"/>
      <c r="F8451" s="5"/>
      <c r="G8451" s="3"/>
    </row>
    <row r="8452" spans="1:8" ht="18" x14ac:dyDescent="0.25">
      <c r="A8452" s="3"/>
      <c r="B8452" s="3" t="s">
        <v>4</v>
      </c>
      <c r="C8452" s="198"/>
      <c r="D8452" s="3"/>
      <c r="E8452" s="3"/>
      <c r="F8452" s="3"/>
      <c r="G8452" s="3"/>
    </row>
    <row r="8453" spans="1:8" ht="18" x14ac:dyDescent="0.25">
      <c r="A8453" s="3" t="s">
        <v>5</v>
      </c>
      <c r="B8453" s="3"/>
      <c r="C8453" s="198"/>
      <c r="D8453" s="3"/>
      <c r="E8453" s="3"/>
      <c r="F8453" s="3"/>
      <c r="G8453" s="3"/>
    </row>
    <row r="8454" spans="1:8" ht="18" x14ac:dyDescent="0.25">
      <c r="A8454" s="3"/>
      <c r="B8454" s="3"/>
      <c r="C8454" s="198"/>
      <c r="D8454" s="3"/>
      <c r="E8454" s="3"/>
      <c r="F8454" s="3"/>
      <c r="G8454" s="3"/>
    </row>
    <row r="8455" spans="1:8" ht="18" x14ac:dyDescent="0.25">
      <c r="A8455" s="3" t="s">
        <v>6</v>
      </c>
      <c r="B8455" s="3"/>
      <c r="C8455" s="198"/>
      <c r="D8455" s="3"/>
      <c r="E8455" s="3"/>
      <c r="F8455" s="3"/>
      <c r="G8455" s="3"/>
    </row>
    <row r="8456" spans="1:8" ht="15.75" x14ac:dyDescent="0.25">
      <c r="A8456" s="6"/>
      <c r="B8456" s="6"/>
      <c r="C8456" s="199"/>
      <c r="D8456" s="6"/>
      <c r="E8456" s="6"/>
      <c r="F8456" s="6"/>
      <c r="G8456" s="6"/>
    </row>
    <row r="8457" spans="1:8" ht="31.5" x14ac:dyDescent="0.2">
      <c r="A8457" s="7" t="s">
        <v>7</v>
      </c>
      <c r="B8457" s="7" t="s">
        <v>8</v>
      </c>
      <c r="C8457" s="8" t="s">
        <v>9</v>
      </c>
      <c r="D8457" s="7" t="s">
        <v>10</v>
      </c>
      <c r="E8457" s="7" t="s">
        <v>11</v>
      </c>
      <c r="F8457" s="7" t="s">
        <v>489</v>
      </c>
      <c r="G8457" s="8" t="s">
        <v>12</v>
      </c>
      <c r="H8457" s="122" t="s">
        <v>510</v>
      </c>
    </row>
    <row r="8458" spans="1:8" ht="30" x14ac:dyDescent="0.2">
      <c r="A8458" s="11">
        <v>1</v>
      </c>
      <c r="B8458" s="238" t="s">
        <v>293</v>
      </c>
      <c r="C8458" s="239" t="s">
        <v>493</v>
      </c>
      <c r="D8458" s="240">
        <v>87</v>
      </c>
      <c r="E8458" s="239">
        <v>10</v>
      </c>
      <c r="F8458" s="240">
        <v>48</v>
      </c>
      <c r="G8458" s="241">
        <f>+F8458*E8458</f>
        <v>480</v>
      </c>
      <c r="H8458" s="115" t="s">
        <v>519</v>
      </c>
    </row>
    <row r="8459" spans="1:8" ht="30" x14ac:dyDescent="0.2">
      <c r="A8459" s="11">
        <v>2</v>
      </c>
      <c r="B8459" s="238" t="s">
        <v>293</v>
      </c>
      <c r="C8459" s="239" t="s">
        <v>493</v>
      </c>
      <c r="D8459" s="240" t="s">
        <v>104</v>
      </c>
      <c r="E8459" s="239">
        <v>1</v>
      </c>
      <c r="F8459" s="240">
        <v>46</v>
      </c>
      <c r="G8459" s="241">
        <f>+F8459*E8459</f>
        <v>46</v>
      </c>
      <c r="H8459" s="115" t="s">
        <v>519</v>
      </c>
    </row>
    <row r="8460" spans="1:8" ht="21" x14ac:dyDescent="0.35">
      <c r="A8460" s="257" t="s">
        <v>13</v>
      </c>
      <c r="B8460" s="258"/>
      <c r="C8460" s="258"/>
      <c r="D8460" s="259"/>
      <c r="E8460" s="222">
        <f>SUM(E8458:E8459)</f>
        <v>11</v>
      </c>
      <c r="F8460" s="223"/>
      <c r="G8460" s="222">
        <f>SUM(G8458:G8459)</f>
        <v>526</v>
      </c>
      <c r="H8460" s="224"/>
    </row>
    <row r="8469" spans="1:1" ht="18" x14ac:dyDescent="0.25">
      <c r="A8469" s="3" t="s">
        <v>17</v>
      </c>
    </row>
    <row r="8470" spans="1:1" ht="18" x14ac:dyDescent="0.25">
      <c r="A8470" s="3" t="s">
        <v>18</v>
      </c>
    </row>
    <row r="8489" spans="1:7" ht="15.75" x14ac:dyDescent="0.25">
      <c r="A8489" s="1" t="s">
        <v>525</v>
      </c>
      <c r="C8489" s="216">
        <v>195</v>
      </c>
    </row>
    <row r="8490" spans="1:7" x14ac:dyDescent="0.2">
      <c r="C8490" s="197" t="s">
        <v>528</v>
      </c>
    </row>
    <row r="8491" spans="1:7" ht="18" x14ac:dyDescent="0.25">
      <c r="A8491" s="3" t="s">
        <v>0</v>
      </c>
      <c r="B8491" s="4"/>
      <c r="G8491" s="5" t="s">
        <v>576</v>
      </c>
    </row>
    <row r="8492" spans="1:7" ht="18" x14ac:dyDescent="0.25">
      <c r="A8492" s="3"/>
      <c r="B8492" s="3" t="s">
        <v>1</v>
      </c>
      <c r="C8492" s="198"/>
      <c r="D8492" s="3"/>
      <c r="E8492" s="3"/>
      <c r="F8492" s="3"/>
      <c r="G8492" s="3"/>
    </row>
    <row r="8493" spans="1:7" ht="18" x14ac:dyDescent="0.25">
      <c r="A8493" s="3"/>
      <c r="B8493" s="3" t="s">
        <v>2</v>
      </c>
      <c r="C8493" s="198"/>
      <c r="D8493" s="3"/>
      <c r="E8493" s="3"/>
      <c r="F8493" s="3"/>
      <c r="G8493" s="3"/>
    </row>
    <row r="8494" spans="1:7" ht="18" x14ac:dyDescent="0.25">
      <c r="A8494" s="3"/>
      <c r="B8494" s="3"/>
      <c r="C8494" s="198"/>
      <c r="D8494" s="3"/>
      <c r="E8494" s="3"/>
      <c r="F8494" s="3"/>
      <c r="G8494" s="3"/>
    </row>
    <row r="8495" spans="1:7" ht="18" x14ac:dyDescent="0.25">
      <c r="A8495" s="111" t="s">
        <v>3</v>
      </c>
      <c r="B8495" s="5"/>
      <c r="C8495" s="198"/>
      <c r="D8495" s="5"/>
      <c r="E8495" s="3"/>
      <c r="F8495" s="5"/>
      <c r="G8495" s="3"/>
    </row>
    <row r="8496" spans="1:7" ht="18" x14ac:dyDescent="0.25">
      <c r="A8496" s="3"/>
      <c r="B8496" s="3" t="s">
        <v>4</v>
      </c>
      <c r="C8496" s="198"/>
      <c r="D8496" s="3"/>
      <c r="E8496" s="3"/>
      <c r="F8496" s="3"/>
      <c r="G8496" s="3"/>
    </row>
    <row r="8497" spans="1:8" ht="18" x14ac:dyDescent="0.25">
      <c r="A8497" s="3" t="s">
        <v>5</v>
      </c>
      <c r="B8497" s="3"/>
      <c r="C8497" s="198"/>
      <c r="D8497" s="3"/>
      <c r="E8497" s="3"/>
      <c r="F8497" s="3"/>
      <c r="G8497" s="3"/>
    </row>
    <row r="8498" spans="1:8" ht="18" x14ac:dyDescent="0.25">
      <c r="A8498" s="3"/>
      <c r="B8498" s="3"/>
      <c r="C8498" s="198"/>
      <c r="D8498" s="3"/>
      <c r="E8498" s="3"/>
      <c r="F8498" s="3"/>
      <c r="G8498" s="3"/>
    </row>
    <row r="8499" spans="1:8" ht="18" x14ac:dyDescent="0.25">
      <c r="A8499" s="3" t="s">
        <v>6</v>
      </c>
      <c r="B8499" s="3"/>
      <c r="C8499" s="198"/>
      <c r="D8499" s="3"/>
      <c r="E8499" s="3"/>
      <c r="F8499" s="3"/>
      <c r="G8499" s="3"/>
    </row>
    <row r="8500" spans="1:8" ht="15.75" x14ac:dyDescent="0.25">
      <c r="A8500" s="6"/>
      <c r="B8500" s="6"/>
      <c r="C8500" s="199"/>
      <c r="D8500" s="6"/>
      <c r="E8500" s="6"/>
      <c r="F8500" s="6"/>
      <c r="G8500" s="6"/>
    </row>
    <row r="8501" spans="1:8" ht="31.5" x14ac:dyDescent="0.2">
      <c r="A8501" s="7" t="s">
        <v>7</v>
      </c>
      <c r="B8501" s="7" t="s">
        <v>8</v>
      </c>
      <c r="C8501" s="8" t="s">
        <v>9</v>
      </c>
      <c r="D8501" s="7" t="s">
        <v>10</v>
      </c>
      <c r="E8501" s="7" t="s">
        <v>11</v>
      </c>
      <c r="F8501" s="7" t="s">
        <v>489</v>
      </c>
      <c r="G8501" s="8" t="s">
        <v>12</v>
      </c>
      <c r="H8501" s="122" t="s">
        <v>510</v>
      </c>
    </row>
    <row r="8502" spans="1:8" ht="29.25" customHeight="1" x14ac:dyDescent="0.2">
      <c r="A8502" s="11">
        <v>1</v>
      </c>
      <c r="B8502" s="238" t="s">
        <v>23</v>
      </c>
      <c r="C8502" s="239" t="s">
        <v>559</v>
      </c>
      <c r="D8502" s="240">
        <v>87</v>
      </c>
      <c r="E8502" s="239">
        <v>52</v>
      </c>
      <c r="F8502" s="240">
        <v>54</v>
      </c>
      <c r="G8502" s="241">
        <f>+F8502*E8502</f>
        <v>2808</v>
      </c>
      <c r="H8502" s="115" t="s">
        <v>499</v>
      </c>
    </row>
    <row r="8503" spans="1:8" ht="29.25" customHeight="1" x14ac:dyDescent="0.2">
      <c r="A8503" s="11">
        <v>2</v>
      </c>
      <c r="B8503" s="238" t="s">
        <v>23</v>
      </c>
      <c r="C8503" s="239" t="s">
        <v>578</v>
      </c>
      <c r="D8503" s="240">
        <v>1</v>
      </c>
      <c r="E8503" s="239">
        <v>9</v>
      </c>
      <c r="F8503" s="240">
        <v>54</v>
      </c>
      <c r="G8503" s="241">
        <f t="shared" ref="G8503:G8504" si="48">+F8503*E8503</f>
        <v>486</v>
      </c>
      <c r="H8503" s="115" t="s">
        <v>499</v>
      </c>
    </row>
    <row r="8504" spans="1:8" ht="29.25" customHeight="1" x14ac:dyDescent="0.2">
      <c r="A8504" s="11">
        <v>3</v>
      </c>
      <c r="B8504" s="238" t="s">
        <v>23</v>
      </c>
      <c r="C8504" s="239" t="s">
        <v>578</v>
      </c>
      <c r="D8504" s="240">
        <v>1</v>
      </c>
      <c r="E8504" s="239">
        <v>13</v>
      </c>
      <c r="F8504" s="240">
        <v>46</v>
      </c>
      <c r="G8504" s="241">
        <f t="shared" si="48"/>
        <v>598</v>
      </c>
      <c r="H8504" s="115" t="s">
        <v>499</v>
      </c>
    </row>
    <row r="8505" spans="1:8" ht="21" x14ac:dyDescent="0.35">
      <c r="A8505" s="257" t="s">
        <v>13</v>
      </c>
      <c r="B8505" s="258"/>
      <c r="C8505" s="258"/>
      <c r="D8505" s="259"/>
      <c r="E8505" s="222">
        <f>SUM(E8502:E8504)</f>
        <v>74</v>
      </c>
      <c r="F8505" s="223"/>
      <c r="G8505" s="222">
        <f>SUM(G8502:G8504)</f>
        <v>3892</v>
      </c>
      <c r="H8505" s="224"/>
    </row>
    <row r="8514" spans="1:1" ht="18" x14ac:dyDescent="0.25">
      <c r="A8514" s="3" t="s">
        <v>17</v>
      </c>
    </row>
    <row r="8515" spans="1:1" ht="18" x14ac:dyDescent="0.25">
      <c r="A8515" s="3" t="s">
        <v>18</v>
      </c>
    </row>
    <row r="8533" spans="1:7" ht="15.75" x14ac:dyDescent="0.25">
      <c r="A8533" s="1" t="s">
        <v>525</v>
      </c>
      <c r="C8533" s="216">
        <v>196</v>
      </c>
    </row>
    <row r="8534" spans="1:7" x14ac:dyDescent="0.2">
      <c r="C8534" s="197" t="s">
        <v>528</v>
      </c>
    </row>
    <row r="8535" spans="1:7" ht="18" x14ac:dyDescent="0.25">
      <c r="A8535" s="3" t="s">
        <v>0</v>
      </c>
      <c r="B8535" s="4"/>
      <c r="G8535" s="5" t="s">
        <v>579</v>
      </c>
    </row>
    <row r="8536" spans="1:7" ht="18" x14ac:dyDescent="0.25">
      <c r="A8536" s="3"/>
      <c r="B8536" s="3" t="s">
        <v>1</v>
      </c>
      <c r="C8536" s="198"/>
      <c r="D8536" s="3"/>
      <c r="E8536" s="3"/>
      <c r="F8536" s="3"/>
      <c r="G8536" s="3"/>
    </row>
    <row r="8537" spans="1:7" ht="18" x14ac:dyDescent="0.25">
      <c r="A8537" s="3"/>
      <c r="B8537" s="3" t="s">
        <v>2</v>
      </c>
      <c r="C8537" s="198"/>
      <c r="D8537" s="3"/>
      <c r="E8537" s="3"/>
      <c r="F8537" s="3"/>
      <c r="G8537" s="3"/>
    </row>
    <row r="8538" spans="1:7" ht="18" x14ac:dyDescent="0.25">
      <c r="A8538" s="3"/>
      <c r="B8538" s="3"/>
      <c r="C8538" s="198"/>
      <c r="D8538" s="3"/>
      <c r="E8538" s="3"/>
      <c r="F8538" s="3"/>
      <c r="G8538" s="3"/>
    </row>
    <row r="8539" spans="1:7" ht="18" x14ac:dyDescent="0.25">
      <c r="A8539" s="111" t="s">
        <v>3</v>
      </c>
      <c r="B8539" s="5"/>
      <c r="C8539" s="198"/>
      <c r="D8539" s="5"/>
      <c r="E8539" s="3"/>
      <c r="F8539" s="5"/>
      <c r="G8539" s="3"/>
    </row>
    <row r="8540" spans="1:7" ht="18" x14ac:dyDescent="0.25">
      <c r="A8540" s="3"/>
      <c r="B8540" s="3" t="s">
        <v>4</v>
      </c>
      <c r="C8540" s="198"/>
      <c r="D8540" s="3"/>
      <c r="E8540" s="3"/>
      <c r="F8540" s="3"/>
      <c r="G8540" s="3"/>
    </row>
    <row r="8541" spans="1:7" ht="18" x14ac:dyDescent="0.25">
      <c r="A8541" s="3" t="s">
        <v>5</v>
      </c>
      <c r="B8541" s="3"/>
      <c r="C8541" s="198"/>
      <c r="D8541" s="3"/>
      <c r="E8541" s="3"/>
      <c r="F8541" s="3"/>
      <c r="G8541" s="3"/>
    </row>
    <row r="8542" spans="1:7" ht="18" x14ac:dyDescent="0.25">
      <c r="A8542" s="3"/>
      <c r="B8542" s="3"/>
      <c r="C8542" s="198"/>
      <c r="D8542" s="3"/>
      <c r="E8542" s="3"/>
      <c r="F8542" s="3"/>
      <c r="G8542" s="3"/>
    </row>
    <row r="8543" spans="1:7" ht="18" x14ac:dyDescent="0.25">
      <c r="A8543" s="3" t="s">
        <v>6</v>
      </c>
      <c r="B8543" s="3"/>
      <c r="C8543" s="198"/>
      <c r="D8543" s="3"/>
      <c r="E8543" s="3"/>
      <c r="F8543" s="3"/>
      <c r="G8543" s="3"/>
    </row>
    <row r="8544" spans="1:7" ht="15.75" x14ac:dyDescent="0.25">
      <c r="A8544" s="6"/>
      <c r="B8544" s="6"/>
      <c r="C8544" s="199"/>
      <c r="D8544" s="6"/>
      <c r="E8544" s="6"/>
      <c r="F8544" s="6"/>
      <c r="G8544" s="6"/>
    </row>
    <row r="8545" spans="1:8" ht="31.5" x14ac:dyDescent="0.2">
      <c r="A8545" s="7" t="s">
        <v>7</v>
      </c>
      <c r="B8545" s="7" t="s">
        <v>8</v>
      </c>
      <c r="C8545" s="8" t="s">
        <v>9</v>
      </c>
      <c r="D8545" s="7" t="s">
        <v>10</v>
      </c>
      <c r="E8545" s="7" t="s">
        <v>11</v>
      </c>
      <c r="F8545" s="7" t="s">
        <v>489</v>
      </c>
      <c r="G8545" s="8" t="s">
        <v>12</v>
      </c>
      <c r="H8545" s="122" t="s">
        <v>510</v>
      </c>
    </row>
    <row r="8546" spans="1:8" ht="29.25" customHeight="1" x14ac:dyDescent="0.2">
      <c r="A8546" s="11">
        <v>1</v>
      </c>
      <c r="B8546" s="238" t="s">
        <v>26</v>
      </c>
      <c r="C8546" s="239" t="s">
        <v>52</v>
      </c>
      <c r="D8546" s="240">
        <v>1</v>
      </c>
      <c r="E8546" s="239">
        <v>34</v>
      </c>
      <c r="F8546" s="240">
        <v>46</v>
      </c>
      <c r="G8546" s="241">
        <f>+F8546*E8546</f>
        <v>1564</v>
      </c>
      <c r="H8546" s="115" t="s">
        <v>503</v>
      </c>
    </row>
    <row r="8547" spans="1:8" ht="21" x14ac:dyDescent="0.35">
      <c r="A8547" s="257" t="s">
        <v>13</v>
      </c>
      <c r="B8547" s="258"/>
      <c r="C8547" s="258"/>
      <c r="D8547" s="259"/>
      <c r="E8547" s="222">
        <f>SUM(E8546:E8546)</f>
        <v>34</v>
      </c>
      <c r="F8547" s="223"/>
      <c r="G8547" s="222">
        <f>SUM(G8546:G8546)</f>
        <v>1564</v>
      </c>
      <c r="H8547" s="224"/>
    </row>
    <row r="8556" spans="1:8" ht="18" x14ac:dyDescent="0.25">
      <c r="A8556" s="3" t="s">
        <v>17</v>
      </c>
    </row>
    <row r="8557" spans="1:8" ht="18" x14ac:dyDescent="0.25">
      <c r="A8557" s="3" t="s">
        <v>18</v>
      </c>
    </row>
    <row r="8579" spans="1:8" ht="15.75" x14ac:dyDescent="0.25">
      <c r="A8579" s="1" t="s">
        <v>525</v>
      </c>
      <c r="C8579" s="216">
        <v>197</v>
      </c>
    </row>
    <row r="8580" spans="1:8" x14ac:dyDescent="0.2">
      <c r="C8580" s="197" t="s">
        <v>528</v>
      </c>
    </row>
    <row r="8581" spans="1:8" ht="18" x14ac:dyDescent="0.25">
      <c r="A8581" s="3" t="s">
        <v>0</v>
      </c>
      <c r="B8581" s="4"/>
      <c r="G8581" s="5" t="s">
        <v>579</v>
      </c>
    </row>
    <row r="8582" spans="1:8" ht="18" x14ac:dyDescent="0.25">
      <c r="A8582" s="3"/>
      <c r="B8582" s="3" t="s">
        <v>580</v>
      </c>
      <c r="C8582" s="198"/>
      <c r="D8582" s="3"/>
      <c r="E8582" s="3"/>
      <c r="F8582" s="3"/>
      <c r="G8582" s="3"/>
    </row>
    <row r="8583" spans="1:8" ht="18" x14ac:dyDescent="0.25">
      <c r="A8583" s="3"/>
      <c r="B8583" s="3" t="s">
        <v>2</v>
      </c>
      <c r="C8583" s="198"/>
      <c r="D8583" s="3"/>
      <c r="E8583" s="3"/>
      <c r="F8583" s="3"/>
      <c r="G8583" s="3"/>
    </row>
    <row r="8584" spans="1:8" ht="18" x14ac:dyDescent="0.25">
      <c r="A8584" s="3"/>
      <c r="B8584" s="3"/>
      <c r="C8584" s="198"/>
      <c r="D8584" s="3"/>
      <c r="E8584" s="3"/>
      <c r="F8584" s="3"/>
      <c r="G8584" s="3"/>
    </row>
    <row r="8585" spans="1:8" ht="18" x14ac:dyDescent="0.25">
      <c r="A8585" s="111" t="s">
        <v>3</v>
      </c>
      <c r="B8585" s="5"/>
      <c r="C8585" s="198"/>
      <c r="D8585" s="5"/>
      <c r="E8585" s="3"/>
      <c r="F8585" s="5"/>
      <c r="G8585" s="3"/>
    </row>
    <row r="8586" spans="1:8" ht="18" x14ac:dyDescent="0.25">
      <c r="A8586" s="3"/>
      <c r="B8586" s="3" t="s">
        <v>581</v>
      </c>
      <c r="C8586" s="198"/>
      <c r="D8586" s="3"/>
      <c r="E8586" s="3"/>
      <c r="F8586" s="3"/>
      <c r="G8586" s="3"/>
    </row>
    <row r="8587" spans="1:8" ht="18" x14ac:dyDescent="0.25">
      <c r="A8587" s="3"/>
      <c r="B8587" s="3"/>
      <c r="C8587" s="198"/>
      <c r="D8587" s="3"/>
      <c r="E8587" s="3"/>
      <c r="F8587" s="3"/>
      <c r="G8587" s="3"/>
    </row>
    <row r="8588" spans="1:8" ht="18" x14ac:dyDescent="0.25">
      <c r="A8588" s="3" t="s">
        <v>582</v>
      </c>
      <c r="B8588" s="3"/>
      <c r="C8588" s="198"/>
      <c r="D8588" s="3"/>
      <c r="E8588" s="3"/>
      <c r="F8588" s="3"/>
      <c r="G8588" s="3"/>
    </row>
    <row r="8589" spans="1:8" ht="18" x14ac:dyDescent="0.25">
      <c r="A8589" s="3" t="s">
        <v>6</v>
      </c>
      <c r="B8589" s="3"/>
      <c r="C8589" s="198"/>
      <c r="D8589" s="3"/>
      <c r="E8589" s="3"/>
      <c r="F8589" s="3"/>
      <c r="G8589" s="3"/>
    </row>
    <row r="8590" spans="1:8" ht="15.75" x14ac:dyDescent="0.25">
      <c r="A8590" s="6"/>
      <c r="B8590" s="6"/>
      <c r="C8590" s="199"/>
      <c r="D8590" s="6"/>
      <c r="E8590" s="6"/>
      <c r="F8590" s="6"/>
      <c r="G8590" s="6"/>
    </row>
    <row r="8591" spans="1:8" ht="31.5" x14ac:dyDescent="0.2">
      <c r="A8591" s="7" t="s">
        <v>7</v>
      </c>
      <c r="B8591" s="7" t="s">
        <v>8</v>
      </c>
      <c r="C8591" s="8" t="s">
        <v>9</v>
      </c>
      <c r="D8591" s="7" t="s">
        <v>10</v>
      </c>
      <c r="E8591" s="7" t="s">
        <v>11</v>
      </c>
      <c r="F8591" s="7" t="s">
        <v>489</v>
      </c>
      <c r="G8591" s="8" t="s">
        <v>12</v>
      </c>
      <c r="H8591" s="122" t="s">
        <v>510</v>
      </c>
    </row>
    <row r="8592" spans="1:8" ht="29.25" customHeight="1" x14ac:dyDescent="0.2">
      <c r="A8592" s="11">
        <v>1</v>
      </c>
      <c r="B8592" s="238" t="s">
        <v>277</v>
      </c>
      <c r="C8592" s="239" t="s">
        <v>24</v>
      </c>
      <c r="D8592" s="240">
        <v>87</v>
      </c>
      <c r="E8592" s="239">
        <v>27</v>
      </c>
      <c r="F8592" s="240">
        <v>54</v>
      </c>
      <c r="G8592" s="241">
        <f>+F8592*E8592</f>
        <v>1458</v>
      </c>
      <c r="H8592" s="115" t="s">
        <v>584</v>
      </c>
    </row>
    <row r="8593" spans="1:8" ht="21" x14ac:dyDescent="0.35">
      <c r="A8593" s="257" t="s">
        <v>13</v>
      </c>
      <c r="B8593" s="258"/>
      <c r="C8593" s="258"/>
      <c r="D8593" s="259"/>
      <c r="E8593" s="222">
        <f>SUM(E8592:E8592)</f>
        <v>27</v>
      </c>
      <c r="F8593" s="223"/>
      <c r="G8593" s="222">
        <f>SUM(G8592:G8592)</f>
        <v>1458</v>
      </c>
      <c r="H8593" s="224"/>
    </row>
    <row r="8602" spans="1:8" ht="18" x14ac:dyDescent="0.25">
      <c r="A8602" s="3" t="s">
        <v>17</v>
      </c>
    </row>
    <row r="8603" spans="1:8" ht="18" x14ac:dyDescent="0.25">
      <c r="A8603" s="3" t="s">
        <v>18</v>
      </c>
    </row>
    <row r="8625" spans="1:8" ht="15.75" x14ac:dyDescent="0.25">
      <c r="A8625" s="1" t="s">
        <v>525</v>
      </c>
      <c r="C8625" s="216">
        <v>198</v>
      </c>
    </row>
    <row r="8626" spans="1:8" x14ac:dyDescent="0.2">
      <c r="C8626" s="197" t="s">
        <v>528</v>
      </c>
    </row>
    <row r="8627" spans="1:8" ht="18" x14ac:dyDescent="0.25">
      <c r="A8627" s="3" t="s">
        <v>0</v>
      </c>
      <c r="B8627" s="4"/>
      <c r="G8627" s="5" t="s">
        <v>579</v>
      </c>
    </row>
    <row r="8628" spans="1:8" ht="18" x14ac:dyDescent="0.25">
      <c r="A8628" s="3"/>
      <c r="B8628" s="3" t="s">
        <v>580</v>
      </c>
      <c r="C8628" s="198"/>
      <c r="D8628" s="3"/>
      <c r="E8628" s="3"/>
      <c r="F8628" s="3"/>
      <c r="G8628" s="3"/>
    </row>
    <row r="8629" spans="1:8" ht="18" x14ac:dyDescent="0.25">
      <c r="A8629" s="3"/>
      <c r="B8629" s="3" t="s">
        <v>2</v>
      </c>
      <c r="C8629" s="198"/>
      <c r="D8629" s="3"/>
      <c r="E8629" s="3"/>
      <c r="F8629" s="3"/>
      <c r="G8629" s="3"/>
    </row>
    <row r="8630" spans="1:8" ht="18" x14ac:dyDescent="0.25">
      <c r="A8630" s="3"/>
      <c r="B8630" s="3"/>
      <c r="C8630" s="198"/>
      <c r="D8630" s="3"/>
      <c r="E8630" s="3"/>
      <c r="F8630" s="3"/>
      <c r="G8630" s="3"/>
    </row>
    <row r="8631" spans="1:8" ht="18" x14ac:dyDescent="0.25">
      <c r="A8631" s="111" t="s">
        <v>3</v>
      </c>
      <c r="B8631" s="5"/>
      <c r="C8631" s="198"/>
      <c r="D8631" s="5"/>
      <c r="E8631" s="3"/>
      <c r="F8631" s="5"/>
      <c r="G8631" s="3"/>
    </row>
    <row r="8632" spans="1:8" ht="18" x14ac:dyDescent="0.25">
      <c r="A8632" s="3"/>
      <c r="B8632" s="3" t="s">
        <v>581</v>
      </c>
      <c r="C8632" s="198"/>
      <c r="D8632" s="3"/>
      <c r="E8632" s="3"/>
      <c r="F8632" s="3"/>
      <c r="G8632" s="3"/>
    </row>
    <row r="8633" spans="1:8" ht="18" x14ac:dyDescent="0.25">
      <c r="A8633" s="3"/>
      <c r="B8633" s="3"/>
      <c r="C8633" s="198"/>
      <c r="D8633" s="3"/>
      <c r="E8633" s="3"/>
      <c r="F8633" s="3"/>
      <c r="G8633" s="3"/>
    </row>
    <row r="8634" spans="1:8" ht="18" x14ac:dyDescent="0.25">
      <c r="A8634" s="3" t="s">
        <v>582</v>
      </c>
      <c r="B8634" s="3"/>
      <c r="C8634" s="198"/>
      <c r="D8634" s="3"/>
      <c r="E8634" s="3"/>
      <c r="F8634" s="3"/>
      <c r="G8634" s="3"/>
    </row>
    <row r="8635" spans="1:8" ht="18" x14ac:dyDescent="0.25">
      <c r="A8635" s="3" t="s">
        <v>6</v>
      </c>
      <c r="B8635" s="3"/>
      <c r="C8635" s="198"/>
      <c r="D8635" s="3"/>
      <c r="E8635" s="3"/>
      <c r="F8635" s="3"/>
      <c r="G8635" s="3"/>
    </row>
    <row r="8636" spans="1:8" ht="15.75" x14ac:dyDescent="0.25">
      <c r="A8636" s="6"/>
      <c r="B8636" s="6"/>
      <c r="C8636" s="199"/>
      <c r="D8636" s="6"/>
      <c r="E8636" s="6"/>
      <c r="F8636" s="6"/>
      <c r="G8636" s="6"/>
    </row>
    <row r="8637" spans="1:8" ht="31.5" x14ac:dyDescent="0.2">
      <c r="A8637" s="7" t="s">
        <v>7</v>
      </c>
      <c r="B8637" s="7" t="s">
        <v>8</v>
      </c>
      <c r="C8637" s="8" t="s">
        <v>9</v>
      </c>
      <c r="D8637" s="7" t="s">
        <v>10</v>
      </c>
      <c r="E8637" s="7" t="s">
        <v>11</v>
      </c>
      <c r="F8637" s="7" t="s">
        <v>489</v>
      </c>
      <c r="G8637" s="8" t="s">
        <v>12</v>
      </c>
      <c r="H8637" s="122" t="s">
        <v>510</v>
      </c>
    </row>
    <row r="8638" spans="1:8" ht="29.25" customHeight="1" x14ac:dyDescent="0.2">
      <c r="A8638" s="11">
        <v>1</v>
      </c>
      <c r="B8638" s="238" t="s">
        <v>82</v>
      </c>
      <c r="C8638" s="239" t="s">
        <v>24</v>
      </c>
      <c r="D8638" s="240">
        <v>87</v>
      </c>
      <c r="E8638" s="239">
        <v>13</v>
      </c>
      <c r="F8638" s="240">
        <v>54</v>
      </c>
      <c r="G8638" s="241">
        <f>+F8638*E8638</f>
        <v>702</v>
      </c>
      <c r="H8638" s="115" t="s">
        <v>583</v>
      </c>
    </row>
    <row r="8639" spans="1:8" ht="29.25" customHeight="1" x14ac:dyDescent="0.2">
      <c r="A8639" s="44">
        <v>2</v>
      </c>
      <c r="B8639" s="249" t="s">
        <v>82</v>
      </c>
      <c r="C8639" s="250" t="s">
        <v>52</v>
      </c>
      <c r="D8639" s="251">
        <v>1</v>
      </c>
      <c r="E8639" s="250">
        <v>15</v>
      </c>
      <c r="F8639" s="251">
        <v>46</v>
      </c>
      <c r="G8639" s="252">
        <f>+F8639*E8639</f>
        <v>690</v>
      </c>
      <c r="H8639" s="253" t="s">
        <v>583</v>
      </c>
    </row>
    <row r="8640" spans="1:8" s="67" customFormat="1" ht="29.25" customHeight="1" x14ac:dyDescent="0.2">
      <c r="A8640" s="11">
        <v>3</v>
      </c>
      <c r="B8640" s="249" t="s">
        <v>82</v>
      </c>
      <c r="C8640" s="239" t="s">
        <v>24</v>
      </c>
      <c r="D8640" s="240">
        <v>87</v>
      </c>
      <c r="E8640" s="239">
        <v>2</v>
      </c>
      <c r="F8640" s="240">
        <v>49</v>
      </c>
      <c r="G8640" s="252">
        <f>+F8640*E8640</f>
        <v>98</v>
      </c>
      <c r="H8640" s="253" t="s">
        <v>583</v>
      </c>
    </row>
    <row r="8641" spans="1:8" ht="21" x14ac:dyDescent="0.35">
      <c r="A8641" s="260" t="s">
        <v>13</v>
      </c>
      <c r="B8641" s="261"/>
      <c r="C8641" s="261"/>
      <c r="D8641" s="262"/>
      <c r="E8641" s="254">
        <f>SUM(E8638:E8639)</f>
        <v>28</v>
      </c>
      <c r="F8641" s="255"/>
      <c r="G8641" s="254">
        <f>SUM(G8638:G8640)</f>
        <v>1490</v>
      </c>
      <c r="H8641" s="256"/>
    </row>
    <row r="8650" spans="1:8" ht="18" x14ac:dyDescent="0.25">
      <c r="A8650" s="3" t="s">
        <v>17</v>
      </c>
    </row>
    <row r="8651" spans="1:8" ht="18" x14ac:dyDescent="0.25">
      <c r="A8651" s="3" t="s">
        <v>18</v>
      </c>
    </row>
    <row r="8667" spans="1:7" ht="15.75" x14ac:dyDescent="0.25">
      <c r="A8667" s="1" t="s">
        <v>525</v>
      </c>
      <c r="C8667" s="216">
        <v>199</v>
      </c>
    </row>
    <row r="8668" spans="1:7" x14ac:dyDescent="0.2">
      <c r="C8668" s="197" t="s">
        <v>528</v>
      </c>
    </row>
    <row r="8669" spans="1:7" ht="18" x14ac:dyDescent="0.25">
      <c r="A8669" s="3" t="s">
        <v>0</v>
      </c>
      <c r="B8669" s="4"/>
      <c r="G8669" s="5" t="s">
        <v>579</v>
      </c>
    </row>
    <row r="8670" spans="1:7" ht="18" x14ac:dyDescent="0.25">
      <c r="A8670" s="3"/>
      <c r="B8670" s="3" t="s">
        <v>580</v>
      </c>
      <c r="C8670" s="198"/>
      <c r="D8670" s="3"/>
      <c r="E8670" s="3"/>
      <c r="F8670" s="3"/>
      <c r="G8670" s="3"/>
    </row>
    <row r="8671" spans="1:7" ht="18" x14ac:dyDescent="0.25">
      <c r="A8671" s="3"/>
      <c r="B8671" s="3" t="s">
        <v>2</v>
      </c>
      <c r="C8671" s="198"/>
      <c r="D8671" s="3"/>
      <c r="E8671" s="3"/>
      <c r="F8671" s="3"/>
      <c r="G8671" s="3"/>
    </row>
    <row r="8672" spans="1:7" ht="18" x14ac:dyDescent="0.25">
      <c r="A8672" s="3"/>
      <c r="B8672" s="3"/>
      <c r="C8672" s="198"/>
      <c r="D8672" s="3"/>
      <c r="E8672" s="3"/>
      <c r="F8672" s="3"/>
      <c r="G8672" s="3"/>
    </row>
    <row r="8673" spans="1:8" ht="18" x14ac:dyDescent="0.25">
      <c r="A8673" s="111" t="s">
        <v>3</v>
      </c>
      <c r="B8673" s="5"/>
      <c r="C8673" s="198"/>
      <c r="D8673" s="5"/>
      <c r="E8673" s="3"/>
      <c r="F8673" s="5"/>
      <c r="G8673" s="3"/>
    </row>
    <row r="8674" spans="1:8" ht="18" x14ac:dyDescent="0.25">
      <c r="A8674" s="3"/>
      <c r="B8674" s="3" t="s">
        <v>581</v>
      </c>
      <c r="C8674" s="198"/>
      <c r="D8674" s="3"/>
      <c r="E8674" s="3"/>
      <c r="F8674" s="3"/>
      <c r="G8674" s="3"/>
    </row>
    <row r="8675" spans="1:8" ht="18" x14ac:dyDescent="0.25">
      <c r="A8675" s="3"/>
      <c r="B8675" s="3"/>
      <c r="C8675" s="198"/>
      <c r="D8675" s="3"/>
      <c r="E8675" s="3"/>
      <c r="F8675" s="3"/>
      <c r="G8675" s="3"/>
    </row>
    <row r="8676" spans="1:8" ht="18" x14ac:dyDescent="0.25">
      <c r="A8676" s="3" t="s">
        <v>582</v>
      </c>
      <c r="B8676" s="3"/>
      <c r="C8676" s="198"/>
      <c r="D8676" s="3"/>
      <c r="E8676" s="3"/>
      <c r="F8676" s="3"/>
      <c r="G8676" s="3"/>
    </row>
    <row r="8677" spans="1:8" ht="18" x14ac:dyDescent="0.25">
      <c r="A8677" s="3" t="s">
        <v>6</v>
      </c>
      <c r="B8677" s="3"/>
      <c r="C8677" s="198"/>
      <c r="D8677" s="3"/>
      <c r="E8677" s="3"/>
      <c r="F8677" s="3"/>
      <c r="G8677" s="3"/>
    </row>
    <row r="8678" spans="1:8" ht="15.75" x14ac:dyDescent="0.25">
      <c r="A8678" s="6"/>
      <c r="B8678" s="6"/>
      <c r="C8678" s="199"/>
      <c r="D8678" s="6"/>
      <c r="E8678" s="6"/>
      <c r="F8678" s="6"/>
      <c r="G8678" s="6"/>
    </row>
    <row r="8679" spans="1:8" ht="31.5" x14ac:dyDescent="0.2">
      <c r="A8679" s="7" t="s">
        <v>7</v>
      </c>
      <c r="B8679" s="7" t="s">
        <v>8</v>
      </c>
      <c r="C8679" s="8" t="s">
        <v>9</v>
      </c>
      <c r="D8679" s="7" t="s">
        <v>10</v>
      </c>
      <c r="E8679" s="7" t="s">
        <v>11</v>
      </c>
      <c r="F8679" s="7" t="s">
        <v>489</v>
      </c>
      <c r="G8679" s="8" t="s">
        <v>12</v>
      </c>
      <c r="H8679" s="122" t="s">
        <v>510</v>
      </c>
    </row>
    <row r="8680" spans="1:8" ht="15.75" x14ac:dyDescent="0.2">
      <c r="A8680" s="11">
        <v>1</v>
      </c>
      <c r="B8680" s="238" t="s">
        <v>44</v>
      </c>
      <c r="C8680" s="239" t="s">
        <v>506</v>
      </c>
      <c r="D8680" s="240" t="s">
        <v>574</v>
      </c>
      <c r="E8680" s="239">
        <v>5</v>
      </c>
      <c r="F8680" s="240">
        <v>870</v>
      </c>
      <c r="G8680" s="241">
        <v>870</v>
      </c>
      <c r="H8680" s="115" t="s">
        <v>584</v>
      </c>
    </row>
    <row r="8681" spans="1:8" ht="15.75" x14ac:dyDescent="0.2">
      <c r="A8681" s="11"/>
      <c r="B8681" s="238"/>
      <c r="C8681" s="239"/>
      <c r="D8681" s="240"/>
      <c r="E8681" s="239"/>
      <c r="F8681" s="240"/>
      <c r="G8681" s="241"/>
      <c r="H8681" s="115"/>
    </row>
    <row r="8682" spans="1:8" ht="21" x14ac:dyDescent="0.35">
      <c r="A8682" s="257" t="s">
        <v>13</v>
      </c>
      <c r="B8682" s="258"/>
      <c r="C8682" s="258"/>
      <c r="D8682" s="259"/>
      <c r="E8682" s="222">
        <f>SUM(E8680:E8681)</f>
        <v>5</v>
      </c>
      <c r="F8682" s="223"/>
      <c r="G8682" s="222">
        <f>SUM(G8680:G8681)</f>
        <v>870</v>
      </c>
      <c r="H8682" s="224"/>
    </row>
    <row r="8691" spans="1:1" ht="18" x14ac:dyDescent="0.25">
      <c r="A8691" s="3" t="s">
        <v>17</v>
      </c>
    </row>
    <row r="8692" spans="1:1" ht="18" x14ac:dyDescent="0.25">
      <c r="A8692" s="3" t="s">
        <v>18</v>
      </c>
    </row>
    <row r="8711" spans="1:7" ht="15.75" x14ac:dyDescent="0.25">
      <c r="A8711" s="1" t="s">
        <v>525</v>
      </c>
      <c r="C8711" s="216">
        <v>200</v>
      </c>
    </row>
    <row r="8712" spans="1:7" x14ac:dyDescent="0.2">
      <c r="C8712" s="197" t="s">
        <v>528</v>
      </c>
    </row>
    <row r="8713" spans="1:7" ht="18" x14ac:dyDescent="0.25">
      <c r="A8713" s="3" t="s">
        <v>0</v>
      </c>
      <c r="B8713" s="4"/>
      <c r="G8713" s="5" t="s">
        <v>585</v>
      </c>
    </row>
    <row r="8714" spans="1:7" ht="18" x14ac:dyDescent="0.25">
      <c r="A8714" s="3"/>
      <c r="B8714" s="3" t="s">
        <v>580</v>
      </c>
      <c r="C8714" s="198"/>
      <c r="D8714" s="3"/>
      <c r="E8714" s="3"/>
      <c r="F8714" s="3"/>
      <c r="G8714" s="3"/>
    </row>
    <row r="8715" spans="1:7" ht="18" x14ac:dyDescent="0.25">
      <c r="A8715" s="3"/>
      <c r="B8715" s="3" t="s">
        <v>2</v>
      </c>
      <c r="C8715" s="198"/>
      <c r="D8715" s="3"/>
      <c r="E8715" s="3"/>
      <c r="F8715" s="3"/>
      <c r="G8715" s="3"/>
    </row>
    <row r="8716" spans="1:7" ht="18" x14ac:dyDescent="0.25">
      <c r="A8716" s="3"/>
      <c r="B8716" s="3"/>
      <c r="C8716" s="198"/>
      <c r="D8716" s="3"/>
      <c r="E8716" s="3"/>
      <c r="F8716" s="3"/>
      <c r="G8716" s="3"/>
    </row>
    <row r="8717" spans="1:7" ht="18" x14ac:dyDescent="0.25">
      <c r="A8717" s="111" t="s">
        <v>3</v>
      </c>
      <c r="B8717" s="5"/>
      <c r="C8717" s="198"/>
      <c r="D8717" s="5"/>
      <c r="E8717" s="3"/>
      <c r="F8717" s="5"/>
      <c r="G8717" s="3"/>
    </row>
    <row r="8718" spans="1:7" ht="18" x14ac:dyDescent="0.25">
      <c r="A8718" s="3"/>
      <c r="B8718" s="3" t="s">
        <v>581</v>
      </c>
      <c r="C8718" s="198"/>
      <c r="D8718" s="3"/>
      <c r="E8718" s="3"/>
      <c r="F8718" s="3"/>
      <c r="G8718" s="3"/>
    </row>
    <row r="8719" spans="1:7" ht="18" x14ac:dyDescent="0.25">
      <c r="A8719" s="3"/>
      <c r="B8719" s="3"/>
      <c r="C8719" s="198"/>
      <c r="D8719" s="3"/>
      <c r="E8719" s="3"/>
      <c r="F8719" s="3"/>
      <c r="G8719" s="3"/>
    </row>
    <row r="8720" spans="1:7" ht="18" x14ac:dyDescent="0.25">
      <c r="A8720" s="3" t="s">
        <v>582</v>
      </c>
      <c r="B8720" s="3"/>
      <c r="C8720" s="198"/>
      <c r="D8720" s="3"/>
      <c r="E8720" s="3"/>
      <c r="F8720" s="3"/>
      <c r="G8720" s="3"/>
    </row>
    <row r="8721" spans="1:8" ht="18" x14ac:dyDescent="0.25">
      <c r="A8721" s="3" t="s">
        <v>6</v>
      </c>
      <c r="B8721" s="3"/>
      <c r="C8721" s="198"/>
      <c r="D8721" s="3"/>
      <c r="E8721" s="3"/>
      <c r="F8721" s="3"/>
      <c r="G8721" s="3"/>
    </row>
    <row r="8722" spans="1:8" ht="15.75" x14ac:dyDescent="0.25">
      <c r="A8722" s="6"/>
      <c r="B8722" s="6"/>
      <c r="C8722" s="199"/>
      <c r="D8722" s="6"/>
      <c r="E8722" s="6"/>
      <c r="F8722" s="6"/>
      <c r="G8722" s="6"/>
    </row>
    <row r="8723" spans="1:8" ht="31.5" x14ac:dyDescent="0.2">
      <c r="A8723" s="7" t="s">
        <v>7</v>
      </c>
      <c r="B8723" s="7" t="s">
        <v>8</v>
      </c>
      <c r="C8723" s="8" t="s">
        <v>9</v>
      </c>
      <c r="D8723" s="7" t="s">
        <v>10</v>
      </c>
      <c r="E8723" s="7" t="s">
        <v>11</v>
      </c>
      <c r="F8723" s="7" t="s">
        <v>489</v>
      </c>
      <c r="G8723" s="8" t="s">
        <v>12</v>
      </c>
      <c r="H8723" s="122" t="s">
        <v>510</v>
      </c>
    </row>
    <row r="8724" spans="1:8" ht="30" x14ac:dyDescent="0.2">
      <c r="A8724" s="11">
        <v>1</v>
      </c>
      <c r="B8724" s="238" t="s">
        <v>293</v>
      </c>
      <c r="C8724" s="239" t="s">
        <v>493</v>
      </c>
      <c r="D8724" s="240">
        <v>87</v>
      </c>
      <c r="E8724" s="239">
        <v>20</v>
      </c>
      <c r="F8724" s="240">
        <v>54</v>
      </c>
      <c r="G8724" s="241">
        <f>F8724*E8724</f>
        <v>1080</v>
      </c>
      <c r="H8724" s="115" t="s">
        <v>503</v>
      </c>
    </row>
    <row r="8725" spans="1:8" ht="15.75" x14ac:dyDescent="0.2">
      <c r="A8725" s="11"/>
      <c r="B8725" s="238"/>
      <c r="C8725" s="239"/>
      <c r="D8725" s="240"/>
      <c r="E8725" s="239"/>
      <c r="F8725" s="240"/>
      <c r="G8725" s="241"/>
      <c r="H8725" s="115"/>
    </row>
    <row r="8726" spans="1:8" ht="21" x14ac:dyDescent="0.35">
      <c r="A8726" s="257" t="s">
        <v>13</v>
      </c>
      <c r="B8726" s="258"/>
      <c r="C8726" s="258"/>
      <c r="D8726" s="259"/>
      <c r="E8726" s="222">
        <f>SUM(E8724:E8725)</f>
        <v>20</v>
      </c>
      <c r="F8726" s="223"/>
      <c r="G8726" s="222">
        <f>SUM(G8724:G8725)</f>
        <v>1080</v>
      </c>
      <c r="H8726" s="224"/>
    </row>
    <row r="8735" spans="1:8" ht="18" x14ac:dyDescent="0.25">
      <c r="A8735" s="3" t="s">
        <v>17</v>
      </c>
    </row>
    <row r="8736" spans="1:8" ht="18" x14ac:dyDescent="0.25">
      <c r="A8736" s="3" t="s">
        <v>18</v>
      </c>
    </row>
  </sheetData>
  <mergeCells count="377">
    <mergeCell ref="A8726:D8726"/>
    <mergeCell ref="A8682:D8682"/>
    <mergeCell ref="A8505:D8505"/>
    <mergeCell ref="A3651:D3651"/>
    <mergeCell ref="A7562:D7562"/>
    <mergeCell ref="A7525:D7525"/>
    <mergeCell ref="F72:F73"/>
    <mergeCell ref="A5941:D5941"/>
    <mergeCell ref="A1884:D1884"/>
    <mergeCell ref="A1920:G1920"/>
    <mergeCell ref="A2872:G2872"/>
    <mergeCell ref="A2875:G2875"/>
    <mergeCell ref="A4929:D4929"/>
    <mergeCell ref="A2739:D2739"/>
    <mergeCell ref="A4623:D4623"/>
    <mergeCell ref="A2373:G2373"/>
    <mergeCell ref="A2379:D2379"/>
    <mergeCell ref="A2419:G2419"/>
    <mergeCell ref="A2597:G2597"/>
    <mergeCell ref="A2427:D2427"/>
    <mergeCell ref="A2465:G2465"/>
    <mergeCell ref="A4101:G4101"/>
    <mergeCell ref="A3063:G3063"/>
    <mergeCell ref="A3104:D3104"/>
    <mergeCell ref="A3144:G3144"/>
    <mergeCell ref="A3147:G3147"/>
    <mergeCell ref="A3244:G3244"/>
    <mergeCell ref="A3249:D3249"/>
    <mergeCell ref="A3646:G3646"/>
    <mergeCell ref="A3238:G3238"/>
    <mergeCell ref="A3191:G3191"/>
    <mergeCell ref="A3193:G3193"/>
    <mergeCell ref="A3426:D3426"/>
    <mergeCell ref="A3371:G3371"/>
    <mergeCell ref="A3377:G3377"/>
    <mergeCell ref="A3387:D3387"/>
    <mergeCell ref="A3284:G3284"/>
    <mergeCell ref="A3287:G3287"/>
    <mergeCell ref="A3292:D3292"/>
    <mergeCell ref="A3510:G3510"/>
    <mergeCell ref="A3515:G3515"/>
    <mergeCell ref="A3598:G3598"/>
    <mergeCell ref="A3603:G3603"/>
    <mergeCell ref="A3612:D3612"/>
    <mergeCell ref="A3644:G3644"/>
    <mergeCell ref="A2241:G2241"/>
    <mergeCell ref="A2965:G2965"/>
    <mergeCell ref="A2919:G2919"/>
    <mergeCell ref="A2794:D2794"/>
    <mergeCell ref="A2827:G2827"/>
    <mergeCell ref="A2831:G2831"/>
    <mergeCell ref="A2837:D2837"/>
    <mergeCell ref="A2969:D2969"/>
    <mergeCell ref="A3057:G3057"/>
    <mergeCell ref="A2469:D2469"/>
    <mergeCell ref="A2643:G2643"/>
    <mergeCell ref="A2281:G2281"/>
    <mergeCell ref="A2286:G2286"/>
    <mergeCell ref="A2292:D2292"/>
    <mergeCell ref="A2602:D2602"/>
    <mergeCell ref="A2516:D2516"/>
    <mergeCell ref="A2327:G2327"/>
    <mergeCell ref="A2331:D2331"/>
    <mergeCell ref="A2510:G2510"/>
    <mergeCell ref="A2421:G2421"/>
    <mergeCell ref="A2924:G2924"/>
    <mergeCell ref="A2554:G2554"/>
    <mergeCell ref="A2931:D2931"/>
    <mergeCell ref="A2876:D2876"/>
    <mergeCell ref="A1874:G1874"/>
    <mergeCell ref="A1966:G1966"/>
    <mergeCell ref="A1971:G1971"/>
    <mergeCell ref="A1974:D1974"/>
    <mergeCell ref="A1931:D1931"/>
    <mergeCell ref="A2012:G2012"/>
    <mergeCell ref="A2018:G2018"/>
    <mergeCell ref="A2025:D2025"/>
    <mergeCell ref="A2058:G2058"/>
    <mergeCell ref="A2061:G2061"/>
    <mergeCell ref="A2069:D2069"/>
    <mergeCell ref="A2097:G2097"/>
    <mergeCell ref="A2106:G2106"/>
    <mergeCell ref="A2113:D2113"/>
    <mergeCell ref="A2143:G2143"/>
    <mergeCell ref="A2781:G2781"/>
    <mergeCell ref="A2785:G2785"/>
    <mergeCell ref="A2156:D2156"/>
    <mergeCell ref="A2189:G2189"/>
    <mergeCell ref="A2194:G2194"/>
    <mergeCell ref="A2199:D2199"/>
    <mergeCell ref="A2645:G2645"/>
    <mergeCell ref="A2689:G2689"/>
    <mergeCell ref="A2651:D2651"/>
    <mergeCell ref="A2736:G2736"/>
    <mergeCell ref="A2245:D2245"/>
    <mergeCell ref="A2738:G2738"/>
    <mergeCell ref="A2561:D2561"/>
    <mergeCell ref="A2551:G2551"/>
    <mergeCell ref="A2691:G2691"/>
    <mergeCell ref="A2695:D2695"/>
    <mergeCell ref="A2145:G2145"/>
    <mergeCell ref="A2235:G2235"/>
    <mergeCell ref="A1841:D1841"/>
    <mergeCell ref="A1605:G1605"/>
    <mergeCell ref="A1611:D1611"/>
    <mergeCell ref="A1782:G1782"/>
    <mergeCell ref="A1789:G1789"/>
    <mergeCell ref="A1925:G1925"/>
    <mergeCell ref="A1283:G1283"/>
    <mergeCell ref="A1290:D1290"/>
    <mergeCell ref="A1377:G1377"/>
    <mergeCell ref="A1382:D1382"/>
    <mergeCell ref="A1651:G1651"/>
    <mergeCell ref="A1702:G1702"/>
    <mergeCell ref="A1705:D1705"/>
    <mergeCell ref="A1834:G1834"/>
    <mergeCell ref="A1880:G1880"/>
    <mergeCell ref="A1424:G1424"/>
    <mergeCell ref="A1522:D1522"/>
    <mergeCell ref="A1511:G1511"/>
    <mergeCell ref="A1516:G1516"/>
    <mergeCell ref="A1557:G1557"/>
    <mergeCell ref="A1561:G1561"/>
    <mergeCell ref="A1564:D1564"/>
    <mergeCell ref="A1659:D1659"/>
    <mergeCell ref="A1697:G1697"/>
    <mergeCell ref="A1061:G1061"/>
    <mergeCell ref="A1068:G1068"/>
    <mergeCell ref="A1071:D1071"/>
    <mergeCell ref="A1103:G1103"/>
    <mergeCell ref="A1111:G1111"/>
    <mergeCell ref="A1116:D1116"/>
    <mergeCell ref="A1433:D1433"/>
    <mergeCell ref="A1466:G1466"/>
    <mergeCell ref="A1484:D1484"/>
    <mergeCell ref="A1158:D1158"/>
    <mergeCell ref="A1191:G1191"/>
    <mergeCell ref="A1238:G1238"/>
    <mergeCell ref="A1247:G1247"/>
    <mergeCell ref="A1254:D1254"/>
    <mergeCell ref="A1194:G1194"/>
    <mergeCell ref="A1197:D1197"/>
    <mergeCell ref="A1474:G1474"/>
    <mergeCell ref="A383:G383"/>
    <mergeCell ref="A387:D387"/>
    <mergeCell ref="A425:G425"/>
    <mergeCell ref="A430:G430"/>
    <mergeCell ref="A435:D435"/>
    <mergeCell ref="A740:G740"/>
    <mergeCell ref="A561:D561"/>
    <mergeCell ref="A470:G470"/>
    <mergeCell ref="A475:G475"/>
    <mergeCell ref="A603:G603"/>
    <mergeCell ref="A523:D523"/>
    <mergeCell ref="A789:D789"/>
    <mergeCell ref="A831:G831"/>
    <mergeCell ref="A836:G836"/>
    <mergeCell ref="A928:D928"/>
    <mergeCell ref="A970:G970"/>
    <mergeCell ref="A975:G975"/>
    <mergeCell ref="A1016:G1016"/>
    <mergeCell ref="A1024:G1024"/>
    <mergeCell ref="A1025:D1025"/>
    <mergeCell ref="A841:D841"/>
    <mergeCell ref="A877:G877"/>
    <mergeCell ref="A884:D884"/>
    <mergeCell ref="A978:D978"/>
    <mergeCell ref="A923:G923"/>
    <mergeCell ref="A927:G927"/>
    <mergeCell ref="A17:G17"/>
    <mergeCell ref="A21:D21"/>
    <mergeCell ref="A27:D27"/>
    <mergeCell ref="C28:D28"/>
    <mergeCell ref="C29:D29"/>
    <mergeCell ref="A380:G380"/>
    <mergeCell ref="C30:D30"/>
    <mergeCell ref="A63:G63"/>
    <mergeCell ref="D64:D65"/>
    <mergeCell ref="D66:D67"/>
    <mergeCell ref="D68:D70"/>
    <mergeCell ref="A302:D302"/>
    <mergeCell ref="A198:G198"/>
    <mergeCell ref="A213:D213"/>
    <mergeCell ref="A344:D344"/>
    <mergeCell ref="A335:G335"/>
    <mergeCell ref="A339:G339"/>
    <mergeCell ref="A113:D113"/>
    <mergeCell ref="A246:D246"/>
    <mergeCell ref="A153:G153"/>
    <mergeCell ref="A160:D160"/>
    <mergeCell ref="F64:F65"/>
    <mergeCell ref="F66:F67"/>
    <mergeCell ref="F68:F70"/>
    <mergeCell ref="A746:G746"/>
    <mergeCell ref="A515:G515"/>
    <mergeCell ref="A518:G518"/>
    <mergeCell ref="A556:G556"/>
    <mergeCell ref="D72:D73"/>
    <mergeCell ref="A1330:G1330"/>
    <mergeCell ref="A1337:D1337"/>
    <mergeCell ref="A1333:G1333"/>
    <mergeCell ref="A1828:G1828"/>
    <mergeCell ref="A478:D478"/>
    <mergeCell ref="A698:D698"/>
    <mergeCell ref="A695:G695"/>
    <mergeCell ref="A648:G648"/>
    <mergeCell ref="A663:D663"/>
    <mergeCell ref="A74:D74"/>
    <mergeCell ref="A107:G107"/>
    <mergeCell ref="A617:D617"/>
    <mergeCell ref="A693:G693"/>
    <mergeCell ref="A755:D755"/>
    <mergeCell ref="A784:G784"/>
    <mergeCell ref="A1149:G1149"/>
    <mergeCell ref="A1154:G1154"/>
    <mergeCell ref="A786:G786"/>
    <mergeCell ref="A881:G881"/>
    <mergeCell ref="A1797:D1797"/>
    <mergeCell ref="A1604:G1604"/>
    <mergeCell ref="A1656:G1656"/>
    <mergeCell ref="A1743:G1743"/>
    <mergeCell ref="A1750:G1750"/>
    <mergeCell ref="A1758:D1758"/>
    <mergeCell ref="A3069:D3069"/>
    <mergeCell ref="A3557:D3557"/>
    <mergeCell ref="A3552:G3552"/>
    <mergeCell ref="A3549:G3549"/>
    <mergeCell ref="A3334:D3334"/>
    <mergeCell ref="A3150:D3150"/>
    <mergeCell ref="A3011:G3011"/>
    <mergeCell ref="A3013:G3013"/>
    <mergeCell ref="A3016:D3016"/>
    <mergeCell ref="A3463:G3463"/>
    <mergeCell ref="A3465:G3465"/>
    <mergeCell ref="A3470:D3470"/>
    <mergeCell ref="A3520:D3520"/>
    <mergeCell ref="A3417:G3417"/>
    <mergeCell ref="A3422:G3422"/>
    <mergeCell ref="A3197:D3197"/>
    <mergeCell ref="A3330:G3330"/>
    <mergeCell ref="A3098:G3098"/>
    <mergeCell ref="A3966:G3966"/>
    <mergeCell ref="A4020:D4020"/>
    <mergeCell ref="C4018:G4018"/>
    <mergeCell ref="A3973:G3973"/>
    <mergeCell ref="A3978:D3978"/>
    <mergeCell ref="A3738:G3738"/>
    <mergeCell ref="A3742:D3742"/>
    <mergeCell ref="A3691:G3691"/>
    <mergeCell ref="A3694:G3694"/>
    <mergeCell ref="A3698:D3698"/>
    <mergeCell ref="A3920:G3920"/>
    <mergeCell ref="A3924:G3924"/>
    <mergeCell ref="A3927:D3927"/>
    <mergeCell ref="A3826:G3826"/>
    <mergeCell ref="A3828:G3828"/>
    <mergeCell ref="A3833:D3833"/>
    <mergeCell ref="A3785:G3785"/>
    <mergeCell ref="A3798:D3798"/>
    <mergeCell ref="A3880:D3880"/>
    <mergeCell ref="A3876:G3876"/>
    <mergeCell ref="A3873:G3873"/>
    <mergeCell ref="A3790:G3790"/>
    <mergeCell ref="A4174:G4174"/>
    <mergeCell ref="A4181:D4181"/>
    <mergeCell ref="A4177:G4177"/>
    <mergeCell ref="A4012:G4012"/>
    <mergeCell ref="A4108:D4108"/>
    <mergeCell ref="A4104:G4104"/>
    <mergeCell ref="A4015:G4015"/>
    <mergeCell ref="A4221:G4221"/>
    <mergeCell ref="A4227:D4227"/>
    <mergeCell ref="A4133:G4133"/>
    <mergeCell ref="A4140:D4140"/>
    <mergeCell ref="A4055:G4055"/>
    <mergeCell ref="A4059:G4059"/>
    <mergeCell ref="A4066:D4066"/>
    <mergeCell ref="A4341:G4341"/>
    <mergeCell ref="A4346:D4346"/>
    <mergeCell ref="A4217:G4217"/>
    <mergeCell ref="A4383:G4383"/>
    <mergeCell ref="A4388:D4388"/>
    <mergeCell ref="A5456:D5456"/>
    <mergeCell ref="A5412:D5412"/>
    <mergeCell ref="A5321:D5321"/>
    <mergeCell ref="A4535:D4535"/>
    <mergeCell ref="A5190:D5190"/>
    <mergeCell ref="A5102:D5102"/>
    <mergeCell ref="A5026:D5026"/>
    <mergeCell ref="A4257:G4257"/>
    <mergeCell ref="A4261:G4261"/>
    <mergeCell ref="A4267:D4267"/>
    <mergeCell ref="A4301:G4301"/>
    <mergeCell ref="A4306:D4306"/>
    <mergeCell ref="A4753:D4753"/>
    <mergeCell ref="A5280:D5280"/>
    <mergeCell ref="A4489:D4489"/>
    <mergeCell ref="A4448:D4448"/>
    <mergeCell ref="A4584:D4584"/>
    <mergeCell ref="A5063:D5063"/>
    <mergeCell ref="A4670:D4670"/>
    <mergeCell ref="A4712:D4712"/>
    <mergeCell ref="A4840:D4840"/>
    <mergeCell ref="A4802:D4802"/>
    <mergeCell ref="A4982:D4982"/>
    <mergeCell ref="A5366:D5366"/>
    <mergeCell ref="A5767:D5767"/>
    <mergeCell ref="A5676:D5676"/>
    <mergeCell ref="A5501:D5501"/>
    <mergeCell ref="A5586:D5586"/>
    <mergeCell ref="A5546:D5546"/>
    <mergeCell ref="A5631:D5631"/>
    <mergeCell ref="A6390:D6390"/>
    <mergeCell ref="A6298:D6298"/>
    <mergeCell ref="A6588:D6588"/>
    <mergeCell ref="A6646:D6646"/>
    <mergeCell ref="A4888:D4888"/>
    <mergeCell ref="A6518:D6518"/>
    <mergeCell ref="A5238:D5238"/>
    <mergeCell ref="A5147:D5147"/>
    <mergeCell ref="A5721:D5721"/>
    <mergeCell ref="A5852:D5852"/>
    <mergeCell ref="A5896:D5896"/>
    <mergeCell ref="A5808:D5808"/>
    <mergeCell ref="A6435:D6435"/>
    <mergeCell ref="A6067:D6067"/>
    <mergeCell ref="A6113:D6113"/>
    <mergeCell ref="A6207:D6207"/>
    <mergeCell ref="A6248:D6248"/>
    <mergeCell ref="A7857:D7857"/>
    <mergeCell ref="A7902:D7902"/>
    <mergeCell ref="A7694:D7694"/>
    <mergeCell ref="A7604:D7604"/>
    <mergeCell ref="A7479:D7479"/>
    <mergeCell ref="A7397:D7397"/>
    <mergeCell ref="A7362:D7362"/>
    <mergeCell ref="A7272:D7272"/>
    <mergeCell ref="A6161:D6161"/>
    <mergeCell ref="A7139:D7139"/>
    <mergeCell ref="A7096:D7096"/>
    <mergeCell ref="A6964:D6964"/>
    <mergeCell ref="A7014:D7014"/>
    <mergeCell ref="A6790:D6790"/>
    <mergeCell ref="A6692:D6692"/>
    <mergeCell ref="A6616:D6616"/>
    <mergeCell ref="A6564:D6564"/>
    <mergeCell ref="A6471:D6471"/>
    <mergeCell ref="A7055:D7055"/>
    <mergeCell ref="A6871:D6871"/>
    <mergeCell ref="A6917:D6917"/>
    <mergeCell ref="A6838:D6838"/>
    <mergeCell ref="A6743:D6743"/>
    <mergeCell ref="A6338:D6338"/>
    <mergeCell ref="A8547:D8547"/>
    <mergeCell ref="A8593:D8593"/>
    <mergeCell ref="A8641:D8641"/>
    <mergeCell ref="A7187:D7187"/>
    <mergeCell ref="A7811:D7811"/>
    <mergeCell ref="A7781:D7781"/>
    <mergeCell ref="A7734:D7734"/>
    <mergeCell ref="A8460:D8460"/>
    <mergeCell ref="A8373:D8373"/>
    <mergeCell ref="A8341:D8341"/>
    <mergeCell ref="A8212:D8212"/>
    <mergeCell ref="A8090:D8090"/>
    <mergeCell ref="A7991:D7991"/>
    <mergeCell ref="A7653:D7653"/>
    <mergeCell ref="A7441:D7441"/>
    <mergeCell ref="A8419:D8419"/>
    <mergeCell ref="A8248:D8248"/>
    <mergeCell ref="A8292:D8292"/>
    <mergeCell ref="A7311:D7311"/>
    <mergeCell ref="A7220:D7220"/>
    <mergeCell ref="A7954:D7954"/>
    <mergeCell ref="A8035:D8035"/>
    <mergeCell ref="A8161:D8161"/>
    <mergeCell ref="A8118:D8118"/>
  </mergeCells>
  <pageMargins left="0.7" right="0.47916666666666669" top="1.0208333333333333" bottom="0.75" header="0.3" footer="0.3"/>
  <pageSetup paperSize="9" orientation="portrait" r:id="rId1"/>
  <headerFooter>
    <oddHeader xml:space="preserve">&amp;C&amp;16MODERN COTTON YARN SPINNERS LIMITED
 Material Dispatch Advice   </oddHeader>
    <oddFooter>&amp;LDI.-NO: FAB/08                              &amp;CIssue No / Date:01/01.10.18&amp;R                    Rev.No / Date:00/01.10.18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YARN ADVICE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2021-09-24T05:38:29Z</dcterms:modified>
</cp:coreProperties>
</file>