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D:\scaler\Fintech Domain analytics\DCF Modelling\"/>
    </mc:Choice>
  </mc:AlternateContent>
  <xr:revisionPtr revIDLastSave="0" documentId="13_ncr:1_{7B0F1E7C-5719-44D0-A514-32183ABE0E41}" xr6:coauthVersionLast="47" xr6:coauthVersionMax="47" xr10:uidLastSave="{00000000-0000-0000-0000-000000000000}"/>
  <bookViews>
    <workbookView xWindow="-98" yWindow="-98" windowWidth="24196" windowHeight="14476" firstSheet="2" activeTab="4" xr2:uid="{00000000-000D-0000-FFFF-FFFF00000000}"/>
  </bookViews>
  <sheets>
    <sheet name="Income Statement" sheetId="1" r:id="rId1"/>
    <sheet name="Balance Sheet" sheetId="2" r:id="rId2"/>
    <sheet name="Cash Flow Statement" sheetId="3" r:id="rId3"/>
    <sheet name="Fixed Assets" sheetId="4" r:id="rId4"/>
    <sheet name="Free Cash Flow" sheetId="5" r:id="rId5"/>
    <sheet name="WACC" sheetId="6" r:id="rId6"/>
    <sheet name="DCF" sheetId="7" r:id="rId7"/>
    <sheet name="QUESTIONS" sheetId="8" r:id="rId8"/>
    <sheet name="Q3" sheetId="9" r:id="rId9"/>
    <sheet name="Q4" sheetId="11" r:id="rId10"/>
    <sheet name="Q5" sheetId="12" r:id="rId11"/>
    <sheet name="Q6" sheetId="14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" i="12" l="1"/>
  <c r="C10" i="12" s="1"/>
  <c r="C6" i="12"/>
  <c r="B6" i="12"/>
  <c r="B12" i="11"/>
  <c r="C10" i="9"/>
  <c r="D7" i="9"/>
  <c r="E7" i="9"/>
  <c r="F7" i="9"/>
  <c r="C7" i="9"/>
  <c r="C19" i="7"/>
  <c r="C15" i="7"/>
  <c r="C14" i="7"/>
  <c r="K7" i="7"/>
  <c r="J7" i="7"/>
  <c r="I7" i="7"/>
  <c r="H7" i="7"/>
  <c r="G7" i="7"/>
  <c r="C13" i="7"/>
  <c r="C16" i="7"/>
  <c r="C18" i="7"/>
  <c r="C12" i="7"/>
  <c r="E4" i="7"/>
  <c r="F4" i="7"/>
  <c r="G4" i="7"/>
  <c r="H4" i="7"/>
  <c r="I4" i="7"/>
  <c r="J4" i="7"/>
  <c r="K4" i="7"/>
  <c r="D4" i="7"/>
  <c r="C13" i="6"/>
  <c r="C12" i="6"/>
  <c r="C11" i="6"/>
  <c r="C10" i="6"/>
  <c r="G18" i="5"/>
  <c r="H18" i="5"/>
  <c r="H17" i="5" s="1"/>
  <c r="I18" i="5"/>
  <c r="I17" i="5" s="1"/>
  <c r="J18" i="5"/>
  <c r="J17" i="5" s="1"/>
  <c r="F18" i="5"/>
  <c r="F16" i="5"/>
  <c r="F6" i="4"/>
  <c r="F4" i="4"/>
  <c r="J22" i="5"/>
  <c r="I22" i="5"/>
  <c r="H22" i="5"/>
  <c r="G22" i="5"/>
  <c r="F22" i="5"/>
  <c r="E22" i="5"/>
  <c r="D22" i="5"/>
  <c r="C22" i="5"/>
  <c r="B22" i="5"/>
  <c r="E18" i="5"/>
  <c r="D18" i="5"/>
  <c r="C18" i="5"/>
  <c r="C17" i="5" s="1"/>
  <c r="E13" i="5"/>
  <c r="D13" i="5"/>
  <c r="C13" i="5"/>
  <c r="E11" i="5"/>
  <c r="E5" i="4" s="1"/>
  <c r="E6" i="4" s="1"/>
  <c r="D11" i="5"/>
  <c r="D15" i="5" s="1"/>
  <c r="C11" i="5"/>
  <c r="C15" i="5" s="1"/>
  <c r="E8" i="5"/>
  <c r="E26" i="5" s="1"/>
  <c r="D8" i="5"/>
  <c r="D26" i="5" s="1"/>
  <c r="C8" i="5"/>
  <c r="C26" i="5" s="1"/>
  <c r="E5" i="5"/>
  <c r="D5" i="5"/>
  <c r="C5" i="5"/>
  <c r="E4" i="5"/>
  <c r="F4" i="5" s="1"/>
  <c r="D4" i="5"/>
  <c r="C4" i="5"/>
  <c r="C6" i="5" s="1"/>
  <c r="G12" i="4"/>
  <c r="H12" i="4" s="1"/>
  <c r="I12" i="4" s="1"/>
  <c r="J12" i="4" s="1"/>
  <c r="E7" i="4"/>
  <c r="D7" i="4"/>
  <c r="C7" i="4"/>
  <c r="E4" i="4"/>
  <c r="D4" i="4"/>
  <c r="C4" i="4"/>
  <c r="C10" i="7" l="1"/>
  <c r="E25" i="5"/>
  <c r="F17" i="5"/>
  <c r="D25" i="5"/>
  <c r="G4" i="5"/>
  <c r="G17" i="5"/>
  <c r="E15" i="5"/>
  <c r="E9" i="5"/>
  <c r="D5" i="4"/>
  <c r="D6" i="4" s="1"/>
  <c r="D16" i="5" s="1"/>
  <c r="D6" i="5"/>
  <c r="E6" i="5"/>
  <c r="C9" i="5"/>
  <c r="C10" i="5" s="1"/>
  <c r="C12" i="5" s="1"/>
  <c r="C14" i="5" s="1"/>
  <c r="C25" i="5"/>
  <c r="D9" i="5"/>
  <c r="D17" i="5"/>
  <c r="E17" i="5"/>
  <c r="C5" i="4"/>
  <c r="C11" i="4" s="1"/>
  <c r="E16" i="5"/>
  <c r="E12" i="4"/>
  <c r="F26" i="5"/>
  <c r="G26" i="5" s="1"/>
  <c r="H26" i="5" s="1"/>
  <c r="I26" i="5" s="1"/>
  <c r="J26" i="5" s="1"/>
  <c r="E11" i="4"/>
  <c r="D23" i="5"/>
  <c r="E23" i="5"/>
  <c r="F25" i="5" l="1"/>
  <c r="G25" i="5" s="1"/>
  <c r="H25" i="5" s="1"/>
  <c r="I25" i="5" s="1"/>
  <c r="J25" i="5" s="1"/>
  <c r="F8" i="5"/>
  <c r="F9" i="5" s="1"/>
  <c r="E10" i="5"/>
  <c r="E12" i="5" s="1"/>
  <c r="D10" i="5"/>
  <c r="D12" i="5" s="1"/>
  <c r="D14" i="5" s="1"/>
  <c r="H4" i="5"/>
  <c r="G8" i="5"/>
  <c r="G9" i="5" s="1"/>
  <c r="D19" i="5"/>
  <c r="D11" i="4"/>
  <c r="F11" i="4" s="1"/>
  <c r="C27" i="5"/>
  <c r="D12" i="4"/>
  <c r="C6" i="4"/>
  <c r="D27" i="5"/>
  <c r="G5" i="5" l="1"/>
  <c r="G6" i="5" s="1"/>
  <c r="G10" i="5" s="1"/>
  <c r="F5" i="5"/>
  <c r="F6" i="5" s="1"/>
  <c r="F10" i="5" s="1"/>
  <c r="I4" i="5"/>
  <c r="H8" i="5"/>
  <c r="H9" i="5" s="1"/>
  <c r="H5" i="5"/>
  <c r="H6" i="5" s="1"/>
  <c r="H10" i="5" s="1"/>
  <c r="E14" i="5"/>
  <c r="E19" i="5" s="1"/>
  <c r="E27" i="5"/>
  <c r="G11" i="4"/>
  <c r="H11" i="4" s="1"/>
  <c r="I11" i="4" s="1"/>
  <c r="J11" i="4" s="1"/>
  <c r="F5" i="4"/>
  <c r="C16" i="5"/>
  <c r="C19" i="5" s="1"/>
  <c r="C12" i="4"/>
  <c r="J4" i="5" l="1"/>
  <c r="I5" i="5"/>
  <c r="I6" i="5" s="1"/>
  <c r="I8" i="5"/>
  <c r="I9" i="5" s="1"/>
  <c r="F7" i="4"/>
  <c r="G4" i="4" s="1"/>
  <c r="G6" i="4" s="1"/>
  <c r="G16" i="5" s="1"/>
  <c r="F11" i="5"/>
  <c r="I10" i="5" l="1"/>
  <c r="J5" i="5"/>
  <c r="J6" i="5" s="1"/>
  <c r="J8" i="5"/>
  <c r="J9" i="5" s="1"/>
  <c r="G5" i="4"/>
  <c r="G11" i="5" s="1"/>
  <c r="G12" i="5" s="1"/>
  <c r="F15" i="5"/>
  <c r="F12" i="5"/>
  <c r="J10" i="5" l="1"/>
  <c r="G7" i="4"/>
  <c r="H4" i="4" s="1"/>
  <c r="H6" i="4" s="1"/>
  <c r="H16" i="5" s="1"/>
  <c r="G15" i="5"/>
  <c r="F13" i="5"/>
  <c r="F14" i="5" s="1"/>
  <c r="F19" i="5" s="1"/>
  <c r="G13" i="5"/>
  <c r="G14" i="5" s="1"/>
  <c r="G19" i="5" s="1"/>
  <c r="H5" i="4" l="1"/>
  <c r="H7" i="4" s="1"/>
  <c r="I4" i="4" s="1"/>
  <c r="I5" i="4" s="1"/>
  <c r="H11" i="5" l="1"/>
  <c r="H12" i="5" s="1"/>
  <c r="I6" i="4"/>
  <c r="I16" i="5" s="1"/>
  <c r="I11" i="5"/>
  <c r="H15" i="5" l="1"/>
  <c r="I7" i="4"/>
  <c r="J4" i="4" s="1"/>
  <c r="J6" i="4" s="1"/>
  <c r="J16" i="5" s="1"/>
  <c r="H13" i="5"/>
  <c r="H14" i="5" s="1"/>
  <c r="I12" i="5"/>
  <c r="I15" i="5"/>
  <c r="H19" i="5" l="1"/>
  <c r="J5" i="4"/>
  <c r="J11" i="5" s="1"/>
  <c r="J12" i="5" s="1"/>
  <c r="I13" i="5"/>
  <c r="I14" i="5" s="1"/>
  <c r="I19" i="5" s="1"/>
  <c r="J7" i="4" l="1"/>
  <c r="J15" i="5"/>
  <c r="J13" i="5"/>
  <c r="J14" i="5" s="1"/>
  <c r="J19" i="5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5" authorId="0" shapeId="0" xr:uid="{00000000-0006-0000-0500-000001000000}">
      <text>
        <r>
          <rPr>
            <sz val="11"/>
            <color theme="1"/>
            <rFont val="Calibri"/>
            <scheme val="minor"/>
          </rPr>
          <t xml:space="preserve">
US Corporate Tax Rate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11" authorId="0" shapeId="0" xr:uid="{00000000-0006-0000-0600-000001000000}">
      <text>
        <r>
          <rPr>
            <sz val="11"/>
            <color theme="1"/>
            <rFont val="Calibri"/>
            <scheme val="minor"/>
          </rPr>
          <t xml:space="preserve">
Industry Growth Rate</t>
        </r>
      </text>
    </comment>
  </commentList>
</comments>
</file>

<file path=xl/sharedStrings.xml><?xml version="1.0" encoding="utf-8"?>
<sst xmlns="http://schemas.openxmlformats.org/spreadsheetml/2006/main" count="237" uniqueCount="197">
  <si>
    <t>Consolidated Statements Of Income - USD ($) shares in Thousands, $ in Millions</t>
  </si>
  <si>
    <t>Sep. 01, 2019</t>
  </si>
  <si>
    <t>Aug. 30, 2020</t>
  </si>
  <si>
    <t>Aug. 29, 2021</t>
  </si>
  <si>
    <t>REVENUE</t>
  </si>
  <si>
    <t>Total revenue</t>
  </si>
  <si>
    <t>OPERATING EXPENSES</t>
  </si>
  <si>
    <t>Merchandise costs</t>
  </si>
  <si>
    <t>Selling, general and administrative</t>
  </si>
  <si>
    <t>Depreciation &amp; Amortization</t>
  </si>
  <si>
    <t>Preopening expenses</t>
  </si>
  <si>
    <t>Operating Income</t>
  </si>
  <si>
    <t>OTHER INCOME (EXPENSE)</t>
  </si>
  <si>
    <t>Interest expense</t>
  </si>
  <si>
    <t>Interest income and other, net</t>
  </si>
  <si>
    <t>INCOME BEFORE INCOME TAXES</t>
  </si>
  <si>
    <t>Income Tax Expense (Benefit)</t>
  </si>
  <si>
    <t>Net Income</t>
  </si>
  <si>
    <t>Diluted (shares)</t>
  </si>
  <si>
    <t>Merchandise Sales Revenue</t>
  </si>
  <si>
    <t>Membership Fee Revenue</t>
  </si>
  <si>
    <t>Consolidated Balance Sheets - USD ($) $ in Millions</t>
  </si>
  <si>
    <t>Sep. 02, 2018</t>
  </si>
  <si>
    <t>CURRENT ASSETS</t>
  </si>
  <si>
    <t>Cash and cash equivalents</t>
  </si>
  <si>
    <t>Short-term investments</t>
  </si>
  <si>
    <t>Receivables, net</t>
  </si>
  <si>
    <t>Merchandise inventories</t>
  </si>
  <si>
    <t>Other current assets</t>
  </si>
  <si>
    <t>Total current assets</t>
  </si>
  <si>
    <t>OTHER ASSETS</t>
  </si>
  <si>
    <t>Property and Equipment, net</t>
  </si>
  <si>
    <t>Operating lease right-of-use assets</t>
  </si>
  <si>
    <t>Other long-term assets</t>
  </si>
  <si>
    <t>TOTAL ASSETS</t>
  </si>
  <si>
    <t>CURRENT LIABILITIES</t>
  </si>
  <si>
    <t>Accounts payable</t>
  </si>
  <si>
    <t>Accrued salaries and benefits</t>
  </si>
  <si>
    <t>Accrued member rewards</t>
  </si>
  <si>
    <t>Deferred membership fees</t>
  </si>
  <si>
    <t>Current portion of long-term debt</t>
  </si>
  <si>
    <t>Other current liabilities</t>
  </si>
  <si>
    <t>Total current liabilities</t>
  </si>
  <si>
    <t>OTHER LIABILITIES</t>
  </si>
  <si>
    <t>Long-term debt, excluding current portion</t>
  </si>
  <si>
    <t>Long-term operating lease liabilities</t>
  </si>
  <si>
    <t>Other long-term liabilities</t>
  </si>
  <si>
    <t>Total liabilities</t>
  </si>
  <si>
    <t>EQUITY</t>
  </si>
  <si>
    <t>Preferred stock $.01 par value; 100,000,000 shares authorized; no shares issued and outstanding</t>
  </si>
  <si>
    <t>Common Stock $.01 par value; 100,000,000 shares authorized; 441,825,000 and 441,255,000 shares issued and outstanding</t>
  </si>
  <si>
    <t>Additional paid-in capital</t>
  </si>
  <si>
    <t>Accumulated other comprehensive loss</t>
  </si>
  <si>
    <t>Retained earnings</t>
  </si>
  <si>
    <t>Total Costco stockholders' equity</t>
  </si>
  <si>
    <t>Noncontrolling interests</t>
  </si>
  <si>
    <t>Total equity</t>
  </si>
  <si>
    <t>TOTAL LIABILITIES AND EQUITY</t>
  </si>
  <si>
    <t>Consolidated Statements Of Cash Flows - USD ($) $ in Millions</t>
  </si>
  <si>
    <t>CASH FLOWS FROM OPERATING ACTIVITIES</t>
  </si>
  <si>
    <t>Net income including noncontrolling interests</t>
  </si>
  <si>
    <t>Adjustments to reconcile net income including noncontrolling interests to net cash provided by operating activities:</t>
  </si>
  <si>
    <t>Depreciation and amortization</t>
  </si>
  <si>
    <t>Non-cash lease expense</t>
  </si>
  <si>
    <t>Stock-based compensation</t>
  </si>
  <si>
    <t>Other non-cash operating activities, net</t>
  </si>
  <si>
    <t>Deferred income taxes</t>
  </si>
  <si>
    <t>Changes in operating assets and liabilities:</t>
  </si>
  <si>
    <t>Other operating assets and liabilities, net</t>
  </si>
  <si>
    <t>Net Cash Provided by (Used in) Operating Activities</t>
  </si>
  <si>
    <t>CASH FLOWS FROM INVESTING ACTIVITIES</t>
  </si>
  <si>
    <t>Purchases of short-term investments</t>
  </si>
  <si>
    <t>Maturities and sales of short-term investments</t>
  </si>
  <si>
    <t>Additions to property and equipment</t>
  </si>
  <si>
    <t>Acquisitions</t>
  </si>
  <si>
    <t>Other investing activities, net</t>
  </si>
  <si>
    <t>Net Cash Provided by (Used in) Investing Activities</t>
  </si>
  <si>
    <t>CASH FLOWS FROM FINANCING ACTIVITIES</t>
  </si>
  <si>
    <t>Change in bank payments outstanding</t>
  </si>
  <si>
    <t>Proceeds from short-term borrowings</t>
  </si>
  <si>
    <t>Proceeds from issuance of long-term debt</t>
  </si>
  <si>
    <t>Repayments of long-term debt</t>
  </si>
  <si>
    <t>Tax withholdings on stock-based awards</t>
  </si>
  <si>
    <t>Repurchases of common stock</t>
  </si>
  <si>
    <t>Cash dividend payments</t>
  </si>
  <si>
    <t>Other financing activities, net</t>
  </si>
  <si>
    <t>Net Cash Provided by (Used in) Financing Activities</t>
  </si>
  <si>
    <t>EFFECT OF EXCHANGE RATE CHANGES ON CASH AND CASH EQUIVALENTS</t>
  </si>
  <si>
    <t>Net change in cash and cash equivalents</t>
  </si>
  <si>
    <t>CASH AND CASH EQUIVALENTS BEGINNING OF YEAR</t>
  </si>
  <si>
    <t>CASH AND CASH EQUIVALENTS END OF YEAR</t>
  </si>
  <si>
    <t>SUPPLEMENTAL DISCLOSURE OF CASH FLOW INFORMATION:</t>
  </si>
  <si>
    <t>Interest paid</t>
  </si>
  <si>
    <t>Income taxes paid, net</t>
  </si>
  <si>
    <t>SUPPLEMENTAL DISCLOSURE OF NON-CASH INVESTING AND FINANCING ACTIVITIES:</t>
  </si>
  <si>
    <t>Cash dividend declared, but not yet paid</t>
  </si>
  <si>
    <t>Formulas</t>
  </si>
  <si>
    <t>Fixed Assets Schedule</t>
  </si>
  <si>
    <t>Fiscal Year</t>
  </si>
  <si>
    <r>
      <rPr>
        <b/>
        <sz val="12"/>
        <color theme="1"/>
        <rFont val="Calibri"/>
      </rPr>
      <t xml:space="preserve">Beginning PP&amp;E </t>
    </r>
    <r>
      <rPr>
        <sz val="12"/>
        <color theme="1"/>
        <rFont val="Calibri"/>
      </rPr>
      <t xml:space="preserve">= Ending PP&amp;E of previous year </t>
    </r>
  </si>
  <si>
    <t>Beginning PP&amp;E</t>
  </si>
  <si>
    <r>
      <rPr>
        <b/>
        <sz val="12"/>
        <color theme="1"/>
        <rFont val="Calibri"/>
      </rPr>
      <t xml:space="preserve">D&amp;A </t>
    </r>
    <r>
      <rPr>
        <sz val="12"/>
        <color theme="1"/>
        <rFont val="Calibri"/>
      </rPr>
      <t>= Beginning PP&amp;E for the estimated year * D&amp;A as a % of Beginning PP&amp;E for the estimated year</t>
    </r>
  </si>
  <si>
    <t>D&amp;A</t>
  </si>
  <si>
    <r>
      <rPr>
        <b/>
        <sz val="12"/>
        <color theme="1"/>
        <rFont val="Calibri"/>
      </rPr>
      <t>CapEx</t>
    </r>
    <r>
      <rPr>
        <sz val="12"/>
        <color theme="1"/>
        <rFont val="Calibri"/>
      </rPr>
      <t xml:space="preserve"> = Beginning PP&amp;E for the estimated year * CapEx as a % of Beginning PP&amp;E for the estimated year</t>
    </r>
  </si>
  <si>
    <t>CapEx</t>
  </si>
  <si>
    <r>
      <rPr>
        <b/>
        <sz val="12"/>
        <color theme="1"/>
        <rFont val="Calibri"/>
      </rPr>
      <t>Ending PP&amp;E Projection</t>
    </r>
    <r>
      <rPr>
        <sz val="12"/>
        <color theme="1"/>
        <rFont val="Calibri"/>
      </rPr>
      <t xml:space="preserve"> = Beginning PP&amp;E - D&amp;A + CapEx for the estimated year</t>
    </r>
  </si>
  <si>
    <t>Ending PP&amp;E</t>
  </si>
  <si>
    <t>Assumptions</t>
  </si>
  <si>
    <t>D&amp;A as a % of Beginning PP&amp;E</t>
  </si>
  <si>
    <t>CapEx as a % of Beginning PP&amp;E</t>
  </si>
  <si>
    <t>Unlevered Free Cash Flow (mm)</t>
  </si>
  <si>
    <r>
      <rPr>
        <b/>
        <sz val="12"/>
        <color theme="1"/>
        <rFont val="Calibri"/>
      </rPr>
      <t xml:space="preserve">Revenue Projection </t>
    </r>
    <r>
      <rPr>
        <sz val="12"/>
        <color theme="1"/>
        <rFont val="Calibri"/>
      </rPr>
      <t>= Previous Years Revenue *(1+ Growrh rate Projection for the estimated year)</t>
    </r>
  </si>
  <si>
    <t>Revenue</t>
  </si>
  <si>
    <r>
      <rPr>
        <b/>
        <sz val="12"/>
        <color theme="1"/>
        <rFont val="Calibri"/>
      </rPr>
      <t xml:space="preserve">COGS Projection </t>
    </r>
    <r>
      <rPr>
        <sz val="12"/>
        <color theme="1"/>
        <rFont val="Calibri"/>
      </rPr>
      <t>= Current Year's Revenue * COGS Percentage of Revenue for the estimated year</t>
    </r>
  </si>
  <si>
    <t>COGS</t>
  </si>
  <si>
    <r>
      <rPr>
        <b/>
        <sz val="12"/>
        <color theme="1"/>
        <rFont val="Calibri"/>
      </rPr>
      <t>Gross Profit</t>
    </r>
    <r>
      <rPr>
        <sz val="12"/>
        <color theme="1"/>
        <rFont val="Calibri"/>
      </rPr>
      <t xml:space="preserve"> = Revenue for the estimated year - COGS for the estimated year</t>
    </r>
  </si>
  <si>
    <t>Gross Profit</t>
  </si>
  <si>
    <r>
      <rPr>
        <b/>
        <sz val="12"/>
        <color theme="1"/>
        <rFont val="Calibri"/>
      </rPr>
      <t>Selling, General, Administrative</t>
    </r>
    <r>
      <rPr>
        <sz val="12"/>
        <color theme="1"/>
        <rFont val="Calibri"/>
      </rPr>
      <t xml:space="preserve"> = Current Year's Revenue * Selling, General, Administrative Percentage of Revenue for the estimated year</t>
    </r>
  </si>
  <si>
    <t>Operating Expenses</t>
  </si>
  <si>
    <r>
      <rPr>
        <b/>
        <sz val="12"/>
        <color theme="1"/>
        <rFont val="Calibri"/>
      </rPr>
      <t>Total Operating Expenses</t>
    </r>
    <r>
      <rPr>
        <sz val="12"/>
        <color theme="1"/>
        <rFont val="Calibri"/>
      </rPr>
      <t xml:space="preserve"> =  Selling, General, Administrative for the estimated year  +Other operating Expenses for the estimated year</t>
    </r>
  </si>
  <si>
    <t>Selling, General, Administrative</t>
  </si>
  <si>
    <r>
      <rPr>
        <b/>
        <sz val="12"/>
        <color theme="1"/>
        <rFont val="Calibri"/>
      </rPr>
      <t>EBITDA</t>
    </r>
    <r>
      <rPr>
        <sz val="12"/>
        <color theme="1"/>
        <rFont val="Calibri"/>
      </rPr>
      <t xml:space="preserve"> = Gross profit - Total operating Expenses</t>
    </r>
  </si>
  <si>
    <t>Total Operating Expenses</t>
  </si>
  <si>
    <r>
      <rPr>
        <b/>
        <sz val="12"/>
        <color theme="1"/>
        <rFont val="Calibri"/>
      </rPr>
      <t>Depreciation &amp; Amortization Projection</t>
    </r>
    <r>
      <rPr>
        <sz val="12"/>
        <color theme="1"/>
        <rFont val="Calibri"/>
      </rPr>
      <t xml:space="preserve"> = D&amp;A Projected for the estimated year using Fixed Assets Schedule</t>
    </r>
  </si>
  <si>
    <t>EBITDA</t>
  </si>
  <si>
    <r>
      <rPr>
        <b/>
        <sz val="12"/>
        <color theme="1"/>
        <rFont val="Calibri"/>
      </rPr>
      <t>Operating Profit (EBIT)</t>
    </r>
    <r>
      <rPr>
        <sz val="12"/>
        <color theme="1"/>
        <rFont val="Calibri"/>
      </rPr>
      <t xml:space="preserve"> = EBITDA - Depreciation &amp; Amortization for the estimated year</t>
    </r>
  </si>
  <si>
    <r>
      <rPr>
        <b/>
        <sz val="12"/>
        <color theme="1"/>
        <rFont val="Calibri"/>
      </rPr>
      <t>Operating Taxes</t>
    </r>
    <r>
      <rPr>
        <sz val="12"/>
        <color theme="1"/>
        <rFont val="Calibri"/>
      </rPr>
      <t xml:space="preserve"> = EBIT * Tax rate (Tax % of EBIT)</t>
    </r>
  </si>
  <si>
    <t>Operating Profit (EBIT)</t>
  </si>
  <si>
    <r>
      <rPr>
        <b/>
        <sz val="12"/>
        <color theme="1"/>
        <rFont val="Calibri"/>
      </rPr>
      <t>NOPAT (Net Operating Profit After Taxes)</t>
    </r>
    <r>
      <rPr>
        <sz val="12"/>
        <color theme="1"/>
        <rFont val="Calibri"/>
      </rPr>
      <t xml:space="preserve"> = Operating Profit (EBIT) - Operating Taxes</t>
    </r>
  </si>
  <si>
    <t>Operating Taxes</t>
  </si>
  <si>
    <r>
      <rPr>
        <b/>
        <sz val="12"/>
        <color theme="1"/>
        <rFont val="Calibri"/>
      </rPr>
      <t>Capital Expenditures</t>
    </r>
    <r>
      <rPr>
        <sz val="12"/>
        <color theme="1"/>
        <rFont val="Calibri"/>
      </rPr>
      <t xml:space="preserve"> = CapEx Projected for the estimated year using the Fixed Assets Schedule</t>
    </r>
  </si>
  <si>
    <t>NOPAT (Net Operating Profit After Taxes)</t>
  </si>
  <si>
    <r>
      <rPr>
        <b/>
        <sz val="12"/>
        <color theme="1"/>
        <rFont val="Calibri"/>
      </rPr>
      <t>NWC(Net Working Captial)</t>
    </r>
    <r>
      <rPr>
        <sz val="12"/>
        <color theme="1"/>
        <rFont val="Calibri"/>
      </rPr>
      <t xml:space="preserve"> = Currect Assets - Current Liabilities</t>
    </r>
  </si>
  <si>
    <t>(+) Depreciation &amp; Amortization</t>
  </si>
  <si>
    <r>
      <rPr>
        <b/>
        <sz val="12"/>
        <color theme="1"/>
        <rFont val="Calibri"/>
      </rPr>
      <t xml:space="preserve">Change in NWC </t>
    </r>
    <r>
      <rPr>
        <sz val="12"/>
        <color theme="1"/>
        <rFont val="Calibri"/>
      </rPr>
      <t>= Current years NWC - Previous years NWC</t>
    </r>
  </si>
  <si>
    <t>(-) Capital Expenditures</t>
  </si>
  <si>
    <r>
      <rPr>
        <b/>
        <sz val="12"/>
        <color theme="1"/>
        <rFont val="Calibri"/>
      </rPr>
      <t>Unlevered Free Cash Flow</t>
    </r>
    <r>
      <rPr>
        <sz val="12"/>
        <color theme="1"/>
        <rFont val="Calibri"/>
      </rPr>
      <t xml:space="preserve"> = NOPAT + D&amp;A -Capex - Change in NWC</t>
    </r>
  </si>
  <si>
    <t>(-) Change in NWC</t>
  </si>
  <si>
    <t xml:space="preserve">     NWC</t>
  </si>
  <si>
    <t>Unlevered Free Cash Flow</t>
  </si>
  <si>
    <t>Revenue Growth</t>
  </si>
  <si>
    <t>COGS % of Revenue</t>
  </si>
  <si>
    <t>SG&amp;A % of Revenue</t>
  </si>
  <si>
    <t>Tax % of EBIT</t>
  </si>
  <si>
    <t>Current Assets</t>
  </si>
  <si>
    <t>Current Liabilitites</t>
  </si>
  <si>
    <t>Weighted Average Cost of Capital (WACC)</t>
  </si>
  <si>
    <t>Equity (mm) (E)</t>
  </si>
  <si>
    <r>
      <rPr>
        <b/>
        <sz val="14"/>
        <color theme="1"/>
        <rFont val="Calibri"/>
      </rPr>
      <t>After tax cost of debt</t>
    </r>
    <r>
      <rPr>
        <sz val="14"/>
        <color theme="1"/>
        <rFont val="Calibri"/>
      </rPr>
      <t xml:space="preserve"> = Cost of Debt*(1-Tax Rate )</t>
    </r>
  </si>
  <si>
    <t>Debt (mm) (D)</t>
  </si>
  <si>
    <r>
      <rPr>
        <b/>
        <sz val="14"/>
        <color theme="1"/>
        <rFont val="Calibri"/>
      </rPr>
      <t>WACC</t>
    </r>
    <r>
      <rPr>
        <sz val="14"/>
        <color theme="1"/>
        <rFont val="Calibri"/>
      </rPr>
      <t xml:space="preserve"> = Equity Value*Cost of equity + Debt Value*After tax Cost of Debt</t>
    </r>
  </si>
  <si>
    <t>Tax Rate (Tc)</t>
  </si>
  <si>
    <t>Cost of Debt(Rd)</t>
  </si>
  <si>
    <t>Cost of Equity (Re)</t>
  </si>
  <si>
    <t>Total value (V=E+D)</t>
  </si>
  <si>
    <t>After Tax Cost of Debt</t>
  </si>
  <si>
    <t>Equity Value (E/V)</t>
  </si>
  <si>
    <t>Debt Value (D/V)</t>
  </si>
  <si>
    <t>WACC</t>
  </si>
  <si>
    <r>
      <rPr>
        <b/>
        <sz val="12"/>
        <color theme="1"/>
        <rFont val="Calibri"/>
      </rPr>
      <t>Unlevered Free Cash Flow</t>
    </r>
    <r>
      <rPr>
        <sz val="12"/>
        <color theme="1"/>
        <rFont val="Calibri"/>
      </rPr>
      <t xml:space="preserve"> = Unlevered Free Cash Flow Projection from the Free cash flow projections</t>
    </r>
  </si>
  <si>
    <r>
      <rPr>
        <b/>
        <sz val="12"/>
        <color theme="1"/>
        <rFont val="Calibri"/>
      </rPr>
      <t>Present Value of Free Cash Flow</t>
    </r>
    <r>
      <rPr>
        <sz val="12"/>
        <color theme="1"/>
        <rFont val="Calibri"/>
      </rPr>
      <t xml:space="preserve"> =  Unlevered Free Cash Flow of the estimated year / (1 + WACC)^Projection Year</t>
    </r>
  </si>
  <si>
    <r>
      <rPr>
        <b/>
        <sz val="12"/>
        <color theme="1"/>
        <rFont val="Calibri"/>
      </rPr>
      <t>Terminal Value =</t>
    </r>
    <r>
      <rPr>
        <sz val="12"/>
        <color theme="1"/>
        <rFont val="Calibri"/>
      </rPr>
      <t xml:space="preserve"> Unlevered free cash flow of the final year forecast * (1 + Growth Rate) / (WACC - Growth Rate)</t>
    </r>
  </si>
  <si>
    <t>Projection Year</t>
  </si>
  <si>
    <r>
      <rPr>
        <b/>
        <sz val="12"/>
        <color theme="1"/>
        <rFont val="Calibri"/>
      </rPr>
      <t>PV of Terminal Value</t>
    </r>
    <r>
      <rPr>
        <sz val="12"/>
        <color theme="1"/>
        <rFont val="Calibri"/>
      </rPr>
      <t xml:space="preserve"> = Terminal Value / (1+WACC)^ Number of Year projected till</t>
    </r>
  </si>
  <si>
    <t>Present Value of Free Cash Flow</t>
  </si>
  <si>
    <r>
      <rPr>
        <b/>
        <sz val="12"/>
        <color theme="1"/>
        <rFont val="Calibri"/>
      </rPr>
      <t>Sum of PV of FCF</t>
    </r>
    <r>
      <rPr>
        <sz val="12"/>
        <color theme="1"/>
        <rFont val="Calibri"/>
      </rPr>
      <t xml:space="preserve"> = SUM of all the present value of Free cash flows</t>
    </r>
  </si>
  <si>
    <r>
      <rPr>
        <b/>
        <sz val="12"/>
        <color theme="1"/>
        <rFont val="Calibri"/>
      </rPr>
      <t>Enterprise Value =</t>
    </r>
    <r>
      <rPr>
        <sz val="12"/>
        <color theme="1"/>
        <rFont val="Calibri"/>
      </rPr>
      <t xml:space="preserve"> PV of Terminal Value + Sum of PV of FCF</t>
    </r>
  </si>
  <si>
    <t>Implied Share Price Calculation</t>
  </si>
  <si>
    <r>
      <rPr>
        <b/>
        <sz val="12"/>
        <color theme="1"/>
        <rFont val="Calibri"/>
      </rPr>
      <t>Cash</t>
    </r>
    <r>
      <rPr>
        <sz val="12"/>
        <color theme="1"/>
        <rFont val="Calibri"/>
      </rPr>
      <t xml:space="preserve"> = Recent year's cash and cash equivalents value</t>
    </r>
  </si>
  <si>
    <t>Sum of PV of FCF</t>
  </si>
  <si>
    <r>
      <rPr>
        <b/>
        <sz val="12"/>
        <color theme="1"/>
        <rFont val="Calibri"/>
      </rPr>
      <t xml:space="preserve">Debt = </t>
    </r>
    <r>
      <rPr>
        <sz val="12"/>
        <color theme="1"/>
        <rFont val="Calibri"/>
      </rPr>
      <t>Current Debt of the Company</t>
    </r>
  </si>
  <si>
    <t>Growth Rate</t>
  </si>
  <si>
    <r>
      <rPr>
        <b/>
        <sz val="12"/>
        <color theme="1"/>
        <rFont val="Calibri"/>
      </rPr>
      <t>Minority Interest</t>
    </r>
    <r>
      <rPr>
        <sz val="12"/>
        <color theme="1"/>
        <rFont val="Calibri"/>
      </rPr>
      <t xml:space="preserve"> = Recent year's Non Controlling interests</t>
    </r>
  </si>
  <si>
    <r>
      <rPr>
        <b/>
        <sz val="12"/>
        <color theme="1"/>
        <rFont val="Calibri"/>
      </rPr>
      <t>Equity Value =</t>
    </r>
    <r>
      <rPr>
        <sz val="12"/>
        <color theme="1"/>
        <rFont val="Calibri"/>
      </rPr>
      <t xml:space="preserve"> Enterprise Value + Cash - Debt - Minorty Interest</t>
    </r>
  </si>
  <si>
    <t>Terminal Value</t>
  </si>
  <si>
    <t>PV of Terminal Value</t>
  </si>
  <si>
    <t>Enterprise Value</t>
  </si>
  <si>
    <t>(+) Cash</t>
  </si>
  <si>
    <t>(-) Debt</t>
  </si>
  <si>
    <t>(-) Minority Interest</t>
  </si>
  <si>
    <t>Equity Value</t>
  </si>
  <si>
    <r>
      <rPr>
        <b/>
        <sz val="12"/>
        <color theme="1"/>
        <rFont val="Calibri"/>
      </rPr>
      <t xml:space="preserve">Questions
</t>
    </r>
    <r>
      <rPr>
        <sz val="12"/>
        <color theme="1"/>
        <rFont val="Calibri"/>
      </rPr>
      <t>Refer to the various given data to find insights in this data and answer the following question</t>
    </r>
  </si>
  <si>
    <t>What factors can affect the composition of a company's current assets vs. long-term assets?</t>
  </si>
  <si>
    <t>How can a company's debt-to-equity ratio impact its creditworthiness and access to capital?</t>
  </si>
  <si>
    <t>Debt-to-Equity Ratio: How has the debt-to-equity ratio changed over the four years? (take in considereation total liabilities and total equity)Is the company relying more on debt financing or equity financing?</t>
  </si>
  <si>
    <t xml:space="preserve">Revenue Growth: How has the company total revenue grown over the three years? What segments are driving this growth (merchandise sales, membership fees)? </t>
  </si>
  <si>
    <t>Gross Margin: Calculate and compare the gross margin (consider total revenue and total expense) across the three years. Is the company able to maintain or improve its margins?</t>
  </si>
  <si>
    <t>How can investors utilize free cash flow analysis to compare different companies in the same industry?</t>
  </si>
  <si>
    <t>DEBT TO EQUITY RATIO</t>
  </si>
  <si>
    <t>AVERAGE DEBT TO EQUITY RATIO</t>
  </si>
  <si>
    <t xml:space="preserve">Q4 - Revenue Growth: How has the company total revenue grown over the three years? What segments are driving this growth (merchandise sales, membership fees)? </t>
  </si>
  <si>
    <t>Revenue Growth Rate</t>
  </si>
  <si>
    <t>Average Revenue Growth rate over the three years</t>
  </si>
  <si>
    <t>Q5 - Gross Margin: Calculate and compare the gross margin (consider total revenue and total expense) across the three years. Is the company able to maintain or improve its margins?</t>
  </si>
  <si>
    <t xml:space="preserve">Gross Margin </t>
  </si>
  <si>
    <t xml:space="preserve">Average Gross Margin </t>
  </si>
  <si>
    <t>Q6 - How can investors utilize free cash flow analysis to compare different companies in the same industry?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</si>
</sst>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&quot;$&quot;#,##0"/>
    <numFmt numFmtId="165" formatCode="yyyy\A"/>
    <numFmt numFmtId="166" formatCode="yyyy\E"/>
    <numFmt numFmtId="167" formatCode="0.0%"/>
    <numFmt numFmtId="168" formatCode="#,##0_);\(#,##0\);\-\-_)"/>
  </numFmts>
  <fonts count="30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scheme val="minor"/>
    </font>
    <font>
      <sz val="11"/>
      <color theme="0"/>
      <name val="Calibri"/>
    </font>
    <font>
      <sz val="11"/>
      <color theme="1"/>
      <name val="Calibri"/>
    </font>
    <font>
      <sz val="11"/>
      <color theme="1"/>
      <name val="Calibri"/>
      <scheme val="minor"/>
    </font>
    <font>
      <sz val="11"/>
      <color theme="1"/>
      <name val="Calibri"/>
    </font>
    <font>
      <sz val="11"/>
      <color rgb="FF000000"/>
      <name val="Calibri"/>
      <scheme val="minor"/>
    </font>
    <font>
      <sz val="11"/>
      <color rgb="FF000000"/>
      <name val="Calibri"/>
    </font>
    <font>
      <sz val="11"/>
      <color rgb="FF000000"/>
      <name val="Calibri"/>
    </font>
    <font>
      <b/>
      <sz val="22"/>
      <color theme="1"/>
      <name val="Calibri"/>
      <scheme val="minor"/>
    </font>
    <font>
      <sz val="11"/>
      <color theme="0"/>
      <name val="Calibri"/>
    </font>
    <font>
      <sz val="12"/>
      <color theme="1"/>
      <name val="Calibri"/>
    </font>
    <font>
      <sz val="12"/>
      <color theme="1"/>
      <name val="Calibri"/>
      <scheme val="minor"/>
    </font>
    <font>
      <b/>
      <sz val="11"/>
      <color theme="1"/>
      <name val="Calibri"/>
    </font>
    <font>
      <sz val="11"/>
      <name val="Calibri"/>
    </font>
    <font>
      <sz val="11"/>
      <color rgb="FF0000FF"/>
      <name val="Calibri"/>
    </font>
    <font>
      <sz val="14"/>
      <color theme="1"/>
      <name val="Calibri"/>
      <scheme val="minor"/>
    </font>
    <font>
      <b/>
      <sz val="11"/>
      <color rgb="FF000000"/>
      <name val="Calibri"/>
    </font>
    <font>
      <b/>
      <sz val="12"/>
      <color theme="1"/>
      <name val="Calibri"/>
      <scheme val="minor"/>
    </font>
    <font>
      <b/>
      <sz val="12"/>
      <color theme="1"/>
      <name val="Calibri"/>
    </font>
    <font>
      <b/>
      <sz val="14"/>
      <color theme="1"/>
      <name val="Calibri"/>
    </font>
    <font>
      <sz val="14"/>
      <color theme="1"/>
      <name val="Calibri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2A3E68"/>
        <bgColor rgb="FF2A3E68"/>
      </patternFill>
    </fill>
    <fill>
      <patternFill patternType="solid">
        <fgColor rgb="FFD9E2F3"/>
        <bgColor rgb="FFD9E2F3"/>
      </patternFill>
    </fill>
    <fill>
      <patternFill patternType="solid">
        <fgColor rgb="FFFFFF99"/>
        <bgColor rgb="FFFFFF99"/>
      </patternFill>
    </fill>
    <fill>
      <patternFill patternType="solid">
        <fgColor rgb="FFE7E6E6"/>
        <bgColor rgb="FFE7E6E6"/>
      </patternFill>
    </fill>
    <fill>
      <patternFill patternType="solid">
        <fgColor rgb="FFFFF2CC"/>
        <bgColor rgb="FFFFF2CC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39997558519241921"/>
        <bgColor rgb="FFD9E2F3"/>
      </patternFill>
    </fill>
    <fill>
      <patternFill patternType="solid">
        <fgColor theme="5" tint="0.39997558519241921"/>
        <bgColor rgb="FFFFFF99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rgb="FFFFFF00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9">
    <xf numFmtId="0" fontId="0" fillId="0" borderId="0" xfId="0"/>
    <xf numFmtId="0" fontId="3" fillId="2" borderId="0" xfId="0" applyFont="1" applyFill="1"/>
    <xf numFmtId="0" fontId="4" fillId="2" borderId="0" xfId="0" applyFont="1" applyFill="1"/>
    <xf numFmtId="0" fontId="5" fillId="0" borderId="0" xfId="0" applyFont="1" applyAlignment="1">
      <alignment horizontal="center"/>
    </xf>
    <xf numFmtId="0" fontId="6" fillId="3" borderId="0" xfId="0" applyFont="1" applyFill="1"/>
    <xf numFmtId="0" fontId="7" fillId="3" borderId="1" xfId="0" applyFont="1" applyFill="1" applyBorder="1"/>
    <xf numFmtId="0" fontId="6" fillId="3" borderId="1" xfId="0" applyFont="1" applyFill="1" applyBorder="1"/>
    <xf numFmtId="0" fontId="7" fillId="0" borderId="1" xfId="0" applyFont="1" applyBorder="1"/>
    <xf numFmtId="164" fontId="5" fillId="0" borderId="1" xfId="0" applyNumberFormat="1" applyFont="1" applyBorder="1"/>
    <xf numFmtId="3" fontId="5" fillId="0" borderId="1" xfId="0" applyNumberFormat="1" applyFont="1" applyBorder="1"/>
    <xf numFmtId="164" fontId="5" fillId="0" borderId="0" xfId="0" applyNumberFormat="1" applyFont="1"/>
    <xf numFmtId="3" fontId="5" fillId="3" borderId="1" xfId="0" applyNumberFormat="1" applyFont="1" applyFill="1" applyBorder="1"/>
    <xf numFmtId="0" fontId="6" fillId="0" borderId="1" xfId="0" applyFont="1" applyBorder="1"/>
    <xf numFmtId="4" fontId="5" fillId="0" borderId="0" xfId="0" applyNumberFormat="1" applyFont="1"/>
    <xf numFmtId="3" fontId="5" fillId="0" borderId="0" xfId="0" applyNumberFormat="1" applyFont="1"/>
    <xf numFmtId="0" fontId="8" fillId="4" borderId="0" xfId="0" applyFont="1" applyFill="1"/>
    <xf numFmtId="0" fontId="9" fillId="4" borderId="1" xfId="0" applyFont="1" applyFill="1" applyBorder="1"/>
    <xf numFmtId="3" fontId="10" fillId="4" borderId="1" xfId="0" applyNumberFormat="1" applyFont="1" applyFill="1" applyBorder="1"/>
    <xf numFmtId="0" fontId="11" fillId="0" borderId="0" xfId="0" applyFont="1" applyAlignment="1">
      <alignment horizontal="center" vertical="center"/>
    </xf>
    <xf numFmtId="0" fontId="12" fillId="2" borderId="2" xfId="0" applyFont="1" applyFill="1" applyBorder="1"/>
    <xf numFmtId="0" fontId="13" fillId="0" borderId="0" xfId="0" applyFont="1"/>
    <xf numFmtId="0" fontId="14" fillId="0" borderId="0" xfId="0" applyFont="1"/>
    <xf numFmtId="167" fontId="5" fillId="0" borderId="0" xfId="0" applyNumberFormat="1" applyFont="1"/>
    <xf numFmtId="0" fontId="8" fillId="0" borderId="0" xfId="0" applyFont="1"/>
    <xf numFmtId="0" fontId="18" fillId="0" borderId="0" xfId="0" applyFont="1"/>
    <xf numFmtId="167" fontId="6" fillId="0" borderId="0" xfId="0" applyNumberFormat="1" applyFont="1"/>
    <xf numFmtId="0" fontId="20" fillId="6" borderId="0" xfId="0" applyFont="1" applyFill="1"/>
    <xf numFmtId="0" fontId="0" fillId="7" borderId="0" xfId="0" applyFill="1"/>
    <xf numFmtId="0" fontId="7" fillId="7" borderId="1" xfId="0" applyFont="1" applyFill="1" applyBorder="1"/>
    <xf numFmtId="0" fontId="12" fillId="2" borderId="5" xfId="0" applyFont="1" applyFill="1" applyBorder="1"/>
    <xf numFmtId="0" fontId="5" fillId="3" borderId="5" xfId="0" applyFont="1" applyFill="1" applyBorder="1"/>
    <xf numFmtId="165" fontId="5" fillId="3" borderId="5" xfId="0" applyNumberFormat="1" applyFont="1" applyFill="1" applyBorder="1"/>
    <xf numFmtId="166" fontId="5" fillId="3" borderId="5" xfId="0" applyNumberFormat="1" applyFont="1" applyFill="1" applyBorder="1"/>
    <xf numFmtId="0" fontId="7" fillId="0" borderId="5" xfId="0" applyFont="1" applyBorder="1"/>
    <xf numFmtId="3" fontId="5" fillId="0" borderId="5" xfId="0" applyNumberFormat="1" applyFont="1" applyBorder="1"/>
    <xf numFmtId="0" fontId="15" fillId="0" borderId="5" xfId="0" applyFont="1" applyBorder="1"/>
    <xf numFmtId="3" fontId="15" fillId="0" borderId="5" xfId="0" applyNumberFormat="1" applyFont="1" applyBorder="1"/>
    <xf numFmtId="0" fontId="0" fillId="0" borderId="5" xfId="0" applyBorder="1"/>
    <xf numFmtId="0" fontId="5" fillId="5" borderId="5" xfId="0" applyFont="1" applyFill="1" applyBorder="1"/>
    <xf numFmtId="167" fontId="5" fillId="5" borderId="5" xfId="0" applyNumberFormat="1" applyFont="1" applyFill="1" applyBorder="1"/>
    <xf numFmtId="168" fontId="5" fillId="0" borderId="5" xfId="0" applyNumberFormat="1" applyFont="1" applyBorder="1"/>
    <xf numFmtId="0" fontId="5" fillId="0" borderId="5" xfId="0" applyFont="1" applyBorder="1"/>
    <xf numFmtId="168" fontId="15" fillId="0" borderId="5" xfId="0" applyNumberFormat="1" applyFont="1" applyBorder="1"/>
    <xf numFmtId="0" fontId="5" fillId="0" borderId="5" xfId="0" applyFont="1" applyBorder="1" applyAlignment="1">
      <alignment horizontal="left"/>
    </xf>
    <xf numFmtId="0" fontId="15" fillId="4" borderId="5" xfId="0" applyFont="1" applyFill="1" applyBorder="1"/>
    <xf numFmtId="168" fontId="15" fillId="4" borderId="5" xfId="0" applyNumberFormat="1" applyFont="1" applyFill="1" applyBorder="1"/>
    <xf numFmtId="0" fontId="26" fillId="3" borderId="5" xfId="0" applyFont="1" applyFill="1" applyBorder="1"/>
    <xf numFmtId="165" fontId="26" fillId="3" borderId="5" xfId="0" applyNumberFormat="1" applyFont="1" applyFill="1" applyBorder="1"/>
    <xf numFmtId="166" fontId="26" fillId="3" borderId="5" xfId="0" applyNumberFormat="1" applyFont="1" applyFill="1" applyBorder="1"/>
    <xf numFmtId="4" fontId="17" fillId="0" borderId="5" xfId="0" applyNumberFormat="1" applyFont="1" applyBorder="1"/>
    <xf numFmtId="167" fontId="17" fillId="0" borderId="5" xfId="0" applyNumberFormat="1" applyFont="1" applyBorder="1"/>
    <xf numFmtId="167" fontId="10" fillId="0" borderId="5" xfId="0" applyNumberFormat="1" applyFont="1" applyBorder="1"/>
    <xf numFmtId="166" fontId="26" fillId="8" borderId="5" xfId="0" applyNumberFormat="1" applyFont="1" applyFill="1" applyBorder="1"/>
    <xf numFmtId="168" fontId="5" fillId="7" borderId="5" xfId="0" applyNumberFormat="1" applyFont="1" applyFill="1" applyBorder="1"/>
    <xf numFmtId="168" fontId="15" fillId="7" borderId="5" xfId="0" applyNumberFormat="1" applyFont="1" applyFill="1" applyBorder="1"/>
    <xf numFmtId="168" fontId="15" fillId="9" borderId="5" xfId="0" applyNumberFormat="1" applyFont="1" applyFill="1" applyBorder="1"/>
    <xf numFmtId="167" fontId="10" fillId="7" borderId="5" xfId="0" applyNumberFormat="1" applyFont="1" applyFill="1" applyBorder="1"/>
    <xf numFmtId="0" fontId="10" fillId="7" borderId="5" xfId="0" applyFont="1" applyFill="1" applyBorder="1"/>
    <xf numFmtId="167" fontId="19" fillId="9" borderId="5" xfId="0" applyNumberFormat="1" applyFont="1" applyFill="1" applyBorder="1"/>
    <xf numFmtId="3" fontId="5" fillId="7" borderId="5" xfId="0" applyNumberFormat="1" applyFont="1" applyFill="1" applyBorder="1"/>
    <xf numFmtId="3" fontId="15" fillId="7" borderId="5" xfId="0" applyNumberFormat="1" applyFont="1" applyFill="1" applyBorder="1"/>
    <xf numFmtId="9" fontId="17" fillId="0" borderId="5" xfId="0" applyNumberFormat="1" applyFont="1" applyBorder="1"/>
    <xf numFmtId="167" fontId="5" fillId="0" borderId="5" xfId="0" applyNumberFormat="1" applyFont="1" applyBorder="1"/>
    <xf numFmtId="0" fontId="27" fillId="0" borderId="0" xfId="0" applyFont="1"/>
    <xf numFmtId="0" fontId="4" fillId="2" borderId="5" xfId="0" applyFont="1" applyFill="1" applyBorder="1"/>
    <xf numFmtId="0" fontId="25" fillId="0" borderId="5" xfId="0" applyFont="1" applyBorder="1"/>
    <xf numFmtId="0" fontId="2" fillId="7" borderId="0" xfId="0" applyFont="1" applyFill="1"/>
    <xf numFmtId="0" fontId="28" fillId="0" borderId="0" xfId="0" applyFont="1"/>
    <xf numFmtId="0" fontId="29" fillId="0" borderId="0" xfId="0" applyFont="1"/>
    <xf numFmtId="164" fontId="5" fillId="0" borderId="5" xfId="0" applyNumberFormat="1" applyFont="1" applyBorder="1"/>
    <xf numFmtId="0" fontId="24" fillId="0" borderId="5" xfId="0" applyFont="1" applyBorder="1"/>
    <xf numFmtId="0" fontId="26" fillId="0" borderId="5" xfId="0" applyFont="1" applyBorder="1" applyAlignment="1">
      <alignment horizontal="center"/>
    </xf>
    <xf numFmtId="0" fontId="26" fillId="0" borderId="5" xfId="0" applyFont="1" applyBorder="1"/>
    <xf numFmtId="167" fontId="0" fillId="0" borderId="5" xfId="0" applyNumberFormat="1" applyBorder="1"/>
    <xf numFmtId="0" fontId="24" fillId="7" borderId="5" xfId="0" applyFont="1" applyFill="1" applyBorder="1" applyAlignment="1">
      <alignment wrapText="1"/>
    </xf>
    <xf numFmtId="167" fontId="0" fillId="7" borderId="5" xfId="0" applyNumberFormat="1" applyFill="1" applyBorder="1"/>
    <xf numFmtId="0" fontId="11" fillId="0" borderId="0" xfId="0" applyFont="1" applyAlignment="1">
      <alignment horizontal="center" vertical="center"/>
    </xf>
    <xf numFmtId="0" fontId="0" fillId="0" borderId="0" xfId="0"/>
    <xf numFmtId="0" fontId="12" fillId="2" borderId="3" xfId="0" applyFont="1" applyFill="1" applyBorder="1" applyAlignment="1">
      <alignment horizontal="center"/>
    </xf>
    <xf numFmtId="0" fontId="16" fillId="0" borderId="4" xfId="0" applyFont="1" applyBorder="1"/>
    <xf numFmtId="0" fontId="1" fillId="0" borderId="0" xfId="0" applyFont="1"/>
    <xf numFmtId="0" fontId="24" fillId="7" borderId="5" xfId="0" applyFont="1" applyFill="1" applyBorder="1"/>
    <xf numFmtId="0" fontId="25" fillId="7" borderId="5" xfId="0" applyFont="1" applyFill="1" applyBorder="1"/>
    <xf numFmtId="0" fontId="0" fillId="7" borderId="5" xfId="0" applyFill="1" applyBorder="1"/>
    <xf numFmtId="0" fontId="6" fillId="10" borderId="0" xfId="0" applyFont="1" applyFill="1"/>
    <xf numFmtId="0" fontId="13" fillId="11" borderId="0" xfId="0" applyFont="1" applyFill="1"/>
    <xf numFmtId="0" fontId="0" fillId="11" borderId="0" xfId="0" applyFill="1"/>
    <xf numFmtId="0" fontId="5" fillId="12" borderId="5" xfId="0" applyFont="1" applyFill="1" applyBorder="1"/>
    <xf numFmtId="3" fontId="5" fillId="12" borderId="5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'Q3'!$B$5</c:f>
              <c:strCache>
                <c:ptCount val="1"/>
                <c:pt idx="0">
                  <c:v>Total liabilities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'Q3'!$C$4:$F$4</c:f>
              <c:strCache>
                <c:ptCount val="4"/>
                <c:pt idx="0">
                  <c:v>Sep. 02, 2018</c:v>
                </c:pt>
                <c:pt idx="1">
                  <c:v>Sep. 01, 2019</c:v>
                </c:pt>
                <c:pt idx="2">
                  <c:v>Aug. 30, 2020</c:v>
                </c:pt>
                <c:pt idx="3">
                  <c:v>Aug. 29, 2021</c:v>
                </c:pt>
              </c:strCache>
            </c:strRef>
          </c:cat>
          <c:val>
            <c:numRef>
              <c:f>'Q3'!$C$5:$F$5</c:f>
              <c:numCache>
                <c:formatCode>#,##0</c:formatCode>
                <c:ptCount val="4"/>
                <c:pt idx="0">
                  <c:v>27727</c:v>
                </c:pt>
                <c:pt idx="1">
                  <c:v>29816</c:v>
                </c:pt>
                <c:pt idx="2">
                  <c:v>36851</c:v>
                </c:pt>
                <c:pt idx="3">
                  <c:v>41190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C4-46BB-BF8C-9CD7ACBCD8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28488848"/>
        <c:axId val="1296085744"/>
      </c:barChart>
      <c:lineChart>
        <c:grouping val="standard"/>
        <c:varyColors val="0"/>
        <c:ser>
          <c:idx val="1"/>
          <c:order val="1"/>
          <c:tx>
            <c:strRef>
              <c:f>'Q3'!$B$6</c:f>
              <c:strCache>
                <c:ptCount val="1"/>
                <c:pt idx="0">
                  <c:v>Total equity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'Q3'!$C$4:$F$4</c:f>
              <c:strCache>
                <c:ptCount val="4"/>
                <c:pt idx="0">
                  <c:v>Sep. 02, 2018</c:v>
                </c:pt>
                <c:pt idx="1">
                  <c:v>Sep. 01, 2019</c:v>
                </c:pt>
                <c:pt idx="2">
                  <c:v>Aug. 30, 2020</c:v>
                </c:pt>
                <c:pt idx="3">
                  <c:v>Aug. 29, 2021</c:v>
                </c:pt>
              </c:strCache>
            </c:strRef>
          </c:cat>
          <c:val>
            <c:numRef>
              <c:f>'Q3'!$C$6:$F$6</c:f>
              <c:numCache>
                <c:formatCode>#,##0</c:formatCode>
                <c:ptCount val="4"/>
                <c:pt idx="0">
                  <c:v>13103</c:v>
                </c:pt>
                <c:pt idx="1">
                  <c:v>15584</c:v>
                </c:pt>
                <c:pt idx="2">
                  <c:v>18705</c:v>
                </c:pt>
                <c:pt idx="3">
                  <c:v>18078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C4-46BB-BF8C-9CD7ACBCD8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8488848"/>
        <c:axId val="1296085744"/>
      </c:lineChart>
      <c:catAx>
        <c:axId val="1228488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6085744"/>
        <c:crosses val="autoZero"/>
        <c:auto val="1"/>
        <c:lblAlgn val="ctr"/>
        <c:lblOffset val="100"/>
        <c:noMultiLvlLbl val="0"/>
      </c:catAx>
      <c:valAx>
        <c:axId val="129608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488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'Q3'!$B$5</c:f>
              <c:strCache>
                <c:ptCount val="1"/>
                <c:pt idx="0">
                  <c:v>Total liabilities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'Q3'!$C$4:$F$4</c:f>
              <c:strCache>
                <c:ptCount val="4"/>
                <c:pt idx="0">
                  <c:v>Sep. 02, 2018</c:v>
                </c:pt>
                <c:pt idx="1">
                  <c:v>Sep. 01, 2019</c:v>
                </c:pt>
                <c:pt idx="2">
                  <c:v>Aug. 30, 2020</c:v>
                </c:pt>
                <c:pt idx="3">
                  <c:v>Aug. 29, 2021</c:v>
                </c:pt>
              </c:strCache>
            </c:strRef>
          </c:cat>
          <c:val>
            <c:numRef>
              <c:f>'Q3'!$C$5:$F$5</c:f>
              <c:numCache>
                <c:formatCode>#,##0</c:formatCode>
                <c:ptCount val="4"/>
                <c:pt idx="0">
                  <c:v>27727</c:v>
                </c:pt>
                <c:pt idx="1">
                  <c:v>29816</c:v>
                </c:pt>
                <c:pt idx="2">
                  <c:v>36851</c:v>
                </c:pt>
                <c:pt idx="3">
                  <c:v>41190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76-40A0-85D3-55FA2A17F35A}"/>
            </c:ext>
          </c:extLst>
        </c:ser>
        <c:ser>
          <c:idx val="1"/>
          <c:order val="1"/>
          <c:tx>
            <c:strRef>
              <c:f>'Q3'!$B$6</c:f>
              <c:strCache>
                <c:ptCount val="1"/>
                <c:pt idx="0">
                  <c:v>Total equity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'Q3'!$C$4:$F$4</c:f>
              <c:strCache>
                <c:ptCount val="4"/>
                <c:pt idx="0">
                  <c:v>Sep. 02, 2018</c:v>
                </c:pt>
                <c:pt idx="1">
                  <c:v>Sep. 01, 2019</c:v>
                </c:pt>
                <c:pt idx="2">
                  <c:v>Aug. 30, 2020</c:v>
                </c:pt>
                <c:pt idx="3">
                  <c:v>Aug. 29, 2021</c:v>
                </c:pt>
              </c:strCache>
            </c:strRef>
          </c:cat>
          <c:val>
            <c:numRef>
              <c:f>'Q3'!$C$6:$F$6</c:f>
              <c:numCache>
                <c:formatCode>#,##0</c:formatCode>
                <c:ptCount val="4"/>
                <c:pt idx="0">
                  <c:v>13103</c:v>
                </c:pt>
                <c:pt idx="1">
                  <c:v>15584</c:v>
                </c:pt>
                <c:pt idx="2">
                  <c:v>18705</c:v>
                </c:pt>
                <c:pt idx="3">
                  <c:v>18078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76-40A0-85D3-55FA2A17F3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30190336"/>
        <c:axId val="1130191776"/>
      </c:barChart>
      <c:lineChart>
        <c:grouping val="standard"/>
        <c:varyColors val="0"/>
        <c:ser>
          <c:idx val="2"/>
          <c:order val="2"/>
          <c:tx>
            <c:strRef>
              <c:f>'Q3'!$B$7</c:f>
              <c:strCache>
                <c:ptCount val="1"/>
                <c:pt idx="0">
                  <c:v>DEBT TO EQUITY RATIO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'Q3'!$C$4:$F$4</c:f>
              <c:strCache>
                <c:ptCount val="4"/>
                <c:pt idx="0">
                  <c:v>Sep. 02, 2018</c:v>
                </c:pt>
                <c:pt idx="1">
                  <c:v>Sep. 01, 2019</c:v>
                </c:pt>
                <c:pt idx="2">
                  <c:v>Aug. 30, 2020</c:v>
                </c:pt>
                <c:pt idx="3">
                  <c:v>Aug. 29, 2021</c:v>
                </c:pt>
              </c:strCache>
            </c:strRef>
          </c:cat>
          <c:val>
            <c:numRef>
              <c:f>'Q3'!$C$7:$F$7</c:f>
              <c:numCache>
                <c:formatCode>General</c:formatCode>
                <c:ptCount val="4"/>
                <c:pt idx="0">
                  <c:v>2.1160802869571853</c:v>
                </c:pt>
                <c:pt idx="1">
                  <c:v>1.9132443531827514</c:v>
                </c:pt>
                <c:pt idx="2">
                  <c:v>1.9701149425287356</c:v>
                </c:pt>
                <c:pt idx="3">
                  <c:v>2.2784600066379026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76-40A0-85D3-55FA2A17F3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5840496"/>
        <c:axId val="1295839536"/>
      </c:lineChart>
      <c:catAx>
        <c:axId val="113019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0191776"/>
        <c:crosses val="autoZero"/>
        <c:auto val="1"/>
        <c:lblAlgn val="ctr"/>
        <c:lblOffset val="100"/>
        <c:noMultiLvlLbl val="0"/>
      </c:catAx>
      <c:valAx>
        <c:axId val="113019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0190336"/>
        <c:crosses val="autoZero"/>
        <c:crossBetween val="between"/>
      </c:valAx>
      <c:valAx>
        <c:axId val="1295839536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5840496"/>
        <c:crosses val="max"/>
        <c:crossBetween val="between"/>
      </c:valAx>
      <c:catAx>
        <c:axId val="129584049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958395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'Q4'!$A$5</c:f>
              <c:strCache>
                <c:ptCount val="1"/>
                <c:pt idx="0">
                  <c:v>Merchandise Sales 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'Q4'!$B$4:$D$4</c:f>
              <c:strCache>
                <c:ptCount val="3"/>
                <c:pt idx="0">
                  <c:v>Sep. 01, 2019</c:v>
                </c:pt>
                <c:pt idx="1">
                  <c:v>Aug. 30, 2020</c:v>
                </c:pt>
                <c:pt idx="2">
                  <c:v>Aug. 29, 2021</c:v>
                </c:pt>
              </c:strCache>
            </c:strRef>
          </c:cat>
          <c:val>
            <c:numRef>
              <c:f>'Q4'!$B$5:$D$5</c:f>
              <c:numCache>
                <c:formatCode>#,##0</c:formatCode>
                <c:ptCount val="3"/>
                <c:pt idx="0">
                  <c:v>149351</c:v>
                </c:pt>
                <c:pt idx="1">
                  <c:v>163220</c:v>
                </c:pt>
                <c:pt idx="2">
                  <c:v>192052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1E-4EAD-9BFD-2AB3C844D4FD}"/>
            </c:ext>
          </c:extLst>
        </c:ser>
        <c:ser>
          <c:idx val="1"/>
          <c:order val="1"/>
          <c:tx>
            <c:strRef>
              <c:f>'Q4'!$A$6</c:f>
              <c:strCache>
                <c:ptCount val="1"/>
                <c:pt idx="0">
                  <c:v>Membership Fee 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'Q4'!$B$4:$D$4</c:f>
              <c:strCache>
                <c:ptCount val="3"/>
                <c:pt idx="0">
                  <c:v>Sep. 01, 2019</c:v>
                </c:pt>
                <c:pt idx="1">
                  <c:v>Aug. 30, 2020</c:v>
                </c:pt>
                <c:pt idx="2">
                  <c:v>Aug. 29, 2021</c:v>
                </c:pt>
              </c:strCache>
            </c:strRef>
          </c:cat>
          <c:val>
            <c:numRef>
              <c:f>'Q4'!$B$6:$D$6</c:f>
              <c:numCache>
                <c:formatCode>#,##0</c:formatCode>
                <c:ptCount val="3"/>
                <c:pt idx="0">
                  <c:v>3352</c:v>
                </c:pt>
                <c:pt idx="1">
                  <c:v>3541</c:v>
                </c:pt>
                <c:pt idx="2">
                  <c:v>3877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1E-4EAD-9BFD-2AB3C844D4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axId val="15984528"/>
        <c:axId val="15986928"/>
      </c:barChart>
      <c:lineChart>
        <c:grouping val="standard"/>
        <c:varyColors val="0"/>
        <c:ser>
          <c:idx val="2"/>
          <c:order val="2"/>
          <c:tx>
            <c:strRef>
              <c:f>'Q4'!$A$7</c:f>
              <c:strCache>
                <c:ptCount val="1"/>
                <c:pt idx="0">
                  <c:v>Total revenue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'Q4'!$B$4:$D$4</c:f>
              <c:strCache>
                <c:ptCount val="3"/>
                <c:pt idx="0">
                  <c:v>Sep. 01, 2019</c:v>
                </c:pt>
                <c:pt idx="1">
                  <c:v>Aug. 30, 2020</c:v>
                </c:pt>
                <c:pt idx="2">
                  <c:v>Aug. 29, 2021</c:v>
                </c:pt>
              </c:strCache>
            </c:strRef>
          </c:cat>
          <c:val>
            <c:numRef>
              <c:f>'Q4'!$B$7:$D$7</c:f>
              <c:numCache>
                <c:formatCode>"$"#,##0</c:formatCode>
                <c:ptCount val="3"/>
                <c:pt idx="0">
                  <c:v>152703</c:v>
                </c:pt>
                <c:pt idx="1">
                  <c:v>166761</c:v>
                </c:pt>
                <c:pt idx="2">
                  <c:v>195929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1E-4EAD-9BFD-2AB3C844D4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27216"/>
        <c:axId val="800479520"/>
      </c:lineChart>
      <c:catAx>
        <c:axId val="15984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86928"/>
        <c:crosses val="autoZero"/>
        <c:auto val="1"/>
        <c:lblAlgn val="ctr"/>
        <c:lblOffset val="100"/>
        <c:noMultiLvlLbl val="0"/>
      </c:catAx>
      <c:valAx>
        <c:axId val="1598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84528"/>
        <c:crosses val="autoZero"/>
        <c:crossBetween val="between"/>
      </c:valAx>
      <c:valAx>
        <c:axId val="800479520"/>
        <c:scaling>
          <c:orientation val="minMax"/>
        </c:scaling>
        <c:delete val="0"/>
        <c:axPos val="r"/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7216"/>
        <c:crosses val="max"/>
        <c:crossBetween val="between"/>
      </c:valAx>
      <c:catAx>
        <c:axId val="69272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00479520"/>
        <c:crosses val="autoZero"/>
        <c:auto val="1"/>
        <c:lblAlgn val="ctr"/>
        <c:lblOffset val="100"/>
        <c:noMultiLvlLbl val="0"/>
      </c:cat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'Q5'!$A$4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'Q5'!$B$3:$D$3</c:f>
              <c:numCache>
                <c:formatCode>yyyy\A</c:formatCode>
                <c:ptCount val="3"/>
                <c:pt idx="0">
                  <c:v>43830</c:v>
                </c:pt>
                <c:pt idx="1">
                  <c:v>44196</c:v>
                </c:pt>
                <c:pt idx="2">
                  <c:v>44561</c:v>
                </c:pt>
              </c:numCache>
            </c:numRef>
          </c:cat>
          <c:val>
            <c:numRef>
              <c:f>'Q5'!$B$4:$D$4</c:f>
              <c:numCache>
                <c:formatCode>#,##0_);\(#,##0\);\-\-_)</c:formatCode>
                <c:ptCount val="3"/>
                <c:pt idx="0">
                  <c:v>152703</c:v>
                </c:pt>
                <c:pt idx="1">
                  <c:v>166761</c:v>
                </c:pt>
                <c:pt idx="2">
                  <c:v>195929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F0-4458-BEE6-66255B6BBBD4}"/>
            </c:ext>
          </c:extLst>
        </c:ser>
        <c:ser>
          <c:idx val="1"/>
          <c:order val="1"/>
          <c:tx>
            <c:strRef>
              <c:f>'Q5'!$A$5</c:f>
              <c:strCache>
                <c:ptCount val="1"/>
                <c:pt idx="0">
                  <c:v>COGS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'Q5'!$B$3:$D$3</c:f>
              <c:numCache>
                <c:formatCode>yyyy\A</c:formatCode>
                <c:ptCount val="3"/>
                <c:pt idx="0">
                  <c:v>43830</c:v>
                </c:pt>
                <c:pt idx="1">
                  <c:v>44196</c:v>
                </c:pt>
                <c:pt idx="2">
                  <c:v>44561</c:v>
                </c:pt>
              </c:numCache>
            </c:numRef>
          </c:cat>
          <c:val>
            <c:numRef>
              <c:f>'Q5'!$B$5:$D$5</c:f>
              <c:numCache>
                <c:formatCode>#,##0_);\(#,##0\);\-\-_)</c:formatCode>
                <c:ptCount val="3"/>
                <c:pt idx="0">
                  <c:v>132886</c:v>
                </c:pt>
                <c:pt idx="1">
                  <c:v>144939</c:v>
                </c:pt>
                <c:pt idx="2">
                  <c:v>170684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F0-4458-BEE6-66255B6BBB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218048015"/>
        <c:axId val="1218033615"/>
      </c:barChart>
      <c:lineChart>
        <c:grouping val="standard"/>
        <c:varyColors val="0"/>
        <c:ser>
          <c:idx val="2"/>
          <c:order val="2"/>
          <c:tx>
            <c:strRef>
              <c:f>'Q5'!$A$6</c:f>
              <c:strCache>
                <c:ptCount val="1"/>
                <c:pt idx="0">
                  <c:v>Gross Margin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'Q5'!$B$3:$D$3</c:f>
              <c:numCache>
                <c:formatCode>yyyy\A</c:formatCode>
                <c:ptCount val="3"/>
                <c:pt idx="0">
                  <c:v>43830</c:v>
                </c:pt>
                <c:pt idx="1">
                  <c:v>44196</c:v>
                </c:pt>
                <c:pt idx="2">
                  <c:v>44561</c:v>
                </c:pt>
              </c:numCache>
            </c:numRef>
          </c:cat>
          <c:val>
            <c:numRef>
              <c:f>'Q5'!$B$6:$D$6</c:f>
              <c:numCache>
                <c:formatCode>General</c:formatCode>
                <c:ptCount val="3"/>
                <c:pt idx="0">
                  <c:v>12.977479158890134</c:v>
                </c:pt>
                <c:pt idx="1">
                  <c:v>13.085793440912443</c:v>
                </c:pt>
                <c:pt idx="2">
                  <c:v>12.884769482822858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F0-4458-BEE6-66255B6BBB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047535"/>
        <c:axId val="1218043695"/>
      </c:lineChart>
      <c:dateAx>
        <c:axId val="1218048015"/>
        <c:scaling>
          <c:orientation val="minMax"/>
        </c:scaling>
        <c:delete val="0"/>
        <c:axPos val="b"/>
        <c:numFmt formatCode="yyyy\A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8033615"/>
        <c:crosses val="autoZero"/>
        <c:auto val="1"/>
        <c:lblOffset val="100"/>
        <c:baseTimeUnit val="years"/>
      </c:dateAx>
      <c:valAx>
        <c:axId val="1218033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\(#,##0\);\-\-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8048015"/>
        <c:crosses val="autoZero"/>
        <c:crossBetween val="between"/>
      </c:valAx>
      <c:valAx>
        <c:axId val="121804369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8047535"/>
        <c:crosses val="max"/>
        <c:crossBetween val="between"/>
      </c:valAx>
      <c:dateAx>
        <c:axId val="1218047535"/>
        <c:scaling>
          <c:orientation val="minMax"/>
        </c:scaling>
        <c:delete val="1"/>
        <c:axPos val="b"/>
        <c:numFmt formatCode="yyyy\A" sourceLinked="1"/>
        <c:majorTickMark val="out"/>
        <c:minorTickMark val="none"/>
        <c:tickLblPos val="nextTo"/>
        <c:crossAx val="1218043695"/>
        <c:auto val="1"/>
        <c:lblOffset val="100"/>
        <c:baseTimeUnit val="year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'Q6'!$A$5</c:f>
              <c:strCache>
                <c:ptCount val="1"/>
                <c:pt idx="0">
                  <c:v>Gross Profit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'Q6'!$B$4:$D$4</c:f>
              <c:numCache>
                <c:formatCode>yyyy\A</c:formatCode>
                <c:ptCount val="3"/>
                <c:pt idx="0">
                  <c:v>43830</c:v>
                </c:pt>
                <c:pt idx="1">
                  <c:v>44196</c:v>
                </c:pt>
                <c:pt idx="2">
                  <c:v>44561</c:v>
                </c:pt>
              </c:numCache>
            </c:numRef>
          </c:cat>
          <c:val>
            <c:numRef>
              <c:f>'Q6'!$B$5:$D$5</c:f>
              <c:numCache>
                <c:formatCode>General</c:formatCode>
                <c:ptCount val="3"/>
                <c:pt idx="0">
                  <c:v>19817</c:v>
                </c:pt>
                <c:pt idx="1">
                  <c:v>21822</c:v>
                </c:pt>
                <c:pt idx="2">
                  <c:v>25245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28-48A0-93AF-8A1ACC79597D}"/>
            </c:ext>
          </c:extLst>
        </c:ser>
        <c:ser>
          <c:idx val="1"/>
          <c:order val="1"/>
          <c:tx>
            <c:strRef>
              <c:f>'Q6'!$A$6</c:f>
              <c:strCache>
                <c:ptCount val="1"/>
                <c:pt idx="0">
                  <c:v>EBITDA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'Q6'!$B$4:$D$4</c:f>
              <c:numCache>
                <c:formatCode>yyyy\A</c:formatCode>
                <c:ptCount val="3"/>
                <c:pt idx="0">
                  <c:v>43830</c:v>
                </c:pt>
                <c:pt idx="1">
                  <c:v>44196</c:v>
                </c:pt>
                <c:pt idx="2">
                  <c:v>44561</c:v>
                </c:pt>
              </c:numCache>
            </c:numRef>
          </c:cat>
          <c:val>
            <c:numRef>
              <c:f>'Q6'!$B$6:$D$6</c:f>
              <c:numCache>
                <c:formatCode>General</c:formatCode>
                <c:ptCount val="3"/>
                <c:pt idx="0">
                  <c:v>6229</c:v>
                </c:pt>
                <c:pt idx="1">
                  <c:v>7080</c:v>
                </c:pt>
                <c:pt idx="2">
                  <c:v>8489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28-48A0-93AF-8A1ACC7959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6411359"/>
        <c:axId val="1216413759"/>
      </c:barChart>
      <c:lineChart>
        <c:grouping val="standard"/>
        <c:varyColors val="0"/>
        <c:ser>
          <c:idx val="2"/>
          <c:order val="2"/>
          <c:tx>
            <c:strRef>
              <c:f>'Q6'!$A$7</c:f>
              <c:strCache>
                <c:ptCount val="1"/>
                <c:pt idx="0">
                  <c:v>Unlevered Free Cash Flow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'Q6'!$B$4:$D$4</c:f>
              <c:numCache>
                <c:formatCode>yyyy\A</c:formatCode>
                <c:ptCount val="3"/>
                <c:pt idx="0">
                  <c:v>43830</c:v>
                </c:pt>
                <c:pt idx="1">
                  <c:v>44196</c:v>
                </c:pt>
                <c:pt idx="2">
                  <c:v>44561</c:v>
                </c:pt>
              </c:numCache>
            </c:numRef>
          </c:cat>
          <c:val>
            <c:numRef>
              <c:f>'Q6'!$B$7:$D$7</c:f>
              <c:numCache>
                <c:formatCode>General</c:formatCode>
                <c:ptCount val="3"/>
                <c:pt idx="0">
                  <c:v>3158</c:v>
                </c:pt>
                <c:pt idx="1">
                  <c:v>2859</c:v>
                </c:pt>
                <c:pt idx="2">
                  <c:v>4698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28-48A0-93AF-8A1ACC7959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6418079"/>
        <c:axId val="1216407519"/>
      </c:lineChart>
      <c:dateAx>
        <c:axId val="1216411359"/>
        <c:scaling>
          <c:orientation val="minMax"/>
        </c:scaling>
        <c:delete val="0"/>
        <c:axPos val="b"/>
        <c:numFmt formatCode="yyyy\A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6413759"/>
        <c:crosses val="autoZero"/>
        <c:auto val="1"/>
        <c:lblOffset val="100"/>
        <c:baseTimeUnit val="years"/>
      </c:dateAx>
      <c:valAx>
        <c:axId val="1216413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6411359"/>
        <c:crosses val="autoZero"/>
        <c:crossBetween val="between"/>
      </c:valAx>
      <c:valAx>
        <c:axId val="1216407519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6418079"/>
        <c:crosses val="max"/>
        <c:crossBetween val="between"/>
      </c:valAx>
      <c:dateAx>
        <c:axId val="1216418079"/>
        <c:scaling>
          <c:orientation val="minMax"/>
        </c:scaling>
        <c:delete val="1"/>
        <c:axPos val="b"/>
        <c:numFmt formatCode="yyyy\A" sourceLinked="1"/>
        <c:majorTickMark val="out"/>
        <c:minorTickMark val="none"/>
        <c:tickLblPos val="nextTo"/>
        <c:crossAx val="1216407519"/>
        <c:auto val="1"/>
        <c:lblOffset val="100"/>
        <c:baseTimeUnit val="year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697705</xdr:colOff>
      <xdr:row>9</xdr:row>
      <xdr:rowOff>114300</xdr:rowOff>
    </xdr:from>
    <xdr:to>
      <xdr:col>10</xdr:col>
      <xdr:colOff>197643</xdr:colOff>
      <xdr:row>24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60006A8-9D43-0CE1-AA4D-C7686EF9EC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697705</xdr:colOff>
      <xdr:row>9</xdr:row>
      <xdr:rowOff>114300</xdr:rowOff>
    </xdr:from>
    <xdr:to>
      <xdr:col>10</xdr:col>
      <xdr:colOff>197643</xdr:colOff>
      <xdr:row>24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D4D9AEE-680D-4F1A-C9B1-490F44B932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633413</xdr:colOff>
      <xdr:row>11</xdr:row>
      <xdr:rowOff>9525</xdr:rowOff>
    </xdr:from>
    <xdr:to>
      <xdr:col>3</xdr:col>
      <xdr:colOff>28575</xdr:colOff>
      <xdr:row>21</xdr:row>
      <xdr:rowOff>1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56A90C9D-0EBA-600A-C218-087F869AEC53}"/>
            </a:ext>
          </a:extLst>
        </xdr:cNvPr>
        <xdr:cNvSpPr txBox="1"/>
      </xdr:nvSpPr>
      <xdr:spPr>
        <a:xfrm>
          <a:off x="633413" y="2047875"/>
          <a:ext cx="3810000" cy="18002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2000" b="1"/>
            <a:t>THE</a:t>
          </a:r>
          <a:r>
            <a:rPr lang="en-IN" sz="2000" b="1" baseline="0"/>
            <a:t> COMPANY'S DEBT TO EQUITY RATIO IS 2.06</a:t>
          </a:r>
          <a:r>
            <a:rPr lang="en-IN" sz="2000" baseline="0"/>
            <a:t>, which means </a:t>
          </a:r>
          <a:r>
            <a:rPr lang="en-IN" sz="2000"/>
            <a:t>that the company has $2 of debt for every $1 of equity. It indicates a higher reliance on </a:t>
          </a:r>
          <a:r>
            <a:rPr lang="en-IN" sz="2000" b="1"/>
            <a:t>debt financing</a:t>
          </a:r>
          <a:r>
            <a:rPr lang="en-IN" sz="2000"/>
            <a:t>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192879</xdr:colOff>
      <xdr:row>9</xdr:row>
      <xdr:rowOff>61913</xdr:rowOff>
    </xdr:from>
    <xdr:to>
      <xdr:col>13</xdr:col>
      <xdr:colOff>238124</xdr:colOff>
      <xdr:row>23</xdr:row>
      <xdr:rowOff>90488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A0C244-F4D6-BB0F-9BA3-BDECC55EBD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28575</xdr:colOff>
      <xdr:row>12</xdr:row>
      <xdr:rowOff>128588</xdr:rowOff>
    </xdr:from>
    <xdr:to>
      <xdr:col>3</xdr:col>
      <xdr:colOff>128587</xdr:colOff>
      <xdr:row>17</xdr:row>
      <xdr:rowOff>138113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F4C4822C-0F7E-F246-4ED4-9BE49F8B753A}"/>
            </a:ext>
          </a:extLst>
        </xdr:cNvPr>
        <xdr:cNvSpPr txBox="1"/>
      </xdr:nvSpPr>
      <xdr:spPr>
        <a:xfrm>
          <a:off x="28575" y="2566988"/>
          <a:ext cx="3519487" cy="914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Total revenue</a:t>
          </a:r>
          <a:r>
            <a:rPr lang="en-IN" sz="14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of the company over the three years has grown on an </a:t>
          </a:r>
          <a:r>
            <a:rPr lang="en-IN" sz="14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average 13.3%. The Merchandise Sales segment </a:t>
          </a:r>
          <a:r>
            <a:rPr lang="en-IN" sz="14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 driving this growth</a:t>
          </a:r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IN">
            <a:effectLst/>
          </a:endParaRPr>
        </a:p>
        <a:p>
          <a:endParaRPr lang="en-IN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469105</xdr:colOff>
      <xdr:row>5</xdr:row>
      <xdr:rowOff>47625</xdr:rowOff>
    </xdr:from>
    <xdr:to>
      <xdr:col>14</xdr:col>
      <xdr:colOff>638175</xdr:colOff>
      <xdr:row>24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B3F458-F395-BFEC-70AB-508532C81F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461963</xdr:colOff>
      <xdr:row>12</xdr:row>
      <xdr:rowOff>42863</xdr:rowOff>
    </xdr:from>
    <xdr:to>
      <xdr:col>5</xdr:col>
      <xdr:colOff>100012</xdr:colOff>
      <xdr:row>17</xdr:row>
      <xdr:rowOff>52388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F526C036-52BE-B8D5-D086-48FE287E2D41}"/>
            </a:ext>
          </a:extLst>
        </xdr:cNvPr>
        <xdr:cNvSpPr txBox="1"/>
      </xdr:nvSpPr>
      <xdr:spPr>
        <a:xfrm>
          <a:off x="461963" y="2262188"/>
          <a:ext cx="4129087" cy="914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The average</a:t>
          </a:r>
          <a:r>
            <a:rPr lang="en-IN" sz="1100" baseline="0"/>
            <a:t> gross margin of the company for the given 3 years is 12.98. Though the gross margin is fluctuating within a comfortable bandwidth, the COGS % in revenue increased in the recent year, which </a:t>
          </a:r>
          <a:r>
            <a:rPr lang="en-IN" sz="1100" b="1" baseline="0"/>
            <a:t>decreased the Gross Margin to below average. </a:t>
          </a:r>
          <a:endParaRPr lang="en-IN" sz="1100" b="1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383380</xdr:colOff>
      <xdr:row>5</xdr:row>
      <xdr:rowOff>161925</xdr:rowOff>
    </xdr:from>
    <xdr:to>
      <xdr:col>14</xdr:col>
      <xdr:colOff>421480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4D7F48-4D31-059F-980A-ABA5A4157A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>
      <selection activeCell="B5" sqref="B5:E5"/>
    </sheetView>
  </sheetViews>
  <sheetFormatPr defaultColWidth="14.3984375" defaultRowHeight="15" customHeight="1"/>
  <cols>
    <col min="1" max="1" width="8.86328125" customWidth="1"/>
    <col min="2" max="2" width="69.3984375" customWidth="1"/>
    <col min="3" max="6" width="15.3984375" customWidth="1"/>
    <col min="7" max="7" width="8.86328125" customWidth="1"/>
  </cols>
  <sheetData>
    <row r="1" spans="1:26" ht="14.25" customHeight="1"/>
    <row r="2" spans="1:26" ht="14.25" customHeight="1">
      <c r="A2" s="1"/>
      <c r="B2" s="2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25" customHeight="1">
      <c r="C3" s="3" t="s">
        <v>1</v>
      </c>
      <c r="D3" s="3" t="s">
        <v>2</v>
      </c>
      <c r="E3" s="3" t="s">
        <v>3</v>
      </c>
      <c r="F3" s="3"/>
      <c r="G3" s="3"/>
      <c r="H3" s="3"/>
      <c r="I3" s="3"/>
      <c r="J3" s="3"/>
      <c r="K3" s="3"/>
    </row>
    <row r="4" spans="1:26" ht="14.25" customHeight="1">
      <c r="A4" s="4"/>
      <c r="B4" s="5" t="s">
        <v>4</v>
      </c>
      <c r="C4" s="6"/>
      <c r="D4" s="6"/>
      <c r="E4" s="6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4.25" customHeight="1">
      <c r="B5" s="7" t="s">
        <v>5</v>
      </c>
      <c r="C5" s="8">
        <v>152703</v>
      </c>
      <c r="D5" s="8">
        <v>166761</v>
      </c>
      <c r="E5" s="8">
        <v>195929</v>
      </c>
    </row>
    <row r="6" spans="1:26" ht="14.25" customHeight="1">
      <c r="A6" s="4"/>
      <c r="B6" s="5" t="s">
        <v>6</v>
      </c>
      <c r="C6" s="6"/>
      <c r="D6" s="6"/>
      <c r="E6" s="6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4.25" customHeight="1">
      <c r="B7" s="7" t="s">
        <v>7</v>
      </c>
      <c r="C7" s="9">
        <v>132886</v>
      </c>
      <c r="D7" s="9">
        <v>144939</v>
      </c>
      <c r="E7" s="9">
        <v>170684</v>
      </c>
    </row>
    <row r="8" spans="1:26" ht="14.25" customHeight="1">
      <c r="B8" s="7" t="s">
        <v>8</v>
      </c>
      <c r="C8" s="9">
        <v>13502</v>
      </c>
      <c r="D8" s="9">
        <v>14687</v>
      </c>
      <c r="E8" s="9">
        <v>16680</v>
      </c>
      <c r="G8" s="10"/>
    </row>
    <row r="9" spans="1:26" ht="14.25" customHeight="1">
      <c r="B9" s="7" t="s">
        <v>9</v>
      </c>
      <c r="C9" s="9">
        <v>1492</v>
      </c>
      <c r="D9" s="9">
        <v>1645</v>
      </c>
      <c r="E9" s="9">
        <v>1781</v>
      </c>
    </row>
    <row r="10" spans="1:26" ht="14.25" customHeight="1">
      <c r="B10" s="7" t="s">
        <v>10</v>
      </c>
      <c r="C10" s="9">
        <v>86</v>
      </c>
      <c r="D10" s="9">
        <v>55</v>
      </c>
      <c r="E10" s="9">
        <v>76</v>
      </c>
    </row>
    <row r="11" spans="1:26" ht="14.25" customHeight="1">
      <c r="B11" s="7" t="s">
        <v>11</v>
      </c>
      <c r="C11" s="9">
        <v>4737</v>
      </c>
      <c r="D11" s="9">
        <v>5435</v>
      </c>
      <c r="E11" s="9">
        <v>6708</v>
      </c>
    </row>
    <row r="12" spans="1:26" ht="14.25" customHeight="1">
      <c r="A12" s="4"/>
      <c r="B12" s="5" t="s">
        <v>12</v>
      </c>
      <c r="C12" s="11"/>
      <c r="D12" s="11"/>
      <c r="E12" s="11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4.25" customHeight="1">
      <c r="B13" s="7" t="s">
        <v>13</v>
      </c>
      <c r="C13" s="9">
        <v>-150</v>
      </c>
      <c r="D13" s="9">
        <v>-160</v>
      </c>
      <c r="E13" s="9">
        <v>-171</v>
      </c>
    </row>
    <row r="14" spans="1:26" ht="14.25" customHeight="1">
      <c r="B14" s="7" t="s">
        <v>14</v>
      </c>
      <c r="C14" s="9">
        <v>178</v>
      </c>
      <c r="D14" s="9">
        <v>92</v>
      </c>
      <c r="E14" s="9">
        <v>143</v>
      </c>
    </row>
    <row r="15" spans="1:26" ht="14.25" customHeight="1">
      <c r="B15" s="7" t="s">
        <v>15</v>
      </c>
      <c r="C15" s="9">
        <v>4765</v>
      </c>
      <c r="D15" s="9">
        <v>5367</v>
      </c>
      <c r="E15" s="9">
        <v>6680</v>
      </c>
    </row>
    <row r="16" spans="1:26" ht="14.25" customHeight="1">
      <c r="B16" s="7" t="s">
        <v>16</v>
      </c>
      <c r="C16" s="9">
        <v>1061</v>
      </c>
      <c r="D16" s="9">
        <v>1308</v>
      </c>
      <c r="E16" s="9">
        <v>1601</v>
      </c>
    </row>
    <row r="17" spans="2:6" ht="14.25" customHeight="1">
      <c r="B17" s="7" t="s">
        <v>17</v>
      </c>
      <c r="C17" s="9">
        <v>3704</v>
      </c>
      <c r="D17" s="9">
        <v>4059</v>
      </c>
      <c r="E17" s="9">
        <v>5079</v>
      </c>
    </row>
    <row r="18" spans="2:6" ht="14.25" customHeight="1">
      <c r="B18" s="12"/>
      <c r="C18" s="9"/>
      <c r="D18" s="9"/>
      <c r="E18" s="9"/>
    </row>
    <row r="19" spans="2:6" ht="14.25" customHeight="1">
      <c r="B19" s="7" t="s">
        <v>18</v>
      </c>
      <c r="C19" s="9">
        <v>442923</v>
      </c>
      <c r="D19" s="9">
        <v>443901</v>
      </c>
      <c r="E19" s="9">
        <v>444346</v>
      </c>
    </row>
    <row r="20" spans="2:6" ht="14.25" customHeight="1">
      <c r="B20" s="12"/>
      <c r="C20" s="9"/>
      <c r="D20" s="9"/>
      <c r="E20" s="9"/>
    </row>
    <row r="21" spans="2:6" ht="14.25" customHeight="1">
      <c r="B21" s="7" t="s">
        <v>19</v>
      </c>
      <c r="C21" s="9">
        <v>149351</v>
      </c>
      <c r="D21" s="9">
        <v>163220</v>
      </c>
      <c r="E21" s="9">
        <v>192052</v>
      </c>
    </row>
    <row r="22" spans="2:6" ht="14.25" customHeight="1">
      <c r="B22" s="7" t="s">
        <v>20</v>
      </c>
      <c r="C22" s="9">
        <v>3352</v>
      </c>
      <c r="D22" s="9">
        <v>3541</v>
      </c>
      <c r="E22" s="9">
        <v>3877</v>
      </c>
    </row>
    <row r="23" spans="2:6" ht="14.25" customHeight="1">
      <c r="D23" s="13"/>
      <c r="E23" s="13"/>
      <c r="F23" s="13"/>
    </row>
    <row r="24" spans="2:6" ht="14.25" customHeight="1">
      <c r="D24" s="14"/>
      <c r="E24" s="14"/>
      <c r="F24" s="14"/>
    </row>
    <row r="25" spans="2:6" ht="14.25" customHeight="1">
      <c r="D25" s="14"/>
      <c r="E25" s="14"/>
      <c r="F25" s="14"/>
    </row>
    <row r="26" spans="2:6" ht="14.25" customHeight="1">
      <c r="D26" s="14"/>
      <c r="E26" s="14"/>
      <c r="F26" s="14"/>
    </row>
    <row r="27" spans="2:6" ht="14.25" customHeight="1">
      <c r="D27" s="14"/>
      <c r="E27" s="14"/>
      <c r="F27" s="14"/>
    </row>
    <row r="28" spans="2:6" ht="14.25" customHeight="1">
      <c r="D28" s="14"/>
      <c r="E28" s="14"/>
      <c r="F28" s="14"/>
    </row>
    <row r="29" spans="2:6" ht="14.25" customHeight="1">
      <c r="D29" s="14"/>
      <c r="E29" s="14"/>
      <c r="F29" s="14"/>
    </row>
    <row r="30" spans="2:6" ht="14.25" customHeight="1"/>
    <row r="31" spans="2:6" ht="14.25" customHeight="1"/>
    <row r="32" spans="2:6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1FE32-62A1-499E-9740-7B3C5F1DA7FB}">
  <dimension ref="A1:D12"/>
  <sheetViews>
    <sheetView workbookViewId="0">
      <selection activeCell="A12" sqref="A12:B12"/>
    </sheetView>
  </sheetViews>
  <sheetFormatPr defaultRowHeight="14.25"/>
  <cols>
    <col min="1" max="1" width="24.796875" customWidth="1"/>
    <col min="2" max="2" width="11.3984375" bestFit="1" customWidth="1"/>
    <col min="3" max="4" width="11.6640625" bestFit="1" customWidth="1"/>
  </cols>
  <sheetData>
    <row r="1" spans="1:4" ht="21">
      <c r="A1" s="68" t="s">
        <v>190</v>
      </c>
    </row>
    <row r="4" spans="1:4">
      <c r="A4" s="70"/>
      <c r="B4" s="71" t="s">
        <v>1</v>
      </c>
      <c r="C4" s="71" t="s">
        <v>2</v>
      </c>
      <c r="D4" s="71" t="s">
        <v>3</v>
      </c>
    </row>
    <row r="5" spans="1:4">
      <c r="A5" s="72" t="s">
        <v>19</v>
      </c>
      <c r="B5" s="34">
        <v>149351</v>
      </c>
      <c r="C5" s="34">
        <v>163220</v>
      </c>
      <c r="D5" s="34">
        <v>192052</v>
      </c>
    </row>
    <row r="6" spans="1:4">
      <c r="A6" s="72" t="s">
        <v>20</v>
      </c>
      <c r="B6" s="34">
        <v>3352</v>
      </c>
      <c r="C6" s="34">
        <v>3541</v>
      </c>
      <c r="D6" s="34">
        <v>3877</v>
      </c>
    </row>
    <row r="7" spans="1:4">
      <c r="A7" s="72" t="s">
        <v>5</v>
      </c>
      <c r="B7" s="69">
        <v>152703</v>
      </c>
      <c r="C7" s="69">
        <v>166761</v>
      </c>
      <c r="D7" s="69">
        <v>195929</v>
      </c>
    </row>
    <row r="8" spans="1:4">
      <c r="A8" s="72" t="s">
        <v>191</v>
      </c>
      <c r="B8" s="37"/>
      <c r="C8" s="73">
        <v>9.2061059704131587E-2</v>
      </c>
      <c r="D8" s="73">
        <v>0.17490900150514799</v>
      </c>
    </row>
    <row r="12" spans="1:4" ht="28.5">
      <c r="A12" s="74" t="s">
        <v>192</v>
      </c>
      <c r="B12" s="75">
        <f>AVERAGE(C8:D8)</f>
        <v>0.13348503060463979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9F8F1-FC79-46D6-A574-D20B72E14E74}">
  <dimension ref="A1:D10"/>
  <sheetViews>
    <sheetView workbookViewId="0">
      <selection activeCell="B10" sqref="B10:C10"/>
    </sheetView>
  </sheetViews>
  <sheetFormatPr defaultRowHeight="14.25"/>
  <cols>
    <col min="1" max="1" width="11.6640625" bestFit="1" customWidth="1"/>
    <col min="2" max="2" width="18.6640625" bestFit="1" customWidth="1"/>
    <col min="3" max="4" width="11.73046875" bestFit="1" customWidth="1"/>
  </cols>
  <sheetData>
    <row r="1" spans="1:4" ht="18">
      <c r="A1" s="63" t="s">
        <v>193</v>
      </c>
    </row>
    <row r="3" spans="1:4">
      <c r="A3" s="46" t="s">
        <v>98</v>
      </c>
      <c r="B3" s="47">
        <v>43830</v>
      </c>
      <c r="C3" s="47">
        <v>44196</v>
      </c>
      <c r="D3" s="47">
        <v>44561</v>
      </c>
    </row>
    <row r="4" spans="1:4">
      <c r="A4" s="33" t="s">
        <v>112</v>
      </c>
      <c r="B4" s="40">
        <v>152703</v>
      </c>
      <c r="C4" s="40">
        <v>166761</v>
      </c>
      <c r="D4" s="40">
        <v>195929</v>
      </c>
    </row>
    <row r="5" spans="1:4">
      <c r="A5" s="41" t="s">
        <v>114</v>
      </c>
      <c r="B5" s="40">
        <v>132886</v>
      </c>
      <c r="C5" s="40">
        <v>144939</v>
      </c>
      <c r="D5" s="40">
        <v>170684</v>
      </c>
    </row>
    <row r="6" spans="1:4">
      <c r="A6" s="82" t="s">
        <v>194</v>
      </c>
      <c r="B6" s="83">
        <f>((B4-B5)/B4)*100</f>
        <v>12.977479158890134</v>
      </c>
      <c r="C6" s="83">
        <f>((C4-C5)/C4)*100</f>
        <v>13.085793440912443</v>
      </c>
      <c r="D6" s="83">
        <f>((D4-D5)/D4)*100</f>
        <v>12.884769482822858</v>
      </c>
    </row>
    <row r="10" spans="1:4">
      <c r="B10" s="81" t="s">
        <v>195</v>
      </c>
      <c r="C10" s="81">
        <f>AVERAGE(B6:D6)</f>
        <v>12.982680694208478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C35C8-6235-4E2F-8142-647DCFCEDF33}">
  <dimension ref="A1:D7"/>
  <sheetViews>
    <sheetView workbookViewId="0">
      <selection activeCell="L33" sqref="L33"/>
    </sheetView>
  </sheetViews>
  <sheetFormatPr defaultRowHeight="14.25"/>
  <cols>
    <col min="1" max="1" width="21.19921875" bestFit="1" customWidth="1"/>
    <col min="2" max="4" width="5.9296875" bestFit="1" customWidth="1"/>
  </cols>
  <sheetData>
    <row r="1" spans="1:4">
      <c r="A1" s="80" t="s">
        <v>196</v>
      </c>
    </row>
    <row r="4" spans="1:4">
      <c r="A4" s="46" t="s">
        <v>98</v>
      </c>
      <c r="B4" s="47">
        <v>43830</v>
      </c>
      <c r="C4" s="47">
        <v>44196</v>
      </c>
      <c r="D4" s="47">
        <v>44561</v>
      </c>
    </row>
    <row r="5" spans="1:4">
      <c r="A5" s="37" t="s">
        <v>116</v>
      </c>
      <c r="B5" s="37">
        <v>19817</v>
      </c>
      <c r="C5" s="37">
        <v>21822</v>
      </c>
      <c r="D5" s="37">
        <v>25245</v>
      </c>
    </row>
    <row r="6" spans="1:4">
      <c r="A6" s="37" t="s">
        <v>124</v>
      </c>
      <c r="B6" s="37">
        <v>6229</v>
      </c>
      <c r="C6" s="37">
        <v>7080</v>
      </c>
      <c r="D6" s="37">
        <v>8489</v>
      </c>
    </row>
    <row r="7" spans="1:4">
      <c r="A7" s="37" t="s">
        <v>139</v>
      </c>
      <c r="B7" s="37">
        <v>3158</v>
      </c>
      <c r="C7" s="37">
        <v>2859</v>
      </c>
      <c r="D7" s="37">
        <v>4698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selection activeCell="B17" sqref="B17"/>
    </sheetView>
  </sheetViews>
  <sheetFormatPr defaultColWidth="14.3984375" defaultRowHeight="15" customHeight="1"/>
  <cols>
    <col min="1" max="1" width="8.86328125" customWidth="1"/>
    <col min="2" max="2" width="104.86328125" customWidth="1"/>
    <col min="3" max="5" width="11.86328125" customWidth="1"/>
    <col min="6" max="6" width="11.53125" customWidth="1"/>
  </cols>
  <sheetData>
    <row r="1" spans="1:26" ht="14.25" customHeight="1"/>
    <row r="2" spans="1:26" ht="14.25" customHeight="1">
      <c r="A2" s="1"/>
      <c r="B2" s="2" t="s">
        <v>21</v>
      </c>
      <c r="C2" s="2" t="s">
        <v>22</v>
      </c>
      <c r="D2" s="2" t="s">
        <v>1</v>
      </c>
      <c r="E2" s="2" t="s">
        <v>2</v>
      </c>
      <c r="F2" s="2" t="s">
        <v>3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25" customHeight="1">
      <c r="A3" s="4"/>
      <c r="B3" s="5" t="s">
        <v>23</v>
      </c>
      <c r="C3" s="6"/>
      <c r="D3" s="6"/>
      <c r="E3" s="6"/>
      <c r="F3" s="6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4.25" customHeight="1">
      <c r="B4" s="7" t="s">
        <v>24</v>
      </c>
      <c r="C4" s="9">
        <v>6055</v>
      </c>
      <c r="D4" s="9">
        <v>8384</v>
      </c>
      <c r="E4" s="9">
        <v>12277</v>
      </c>
      <c r="F4" s="9">
        <v>11258</v>
      </c>
    </row>
    <row r="5" spans="1:26" ht="14.25" customHeight="1">
      <c r="B5" s="7" t="s">
        <v>25</v>
      </c>
      <c r="C5" s="9">
        <v>1204</v>
      </c>
      <c r="D5" s="9">
        <v>1060</v>
      </c>
      <c r="E5" s="9">
        <v>1028</v>
      </c>
      <c r="F5" s="9">
        <v>917</v>
      </c>
    </row>
    <row r="6" spans="1:26" ht="14.25" customHeight="1">
      <c r="B6" s="7" t="s">
        <v>26</v>
      </c>
      <c r="C6" s="9">
        <v>1669</v>
      </c>
      <c r="D6" s="9">
        <v>1535</v>
      </c>
      <c r="E6" s="9">
        <v>1550</v>
      </c>
      <c r="F6" s="9">
        <v>1803</v>
      </c>
    </row>
    <row r="7" spans="1:26" ht="14.25" customHeight="1">
      <c r="B7" s="7" t="s">
        <v>27</v>
      </c>
      <c r="C7" s="9">
        <v>11040</v>
      </c>
      <c r="D7" s="9">
        <v>11395</v>
      </c>
      <c r="E7" s="9">
        <v>12242</v>
      </c>
      <c r="F7" s="9">
        <v>14215</v>
      </c>
    </row>
    <row r="8" spans="1:26" ht="14.25" customHeight="1">
      <c r="B8" s="7" t="s">
        <v>28</v>
      </c>
      <c r="C8" s="9">
        <v>321</v>
      </c>
      <c r="D8" s="9">
        <v>1111</v>
      </c>
      <c r="E8" s="9">
        <v>1023</v>
      </c>
      <c r="F8" s="9">
        <v>1312</v>
      </c>
    </row>
    <row r="9" spans="1:26" ht="14.25" customHeight="1">
      <c r="B9" s="7" t="s">
        <v>29</v>
      </c>
      <c r="C9" s="9">
        <v>20289</v>
      </c>
      <c r="D9" s="9">
        <v>23485</v>
      </c>
      <c r="E9" s="9">
        <v>28120</v>
      </c>
      <c r="F9" s="9">
        <v>29505</v>
      </c>
    </row>
    <row r="10" spans="1:26" ht="14.25" customHeight="1">
      <c r="A10" s="4"/>
      <c r="B10" s="5" t="s">
        <v>30</v>
      </c>
      <c r="C10" s="11"/>
      <c r="D10" s="11"/>
      <c r="E10" s="11"/>
      <c r="F10" s="11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4.25" customHeight="1">
      <c r="B11" s="7" t="s">
        <v>31</v>
      </c>
      <c r="C11" s="9">
        <v>19681</v>
      </c>
      <c r="D11" s="9">
        <v>20890</v>
      </c>
      <c r="E11" s="9">
        <v>21807</v>
      </c>
      <c r="F11" s="9">
        <v>23492</v>
      </c>
    </row>
    <row r="12" spans="1:26" ht="14.25" customHeight="1">
      <c r="B12" s="7" t="s">
        <v>32</v>
      </c>
      <c r="C12" s="9"/>
      <c r="D12" s="9">
        <v>0</v>
      </c>
      <c r="E12" s="9">
        <v>2788</v>
      </c>
      <c r="F12" s="9">
        <v>2890</v>
      </c>
    </row>
    <row r="13" spans="1:26" ht="14.25" customHeight="1">
      <c r="B13" s="7" t="s">
        <v>33</v>
      </c>
      <c r="C13" s="9">
        <v>860</v>
      </c>
      <c r="D13" s="9">
        <v>1025</v>
      </c>
      <c r="E13" s="9">
        <v>2841</v>
      </c>
      <c r="F13" s="9">
        <v>3381</v>
      </c>
    </row>
    <row r="14" spans="1:26" ht="14.25" customHeight="1">
      <c r="B14" s="7" t="s">
        <v>34</v>
      </c>
      <c r="C14" s="9">
        <v>40830</v>
      </c>
      <c r="D14" s="9">
        <v>45400</v>
      </c>
      <c r="E14" s="9">
        <v>55556</v>
      </c>
      <c r="F14" s="9">
        <v>59268</v>
      </c>
    </row>
    <row r="15" spans="1:26" ht="14.25" customHeight="1">
      <c r="A15" s="4"/>
      <c r="B15" s="5" t="s">
        <v>35</v>
      </c>
      <c r="C15" s="11"/>
      <c r="D15" s="11"/>
      <c r="E15" s="11"/>
      <c r="F15" s="11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4.25" customHeight="1">
      <c r="B16" s="7" t="s">
        <v>36</v>
      </c>
      <c r="C16" s="9">
        <v>11237</v>
      </c>
      <c r="D16" s="9">
        <v>11679</v>
      </c>
      <c r="E16" s="9">
        <v>14172</v>
      </c>
      <c r="F16" s="9">
        <v>16278</v>
      </c>
    </row>
    <row r="17" spans="1:26" ht="14.25" customHeight="1">
      <c r="B17" s="7" t="s">
        <v>37</v>
      </c>
      <c r="C17" s="9">
        <v>2994</v>
      </c>
      <c r="D17" s="9">
        <v>3176</v>
      </c>
      <c r="E17" s="9">
        <v>3605</v>
      </c>
      <c r="F17" s="9">
        <v>4090</v>
      </c>
    </row>
    <row r="18" spans="1:26" ht="14.25" customHeight="1">
      <c r="B18" s="7" t="s">
        <v>38</v>
      </c>
      <c r="C18" s="9">
        <v>1057</v>
      </c>
      <c r="D18" s="9">
        <v>1180</v>
      </c>
      <c r="E18" s="9">
        <v>1393</v>
      </c>
      <c r="F18" s="9">
        <v>1671</v>
      </c>
    </row>
    <row r="19" spans="1:26" ht="14.25" customHeight="1">
      <c r="B19" s="7" t="s">
        <v>39</v>
      </c>
      <c r="C19" s="9">
        <v>1624</v>
      </c>
      <c r="D19" s="9">
        <v>1711</v>
      </c>
      <c r="E19" s="9">
        <v>1851</v>
      </c>
      <c r="F19" s="9">
        <v>2042</v>
      </c>
    </row>
    <row r="20" spans="1:26" ht="14.25" customHeight="1">
      <c r="B20" s="7" t="s">
        <v>40</v>
      </c>
      <c r="C20" s="9">
        <v>90</v>
      </c>
      <c r="D20" s="9">
        <v>1699</v>
      </c>
      <c r="E20" s="9">
        <v>95</v>
      </c>
      <c r="F20" s="9">
        <v>799</v>
      </c>
    </row>
    <row r="21" spans="1:26" ht="14.25" customHeight="1">
      <c r="B21" s="7" t="s">
        <v>41</v>
      </c>
      <c r="C21" s="9">
        <v>2924</v>
      </c>
      <c r="D21" s="9">
        <v>3792</v>
      </c>
      <c r="E21" s="9">
        <v>3728</v>
      </c>
      <c r="F21" s="9">
        <v>4561</v>
      </c>
    </row>
    <row r="22" spans="1:26" ht="14.25" customHeight="1">
      <c r="B22" s="7" t="s">
        <v>42</v>
      </c>
      <c r="C22" s="9">
        <v>19926</v>
      </c>
      <c r="D22" s="9">
        <v>23237</v>
      </c>
      <c r="E22" s="9">
        <v>24844</v>
      </c>
      <c r="F22" s="9">
        <v>29441</v>
      </c>
    </row>
    <row r="23" spans="1:26" ht="14.25" customHeight="1">
      <c r="A23" s="4"/>
      <c r="B23" s="5" t="s">
        <v>43</v>
      </c>
      <c r="C23" s="11"/>
      <c r="D23" s="11"/>
      <c r="E23" s="11"/>
      <c r="F23" s="11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4.25" customHeight="1">
      <c r="B24" s="7" t="s">
        <v>44</v>
      </c>
      <c r="C24" s="9">
        <v>6487</v>
      </c>
      <c r="D24" s="9">
        <v>5124</v>
      </c>
      <c r="E24" s="9">
        <v>7514</v>
      </c>
      <c r="F24" s="9">
        <v>6692</v>
      </c>
    </row>
    <row r="25" spans="1:26" ht="14.25" customHeight="1">
      <c r="B25" s="7" t="s">
        <v>45</v>
      </c>
      <c r="C25" s="9"/>
      <c r="D25" s="9">
        <v>0</v>
      </c>
      <c r="E25" s="9">
        <v>2558</v>
      </c>
      <c r="F25" s="9">
        <v>2642</v>
      </c>
    </row>
    <row r="26" spans="1:26" ht="14.25" customHeight="1">
      <c r="B26" s="7" t="s">
        <v>46</v>
      </c>
      <c r="C26" s="9">
        <v>1314</v>
      </c>
      <c r="D26" s="9">
        <v>1455</v>
      </c>
      <c r="E26" s="9">
        <v>1935</v>
      </c>
      <c r="F26" s="9">
        <v>2415</v>
      </c>
    </row>
    <row r="27" spans="1:26" ht="14.25" customHeight="1">
      <c r="B27" s="7" t="s">
        <v>47</v>
      </c>
      <c r="C27" s="9">
        <v>27727</v>
      </c>
      <c r="D27" s="9">
        <v>29816</v>
      </c>
      <c r="E27" s="9">
        <v>36851</v>
      </c>
      <c r="F27" s="9">
        <v>41190</v>
      </c>
    </row>
    <row r="28" spans="1:26" ht="14.25" customHeight="1">
      <c r="A28" s="4"/>
      <c r="B28" s="5" t="s">
        <v>48</v>
      </c>
      <c r="C28" s="11"/>
      <c r="D28" s="11"/>
      <c r="E28" s="11"/>
      <c r="F28" s="11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4.25" customHeight="1">
      <c r="B29" s="7" t="s">
        <v>49</v>
      </c>
      <c r="C29" s="9">
        <v>0</v>
      </c>
      <c r="D29" s="9">
        <v>0</v>
      </c>
      <c r="E29" s="9">
        <v>0</v>
      </c>
      <c r="F29" s="9">
        <v>0</v>
      </c>
    </row>
    <row r="30" spans="1:26" ht="14.25" customHeight="1">
      <c r="B30" s="7" t="s">
        <v>50</v>
      </c>
      <c r="C30" s="9">
        <v>4</v>
      </c>
      <c r="D30" s="9">
        <v>4</v>
      </c>
      <c r="E30" s="9">
        <v>4</v>
      </c>
      <c r="F30" s="9">
        <v>4</v>
      </c>
    </row>
    <row r="31" spans="1:26" ht="14.25" customHeight="1">
      <c r="B31" s="7" t="s">
        <v>51</v>
      </c>
      <c r="C31" s="9">
        <v>6107</v>
      </c>
      <c r="D31" s="9">
        <v>6417</v>
      </c>
      <c r="E31" s="9">
        <v>6698</v>
      </c>
      <c r="F31" s="9">
        <v>7031</v>
      </c>
    </row>
    <row r="32" spans="1:26" ht="14.25" customHeight="1">
      <c r="B32" s="7" t="s">
        <v>52</v>
      </c>
      <c r="C32" s="9">
        <v>-1199</v>
      </c>
      <c r="D32" s="9">
        <v>-1436</v>
      </c>
      <c r="E32" s="9">
        <v>-1297</v>
      </c>
      <c r="F32" s="9">
        <v>-1137</v>
      </c>
    </row>
    <row r="33" spans="1:26" ht="14.25" customHeight="1">
      <c r="B33" s="7" t="s">
        <v>53</v>
      </c>
      <c r="C33" s="9">
        <v>7887</v>
      </c>
      <c r="D33" s="9">
        <v>10258</v>
      </c>
      <c r="E33" s="9">
        <v>12879</v>
      </c>
      <c r="F33" s="9">
        <v>11666</v>
      </c>
    </row>
    <row r="34" spans="1:26" ht="14.25" customHeight="1">
      <c r="B34" s="7" t="s">
        <v>54</v>
      </c>
      <c r="C34" s="9">
        <v>12799</v>
      </c>
      <c r="D34" s="9">
        <v>15243</v>
      </c>
      <c r="E34" s="9">
        <v>18284</v>
      </c>
      <c r="F34" s="9">
        <v>17564</v>
      </c>
    </row>
    <row r="35" spans="1:26" ht="14.25" customHeight="1">
      <c r="B35" s="7" t="s">
        <v>55</v>
      </c>
      <c r="C35" s="9">
        <v>304</v>
      </c>
      <c r="D35" s="9">
        <v>341</v>
      </c>
      <c r="E35" s="9">
        <v>421</v>
      </c>
      <c r="F35" s="9">
        <v>514</v>
      </c>
    </row>
    <row r="36" spans="1:26" ht="14.25" customHeight="1">
      <c r="B36" s="7" t="s">
        <v>56</v>
      </c>
      <c r="C36" s="9">
        <v>13103</v>
      </c>
      <c r="D36" s="9">
        <v>15584</v>
      </c>
      <c r="E36" s="9">
        <v>18705</v>
      </c>
      <c r="F36" s="9">
        <v>18078</v>
      </c>
    </row>
    <row r="37" spans="1:26" ht="14.25" customHeight="1">
      <c r="A37" s="15"/>
      <c r="B37" s="16" t="s">
        <v>57</v>
      </c>
      <c r="C37" s="17">
        <v>40830</v>
      </c>
      <c r="D37" s="17">
        <v>45400</v>
      </c>
      <c r="E37" s="17">
        <v>55556</v>
      </c>
      <c r="F37" s="17">
        <v>59268</v>
      </c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 spans="1:26" ht="14.25" customHeight="1"/>
    <row r="39" spans="1:26" ht="14.25" customHeight="1"/>
    <row r="40" spans="1:26" ht="14.25" customHeight="1"/>
    <row r="41" spans="1:26" ht="14.25" customHeight="1"/>
    <row r="42" spans="1:26" ht="14.25" customHeight="1"/>
    <row r="43" spans="1:26" ht="14.25" customHeight="1"/>
    <row r="44" spans="1:26" ht="14.25" customHeight="1"/>
    <row r="45" spans="1:26" ht="14.25" customHeight="1"/>
    <row r="46" spans="1:26" ht="14.25" customHeight="1"/>
    <row r="47" spans="1:26" ht="14.25" customHeight="1"/>
    <row r="48" spans="1:26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999"/>
  <sheetViews>
    <sheetView topLeftCell="A13" workbookViewId="0">
      <selection activeCell="B46" sqref="B46"/>
    </sheetView>
  </sheetViews>
  <sheetFormatPr defaultColWidth="14.3984375" defaultRowHeight="15" customHeight="1"/>
  <cols>
    <col min="1" max="1" width="8.86328125" customWidth="1"/>
    <col min="2" max="2" width="101.3984375" customWidth="1"/>
    <col min="3" max="5" width="15.3984375" customWidth="1"/>
    <col min="6" max="6" width="8.86328125" customWidth="1"/>
  </cols>
  <sheetData>
    <row r="1" spans="1:26" ht="14.25" customHeight="1"/>
    <row r="2" spans="1:26" ht="14.25" customHeight="1">
      <c r="A2" s="1"/>
      <c r="B2" s="1" t="s">
        <v>58</v>
      </c>
      <c r="C2" s="2" t="s">
        <v>1</v>
      </c>
      <c r="D2" s="2" t="s">
        <v>2</v>
      </c>
      <c r="E2" s="2" t="s">
        <v>3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25" customHeight="1">
      <c r="A3" s="4"/>
      <c r="B3" s="5" t="s">
        <v>59</v>
      </c>
      <c r="C3" s="6"/>
      <c r="D3" s="6"/>
      <c r="E3" s="6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4.25" customHeight="1">
      <c r="B4" s="7" t="s">
        <v>60</v>
      </c>
      <c r="C4" s="7">
        <v>3704</v>
      </c>
      <c r="D4" s="7">
        <v>4059</v>
      </c>
      <c r="E4" s="7">
        <v>5079</v>
      </c>
    </row>
    <row r="5" spans="1:26" ht="14.25" customHeight="1">
      <c r="B5" s="7" t="s">
        <v>61</v>
      </c>
      <c r="C5" s="12"/>
      <c r="D5" s="12"/>
      <c r="E5" s="12"/>
    </row>
    <row r="6" spans="1:26" ht="14.25" customHeight="1">
      <c r="B6" s="7" t="s">
        <v>62</v>
      </c>
      <c r="C6" s="7">
        <v>1492</v>
      </c>
      <c r="D6" s="7">
        <v>1645</v>
      </c>
      <c r="E6" s="7">
        <v>1781</v>
      </c>
    </row>
    <row r="7" spans="1:26" ht="14.25" customHeight="1">
      <c r="B7" s="7" t="s">
        <v>63</v>
      </c>
      <c r="C7" s="7">
        <v>0</v>
      </c>
      <c r="D7" s="7">
        <v>194</v>
      </c>
      <c r="E7" s="7">
        <v>286</v>
      </c>
    </row>
    <row r="8" spans="1:26" ht="14.25" customHeight="1">
      <c r="B8" s="7" t="s">
        <v>64</v>
      </c>
      <c r="C8" s="7">
        <v>595</v>
      </c>
      <c r="D8" s="7">
        <v>619</v>
      </c>
      <c r="E8" s="7">
        <v>665</v>
      </c>
    </row>
    <row r="9" spans="1:26" ht="14.25" customHeight="1">
      <c r="B9" s="7" t="s">
        <v>65</v>
      </c>
      <c r="C9" s="7">
        <v>9</v>
      </c>
      <c r="D9" s="7">
        <v>42</v>
      </c>
      <c r="E9" s="7">
        <v>85</v>
      </c>
    </row>
    <row r="10" spans="1:26" ht="14.25" customHeight="1">
      <c r="B10" s="7" t="s">
        <v>66</v>
      </c>
      <c r="C10" s="7">
        <v>147</v>
      </c>
      <c r="D10" s="7">
        <v>104</v>
      </c>
      <c r="E10" s="7">
        <v>59</v>
      </c>
    </row>
    <row r="11" spans="1:26" ht="14.25" customHeight="1">
      <c r="B11" s="7" t="s">
        <v>67</v>
      </c>
      <c r="C11" s="12"/>
      <c r="D11" s="12"/>
      <c r="E11" s="12"/>
    </row>
    <row r="12" spans="1:26" ht="14.25" customHeight="1">
      <c r="B12" s="7" t="s">
        <v>27</v>
      </c>
      <c r="C12" s="7">
        <v>-536</v>
      </c>
      <c r="D12" s="7">
        <v>-791</v>
      </c>
      <c r="E12" s="7">
        <v>-1892</v>
      </c>
    </row>
    <row r="13" spans="1:26" ht="14.25" customHeight="1">
      <c r="B13" s="7" t="s">
        <v>36</v>
      </c>
      <c r="C13" s="7">
        <v>322</v>
      </c>
      <c r="D13" s="7">
        <v>2261</v>
      </c>
      <c r="E13" s="7">
        <v>1838</v>
      </c>
    </row>
    <row r="14" spans="1:26" ht="14.25" customHeight="1">
      <c r="B14" s="7" t="s">
        <v>68</v>
      </c>
      <c r="C14" s="7">
        <v>623</v>
      </c>
      <c r="D14" s="7">
        <v>728</v>
      </c>
      <c r="E14" s="7">
        <v>1057</v>
      </c>
    </row>
    <row r="15" spans="1:26" s="27" customFormat="1" ht="14.25" customHeight="1">
      <c r="B15" s="28" t="s">
        <v>69</v>
      </c>
      <c r="C15" s="28">
        <v>6356</v>
      </c>
      <c r="D15" s="28">
        <v>8861</v>
      </c>
      <c r="E15" s="28">
        <v>8958</v>
      </c>
    </row>
    <row r="16" spans="1:26" ht="14.25" customHeight="1">
      <c r="A16" s="4"/>
      <c r="B16" s="5" t="s">
        <v>70</v>
      </c>
      <c r="C16" s="6"/>
      <c r="D16" s="6"/>
      <c r="E16" s="6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4.25" customHeight="1">
      <c r="B17" s="7" t="s">
        <v>71</v>
      </c>
      <c r="C17" s="7">
        <v>-1094</v>
      </c>
      <c r="D17" s="7">
        <v>-1626</v>
      </c>
      <c r="E17" s="7">
        <v>-1331</v>
      </c>
    </row>
    <row r="18" spans="1:26" ht="14.25" customHeight="1">
      <c r="B18" s="7" t="s">
        <v>72</v>
      </c>
      <c r="C18" s="7">
        <v>1231</v>
      </c>
      <c r="D18" s="7">
        <v>1678</v>
      </c>
      <c r="E18" s="7">
        <v>1446</v>
      </c>
    </row>
    <row r="19" spans="1:26" ht="14.25" customHeight="1">
      <c r="B19" s="7" t="s">
        <v>73</v>
      </c>
      <c r="C19" s="7">
        <v>-2998</v>
      </c>
      <c r="D19" s="7">
        <v>-2810</v>
      </c>
      <c r="E19" s="7">
        <v>-3588</v>
      </c>
    </row>
    <row r="20" spans="1:26" ht="14.25" customHeight="1">
      <c r="B20" s="7" t="s">
        <v>74</v>
      </c>
      <c r="C20" s="7">
        <v>0</v>
      </c>
      <c r="D20" s="7">
        <v>-1163</v>
      </c>
      <c r="E20" s="7">
        <v>0</v>
      </c>
    </row>
    <row r="21" spans="1:26" ht="14.25" customHeight="1">
      <c r="B21" s="7" t="s">
        <v>75</v>
      </c>
      <c r="C21" s="7">
        <v>-4</v>
      </c>
      <c r="D21" s="7">
        <v>30</v>
      </c>
      <c r="E21" s="7">
        <v>-62</v>
      </c>
    </row>
    <row r="22" spans="1:26" ht="14.25" customHeight="1">
      <c r="B22" s="7" t="s">
        <v>76</v>
      </c>
      <c r="C22" s="7">
        <v>-2865</v>
      </c>
      <c r="D22" s="7">
        <v>-3891</v>
      </c>
      <c r="E22" s="7">
        <v>-3535</v>
      </c>
    </row>
    <row r="23" spans="1:26" ht="14.25" customHeight="1">
      <c r="A23" s="4"/>
      <c r="B23" s="5" t="s">
        <v>77</v>
      </c>
      <c r="C23" s="6"/>
      <c r="D23" s="6"/>
      <c r="E23" s="6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4.25" customHeight="1">
      <c r="B24" s="7" t="s">
        <v>78</v>
      </c>
      <c r="C24" s="7">
        <v>210</v>
      </c>
      <c r="D24" s="7">
        <v>137</v>
      </c>
      <c r="E24" s="7">
        <v>188</v>
      </c>
    </row>
    <row r="25" spans="1:26" ht="14.25" customHeight="1">
      <c r="B25" s="7" t="s">
        <v>79</v>
      </c>
      <c r="C25" s="7">
        <v>0</v>
      </c>
      <c r="D25" s="7">
        <v>0</v>
      </c>
      <c r="E25" s="7">
        <v>41</v>
      </c>
    </row>
    <row r="26" spans="1:26" ht="14.25" customHeight="1">
      <c r="B26" s="7" t="s">
        <v>80</v>
      </c>
      <c r="C26" s="7">
        <v>298</v>
      </c>
      <c r="D26" s="7">
        <v>3992</v>
      </c>
      <c r="E26" s="7">
        <v>0</v>
      </c>
    </row>
    <row r="27" spans="1:26" ht="14.25" customHeight="1">
      <c r="B27" s="7" t="s">
        <v>81</v>
      </c>
      <c r="C27" s="7">
        <v>-89</v>
      </c>
      <c r="D27" s="7">
        <v>-3200</v>
      </c>
      <c r="E27" s="7">
        <v>-94</v>
      </c>
    </row>
    <row r="28" spans="1:26" ht="14.25" customHeight="1">
      <c r="B28" s="7" t="s">
        <v>82</v>
      </c>
      <c r="C28" s="7">
        <v>-272</v>
      </c>
      <c r="D28" s="7">
        <v>-330</v>
      </c>
      <c r="E28" s="7">
        <v>-312</v>
      </c>
    </row>
    <row r="29" spans="1:26" ht="14.25" customHeight="1">
      <c r="B29" s="7" t="s">
        <v>83</v>
      </c>
      <c r="C29" s="7">
        <v>-247</v>
      </c>
      <c r="D29" s="7">
        <v>-196</v>
      </c>
      <c r="E29" s="7">
        <v>-496</v>
      </c>
    </row>
    <row r="30" spans="1:26" ht="14.25" customHeight="1">
      <c r="B30" s="7" t="s">
        <v>84</v>
      </c>
      <c r="C30" s="7">
        <v>-1038</v>
      </c>
      <c r="D30" s="7">
        <v>-1479</v>
      </c>
      <c r="E30" s="7">
        <v>-5748</v>
      </c>
    </row>
    <row r="31" spans="1:26" ht="14.25" customHeight="1">
      <c r="B31" s="7" t="s">
        <v>85</v>
      </c>
      <c r="C31" s="7">
        <v>-9</v>
      </c>
      <c r="D31" s="7">
        <v>-71</v>
      </c>
      <c r="E31" s="7">
        <v>-67</v>
      </c>
    </row>
    <row r="32" spans="1:26" ht="14.25" customHeight="1">
      <c r="B32" s="7" t="s">
        <v>86</v>
      </c>
      <c r="C32" s="7">
        <v>-1147</v>
      </c>
      <c r="D32" s="7">
        <v>-1147</v>
      </c>
      <c r="E32" s="7">
        <v>-6488</v>
      </c>
    </row>
    <row r="33" spans="1:26" ht="14.25" customHeight="1">
      <c r="B33" s="7" t="s">
        <v>87</v>
      </c>
      <c r="C33" s="7">
        <v>-15</v>
      </c>
      <c r="D33" s="7">
        <v>70</v>
      </c>
      <c r="E33" s="7">
        <v>46</v>
      </c>
    </row>
    <row r="34" spans="1:26" ht="14.25" customHeight="1">
      <c r="B34" s="7" t="s">
        <v>88</v>
      </c>
      <c r="C34" s="7">
        <v>2329</v>
      </c>
      <c r="D34" s="7">
        <v>3893</v>
      </c>
      <c r="E34" s="7">
        <v>-1019</v>
      </c>
    </row>
    <row r="35" spans="1:26" ht="14.25" customHeight="1">
      <c r="B35" s="7" t="s">
        <v>89</v>
      </c>
      <c r="C35" s="7">
        <v>6055</v>
      </c>
      <c r="D35" s="7">
        <v>8384</v>
      </c>
      <c r="E35" s="7">
        <v>12277</v>
      </c>
    </row>
    <row r="36" spans="1:26" ht="14.25" customHeight="1">
      <c r="B36" s="7" t="s">
        <v>90</v>
      </c>
      <c r="C36" s="7">
        <v>8384</v>
      </c>
      <c r="D36" s="7">
        <v>12277</v>
      </c>
      <c r="E36" s="7">
        <v>11258</v>
      </c>
    </row>
    <row r="37" spans="1:26" ht="14.25" customHeight="1">
      <c r="A37" s="4"/>
      <c r="B37" s="5" t="s">
        <v>91</v>
      </c>
      <c r="C37" s="6"/>
      <c r="D37" s="6"/>
      <c r="E37" s="6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4.25" customHeight="1">
      <c r="B38" s="7" t="s">
        <v>92</v>
      </c>
      <c r="C38" s="7">
        <v>141</v>
      </c>
      <c r="D38" s="7">
        <v>124</v>
      </c>
      <c r="E38" s="7">
        <v>149</v>
      </c>
    </row>
    <row r="39" spans="1:26" ht="14.25" customHeight="1">
      <c r="B39" s="7" t="s">
        <v>93</v>
      </c>
      <c r="C39" s="7">
        <v>1187</v>
      </c>
      <c r="D39" s="7">
        <v>1052</v>
      </c>
      <c r="E39" s="7">
        <v>1527</v>
      </c>
    </row>
    <row r="40" spans="1:26" ht="14.25" customHeight="1">
      <c r="A40" s="4"/>
      <c r="B40" s="5" t="s">
        <v>94</v>
      </c>
      <c r="C40" s="6"/>
      <c r="D40" s="6"/>
      <c r="E40" s="6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4.25" customHeight="1">
      <c r="B41" s="7" t="s">
        <v>95</v>
      </c>
      <c r="C41" s="7">
        <v>286</v>
      </c>
      <c r="D41" s="7">
        <v>0</v>
      </c>
      <c r="E41" s="7">
        <v>0</v>
      </c>
    </row>
    <row r="42" spans="1:26" ht="14.25" customHeight="1"/>
    <row r="43" spans="1:26" ht="14.25" customHeight="1"/>
    <row r="44" spans="1:26" ht="14.25" customHeight="1"/>
    <row r="45" spans="1:26" ht="14.25" customHeight="1"/>
    <row r="46" spans="1:26" ht="14.25" customHeight="1"/>
    <row r="47" spans="1:26" ht="14.25" customHeight="1"/>
    <row r="48" spans="1:26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M1000"/>
  <sheetViews>
    <sheetView showGridLines="0" workbookViewId="0">
      <selection activeCell="L18" sqref="L18"/>
    </sheetView>
  </sheetViews>
  <sheetFormatPr defaultColWidth="14.3984375" defaultRowHeight="15" customHeight="1"/>
  <cols>
    <col min="1" max="1" width="8.86328125" customWidth="1"/>
    <col min="2" max="2" width="27.86328125" customWidth="1"/>
    <col min="3" max="10" width="8.3984375" customWidth="1"/>
  </cols>
  <sheetData>
    <row r="1" spans="2:13" ht="14.25" customHeight="1">
      <c r="L1" s="76" t="s">
        <v>96</v>
      </c>
      <c r="M1" s="77"/>
    </row>
    <row r="2" spans="2:13" ht="14.25" customHeight="1">
      <c r="B2" s="29" t="s">
        <v>97</v>
      </c>
      <c r="C2" s="29"/>
      <c r="D2" s="29"/>
      <c r="E2" s="29"/>
      <c r="F2" s="29"/>
      <c r="G2" s="29"/>
      <c r="H2" s="29"/>
      <c r="I2" s="29"/>
      <c r="J2" s="29"/>
      <c r="L2" s="77"/>
      <c r="M2" s="77"/>
    </row>
    <row r="3" spans="2:13" ht="14.25" customHeight="1">
      <c r="B3" s="46" t="s">
        <v>98</v>
      </c>
      <c r="C3" s="47">
        <v>43830</v>
      </c>
      <c r="D3" s="47">
        <v>44196</v>
      </c>
      <c r="E3" s="47">
        <v>44561</v>
      </c>
      <c r="F3" s="52">
        <v>44926</v>
      </c>
      <c r="G3" s="52">
        <v>45291</v>
      </c>
      <c r="H3" s="52">
        <v>45657</v>
      </c>
      <c r="I3" s="52">
        <v>46022</v>
      </c>
      <c r="J3" s="52">
        <v>46387</v>
      </c>
      <c r="L3" s="20" t="s">
        <v>99</v>
      </c>
    </row>
    <row r="4" spans="2:13" ht="14.25" customHeight="1">
      <c r="B4" s="33" t="s">
        <v>100</v>
      </c>
      <c r="C4" s="34">
        <f>SUM('Balance Sheet'!C11:C12)</f>
        <v>19681</v>
      </c>
      <c r="D4" s="34">
        <f>SUM('Balance Sheet'!D11:D12)</f>
        <v>20890</v>
      </c>
      <c r="E4" s="34">
        <f>SUM('Balance Sheet'!E11:E12)</f>
        <v>24595</v>
      </c>
      <c r="F4" s="59">
        <f>E7</f>
        <v>26382</v>
      </c>
      <c r="G4" s="59">
        <f>F7</f>
        <v>28343.342884548416</v>
      </c>
      <c r="H4" s="59">
        <f>G7</f>
        <v>30450.499805590225</v>
      </c>
      <c r="I4" s="59">
        <f>H7</f>
        <v>32714.311158961362</v>
      </c>
      <c r="J4" s="59">
        <f>I7</f>
        <v>35146.4232586707</v>
      </c>
      <c r="L4" s="20" t="s">
        <v>101</v>
      </c>
    </row>
    <row r="5" spans="2:13" ht="14.25" customHeight="1">
      <c r="B5" s="33" t="s">
        <v>102</v>
      </c>
      <c r="C5" s="34">
        <f>'Free Cash Flow'!C11</f>
        <v>1492</v>
      </c>
      <c r="D5" s="34">
        <f>'Free Cash Flow'!D11</f>
        <v>1645</v>
      </c>
      <c r="E5" s="34">
        <f>'Free Cash Flow'!E11</f>
        <v>1781</v>
      </c>
      <c r="F5" s="59">
        <f>F4*F11</f>
        <v>1995.9571154515827</v>
      </c>
      <c r="G5" s="59">
        <f>G4*G11</f>
        <v>2144.3445116404519</v>
      </c>
      <c r="H5" s="59">
        <f>H4*H11</f>
        <v>2303.7636174673962</v>
      </c>
      <c r="I5" s="59">
        <f>I4*I11</f>
        <v>2475.0345741348665</v>
      </c>
      <c r="J5" s="59">
        <f>J4*J11</f>
        <v>2659.0384954065948</v>
      </c>
      <c r="L5" s="20" t="s">
        <v>103</v>
      </c>
    </row>
    <row r="6" spans="2:13" ht="14.25" customHeight="1">
      <c r="B6" s="33" t="s">
        <v>104</v>
      </c>
      <c r="C6" s="34">
        <f t="shared" ref="C6:E6" si="0">C7-C4+C5</f>
        <v>2701</v>
      </c>
      <c r="D6" s="34">
        <f t="shared" si="0"/>
        <v>5350</v>
      </c>
      <c r="E6" s="34">
        <f t="shared" si="0"/>
        <v>3568</v>
      </c>
      <c r="F6" s="59">
        <f>F4*F12</f>
        <v>3957.2999999999997</v>
      </c>
      <c r="G6" s="59">
        <f>G4*G12</f>
        <v>4251.501432682262</v>
      </c>
      <c r="H6" s="59">
        <f>H4*H12</f>
        <v>4567.5749708385338</v>
      </c>
      <c r="I6" s="59">
        <f>I4*I12</f>
        <v>4907.1466738442041</v>
      </c>
      <c r="J6" s="59">
        <f>J4*J12</f>
        <v>5271.9634888006049</v>
      </c>
      <c r="L6" s="21" t="s">
        <v>105</v>
      </c>
    </row>
    <row r="7" spans="2:13" ht="14.25" customHeight="1">
      <c r="B7" s="35" t="s">
        <v>106</v>
      </c>
      <c r="C7" s="36">
        <f>SUM('Balance Sheet'!D11:D12)</f>
        <v>20890</v>
      </c>
      <c r="D7" s="36">
        <f>SUM('Balance Sheet'!E11:E12)</f>
        <v>24595</v>
      </c>
      <c r="E7" s="36">
        <f>SUM('Balance Sheet'!F11:F12)</f>
        <v>26382</v>
      </c>
      <c r="F7" s="60">
        <f>F4-F5+F6</f>
        <v>28343.342884548416</v>
      </c>
      <c r="G7" s="60">
        <f>G4-G5+G6</f>
        <v>30450.499805590225</v>
      </c>
      <c r="H7" s="60">
        <f>H4-H5+H6</f>
        <v>32714.311158961362</v>
      </c>
      <c r="I7" s="60">
        <f>I4-I5+I6</f>
        <v>35146.4232586707</v>
      </c>
      <c r="J7" s="60">
        <f>J4-J5+J6</f>
        <v>37759.348252064709</v>
      </c>
    </row>
    <row r="8" spans="2:13" ht="14.25" customHeight="1">
      <c r="B8" s="37"/>
      <c r="C8" s="37"/>
      <c r="D8" s="37"/>
      <c r="E8" s="34"/>
      <c r="F8" s="37"/>
      <c r="G8" s="37"/>
      <c r="H8" s="37"/>
      <c r="I8" s="37"/>
      <c r="J8" s="37"/>
    </row>
    <row r="9" spans="2:13" ht="14.25" customHeight="1">
      <c r="B9" s="29" t="s">
        <v>107</v>
      </c>
      <c r="C9" s="29"/>
      <c r="D9" s="29"/>
      <c r="E9" s="29"/>
      <c r="F9" s="29"/>
      <c r="G9" s="29"/>
      <c r="H9" s="29"/>
      <c r="I9" s="29"/>
      <c r="J9" s="29"/>
    </row>
    <row r="10" spans="2:13" ht="14.25" customHeight="1">
      <c r="B10" s="30" t="s">
        <v>98</v>
      </c>
      <c r="C10" s="31">
        <v>43830</v>
      </c>
      <c r="D10" s="31">
        <v>44196</v>
      </c>
      <c r="E10" s="31">
        <v>44561</v>
      </c>
      <c r="F10" s="32">
        <v>44926</v>
      </c>
      <c r="G10" s="32">
        <v>45291</v>
      </c>
      <c r="H10" s="32">
        <v>45657</v>
      </c>
      <c r="I10" s="32">
        <v>46022</v>
      </c>
      <c r="J10" s="32">
        <v>46387</v>
      </c>
    </row>
    <row r="11" spans="2:13" ht="14.25" customHeight="1">
      <c r="B11" s="38" t="s">
        <v>108</v>
      </c>
      <c r="C11" s="39">
        <f t="shared" ref="C11:E11" si="1">C5/C4</f>
        <v>7.5809156038819159E-2</v>
      </c>
      <c r="D11" s="39">
        <f t="shared" si="1"/>
        <v>7.8745811393011012E-2</v>
      </c>
      <c r="E11" s="39">
        <f t="shared" si="1"/>
        <v>7.2413092091888592E-2</v>
      </c>
      <c r="F11" s="39">
        <f>AVERAGE(C11:E11)</f>
        <v>7.5656019841239583E-2</v>
      </c>
      <c r="G11" s="39">
        <f t="shared" ref="G11:J11" si="2">F11</f>
        <v>7.5656019841239583E-2</v>
      </c>
      <c r="H11" s="39">
        <f t="shared" si="2"/>
        <v>7.5656019841239583E-2</v>
      </c>
      <c r="I11" s="39">
        <f t="shared" si="2"/>
        <v>7.5656019841239583E-2</v>
      </c>
      <c r="J11" s="39">
        <f t="shared" si="2"/>
        <v>7.5656019841239583E-2</v>
      </c>
    </row>
    <row r="12" spans="2:13" ht="14.25" customHeight="1">
      <c r="B12" s="38" t="s">
        <v>109</v>
      </c>
      <c r="C12" s="39">
        <f t="shared" ref="C12:E12" si="3">C6/C4</f>
        <v>0.13723896143488643</v>
      </c>
      <c r="D12" s="39">
        <f t="shared" si="3"/>
        <v>0.25610339875538535</v>
      </c>
      <c r="E12" s="39">
        <f t="shared" si="3"/>
        <v>0.14507013620654605</v>
      </c>
      <c r="F12" s="39">
        <v>0.15</v>
      </c>
      <c r="G12" s="39">
        <f t="shared" ref="G12:J12" si="4">F12</f>
        <v>0.15</v>
      </c>
      <c r="H12" s="39">
        <f t="shared" si="4"/>
        <v>0.15</v>
      </c>
      <c r="I12" s="39">
        <f t="shared" si="4"/>
        <v>0.15</v>
      </c>
      <c r="J12" s="39">
        <f t="shared" si="4"/>
        <v>0.15</v>
      </c>
    </row>
    <row r="13" spans="2:13" ht="14.25" customHeight="1">
      <c r="C13" s="22"/>
      <c r="D13" s="22"/>
      <c r="E13" s="22"/>
      <c r="F13" s="22"/>
      <c r="G13" s="22"/>
      <c r="H13" s="22"/>
      <c r="I13" s="22"/>
      <c r="J13" s="22"/>
    </row>
    <row r="14" spans="2:13" ht="14.25" customHeight="1">
      <c r="C14" s="22"/>
      <c r="D14" s="22"/>
      <c r="E14" s="22"/>
      <c r="F14" s="22"/>
      <c r="G14" s="22"/>
      <c r="H14" s="22"/>
      <c r="I14" s="22"/>
      <c r="J14" s="22"/>
    </row>
    <row r="15" spans="2:13" ht="14.25" customHeight="1">
      <c r="C15" s="22"/>
      <c r="D15" s="22"/>
      <c r="E15" s="22"/>
      <c r="F15" s="22"/>
      <c r="G15" s="22"/>
      <c r="H15" s="22"/>
      <c r="I15" s="22"/>
      <c r="J15" s="22"/>
    </row>
    <row r="16" spans="2:13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L1:M2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M995"/>
  <sheetViews>
    <sheetView showGridLines="0" tabSelected="1" topLeftCell="B1" workbookViewId="0">
      <selection activeCell="B19" sqref="B19:E19"/>
    </sheetView>
  </sheetViews>
  <sheetFormatPr defaultColWidth="14.3984375" defaultRowHeight="15" customHeight="1"/>
  <cols>
    <col min="1" max="1" width="8.86328125" customWidth="1"/>
    <col min="2" max="2" width="45.3984375" customWidth="1"/>
    <col min="3" max="10" width="10.3984375" customWidth="1"/>
  </cols>
  <sheetData>
    <row r="1" spans="2:13" ht="14.25" customHeight="1">
      <c r="K1" s="18"/>
      <c r="L1" s="76" t="s">
        <v>96</v>
      </c>
      <c r="M1" s="77"/>
    </row>
    <row r="2" spans="2:13" ht="14.25" customHeight="1">
      <c r="B2" s="19" t="s">
        <v>110</v>
      </c>
      <c r="C2" s="19"/>
      <c r="D2" s="19"/>
      <c r="E2" s="19"/>
      <c r="F2" s="19"/>
      <c r="G2" s="19"/>
      <c r="H2" s="19"/>
      <c r="I2" s="19"/>
      <c r="J2" s="19"/>
      <c r="L2" s="77"/>
      <c r="M2" s="77"/>
    </row>
    <row r="3" spans="2:13" ht="14.25" customHeight="1">
      <c r="B3" s="46" t="s">
        <v>98</v>
      </c>
      <c r="C3" s="47">
        <v>43830</v>
      </c>
      <c r="D3" s="47">
        <v>44196</v>
      </c>
      <c r="E3" s="47">
        <v>44561</v>
      </c>
      <c r="F3" s="52">
        <v>44926</v>
      </c>
      <c r="G3" s="52">
        <v>45291</v>
      </c>
      <c r="H3" s="52">
        <v>45657</v>
      </c>
      <c r="I3" s="52">
        <v>46022</v>
      </c>
      <c r="J3" s="52">
        <v>46387</v>
      </c>
    </row>
    <row r="4" spans="2:13" ht="14.25" customHeight="1">
      <c r="B4" s="33" t="s">
        <v>112</v>
      </c>
      <c r="C4" s="40">
        <f>'Income Statement'!C5</f>
        <v>152703</v>
      </c>
      <c r="D4" s="40">
        <f>'Income Statement'!D5</f>
        <v>166761</v>
      </c>
      <c r="E4" s="40">
        <f>'Income Statement'!E5</f>
        <v>195929</v>
      </c>
      <c r="F4" s="53">
        <f>E4*(1+F23)</f>
        <v>215521.90000000002</v>
      </c>
      <c r="G4" s="53">
        <f t="shared" ref="G4:J4" si="0">F4*(1+G23)</f>
        <v>237074.09000000005</v>
      </c>
      <c r="H4" s="53">
        <f t="shared" si="0"/>
        <v>258410.75810000006</v>
      </c>
      <c r="I4" s="53">
        <f t="shared" si="0"/>
        <v>276499.51116700011</v>
      </c>
      <c r="J4" s="53">
        <f t="shared" si="0"/>
        <v>290324.48672535014</v>
      </c>
      <c r="K4" s="21"/>
      <c r="L4" s="21" t="s">
        <v>111</v>
      </c>
    </row>
    <row r="5" spans="2:13" ht="14.25" customHeight="1">
      <c r="B5" s="41" t="s">
        <v>114</v>
      </c>
      <c r="C5" s="40">
        <f>'Income Statement'!C7</f>
        <v>132886</v>
      </c>
      <c r="D5" s="40">
        <f>'Income Statement'!D7</f>
        <v>144939</v>
      </c>
      <c r="E5" s="40">
        <f>'Income Statement'!E7</f>
        <v>170684</v>
      </c>
      <c r="F5" s="53">
        <f>F4*F25</f>
        <v>187541.37989690871</v>
      </c>
      <c r="G5" s="53">
        <f t="shared" ref="G5:J5" si="1">G4*G25</f>
        <v>206295.51788659961</v>
      </c>
      <c r="H5" s="53">
        <f t="shared" si="1"/>
        <v>224862.11449639357</v>
      </c>
      <c r="I5" s="53">
        <f t="shared" si="1"/>
        <v>240602.46251114114</v>
      </c>
      <c r="J5" s="53">
        <f t="shared" si="1"/>
        <v>252632.58563669823</v>
      </c>
      <c r="K5" s="21"/>
      <c r="L5" s="21" t="s">
        <v>113</v>
      </c>
    </row>
    <row r="6" spans="2:13" ht="14.25" customHeight="1">
      <c r="B6" s="35" t="s">
        <v>116</v>
      </c>
      <c r="C6" s="42">
        <f t="shared" ref="C6:E6" si="2">C4-C5</f>
        <v>19817</v>
      </c>
      <c r="D6" s="42">
        <f t="shared" si="2"/>
        <v>21822</v>
      </c>
      <c r="E6" s="42">
        <f t="shared" si="2"/>
        <v>25245</v>
      </c>
      <c r="F6" s="54">
        <f>F4-F5</f>
        <v>27980.520103091316</v>
      </c>
      <c r="G6" s="54">
        <f t="shared" ref="G6:J6" si="3">G4-G5</f>
        <v>30778.572113400442</v>
      </c>
      <c r="H6" s="54">
        <f t="shared" si="3"/>
        <v>33548.643603606499</v>
      </c>
      <c r="I6" s="54">
        <f t="shared" si="3"/>
        <v>35897.048655858962</v>
      </c>
      <c r="J6" s="54">
        <f t="shared" si="3"/>
        <v>37691.90108865191</v>
      </c>
      <c r="K6" s="21"/>
      <c r="L6" s="21" t="s">
        <v>115</v>
      </c>
    </row>
    <row r="7" spans="2:13" ht="14.25" customHeight="1">
      <c r="B7" s="33" t="s">
        <v>118</v>
      </c>
      <c r="C7" s="40"/>
      <c r="D7" s="40"/>
      <c r="E7" s="40"/>
      <c r="F7" s="53"/>
      <c r="G7" s="53"/>
      <c r="H7" s="53"/>
      <c r="I7" s="53"/>
      <c r="J7" s="53"/>
    </row>
    <row r="8" spans="2:13" ht="14.25" customHeight="1">
      <c r="B8" s="33" t="s">
        <v>120</v>
      </c>
      <c r="C8" s="40">
        <f>SUM('Income Statement'!C8,'Income Statement'!C10)</f>
        <v>13588</v>
      </c>
      <c r="D8" s="40">
        <f>SUM('Income Statement'!D8,'Income Statement'!D10)</f>
        <v>14742</v>
      </c>
      <c r="E8" s="40">
        <f>SUM('Income Statement'!E8,'Income Statement'!E10)</f>
        <v>16756</v>
      </c>
      <c r="F8" s="53">
        <f>F4*F26</f>
        <v>18887.32847958626</v>
      </c>
      <c r="G8" s="53">
        <f t="shared" ref="G8:J8" si="4">G4*G26</f>
        <v>20776.061327544889</v>
      </c>
      <c r="H8" s="53">
        <f t="shared" si="4"/>
        <v>22645.906847023929</v>
      </c>
      <c r="I8" s="53">
        <f t="shared" si="4"/>
        <v>24231.120326315606</v>
      </c>
      <c r="J8" s="53">
        <f t="shared" si="4"/>
        <v>25442.676342631388</v>
      </c>
      <c r="K8" s="21"/>
      <c r="L8" s="21" t="s">
        <v>117</v>
      </c>
    </row>
    <row r="9" spans="2:13" ht="14.25" customHeight="1">
      <c r="B9" s="41" t="s">
        <v>122</v>
      </c>
      <c r="C9" s="40">
        <f t="shared" ref="C9:E9" si="5">SUM(C8)</f>
        <v>13588</v>
      </c>
      <c r="D9" s="40">
        <f t="shared" si="5"/>
        <v>14742</v>
      </c>
      <c r="E9" s="40">
        <f t="shared" si="5"/>
        <v>16756</v>
      </c>
      <c r="F9" s="53">
        <f>F8</f>
        <v>18887.32847958626</v>
      </c>
      <c r="G9" s="53">
        <f t="shared" ref="G9:J9" si="6">G8</f>
        <v>20776.061327544889</v>
      </c>
      <c r="H9" s="53">
        <f t="shared" si="6"/>
        <v>22645.906847023929</v>
      </c>
      <c r="I9" s="53">
        <f t="shared" si="6"/>
        <v>24231.120326315606</v>
      </c>
      <c r="J9" s="53">
        <f t="shared" si="6"/>
        <v>25442.676342631388</v>
      </c>
      <c r="K9" s="21"/>
      <c r="L9" s="21" t="s">
        <v>119</v>
      </c>
    </row>
    <row r="10" spans="2:13" ht="14.25" customHeight="1">
      <c r="B10" s="35" t="s">
        <v>124</v>
      </c>
      <c r="C10" s="42">
        <f t="shared" ref="C10:E10" si="7">C6-C9</f>
        <v>6229</v>
      </c>
      <c r="D10" s="42">
        <f t="shared" si="7"/>
        <v>7080</v>
      </c>
      <c r="E10" s="42">
        <f t="shared" si="7"/>
        <v>8489</v>
      </c>
      <c r="F10" s="54">
        <f>F6-F9</f>
        <v>9093.1916235050558</v>
      </c>
      <c r="G10" s="54">
        <f t="shared" ref="G10:J10" si="8">G6-G9</f>
        <v>10002.510785855553</v>
      </c>
      <c r="H10" s="54">
        <f t="shared" si="8"/>
        <v>10902.73675658257</v>
      </c>
      <c r="I10" s="54">
        <f t="shared" si="8"/>
        <v>11665.928329543356</v>
      </c>
      <c r="J10" s="54">
        <f t="shared" si="8"/>
        <v>12249.224746020522</v>
      </c>
      <c r="K10" s="21"/>
      <c r="L10" s="21" t="s">
        <v>121</v>
      </c>
    </row>
    <row r="11" spans="2:13" ht="14.25" customHeight="1">
      <c r="B11" s="41" t="s">
        <v>9</v>
      </c>
      <c r="C11" s="40">
        <f>'Income Statement'!C9</f>
        <v>1492</v>
      </c>
      <c r="D11" s="40">
        <f>'Income Statement'!D9</f>
        <v>1645</v>
      </c>
      <c r="E11" s="40">
        <f>'Income Statement'!E9</f>
        <v>1781</v>
      </c>
      <c r="F11" s="53">
        <f>'Fixed Assets'!F5</f>
        <v>1995.9571154515827</v>
      </c>
      <c r="G11" s="53">
        <f>'Fixed Assets'!G5</f>
        <v>2144.3445116404519</v>
      </c>
      <c r="H11" s="53">
        <f>'Fixed Assets'!H5</f>
        <v>2303.7636174673962</v>
      </c>
      <c r="I11" s="53">
        <f>'Fixed Assets'!I5</f>
        <v>2475.0345741348665</v>
      </c>
      <c r="J11" s="53">
        <f>'Fixed Assets'!J5</f>
        <v>2659.0384954065948</v>
      </c>
      <c r="K11" s="21"/>
      <c r="L11" s="21" t="s">
        <v>123</v>
      </c>
    </row>
    <row r="12" spans="2:13" ht="14.25" customHeight="1">
      <c r="B12" s="35" t="s">
        <v>127</v>
      </c>
      <c r="C12" s="42">
        <f t="shared" ref="C12:E12" si="9">C10-C11</f>
        <v>4737</v>
      </c>
      <c r="D12" s="42">
        <f t="shared" si="9"/>
        <v>5435</v>
      </c>
      <c r="E12" s="42">
        <f t="shared" si="9"/>
        <v>6708</v>
      </c>
      <c r="F12" s="54">
        <f>F10-F11</f>
        <v>7097.2345080534733</v>
      </c>
      <c r="G12" s="54">
        <f t="shared" ref="G12:J12" si="10">G10-G11</f>
        <v>7858.1662742151011</v>
      </c>
      <c r="H12" s="54">
        <f t="shared" si="10"/>
        <v>8598.9731391151727</v>
      </c>
      <c r="I12" s="54">
        <f t="shared" si="10"/>
        <v>9190.8937554084896</v>
      </c>
      <c r="J12" s="54">
        <f t="shared" si="10"/>
        <v>9590.1862506139259</v>
      </c>
      <c r="K12" s="21"/>
      <c r="L12" s="21" t="s">
        <v>125</v>
      </c>
    </row>
    <row r="13" spans="2:13" ht="14.25" customHeight="1">
      <c r="B13" s="41" t="s">
        <v>129</v>
      </c>
      <c r="C13" s="40">
        <f>'Income Statement'!C16</f>
        <v>1061</v>
      </c>
      <c r="D13" s="40">
        <f>'Income Statement'!D16</f>
        <v>1308</v>
      </c>
      <c r="E13" s="40">
        <f>'Income Statement'!E16</f>
        <v>1601</v>
      </c>
      <c r="F13" s="53">
        <f>F12*F27</f>
        <v>1490.4192466912293</v>
      </c>
      <c r="G13" s="53">
        <f t="shared" ref="G13:J13" si="11">G12*G27</f>
        <v>1650.2149175851712</v>
      </c>
      <c r="H13" s="53">
        <f t="shared" si="11"/>
        <v>1805.7843592141862</v>
      </c>
      <c r="I13" s="53">
        <f t="shared" si="11"/>
        <v>1930.0876886357828</v>
      </c>
      <c r="J13" s="53">
        <f t="shared" si="11"/>
        <v>2013.9391126289245</v>
      </c>
      <c r="K13" s="20"/>
      <c r="L13" s="20" t="s">
        <v>126</v>
      </c>
    </row>
    <row r="14" spans="2:13" ht="14.25" customHeight="1">
      <c r="B14" s="35" t="s">
        <v>131</v>
      </c>
      <c r="C14" s="42">
        <f t="shared" ref="C14:E14" si="12">C12-C13</f>
        <v>3676</v>
      </c>
      <c r="D14" s="42">
        <f t="shared" si="12"/>
        <v>4127</v>
      </c>
      <c r="E14" s="42">
        <f t="shared" si="12"/>
        <v>5107</v>
      </c>
      <c r="F14" s="54">
        <f>F12-F13</f>
        <v>5606.8152613622442</v>
      </c>
      <c r="G14" s="54">
        <f t="shared" ref="G14:J14" si="13">G12-G13</f>
        <v>6207.9513566299302</v>
      </c>
      <c r="H14" s="54">
        <f t="shared" si="13"/>
        <v>6793.1887799009864</v>
      </c>
      <c r="I14" s="54">
        <f t="shared" si="13"/>
        <v>7260.8060667727068</v>
      </c>
      <c r="J14" s="54">
        <f t="shared" si="13"/>
        <v>7576.2471379850012</v>
      </c>
      <c r="K14" s="21"/>
      <c r="L14" s="21" t="s">
        <v>128</v>
      </c>
    </row>
    <row r="15" spans="2:13" ht="14.25" customHeight="1">
      <c r="B15" s="33" t="s">
        <v>133</v>
      </c>
      <c r="C15" s="40">
        <f t="shared" ref="C15:J15" si="14">C11</f>
        <v>1492</v>
      </c>
      <c r="D15" s="40">
        <f t="shared" si="14"/>
        <v>1645</v>
      </c>
      <c r="E15" s="40">
        <f t="shared" si="14"/>
        <v>1781</v>
      </c>
      <c r="F15" s="53">
        <f t="shared" si="14"/>
        <v>1995.9571154515827</v>
      </c>
      <c r="G15" s="53">
        <f t="shared" si="14"/>
        <v>2144.3445116404519</v>
      </c>
      <c r="H15" s="53">
        <f t="shared" si="14"/>
        <v>2303.7636174673962</v>
      </c>
      <c r="I15" s="53">
        <f t="shared" si="14"/>
        <v>2475.0345741348665</v>
      </c>
      <c r="J15" s="53">
        <f t="shared" si="14"/>
        <v>2659.0384954065948</v>
      </c>
    </row>
    <row r="16" spans="2:13" ht="14.25" customHeight="1">
      <c r="B16" s="33" t="s">
        <v>135</v>
      </c>
      <c r="C16" s="40">
        <f>'Fixed Assets'!C6</f>
        <v>2701</v>
      </c>
      <c r="D16" s="40">
        <f>'Fixed Assets'!D6</f>
        <v>5350</v>
      </c>
      <c r="E16" s="40">
        <f>'Fixed Assets'!E6</f>
        <v>3568</v>
      </c>
      <c r="F16" s="53">
        <f>'Fixed Assets'!F6</f>
        <v>3957.2999999999997</v>
      </c>
      <c r="G16" s="53">
        <f>'Fixed Assets'!G6</f>
        <v>4251.501432682262</v>
      </c>
      <c r="H16" s="53">
        <f>'Fixed Assets'!H6</f>
        <v>4567.5749708385338</v>
      </c>
      <c r="I16" s="53">
        <f>'Fixed Assets'!I6</f>
        <v>4907.1466738442041</v>
      </c>
      <c r="J16" s="53">
        <f>'Fixed Assets'!J6</f>
        <v>5271.9634888006049</v>
      </c>
      <c r="K16" s="21"/>
      <c r="L16" s="21" t="s">
        <v>130</v>
      </c>
    </row>
    <row r="17" spans="2:12" ht="14.25" customHeight="1">
      <c r="B17" s="33" t="s">
        <v>137</v>
      </c>
      <c r="C17" s="40">
        <f>C18-(-6806)</f>
        <v>-691</v>
      </c>
      <c r="D17" s="40">
        <f t="shared" ref="D17:E17" si="15">D18-C18</f>
        <v>-2437</v>
      </c>
      <c r="E17" s="40">
        <f t="shared" si="15"/>
        <v>-1378</v>
      </c>
      <c r="F17" s="53">
        <f>F18-E18</f>
        <v>-244</v>
      </c>
      <c r="G17" s="53">
        <f t="shared" ref="G17:J17" si="16">G18-F18</f>
        <v>-1156</v>
      </c>
      <c r="H17" s="53">
        <f t="shared" si="16"/>
        <v>-1144</v>
      </c>
      <c r="I17" s="53">
        <f t="shared" si="16"/>
        <v>-970</v>
      </c>
      <c r="J17" s="53">
        <f t="shared" si="16"/>
        <v>-741</v>
      </c>
      <c r="K17" s="21"/>
      <c r="L17" s="21" t="s">
        <v>134</v>
      </c>
    </row>
    <row r="18" spans="2:12" ht="14.25" customHeight="1">
      <c r="B18" s="43" t="s">
        <v>138</v>
      </c>
      <c r="C18" s="40">
        <f t="shared" ref="C18:E18" si="17">C29-C30</f>
        <v>-7497</v>
      </c>
      <c r="D18" s="40">
        <f t="shared" si="17"/>
        <v>-9934</v>
      </c>
      <c r="E18" s="40">
        <f t="shared" si="17"/>
        <v>-11312</v>
      </c>
      <c r="F18" s="53">
        <f>F29-F30</f>
        <v>-11556</v>
      </c>
      <c r="G18" s="53">
        <f t="shared" ref="G18:J18" si="18">G29-G30</f>
        <v>-12712</v>
      </c>
      <c r="H18" s="53">
        <f t="shared" si="18"/>
        <v>-13856</v>
      </c>
      <c r="I18" s="53">
        <f t="shared" si="18"/>
        <v>-14826</v>
      </c>
      <c r="J18" s="53">
        <f t="shared" si="18"/>
        <v>-15567</v>
      </c>
      <c r="K18" s="21"/>
      <c r="L18" s="21" t="s">
        <v>132</v>
      </c>
    </row>
    <row r="19" spans="2:12" ht="14.25" customHeight="1">
      <c r="B19" s="44" t="s">
        <v>139</v>
      </c>
      <c r="C19" s="45">
        <f t="shared" ref="C19:E19" si="19">C14+C15-C16-C17</f>
        <v>3158</v>
      </c>
      <c r="D19" s="45">
        <f t="shared" si="19"/>
        <v>2859</v>
      </c>
      <c r="E19" s="45">
        <f t="shared" si="19"/>
        <v>4698</v>
      </c>
      <c r="F19" s="55">
        <f>F14+F15-F16-F17</f>
        <v>3889.4723768138269</v>
      </c>
      <c r="G19" s="55">
        <f t="shared" ref="G19:J19" si="20">G14+G15-G16-G17</f>
        <v>5256.7944355881209</v>
      </c>
      <c r="H19" s="55">
        <f t="shared" si="20"/>
        <v>5673.3774265298489</v>
      </c>
      <c r="I19" s="55">
        <f t="shared" si="20"/>
        <v>5798.6939670633683</v>
      </c>
      <c r="J19" s="55">
        <f t="shared" si="20"/>
        <v>5704.3221445909903</v>
      </c>
      <c r="K19" s="21"/>
      <c r="L19" s="21" t="s">
        <v>136</v>
      </c>
    </row>
    <row r="20" spans="2:12" ht="14.25" customHeight="1"/>
    <row r="21" spans="2:12" ht="14.25" customHeight="1">
      <c r="B21" s="19" t="s">
        <v>107</v>
      </c>
      <c r="C21" s="19"/>
      <c r="D21" s="19"/>
      <c r="E21" s="19"/>
      <c r="F21" s="19"/>
      <c r="G21" s="19"/>
      <c r="H21" s="19"/>
      <c r="I21" s="19"/>
      <c r="J21" s="19"/>
    </row>
    <row r="22" spans="2:12" ht="14.25" customHeight="1">
      <c r="B22" s="46" t="str">
        <f t="shared" ref="B22:J22" si="21">B3</f>
        <v>Fiscal Year</v>
      </c>
      <c r="C22" s="47">
        <f t="shared" si="21"/>
        <v>43830</v>
      </c>
      <c r="D22" s="47">
        <f t="shared" si="21"/>
        <v>44196</v>
      </c>
      <c r="E22" s="47">
        <f t="shared" si="21"/>
        <v>44561</v>
      </c>
      <c r="F22" s="48">
        <f t="shared" si="21"/>
        <v>44926</v>
      </c>
      <c r="G22" s="48">
        <f t="shared" si="21"/>
        <v>45291</v>
      </c>
      <c r="H22" s="48">
        <f t="shared" si="21"/>
        <v>45657</v>
      </c>
      <c r="I22" s="48">
        <f t="shared" si="21"/>
        <v>46022</v>
      </c>
      <c r="J22" s="48">
        <f t="shared" si="21"/>
        <v>46387</v>
      </c>
    </row>
    <row r="23" spans="2:12" ht="14.25" customHeight="1">
      <c r="B23" s="38" t="s">
        <v>140</v>
      </c>
      <c r="C23" s="38"/>
      <c r="D23" s="39">
        <f t="shared" ref="D23:E23" si="22">D4/C4-1</f>
        <v>9.2061059704131587E-2</v>
      </c>
      <c r="E23" s="39">
        <f t="shared" si="22"/>
        <v>0.17490900150514799</v>
      </c>
      <c r="F23" s="39">
        <v>0.1</v>
      </c>
      <c r="G23" s="39">
        <v>0.1</v>
      </c>
      <c r="H23" s="39">
        <v>0.09</v>
      </c>
      <c r="I23" s="39">
        <v>7.0000000000000007E-2</v>
      </c>
      <c r="J23" s="39">
        <v>0.05</v>
      </c>
    </row>
    <row r="24" spans="2:12" ht="14.25" customHeight="1">
      <c r="B24" s="38"/>
      <c r="C24" s="38"/>
      <c r="D24" s="38"/>
      <c r="E24" s="38"/>
      <c r="F24" s="38"/>
      <c r="G24" s="38"/>
      <c r="H24" s="38"/>
      <c r="I24" s="38"/>
      <c r="J24" s="38"/>
    </row>
    <row r="25" spans="2:12" ht="14.25" customHeight="1">
      <c r="B25" s="38" t="s">
        <v>141</v>
      </c>
      <c r="C25" s="39">
        <f t="shared" ref="C25:E25" si="23">C5/C4</f>
        <v>0.87022520841109863</v>
      </c>
      <c r="D25" s="39">
        <f t="shared" si="23"/>
        <v>0.86914206559087559</v>
      </c>
      <c r="E25" s="39">
        <f t="shared" si="23"/>
        <v>0.87115230517177145</v>
      </c>
      <c r="F25" s="39">
        <f t="shared" ref="F25:F26" si="24">AVERAGE(C25:E25)</f>
        <v>0.87017319305791518</v>
      </c>
      <c r="G25" s="39">
        <f t="shared" ref="G25:J25" si="25">F25</f>
        <v>0.87017319305791518</v>
      </c>
      <c r="H25" s="39">
        <f t="shared" si="25"/>
        <v>0.87017319305791518</v>
      </c>
      <c r="I25" s="39">
        <f t="shared" si="25"/>
        <v>0.87017319305791518</v>
      </c>
      <c r="J25" s="39">
        <f t="shared" si="25"/>
        <v>0.87017319305791518</v>
      </c>
    </row>
    <row r="26" spans="2:12" ht="14.25" customHeight="1">
      <c r="B26" s="38" t="s">
        <v>142</v>
      </c>
      <c r="C26" s="39">
        <f t="shared" ref="C26:E26" si="26">C8/C4</f>
        <v>8.8983189590250353E-2</v>
      </c>
      <c r="D26" s="39">
        <f t="shared" si="26"/>
        <v>8.8401964488099741E-2</v>
      </c>
      <c r="E26" s="39">
        <f t="shared" si="26"/>
        <v>8.5520775382919328E-2</v>
      </c>
      <c r="F26" s="39">
        <f t="shared" si="24"/>
        <v>8.7635309820423155E-2</v>
      </c>
      <c r="G26" s="39">
        <f t="shared" ref="G26:J26" si="27">F26</f>
        <v>8.7635309820423155E-2</v>
      </c>
      <c r="H26" s="39">
        <f t="shared" si="27"/>
        <v>8.7635309820423155E-2</v>
      </c>
      <c r="I26" s="39">
        <f t="shared" si="27"/>
        <v>8.7635309820423155E-2</v>
      </c>
      <c r="J26" s="39">
        <f t="shared" si="27"/>
        <v>8.7635309820423155E-2</v>
      </c>
    </row>
    <row r="27" spans="2:12" ht="14.25" customHeight="1">
      <c r="B27" s="38" t="s">
        <v>143</v>
      </c>
      <c r="C27" s="39">
        <f t="shared" ref="C27:E27" si="28">C13/C12</f>
        <v>0.22398142284146083</v>
      </c>
      <c r="D27" s="39">
        <f t="shared" si="28"/>
        <v>0.24066237350505978</v>
      </c>
      <c r="E27" s="39">
        <f t="shared" si="28"/>
        <v>0.23867024448419796</v>
      </c>
      <c r="F27" s="39">
        <v>0.21</v>
      </c>
      <c r="G27" s="39">
        <v>0.21</v>
      </c>
      <c r="H27" s="39">
        <v>0.21</v>
      </c>
      <c r="I27" s="39">
        <v>0.21</v>
      </c>
      <c r="J27" s="39">
        <v>0.21</v>
      </c>
    </row>
    <row r="28" spans="2:12" ht="14.25" customHeight="1">
      <c r="B28" s="37"/>
      <c r="C28" s="37"/>
      <c r="D28" s="37"/>
      <c r="E28" s="37"/>
      <c r="F28" s="37"/>
      <c r="G28" s="37"/>
      <c r="H28" s="37"/>
      <c r="I28" s="37"/>
      <c r="J28" s="37"/>
    </row>
    <row r="29" spans="2:12" ht="14.25" customHeight="1">
      <c r="B29" s="43" t="s">
        <v>144</v>
      </c>
      <c r="C29" s="34">
        <v>14041</v>
      </c>
      <c r="D29" s="34">
        <v>14815</v>
      </c>
      <c r="E29" s="34">
        <v>17330</v>
      </c>
      <c r="F29" s="40">
        <v>19467</v>
      </c>
      <c r="G29" s="40">
        <v>21414</v>
      </c>
      <c r="H29" s="40">
        <v>23341</v>
      </c>
      <c r="I29" s="40">
        <v>24975</v>
      </c>
      <c r="J29" s="40">
        <v>26224</v>
      </c>
    </row>
    <row r="30" spans="2:12" ht="14.25" customHeight="1">
      <c r="B30" s="43" t="s">
        <v>145</v>
      </c>
      <c r="C30" s="34">
        <v>21538</v>
      </c>
      <c r="D30" s="34">
        <v>24749</v>
      </c>
      <c r="E30" s="34">
        <v>28642</v>
      </c>
      <c r="F30" s="40">
        <v>31023</v>
      </c>
      <c r="G30" s="40">
        <v>34126</v>
      </c>
      <c r="H30" s="40">
        <v>37197</v>
      </c>
      <c r="I30" s="40">
        <v>39801</v>
      </c>
      <c r="J30" s="40">
        <v>41791</v>
      </c>
    </row>
    <row r="31" spans="2:12" ht="14.25" customHeight="1"/>
    <row r="32" spans="2:1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</sheetData>
  <mergeCells count="1">
    <mergeCell ref="L1:M2"/>
  </mergeCells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G995"/>
  <sheetViews>
    <sheetView showGridLines="0" workbookViewId="0">
      <selection activeCell="G22" sqref="G22"/>
    </sheetView>
  </sheetViews>
  <sheetFormatPr defaultColWidth="14.3984375" defaultRowHeight="15" customHeight="1"/>
  <cols>
    <col min="1" max="1" width="8.86328125" customWidth="1"/>
    <col min="2" max="2" width="37.1328125" customWidth="1"/>
    <col min="3" max="3" width="13.265625" customWidth="1"/>
    <col min="4" max="5" width="8.86328125" customWidth="1"/>
  </cols>
  <sheetData>
    <row r="1" spans="2:7" ht="14.25" customHeight="1">
      <c r="C1" s="23"/>
      <c r="F1" s="76" t="s">
        <v>96</v>
      </c>
      <c r="G1" s="77"/>
    </row>
    <row r="2" spans="2:7" ht="14.25" customHeight="1">
      <c r="B2" s="78" t="s">
        <v>146</v>
      </c>
      <c r="C2" s="79"/>
      <c r="F2" s="77"/>
      <c r="G2" s="77"/>
    </row>
    <row r="3" spans="2:7" ht="18" customHeight="1">
      <c r="B3" s="41" t="s">
        <v>147</v>
      </c>
      <c r="C3" s="49">
        <v>214560</v>
      </c>
      <c r="F3" s="24" t="s">
        <v>148</v>
      </c>
    </row>
    <row r="4" spans="2:7" ht="19.5" customHeight="1">
      <c r="B4" s="41" t="s">
        <v>149</v>
      </c>
      <c r="C4" s="49">
        <v>7491</v>
      </c>
      <c r="F4" s="24" t="s">
        <v>150</v>
      </c>
    </row>
    <row r="5" spans="2:7" ht="13.5" customHeight="1">
      <c r="B5" s="41" t="s">
        <v>151</v>
      </c>
      <c r="C5" s="50">
        <v>0.21</v>
      </c>
    </row>
    <row r="6" spans="2:7" ht="14.25" customHeight="1">
      <c r="B6" s="41" t="s">
        <v>152</v>
      </c>
      <c r="C6" s="50">
        <v>2.3E-2</v>
      </c>
    </row>
    <row r="7" spans="2:7" ht="14.25" customHeight="1">
      <c r="B7" s="41" t="s">
        <v>153</v>
      </c>
      <c r="C7" s="50">
        <v>6.4000000000000001E-2</v>
      </c>
    </row>
    <row r="8" spans="2:7" ht="14.25" customHeight="1">
      <c r="B8" s="41" t="s">
        <v>154</v>
      </c>
      <c r="C8" s="49">
        <v>222051</v>
      </c>
    </row>
    <row r="9" spans="2:7" ht="14.25" customHeight="1">
      <c r="B9" s="41"/>
      <c r="C9" s="51"/>
    </row>
    <row r="10" spans="2:7" ht="14.25" customHeight="1">
      <c r="B10" s="41" t="s">
        <v>155</v>
      </c>
      <c r="C10" s="56">
        <f>C6*(1-C5)</f>
        <v>1.8170000000000002E-2</v>
      </c>
    </row>
    <row r="11" spans="2:7" ht="14.25" customHeight="1">
      <c r="B11" s="41" t="s">
        <v>156</v>
      </c>
      <c r="C11" s="57">
        <f>C3/C8</f>
        <v>0.96626450680249132</v>
      </c>
    </row>
    <row r="12" spans="2:7" ht="14.25" customHeight="1">
      <c r="B12" s="41" t="s">
        <v>157</v>
      </c>
      <c r="C12" s="57">
        <f>C4/C8</f>
        <v>3.3735493197508681E-2</v>
      </c>
    </row>
    <row r="13" spans="2:7" ht="14.25" customHeight="1">
      <c r="B13" s="44" t="s">
        <v>158</v>
      </c>
      <c r="C13" s="58">
        <f>(C11*C7)+(C12*C10)</f>
        <v>6.2453902346758176E-2</v>
      </c>
    </row>
    <row r="14" spans="2:7" ht="14.25" customHeight="1">
      <c r="C14" s="23"/>
    </row>
    <row r="15" spans="2:7" ht="14.25" customHeight="1">
      <c r="C15" s="23"/>
    </row>
    <row r="16" spans="2:7" ht="14.25">
      <c r="C16" s="23"/>
    </row>
    <row r="17" spans="3:5" ht="14.25">
      <c r="C17" s="23"/>
      <c r="E17" s="25"/>
    </row>
    <row r="18" spans="3:5" ht="14.25">
      <c r="C18" s="23"/>
    </row>
    <row r="19" spans="3:5" ht="14.25" customHeight="1">
      <c r="C19" s="23"/>
    </row>
    <row r="20" spans="3:5" ht="14.25" customHeight="1">
      <c r="C20" s="23"/>
    </row>
    <row r="21" spans="3:5" ht="14.25" customHeight="1">
      <c r="C21" s="23"/>
    </row>
    <row r="22" spans="3:5" ht="14.25" customHeight="1">
      <c r="C22" s="23"/>
    </row>
    <row r="23" spans="3:5" ht="14.25" customHeight="1">
      <c r="C23" s="23"/>
    </row>
    <row r="24" spans="3:5" ht="14.25" customHeight="1">
      <c r="C24" s="23"/>
    </row>
    <row r="25" spans="3:5" ht="14.25" customHeight="1">
      <c r="C25" s="23"/>
    </row>
    <row r="26" spans="3:5" ht="14.25" customHeight="1">
      <c r="C26" s="23"/>
    </row>
    <row r="27" spans="3:5" ht="14.25" customHeight="1">
      <c r="C27" s="23"/>
    </row>
    <row r="28" spans="3:5" ht="14.25" customHeight="1">
      <c r="C28" s="23"/>
    </row>
    <row r="29" spans="3:5" ht="14.25" customHeight="1">
      <c r="C29" s="23"/>
    </row>
    <row r="30" spans="3:5" ht="14.25" customHeight="1">
      <c r="C30" s="23"/>
    </row>
    <row r="31" spans="3:5" ht="14.25" customHeight="1">
      <c r="C31" s="23"/>
    </row>
    <row r="32" spans="3:5" ht="14.25" customHeight="1">
      <c r="C32" s="23"/>
    </row>
    <row r="33" spans="3:3" ht="14.25" customHeight="1">
      <c r="C33" s="23"/>
    </row>
    <row r="34" spans="3:3" ht="14.25" customHeight="1">
      <c r="C34" s="23"/>
    </row>
    <row r="35" spans="3:3" ht="14.25" customHeight="1">
      <c r="C35" s="23"/>
    </row>
    <row r="36" spans="3:3" ht="14.25" customHeight="1">
      <c r="C36" s="23"/>
    </row>
    <row r="37" spans="3:3" ht="14.25" customHeight="1">
      <c r="C37" s="23"/>
    </row>
    <row r="38" spans="3:3" ht="14.25" customHeight="1">
      <c r="C38" s="23"/>
    </row>
    <row r="39" spans="3:3" ht="14.25" customHeight="1">
      <c r="C39" s="23"/>
    </row>
    <row r="40" spans="3:3" ht="14.25" customHeight="1">
      <c r="C40" s="23"/>
    </row>
    <row r="41" spans="3:3" ht="14.25" customHeight="1">
      <c r="C41" s="23"/>
    </row>
    <row r="42" spans="3:3" ht="14.25" customHeight="1">
      <c r="C42" s="23"/>
    </row>
    <row r="43" spans="3:3" ht="14.25" customHeight="1">
      <c r="C43" s="23"/>
    </row>
    <row r="44" spans="3:3" ht="14.25" customHeight="1">
      <c r="C44" s="23"/>
    </row>
    <row r="45" spans="3:3" ht="14.25" customHeight="1">
      <c r="C45" s="23"/>
    </row>
    <row r="46" spans="3:3" ht="14.25" customHeight="1">
      <c r="C46" s="23"/>
    </row>
    <row r="47" spans="3:3" ht="14.25" customHeight="1">
      <c r="C47" s="23"/>
    </row>
    <row r="48" spans="3:3" ht="14.25" customHeight="1">
      <c r="C48" s="23"/>
    </row>
    <row r="49" spans="3:3" ht="14.25" customHeight="1">
      <c r="C49" s="23"/>
    </row>
    <row r="50" spans="3:3" ht="14.25" customHeight="1">
      <c r="C50" s="23"/>
    </row>
    <row r="51" spans="3:3" ht="14.25" customHeight="1">
      <c r="C51" s="23"/>
    </row>
    <row r="52" spans="3:3" ht="14.25" customHeight="1">
      <c r="C52" s="23"/>
    </row>
    <row r="53" spans="3:3" ht="14.25" customHeight="1">
      <c r="C53" s="23"/>
    </row>
    <row r="54" spans="3:3" ht="14.25" customHeight="1">
      <c r="C54" s="23"/>
    </row>
    <row r="55" spans="3:3" ht="14.25" customHeight="1">
      <c r="C55" s="23"/>
    </row>
    <row r="56" spans="3:3" ht="14.25" customHeight="1">
      <c r="C56" s="23"/>
    </row>
    <row r="57" spans="3:3" ht="14.25" customHeight="1">
      <c r="C57" s="23"/>
    </row>
    <row r="58" spans="3:3" ht="14.25" customHeight="1">
      <c r="C58" s="23"/>
    </row>
    <row r="59" spans="3:3" ht="14.25" customHeight="1">
      <c r="C59" s="23"/>
    </row>
    <row r="60" spans="3:3" ht="14.25" customHeight="1">
      <c r="C60" s="23"/>
    </row>
    <row r="61" spans="3:3" ht="14.25" customHeight="1">
      <c r="C61" s="23"/>
    </row>
    <row r="62" spans="3:3" ht="14.25" customHeight="1">
      <c r="C62" s="23"/>
    </row>
    <row r="63" spans="3:3" ht="14.25" customHeight="1">
      <c r="C63" s="23"/>
    </row>
    <row r="64" spans="3:3" ht="14.25" customHeight="1">
      <c r="C64" s="23"/>
    </row>
    <row r="65" spans="3:3" ht="14.25" customHeight="1">
      <c r="C65" s="23"/>
    </row>
    <row r="66" spans="3:3" ht="14.25" customHeight="1">
      <c r="C66" s="23"/>
    </row>
    <row r="67" spans="3:3" ht="14.25" customHeight="1">
      <c r="C67" s="23"/>
    </row>
    <row r="68" spans="3:3" ht="14.25" customHeight="1">
      <c r="C68" s="23"/>
    </row>
    <row r="69" spans="3:3" ht="14.25" customHeight="1">
      <c r="C69" s="23"/>
    </row>
    <row r="70" spans="3:3" ht="14.25" customHeight="1">
      <c r="C70" s="23"/>
    </row>
    <row r="71" spans="3:3" ht="14.25" customHeight="1">
      <c r="C71" s="23"/>
    </row>
    <row r="72" spans="3:3" ht="14.25" customHeight="1">
      <c r="C72" s="23"/>
    </row>
    <row r="73" spans="3:3" ht="14.25" customHeight="1">
      <c r="C73" s="23"/>
    </row>
    <row r="74" spans="3:3" ht="14.25" customHeight="1">
      <c r="C74" s="23"/>
    </row>
    <row r="75" spans="3:3" ht="14.25" customHeight="1">
      <c r="C75" s="23"/>
    </row>
    <row r="76" spans="3:3" ht="14.25" customHeight="1">
      <c r="C76" s="23"/>
    </row>
    <row r="77" spans="3:3" ht="14.25" customHeight="1">
      <c r="C77" s="23"/>
    </row>
    <row r="78" spans="3:3" ht="14.25" customHeight="1">
      <c r="C78" s="23"/>
    </row>
    <row r="79" spans="3:3" ht="14.25" customHeight="1">
      <c r="C79" s="23"/>
    </row>
    <row r="80" spans="3:3" ht="14.25" customHeight="1">
      <c r="C80" s="23"/>
    </row>
    <row r="81" spans="3:3" ht="14.25" customHeight="1">
      <c r="C81" s="23"/>
    </row>
    <row r="82" spans="3:3" ht="14.25" customHeight="1">
      <c r="C82" s="23"/>
    </row>
    <row r="83" spans="3:3" ht="14.25" customHeight="1">
      <c r="C83" s="23"/>
    </row>
    <row r="84" spans="3:3" ht="14.25" customHeight="1">
      <c r="C84" s="23"/>
    </row>
    <row r="85" spans="3:3" ht="14.25" customHeight="1">
      <c r="C85" s="23"/>
    </row>
    <row r="86" spans="3:3" ht="14.25" customHeight="1">
      <c r="C86" s="23"/>
    </row>
    <row r="87" spans="3:3" ht="14.25" customHeight="1">
      <c r="C87" s="23"/>
    </row>
    <row r="88" spans="3:3" ht="14.25" customHeight="1">
      <c r="C88" s="23"/>
    </row>
    <row r="89" spans="3:3" ht="14.25" customHeight="1">
      <c r="C89" s="23"/>
    </row>
    <row r="90" spans="3:3" ht="14.25" customHeight="1">
      <c r="C90" s="23"/>
    </row>
    <row r="91" spans="3:3" ht="14.25" customHeight="1">
      <c r="C91" s="23"/>
    </row>
    <row r="92" spans="3:3" ht="14.25" customHeight="1">
      <c r="C92" s="23"/>
    </row>
    <row r="93" spans="3:3" ht="14.25" customHeight="1">
      <c r="C93" s="23"/>
    </row>
    <row r="94" spans="3:3" ht="14.25" customHeight="1">
      <c r="C94" s="23"/>
    </row>
    <row r="95" spans="3:3" ht="14.25" customHeight="1">
      <c r="C95" s="23"/>
    </row>
    <row r="96" spans="3:3" ht="14.25" customHeight="1">
      <c r="C96" s="23"/>
    </row>
    <row r="97" spans="3:3" ht="14.25" customHeight="1">
      <c r="C97" s="23"/>
    </row>
    <row r="98" spans="3:3" ht="14.25" customHeight="1">
      <c r="C98" s="23"/>
    </row>
    <row r="99" spans="3:3" ht="14.25" customHeight="1">
      <c r="C99" s="23"/>
    </row>
    <row r="100" spans="3:3" ht="14.25" customHeight="1">
      <c r="C100" s="23"/>
    </row>
    <row r="101" spans="3:3" ht="14.25" customHeight="1">
      <c r="C101" s="23"/>
    </row>
    <row r="102" spans="3:3" ht="14.25" customHeight="1">
      <c r="C102" s="23"/>
    </row>
    <row r="103" spans="3:3" ht="14.25" customHeight="1">
      <c r="C103" s="23"/>
    </row>
    <row r="104" spans="3:3" ht="14.25" customHeight="1">
      <c r="C104" s="23"/>
    </row>
    <row r="105" spans="3:3" ht="14.25" customHeight="1">
      <c r="C105" s="23"/>
    </row>
    <row r="106" spans="3:3" ht="14.25" customHeight="1">
      <c r="C106" s="23"/>
    </row>
    <row r="107" spans="3:3" ht="14.25" customHeight="1">
      <c r="C107" s="23"/>
    </row>
    <row r="108" spans="3:3" ht="14.25" customHeight="1">
      <c r="C108" s="23"/>
    </row>
    <row r="109" spans="3:3" ht="14.25" customHeight="1">
      <c r="C109" s="23"/>
    </row>
    <row r="110" spans="3:3" ht="14.25" customHeight="1">
      <c r="C110" s="23"/>
    </row>
    <row r="111" spans="3:3" ht="14.25" customHeight="1">
      <c r="C111" s="23"/>
    </row>
    <row r="112" spans="3:3" ht="14.25" customHeight="1">
      <c r="C112" s="23"/>
    </row>
    <row r="113" spans="3:3" ht="14.25" customHeight="1">
      <c r="C113" s="23"/>
    </row>
    <row r="114" spans="3:3" ht="14.25" customHeight="1">
      <c r="C114" s="23"/>
    </row>
    <row r="115" spans="3:3" ht="14.25" customHeight="1">
      <c r="C115" s="23"/>
    </row>
    <row r="116" spans="3:3" ht="14.25" customHeight="1">
      <c r="C116" s="23"/>
    </row>
    <row r="117" spans="3:3" ht="14.25" customHeight="1">
      <c r="C117" s="23"/>
    </row>
    <row r="118" spans="3:3" ht="14.25" customHeight="1">
      <c r="C118" s="23"/>
    </row>
    <row r="119" spans="3:3" ht="14.25" customHeight="1">
      <c r="C119" s="23"/>
    </row>
    <row r="120" spans="3:3" ht="14.25" customHeight="1">
      <c r="C120" s="23"/>
    </row>
    <row r="121" spans="3:3" ht="14.25" customHeight="1">
      <c r="C121" s="23"/>
    </row>
    <row r="122" spans="3:3" ht="14.25" customHeight="1">
      <c r="C122" s="23"/>
    </row>
    <row r="123" spans="3:3" ht="14.25" customHeight="1">
      <c r="C123" s="23"/>
    </row>
    <row r="124" spans="3:3" ht="14.25" customHeight="1">
      <c r="C124" s="23"/>
    </row>
    <row r="125" spans="3:3" ht="14.25" customHeight="1">
      <c r="C125" s="23"/>
    </row>
    <row r="126" spans="3:3" ht="14.25" customHeight="1">
      <c r="C126" s="23"/>
    </row>
    <row r="127" spans="3:3" ht="14.25" customHeight="1">
      <c r="C127" s="23"/>
    </row>
    <row r="128" spans="3:3" ht="14.25" customHeight="1">
      <c r="C128" s="23"/>
    </row>
    <row r="129" spans="3:3" ht="14.25" customHeight="1">
      <c r="C129" s="23"/>
    </row>
    <row r="130" spans="3:3" ht="14.25" customHeight="1">
      <c r="C130" s="23"/>
    </row>
    <row r="131" spans="3:3" ht="14.25" customHeight="1">
      <c r="C131" s="23"/>
    </row>
    <row r="132" spans="3:3" ht="14.25" customHeight="1">
      <c r="C132" s="23"/>
    </row>
    <row r="133" spans="3:3" ht="14.25" customHeight="1">
      <c r="C133" s="23"/>
    </row>
    <row r="134" spans="3:3" ht="14.25" customHeight="1">
      <c r="C134" s="23"/>
    </row>
    <row r="135" spans="3:3" ht="14.25" customHeight="1">
      <c r="C135" s="23"/>
    </row>
    <row r="136" spans="3:3" ht="14.25" customHeight="1">
      <c r="C136" s="23"/>
    </row>
    <row r="137" spans="3:3" ht="14.25" customHeight="1">
      <c r="C137" s="23"/>
    </row>
    <row r="138" spans="3:3" ht="14.25" customHeight="1">
      <c r="C138" s="23"/>
    </row>
    <row r="139" spans="3:3" ht="14.25" customHeight="1">
      <c r="C139" s="23"/>
    </row>
    <row r="140" spans="3:3" ht="14.25" customHeight="1">
      <c r="C140" s="23"/>
    </row>
    <row r="141" spans="3:3" ht="14.25" customHeight="1">
      <c r="C141" s="23"/>
    </row>
    <row r="142" spans="3:3" ht="14.25" customHeight="1">
      <c r="C142" s="23"/>
    </row>
    <row r="143" spans="3:3" ht="14.25" customHeight="1">
      <c r="C143" s="23"/>
    </row>
    <row r="144" spans="3:3" ht="14.25" customHeight="1">
      <c r="C144" s="23"/>
    </row>
    <row r="145" spans="3:3" ht="14.25" customHeight="1">
      <c r="C145" s="23"/>
    </row>
    <row r="146" spans="3:3" ht="14.25" customHeight="1">
      <c r="C146" s="23"/>
    </row>
    <row r="147" spans="3:3" ht="14.25" customHeight="1">
      <c r="C147" s="23"/>
    </row>
    <row r="148" spans="3:3" ht="14.25" customHeight="1">
      <c r="C148" s="23"/>
    </row>
    <row r="149" spans="3:3" ht="14.25" customHeight="1">
      <c r="C149" s="23"/>
    </row>
    <row r="150" spans="3:3" ht="14.25" customHeight="1">
      <c r="C150" s="23"/>
    </row>
    <row r="151" spans="3:3" ht="14.25" customHeight="1">
      <c r="C151" s="23"/>
    </row>
    <row r="152" spans="3:3" ht="14.25" customHeight="1">
      <c r="C152" s="23"/>
    </row>
    <row r="153" spans="3:3" ht="14.25" customHeight="1">
      <c r="C153" s="23"/>
    </row>
    <row r="154" spans="3:3" ht="14.25" customHeight="1">
      <c r="C154" s="23"/>
    </row>
    <row r="155" spans="3:3" ht="14.25" customHeight="1">
      <c r="C155" s="23"/>
    </row>
    <row r="156" spans="3:3" ht="14.25" customHeight="1">
      <c r="C156" s="23"/>
    </row>
    <row r="157" spans="3:3" ht="14.25" customHeight="1">
      <c r="C157" s="23"/>
    </row>
    <row r="158" spans="3:3" ht="14.25" customHeight="1">
      <c r="C158" s="23"/>
    </row>
    <row r="159" spans="3:3" ht="14.25" customHeight="1">
      <c r="C159" s="23"/>
    </row>
    <row r="160" spans="3:3" ht="14.25" customHeight="1">
      <c r="C160" s="23"/>
    </row>
    <row r="161" spans="3:3" ht="14.25" customHeight="1">
      <c r="C161" s="23"/>
    </row>
    <row r="162" spans="3:3" ht="14.25" customHeight="1">
      <c r="C162" s="23"/>
    </row>
    <row r="163" spans="3:3" ht="14.25" customHeight="1">
      <c r="C163" s="23"/>
    </row>
    <row r="164" spans="3:3" ht="14.25" customHeight="1">
      <c r="C164" s="23"/>
    </row>
    <row r="165" spans="3:3" ht="14.25" customHeight="1">
      <c r="C165" s="23"/>
    </row>
    <row r="166" spans="3:3" ht="14.25" customHeight="1">
      <c r="C166" s="23"/>
    </row>
    <row r="167" spans="3:3" ht="14.25" customHeight="1">
      <c r="C167" s="23"/>
    </row>
    <row r="168" spans="3:3" ht="14.25" customHeight="1">
      <c r="C168" s="23"/>
    </row>
    <row r="169" spans="3:3" ht="14.25" customHeight="1">
      <c r="C169" s="23"/>
    </row>
    <row r="170" spans="3:3" ht="14.25" customHeight="1">
      <c r="C170" s="23"/>
    </row>
    <row r="171" spans="3:3" ht="14.25" customHeight="1">
      <c r="C171" s="23"/>
    </row>
    <row r="172" spans="3:3" ht="14.25" customHeight="1">
      <c r="C172" s="23"/>
    </row>
    <row r="173" spans="3:3" ht="14.25" customHeight="1">
      <c r="C173" s="23"/>
    </row>
    <row r="174" spans="3:3" ht="14.25" customHeight="1">
      <c r="C174" s="23"/>
    </row>
    <row r="175" spans="3:3" ht="14.25" customHeight="1">
      <c r="C175" s="23"/>
    </row>
    <row r="176" spans="3:3" ht="14.25" customHeight="1">
      <c r="C176" s="23"/>
    </row>
    <row r="177" spans="3:3" ht="14.25" customHeight="1">
      <c r="C177" s="23"/>
    </row>
    <row r="178" spans="3:3" ht="14.25" customHeight="1">
      <c r="C178" s="23"/>
    </row>
    <row r="179" spans="3:3" ht="14.25" customHeight="1">
      <c r="C179" s="23"/>
    </row>
    <row r="180" spans="3:3" ht="14.25" customHeight="1">
      <c r="C180" s="23"/>
    </row>
    <row r="181" spans="3:3" ht="14.25" customHeight="1">
      <c r="C181" s="23"/>
    </row>
    <row r="182" spans="3:3" ht="14.25" customHeight="1">
      <c r="C182" s="23"/>
    </row>
    <row r="183" spans="3:3" ht="14.25" customHeight="1">
      <c r="C183" s="23"/>
    </row>
    <row r="184" spans="3:3" ht="14.25" customHeight="1">
      <c r="C184" s="23"/>
    </row>
    <row r="185" spans="3:3" ht="14.25" customHeight="1">
      <c r="C185" s="23"/>
    </row>
    <row r="186" spans="3:3" ht="14.25" customHeight="1">
      <c r="C186" s="23"/>
    </row>
    <row r="187" spans="3:3" ht="14.25" customHeight="1">
      <c r="C187" s="23"/>
    </row>
    <row r="188" spans="3:3" ht="14.25" customHeight="1">
      <c r="C188" s="23"/>
    </row>
    <row r="189" spans="3:3" ht="14.25" customHeight="1">
      <c r="C189" s="23"/>
    </row>
    <row r="190" spans="3:3" ht="14.25" customHeight="1">
      <c r="C190" s="23"/>
    </row>
    <row r="191" spans="3:3" ht="14.25" customHeight="1">
      <c r="C191" s="23"/>
    </row>
    <row r="192" spans="3:3" ht="14.25" customHeight="1">
      <c r="C192" s="23"/>
    </row>
    <row r="193" spans="3:3" ht="14.25" customHeight="1">
      <c r="C193" s="23"/>
    </row>
    <row r="194" spans="3:3" ht="14.25" customHeight="1">
      <c r="C194" s="23"/>
    </row>
    <row r="195" spans="3:3" ht="14.25" customHeight="1">
      <c r="C195" s="23"/>
    </row>
    <row r="196" spans="3:3" ht="14.25" customHeight="1">
      <c r="C196" s="23"/>
    </row>
    <row r="197" spans="3:3" ht="14.25" customHeight="1">
      <c r="C197" s="23"/>
    </row>
    <row r="198" spans="3:3" ht="14.25" customHeight="1">
      <c r="C198" s="23"/>
    </row>
    <row r="199" spans="3:3" ht="14.25" customHeight="1">
      <c r="C199" s="23"/>
    </row>
    <row r="200" spans="3:3" ht="14.25" customHeight="1">
      <c r="C200" s="23"/>
    </row>
    <row r="201" spans="3:3" ht="14.25" customHeight="1">
      <c r="C201" s="23"/>
    </row>
    <row r="202" spans="3:3" ht="14.25" customHeight="1">
      <c r="C202" s="23"/>
    </row>
    <row r="203" spans="3:3" ht="14.25" customHeight="1">
      <c r="C203" s="23"/>
    </row>
    <row r="204" spans="3:3" ht="14.25" customHeight="1">
      <c r="C204" s="23"/>
    </row>
    <row r="205" spans="3:3" ht="14.25" customHeight="1">
      <c r="C205" s="23"/>
    </row>
    <row r="206" spans="3:3" ht="14.25" customHeight="1">
      <c r="C206" s="23"/>
    </row>
    <row r="207" spans="3:3" ht="14.25" customHeight="1">
      <c r="C207" s="23"/>
    </row>
    <row r="208" spans="3:3" ht="14.25" customHeight="1">
      <c r="C208" s="23"/>
    </row>
    <row r="209" spans="3:3" ht="14.25" customHeight="1">
      <c r="C209" s="23"/>
    </row>
    <row r="210" spans="3:3" ht="14.25" customHeight="1">
      <c r="C210" s="23"/>
    </row>
    <row r="211" spans="3:3" ht="14.25" customHeight="1">
      <c r="C211" s="23"/>
    </row>
    <row r="212" spans="3:3" ht="14.25" customHeight="1">
      <c r="C212" s="23"/>
    </row>
    <row r="213" spans="3:3" ht="14.25" customHeight="1">
      <c r="C213" s="23"/>
    </row>
    <row r="214" spans="3:3" ht="14.25" customHeight="1">
      <c r="C214" s="23"/>
    </row>
    <row r="215" spans="3:3" ht="14.25" customHeight="1">
      <c r="C215" s="23"/>
    </row>
    <row r="216" spans="3:3" ht="15.75" customHeight="1">
      <c r="C216" s="23"/>
    </row>
    <row r="217" spans="3:3" ht="15.75" customHeight="1">
      <c r="C217" s="23"/>
    </row>
    <row r="218" spans="3:3" ht="15.75" customHeight="1">
      <c r="C218" s="23"/>
    </row>
    <row r="219" spans="3:3" ht="15.75" customHeight="1">
      <c r="C219" s="23"/>
    </row>
    <row r="220" spans="3:3" ht="15.75" customHeight="1">
      <c r="C220" s="23"/>
    </row>
    <row r="221" spans="3:3" ht="15.75" customHeight="1">
      <c r="C221" s="23"/>
    </row>
    <row r="222" spans="3:3" ht="15.75" customHeight="1">
      <c r="C222" s="23"/>
    </row>
    <row r="223" spans="3:3" ht="15.75" customHeight="1">
      <c r="C223" s="23"/>
    </row>
    <row r="224" spans="3:3" ht="15.75" customHeight="1">
      <c r="C224" s="23"/>
    </row>
    <row r="225" spans="3:3" ht="15.75" customHeight="1">
      <c r="C225" s="23"/>
    </row>
    <row r="226" spans="3:3" ht="15.75" customHeight="1">
      <c r="C226" s="23"/>
    </row>
    <row r="227" spans="3:3" ht="15.75" customHeight="1">
      <c r="C227" s="23"/>
    </row>
    <row r="228" spans="3:3" ht="15.75" customHeight="1">
      <c r="C228" s="23"/>
    </row>
    <row r="229" spans="3:3" ht="15.75" customHeight="1">
      <c r="C229" s="23"/>
    </row>
    <row r="230" spans="3:3" ht="15.75" customHeight="1">
      <c r="C230" s="23"/>
    </row>
    <row r="231" spans="3:3" ht="15.75" customHeight="1">
      <c r="C231" s="23"/>
    </row>
    <row r="232" spans="3:3" ht="15.75" customHeight="1">
      <c r="C232" s="23"/>
    </row>
    <row r="233" spans="3:3" ht="15.75" customHeight="1">
      <c r="C233" s="23"/>
    </row>
    <row r="234" spans="3:3" ht="15.75" customHeight="1">
      <c r="C234" s="23"/>
    </row>
    <row r="235" spans="3:3" ht="15.75" customHeight="1">
      <c r="C235" s="23"/>
    </row>
    <row r="236" spans="3:3" ht="15.75" customHeight="1">
      <c r="C236" s="23"/>
    </row>
    <row r="237" spans="3:3" ht="15.75" customHeight="1">
      <c r="C237" s="23"/>
    </row>
    <row r="238" spans="3:3" ht="15.75" customHeight="1">
      <c r="C238" s="23"/>
    </row>
    <row r="239" spans="3:3" ht="15.75" customHeight="1">
      <c r="C239" s="23"/>
    </row>
    <row r="240" spans="3:3" ht="15.75" customHeight="1">
      <c r="C240" s="23"/>
    </row>
    <row r="241" spans="3:3" ht="15.75" customHeight="1">
      <c r="C241" s="23"/>
    </row>
    <row r="242" spans="3:3" ht="15.75" customHeight="1">
      <c r="C242" s="23"/>
    </row>
    <row r="243" spans="3:3" ht="15.75" customHeight="1">
      <c r="C243" s="23"/>
    </row>
    <row r="244" spans="3:3" ht="15.75" customHeight="1">
      <c r="C244" s="23"/>
    </row>
    <row r="245" spans="3:3" ht="15.75" customHeight="1">
      <c r="C245" s="23"/>
    </row>
    <row r="246" spans="3:3" ht="15.75" customHeight="1">
      <c r="C246" s="23"/>
    </row>
    <row r="247" spans="3:3" ht="15.75" customHeight="1">
      <c r="C247" s="23"/>
    </row>
    <row r="248" spans="3:3" ht="15.75" customHeight="1">
      <c r="C248" s="23"/>
    </row>
    <row r="249" spans="3:3" ht="15.75" customHeight="1">
      <c r="C249" s="23"/>
    </row>
    <row r="250" spans="3:3" ht="15.75" customHeight="1">
      <c r="C250" s="23"/>
    </row>
    <row r="251" spans="3:3" ht="15.75" customHeight="1">
      <c r="C251" s="23"/>
    </row>
    <row r="252" spans="3:3" ht="15.75" customHeight="1">
      <c r="C252" s="23"/>
    </row>
    <row r="253" spans="3:3" ht="15.75" customHeight="1">
      <c r="C253" s="23"/>
    </row>
    <row r="254" spans="3:3" ht="15.75" customHeight="1">
      <c r="C254" s="23"/>
    </row>
    <row r="255" spans="3:3" ht="15.75" customHeight="1">
      <c r="C255" s="23"/>
    </row>
    <row r="256" spans="3:3" ht="15.75" customHeight="1">
      <c r="C256" s="23"/>
    </row>
    <row r="257" spans="3:3" ht="15.75" customHeight="1">
      <c r="C257" s="23"/>
    </row>
    <row r="258" spans="3:3" ht="15.75" customHeight="1">
      <c r="C258" s="23"/>
    </row>
    <row r="259" spans="3:3" ht="15.75" customHeight="1">
      <c r="C259" s="23"/>
    </row>
    <row r="260" spans="3:3" ht="15.75" customHeight="1">
      <c r="C260" s="23"/>
    </row>
    <row r="261" spans="3:3" ht="15.75" customHeight="1">
      <c r="C261" s="23"/>
    </row>
    <row r="262" spans="3:3" ht="15.75" customHeight="1">
      <c r="C262" s="23"/>
    </row>
    <row r="263" spans="3:3" ht="15.75" customHeight="1">
      <c r="C263" s="23"/>
    </row>
    <row r="264" spans="3:3" ht="15.75" customHeight="1">
      <c r="C264" s="23"/>
    </row>
    <row r="265" spans="3:3" ht="15.75" customHeight="1">
      <c r="C265" s="23"/>
    </row>
    <row r="266" spans="3:3" ht="15.75" customHeight="1">
      <c r="C266" s="23"/>
    </row>
    <row r="267" spans="3:3" ht="15.75" customHeight="1">
      <c r="C267" s="23"/>
    </row>
    <row r="268" spans="3:3" ht="15.75" customHeight="1">
      <c r="C268" s="23"/>
    </row>
    <row r="269" spans="3:3" ht="15.75" customHeight="1">
      <c r="C269" s="23"/>
    </row>
    <row r="270" spans="3:3" ht="15.75" customHeight="1">
      <c r="C270" s="23"/>
    </row>
    <row r="271" spans="3:3" ht="15.75" customHeight="1">
      <c r="C271" s="23"/>
    </row>
    <row r="272" spans="3:3" ht="15.75" customHeight="1">
      <c r="C272" s="23"/>
    </row>
    <row r="273" spans="3:3" ht="15.75" customHeight="1">
      <c r="C273" s="23"/>
    </row>
    <row r="274" spans="3:3" ht="15.75" customHeight="1">
      <c r="C274" s="23"/>
    </row>
    <row r="275" spans="3:3" ht="15.75" customHeight="1">
      <c r="C275" s="23"/>
    </row>
    <row r="276" spans="3:3" ht="15.75" customHeight="1">
      <c r="C276" s="23"/>
    </row>
    <row r="277" spans="3:3" ht="15.75" customHeight="1">
      <c r="C277" s="23"/>
    </row>
    <row r="278" spans="3:3" ht="15.75" customHeight="1">
      <c r="C278" s="23"/>
    </row>
    <row r="279" spans="3:3" ht="15.75" customHeight="1">
      <c r="C279" s="23"/>
    </row>
    <row r="280" spans="3:3" ht="15.75" customHeight="1">
      <c r="C280" s="23"/>
    </row>
    <row r="281" spans="3:3" ht="15.75" customHeight="1">
      <c r="C281" s="23"/>
    </row>
    <row r="282" spans="3:3" ht="15.75" customHeight="1">
      <c r="C282" s="23"/>
    </row>
    <row r="283" spans="3:3" ht="15.75" customHeight="1">
      <c r="C283" s="23"/>
    </row>
    <row r="284" spans="3:3" ht="15.75" customHeight="1">
      <c r="C284" s="23"/>
    </row>
    <row r="285" spans="3:3" ht="15.75" customHeight="1">
      <c r="C285" s="23"/>
    </row>
    <row r="286" spans="3:3" ht="15.75" customHeight="1">
      <c r="C286" s="23"/>
    </row>
    <row r="287" spans="3:3" ht="15.75" customHeight="1">
      <c r="C287" s="23"/>
    </row>
    <row r="288" spans="3:3" ht="15.75" customHeight="1">
      <c r="C288" s="23"/>
    </row>
    <row r="289" spans="3:3" ht="15.75" customHeight="1">
      <c r="C289" s="23"/>
    </row>
    <row r="290" spans="3:3" ht="15.75" customHeight="1">
      <c r="C290" s="23"/>
    </row>
    <row r="291" spans="3:3" ht="15.75" customHeight="1">
      <c r="C291" s="23"/>
    </row>
    <row r="292" spans="3:3" ht="15.75" customHeight="1">
      <c r="C292" s="23"/>
    </row>
    <row r="293" spans="3:3" ht="15.75" customHeight="1">
      <c r="C293" s="23"/>
    </row>
    <row r="294" spans="3:3" ht="15.75" customHeight="1">
      <c r="C294" s="23"/>
    </row>
    <row r="295" spans="3:3" ht="15.75" customHeight="1">
      <c r="C295" s="23"/>
    </row>
    <row r="296" spans="3:3" ht="15.75" customHeight="1">
      <c r="C296" s="23"/>
    </row>
    <row r="297" spans="3:3" ht="15.75" customHeight="1">
      <c r="C297" s="23"/>
    </row>
    <row r="298" spans="3:3" ht="15.75" customHeight="1">
      <c r="C298" s="23"/>
    </row>
    <row r="299" spans="3:3" ht="15.75" customHeight="1">
      <c r="C299" s="23"/>
    </row>
    <row r="300" spans="3:3" ht="15.75" customHeight="1">
      <c r="C300" s="23"/>
    </row>
    <row r="301" spans="3:3" ht="15.75" customHeight="1">
      <c r="C301" s="23"/>
    </row>
    <row r="302" spans="3:3" ht="15.75" customHeight="1">
      <c r="C302" s="23"/>
    </row>
    <row r="303" spans="3:3" ht="15.75" customHeight="1">
      <c r="C303" s="23"/>
    </row>
    <row r="304" spans="3:3" ht="15.75" customHeight="1">
      <c r="C304" s="23"/>
    </row>
    <row r="305" spans="3:3" ht="15.75" customHeight="1">
      <c r="C305" s="23"/>
    </row>
    <row r="306" spans="3:3" ht="15.75" customHeight="1">
      <c r="C306" s="23"/>
    </row>
    <row r="307" spans="3:3" ht="15.75" customHeight="1">
      <c r="C307" s="23"/>
    </row>
    <row r="308" spans="3:3" ht="15.75" customHeight="1">
      <c r="C308" s="23"/>
    </row>
    <row r="309" spans="3:3" ht="15.75" customHeight="1">
      <c r="C309" s="23"/>
    </row>
    <row r="310" spans="3:3" ht="15.75" customHeight="1">
      <c r="C310" s="23"/>
    </row>
    <row r="311" spans="3:3" ht="15.75" customHeight="1">
      <c r="C311" s="23"/>
    </row>
    <row r="312" spans="3:3" ht="15.75" customHeight="1">
      <c r="C312" s="23"/>
    </row>
    <row r="313" spans="3:3" ht="15.75" customHeight="1">
      <c r="C313" s="23"/>
    </row>
    <row r="314" spans="3:3" ht="15.75" customHeight="1">
      <c r="C314" s="23"/>
    </row>
    <row r="315" spans="3:3" ht="15.75" customHeight="1">
      <c r="C315" s="23"/>
    </row>
    <row r="316" spans="3:3" ht="15.75" customHeight="1">
      <c r="C316" s="23"/>
    </row>
    <row r="317" spans="3:3" ht="15.75" customHeight="1">
      <c r="C317" s="23"/>
    </row>
    <row r="318" spans="3:3" ht="15.75" customHeight="1">
      <c r="C318" s="23"/>
    </row>
    <row r="319" spans="3:3" ht="15.75" customHeight="1">
      <c r="C319" s="23"/>
    </row>
    <row r="320" spans="3:3" ht="15.75" customHeight="1">
      <c r="C320" s="23"/>
    </row>
    <row r="321" spans="3:3" ht="15.75" customHeight="1">
      <c r="C321" s="23"/>
    </row>
    <row r="322" spans="3:3" ht="15.75" customHeight="1">
      <c r="C322" s="23"/>
    </row>
    <row r="323" spans="3:3" ht="15.75" customHeight="1">
      <c r="C323" s="23"/>
    </row>
    <row r="324" spans="3:3" ht="15.75" customHeight="1">
      <c r="C324" s="23"/>
    </row>
    <row r="325" spans="3:3" ht="15.75" customHeight="1">
      <c r="C325" s="23"/>
    </row>
    <row r="326" spans="3:3" ht="15.75" customHeight="1">
      <c r="C326" s="23"/>
    </row>
    <row r="327" spans="3:3" ht="15.75" customHeight="1">
      <c r="C327" s="23"/>
    </row>
    <row r="328" spans="3:3" ht="15.75" customHeight="1">
      <c r="C328" s="23"/>
    </row>
    <row r="329" spans="3:3" ht="15.75" customHeight="1">
      <c r="C329" s="23"/>
    </row>
    <row r="330" spans="3:3" ht="15.75" customHeight="1">
      <c r="C330" s="23"/>
    </row>
    <row r="331" spans="3:3" ht="15.75" customHeight="1">
      <c r="C331" s="23"/>
    </row>
    <row r="332" spans="3:3" ht="15.75" customHeight="1">
      <c r="C332" s="23"/>
    </row>
    <row r="333" spans="3:3" ht="15.75" customHeight="1">
      <c r="C333" s="23"/>
    </row>
    <row r="334" spans="3:3" ht="15.75" customHeight="1">
      <c r="C334" s="23"/>
    </row>
    <row r="335" spans="3:3" ht="15.75" customHeight="1">
      <c r="C335" s="23"/>
    </row>
    <row r="336" spans="3:3" ht="15.75" customHeight="1">
      <c r="C336" s="23"/>
    </row>
    <row r="337" spans="3:3" ht="15.75" customHeight="1">
      <c r="C337" s="23"/>
    </row>
    <row r="338" spans="3:3" ht="15.75" customHeight="1">
      <c r="C338" s="23"/>
    </row>
    <row r="339" spans="3:3" ht="15.75" customHeight="1">
      <c r="C339" s="23"/>
    </row>
    <row r="340" spans="3:3" ht="15.75" customHeight="1">
      <c r="C340" s="23"/>
    </row>
    <row r="341" spans="3:3" ht="15.75" customHeight="1">
      <c r="C341" s="23"/>
    </row>
    <row r="342" spans="3:3" ht="15.75" customHeight="1">
      <c r="C342" s="23"/>
    </row>
    <row r="343" spans="3:3" ht="15.75" customHeight="1">
      <c r="C343" s="23"/>
    </row>
    <row r="344" spans="3:3" ht="15.75" customHeight="1">
      <c r="C344" s="23"/>
    </row>
    <row r="345" spans="3:3" ht="15.75" customHeight="1">
      <c r="C345" s="23"/>
    </row>
    <row r="346" spans="3:3" ht="15.75" customHeight="1">
      <c r="C346" s="23"/>
    </row>
    <row r="347" spans="3:3" ht="15.75" customHeight="1">
      <c r="C347" s="23"/>
    </row>
    <row r="348" spans="3:3" ht="15.75" customHeight="1">
      <c r="C348" s="23"/>
    </row>
    <row r="349" spans="3:3" ht="15.75" customHeight="1">
      <c r="C349" s="23"/>
    </row>
    <row r="350" spans="3:3" ht="15.75" customHeight="1">
      <c r="C350" s="23"/>
    </row>
    <row r="351" spans="3:3" ht="15.75" customHeight="1">
      <c r="C351" s="23"/>
    </row>
    <row r="352" spans="3:3" ht="15.75" customHeight="1">
      <c r="C352" s="23"/>
    </row>
    <row r="353" spans="3:3" ht="15.75" customHeight="1">
      <c r="C353" s="23"/>
    </row>
    <row r="354" spans="3:3" ht="15.75" customHeight="1">
      <c r="C354" s="23"/>
    </row>
    <row r="355" spans="3:3" ht="15.75" customHeight="1">
      <c r="C355" s="23"/>
    </row>
    <row r="356" spans="3:3" ht="15.75" customHeight="1">
      <c r="C356" s="23"/>
    </row>
    <row r="357" spans="3:3" ht="15.75" customHeight="1">
      <c r="C357" s="23"/>
    </row>
    <row r="358" spans="3:3" ht="15.75" customHeight="1">
      <c r="C358" s="23"/>
    </row>
    <row r="359" spans="3:3" ht="15.75" customHeight="1">
      <c r="C359" s="23"/>
    </row>
    <row r="360" spans="3:3" ht="15.75" customHeight="1">
      <c r="C360" s="23"/>
    </row>
    <row r="361" spans="3:3" ht="15.75" customHeight="1">
      <c r="C361" s="23"/>
    </row>
    <row r="362" spans="3:3" ht="15.75" customHeight="1">
      <c r="C362" s="23"/>
    </row>
    <row r="363" spans="3:3" ht="15.75" customHeight="1">
      <c r="C363" s="23"/>
    </row>
    <row r="364" spans="3:3" ht="15.75" customHeight="1">
      <c r="C364" s="23"/>
    </row>
    <row r="365" spans="3:3" ht="15.75" customHeight="1">
      <c r="C365" s="23"/>
    </row>
    <row r="366" spans="3:3" ht="15.75" customHeight="1">
      <c r="C366" s="23"/>
    </row>
    <row r="367" spans="3:3" ht="15.75" customHeight="1">
      <c r="C367" s="23"/>
    </row>
    <row r="368" spans="3:3" ht="15.75" customHeight="1">
      <c r="C368" s="23"/>
    </row>
    <row r="369" spans="3:3" ht="15.75" customHeight="1">
      <c r="C369" s="23"/>
    </row>
    <row r="370" spans="3:3" ht="15.75" customHeight="1">
      <c r="C370" s="23"/>
    </row>
    <row r="371" spans="3:3" ht="15.75" customHeight="1">
      <c r="C371" s="23"/>
    </row>
    <row r="372" spans="3:3" ht="15.75" customHeight="1">
      <c r="C372" s="23"/>
    </row>
    <row r="373" spans="3:3" ht="15.75" customHeight="1">
      <c r="C373" s="23"/>
    </row>
    <row r="374" spans="3:3" ht="15.75" customHeight="1">
      <c r="C374" s="23"/>
    </row>
    <row r="375" spans="3:3" ht="15.75" customHeight="1">
      <c r="C375" s="23"/>
    </row>
    <row r="376" spans="3:3" ht="15.75" customHeight="1">
      <c r="C376" s="23"/>
    </row>
    <row r="377" spans="3:3" ht="15.75" customHeight="1">
      <c r="C377" s="23"/>
    </row>
    <row r="378" spans="3:3" ht="15.75" customHeight="1">
      <c r="C378" s="23"/>
    </row>
    <row r="379" spans="3:3" ht="15.75" customHeight="1">
      <c r="C379" s="23"/>
    </row>
    <row r="380" spans="3:3" ht="15.75" customHeight="1">
      <c r="C380" s="23"/>
    </row>
    <row r="381" spans="3:3" ht="15.75" customHeight="1">
      <c r="C381" s="23"/>
    </row>
    <row r="382" spans="3:3" ht="15.75" customHeight="1">
      <c r="C382" s="23"/>
    </row>
    <row r="383" spans="3:3" ht="15.75" customHeight="1">
      <c r="C383" s="23"/>
    </row>
    <row r="384" spans="3:3" ht="15.75" customHeight="1">
      <c r="C384" s="23"/>
    </row>
    <row r="385" spans="3:3" ht="15.75" customHeight="1">
      <c r="C385" s="23"/>
    </row>
    <row r="386" spans="3:3" ht="15.75" customHeight="1">
      <c r="C386" s="23"/>
    </row>
    <row r="387" spans="3:3" ht="15.75" customHeight="1">
      <c r="C387" s="23"/>
    </row>
    <row r="388" spans="3:3" ht="15.75" customHeight="1">
      <c r="C388" s="23"/>
    </row>
    <row r="389" spans="3:3" ht="15.75" customHeight="1">
      <c r="C389" s="23"/>
    </row>
    <row r="390" spans="3:3" ht="15.75" customHeight="1">
      <c r="C390" s="23"/>
    </row>
    <row r="391" spans="3:3" ht="15.75" customHeight="1">
      <c r="C391" s="23"/>
    </row>
    <row r="392" spans="3:3" ht="15.75" customHeight="1">
      <c r="C392" s="23"/>
    </row>
    <row r="393" spans="3:3" ht="15.75" customHeight="1">
      <c r="C393" s="23"/>
    </row>
    <row r="394" spans="3:3" ht="15.75" customHeight="1">
      <c r="C394" s="23"/>
    </row>
    <row r="395" spans="3:3" ht="15.75" customHeight="1">
      <c r="C395" s="23"/>
    </row>
    <row r="396" spans="3:3" ht="15.75" customHeight="1">
      <c r="C396" s="23"/>
    </row>
    <row r="397" spans="3:3" ht="15.75" customHeight="1">
      <c r="C397" s="23"/>
    </row>
    <row r="398" spans="3:3" ht="15.75" customHeight="1">
      <c r="C398" s="23"/>
    </row>
    <row r="399" spans="3:3" ht="15.75" customHeight="1">
      <c r="C399" s="23"/>
    </row>
    <row r="400" spans="3:3" ht="15.75" customHeight="1">
      <c r="C400" s="23"/>
    </row>
    <row r="401" spans="3:3" ht="15.75" customHeight="1">
      <c r="C401" s="23"/>
    </row>
    <row r="402" spans="3:3" ht="15.75" customHeight="1">
      <c r="C402" s="23"/>
    </row>
    <row r="403" spans="3:3" ht="15.75" customHeight="1">
      <c r="C403" s="23"/>
    </row>
    <row r="404" spans="3:3" ht="15.75" customHeight="1">
      <c r="C404" s="23"/>
    </row>
    <row r="405" spans="3:3" ht="15.75" customHeight="1">
      <c r="C405" s="23"/>
    </row>
    <row r="406" spans="3:3" ht="15.75" customHeight="1">
      <c r="C406" s="23"/>
    </row>
    <row r="407" spans="3:3" ht="15.75" customHeight="1">
      <c r="C407" s="23"/>
    </row>
    <row r="408" spans="3:3" ht="15.75" customHeight="1">
      <c r="C408" s="23"/>
    </row>
    <row r="409" spans="3:3" ht="15.75" customHeight="1">
      <c r="C409" s="23"/>
    </row>
    <row r="410" spans="3:3" ht="15.75" customHeight="1">
      <c r="C410" s="23"/>
    </row>
    <row r="411" spans="3:3" ht="15.75" customHeight="1">
      <c r="C411" s="23"/>
    </row>
    <row r="412" spans="3:3" ht="15.75" customHeight="1">
      <c r="C412" s="23"/>
    </row>
    <row r="413" spans="3:3" ht="15.75" customHeight="1">
      <c r="C413" s="23"/>
    </row>
    <row r="414" spans="3:3" ht="15.75" customHeight="1">
      <c r="C414" s="23"/>
    </row>
    <row r="415" spans="3:3" ht="15.75" customHeight="1">
      <c r="C415" s="23"/>
    </row>
    <row r="416" spans="3:3" ht="15.75" customHeight="1">
      <c r="C416" s="23"/>
    </row>
    <row r="417" spans="3:3" ht="15.75" customHeight="1">
      <c r="C417" s="23"/>
    </row>
    <row r="418" spans="3:3" ht="15.75" customHeight="1">
      <c r="C418" s="23"/>
    </row>
    <row r="419" spans="3:3" ht="15.75" customHeight="1">
      <c r="C419" s="23"/>
    </row>
    <row r="420" spans="3:3" ht="15.75" customHeight="1">
      <c r="C420" s="23"/>
    </row>
    <row r="421" spans="3:3" ht="15.75" customHeight="1">
      <c r="C421" s="23"/>
    </row>
    <row r="422" spans="3:3" ht="15.75" customHeight="1">
      <c r="C422" s="23"/>
    </row>
    <row r="423" spans="3:3" ht="15.75" customHeight="1">
      <c r="C423" s="23"/>
    </row>
    <row r="424" spans="3:3" ht="15.75" customHeight="1">
      <c r="C424" s="23"/>
    </row>
    <row r="425" spans="3:3" ht="15.75" customHeight="1">
      <c r="C425" s="23"/>
    </row>
    <row r="426" spans="3:3" ht="15.75" customHeight="1">
      <c r="C426" s="23"/>
    </row>
    <row r="427" spans="3:3" ht="15.75" customHeight="1">
      <c r="C427" s="23"/>
    </row>
    <row r="428" spans="3:3" ht="15.75" customHeight="1">
      <c r="C428" s="23"/>
    </row>
    <row r="429" spans="3:3" ht="15.75" customHeight="1">
      <c r="C429" s="23"/>
    </row>
    <row r="430" spans="3:3" ht="15.75" customHeight="1">
      <c r="C430" s="23"/>
    </row>
    <row r="431" spans="3:3" ht="15.75" customHeight="1">
      <c r="C431" s="23"/>
    </row>
    <row r="432" spans="3:3" ht="15.75" customHeight="1">
      <c r="C432" s="23"/>
    </row>
    <row r="433" spans="3:3" ht="15.75" customHeight="1">
      <c r="C433" s="23"/>
    </row>
    <row r="434" spans="3:3" ht="15.75" customHeight="1">
      <c r="C434" s="23"/>
    </row>
    <row r="435" spans="3:3" ht="15.75" customHeight="1">
      <c r="C435" s="23"/>
    </row>
    <row r="436" spans="3:3" ht="15.75" customHeight="1">
      <c r="C436" s="23"/>
    </row>
    <row r="437" spans="3:3" ht="15.75" customHeight="1">
      <c r="C437" s="23"/>
    </row>
    <row r="438" spans="3:3" ht="15.75" customHeight="1">
      <c r="C438" s="23"/>
    </row>
    <row r="439" spans="3:3" ht="15.75" customHeight="1">
      <c r="C439" s="23"/>
    </row>
    <row r="440" spans="3:3" ht="15.75" customHeight="1">
      <c r="C440" s="23"/>
    </row>
    <row r="441" spans="3:3" ht="15.75" customHeight="1">
      <c r="C441" s="23"/>
    </row>
    <row r="442" spans="3:3" ht="15.75" customHeight="1">
      <c r="C442" s="23"/>
    </row>
    <row r="443" spans="3:3" ht="15.75" customHeight="1">
      <c r="C443" s="23"/>
    </row>
    <row r="444" spans="3:3" ht="15.75" customHeight="1">
      <c r="C444" s="23"/>
    </row>
    <row r="445" spans="3:3" ht="15.75" customHeight="1">
      <c r="C445" s="23"/>
    </row>
    <row r="446" spans="3:3" ht="15.75" customHeight="1">
      <c r="C446" s="23"/>
    </row>
    <row r="447" spans="3:3" ht="15.75" customHeight="1">
      <c r="C447" s="23"/>
    </row>
    <row r="448" spans="3:3" ht="15.75" customHeight="1">
      <c r="C448" s="23"/>
    </row>
    <row r="449" spans="3:3" ht="15.75" customHeight="1">
      <c r="C449" s="23"/>
    </row>
    <row r="450" spans="3:3" ht="15.75" customHeight="1">
      <c r="C450" s="23"/>
    </row>
    <row r="451" spans="3:3" ht="15.75" customHeight="1">
      <c r="C451" s="23"/>
    </row>
    <row r="452" spans="3:3" ht="15.75" customHeight="1">
      <c r="C452" s="23"/>
    </row>
    <row r="453" spans="3:3" ht="15.75" customHeight="1">
      <c r="C453" s="23"/>
    </row>
    <row r="454" spans="3:3" ht="15.75" customHeight="1">
      <c r="C454" s="23"/>
    </row>
    <row r="455" spans="3:3" ht="15.75" customHeight="1">
      <c r="C455" s="23"/>
    </row>
    <row r="456" spans="3:3" ht="15.75" customHeight="1">
      <c r="C456" s="23"/>
    </row>
    <row r="457" spans="3:3" ht="15.75" customHeight="1">
      <c r="C457" s="23"/>
    </row>
    <row r="458" spans="3:3" ht="15.75" customHeight="1">
      <c r="C458" s="23"/>
    </row>
    <row r="459" spans="3:3" ht="15.75" customHeight="1">
      <c r="C459" s="23"/>
    </row>
    <row r="460" spans="3:3" ht="15.75" customHeight="1">
      <c r="C460" s="23"/>
    </row>
    <row r="461" spans="3:3" ht="15.75" customHeight="1">
      <c r="C461" s="23"/>
    </row>
    <row r="462" spans="3:3" ht="15.75" customHeight="1">
      <c r="C462" s="23"/>
    </row>
    <row r="463" spans="3:3" ht="15.75" customHeight="1">
      <c r="C463" s="23"/>
    </row>
    <row r="464" spans="3:3" ht="15.75" customHeight="1">
      <c r="C464" s="23"/>
    </row>
    <row r="465" spans="3:3" ht="15.75" customHeight="1">
      <c r="C465" s="23"/>
    </row>
    <row r="466" spans="3:3" ht="15.75" customHeight="1">
      <c r="C466" s="23"/>
    </row>
    <row r="467" spans="3:3" ht="15.75" customHeight="1">
      <c r="C467" s="23"/>
    </row>
    <row r="468" spans="3:3" ht="15.75" customHeight="1">
      <c r="C468" s="23"/>
    </row>
    <row r="469" spans="3:3" ht="15.75" customHeight="1">
      <c r="C469" s="23"/>
    </row>
    <row r="470" spans="3:3" ht="15.75" customHeight="1">
      <c r="C470" s="23"/>
    </row>
    <row r="471" spans="3:3" ht="15.75" customHeight="1">
      <c r="C471" s="23"/>
    </row>
    <row r="472" spans="3:3" ht="15.75" customHeight="1">
      <c r="C472" s="23"/>
    </row>
    <row r="473" spans="3:3" ht="15.75" customHeight="1">
      <c r="C473" s="23"/>
    </row>
    <row r="474" spans="3:3" ht="15.75" customHeight="1">
      <c r="C474" s="23"/>
    </row>
    <row r="475" spans="3:3" ht="15.75" customHeight="1">
      <c r="C475" s="23"/>
    </row>
    <row r="476" spans="3:3" ht="15.75" customHeight="1">
      <c r="C476" s="23"/>
    </row>
    <row r="477" spans="3:3" ht="15.75" customHeight="1">
      <c r="C477" s="23"/>
    </row>
    <row r="478" spans="3:3" ht="15.75" customHeight="1">
      <c r="C478" s="23"/>
    </row>
    <row r="479" spans="3:3" ht="15.75" customHeight="1">
      <c r="C479" s="23"/>
    </row>
    <row r="480" spans="3:3" ht="15.75" customHeight="1">
      <c r="C480" s="23"/>
    </row>
    <row r="481" spans="3:3" ht="15.75" customHeight="1">
      <c r="C481" s="23"/>
    </row>
    <row r="482" spans="3:3" ht="15.75" customHeight="1">
      <c r="C482" s="23"/>
    </row>
    <row r="483" spans="3:3" ht="15.75" customHeight="1">
      <c r="C483" s="23"/>
    </row>
    <row r="484" spans="3:3" ht="15.75" customHeight="1">
      <c r="C484" s="23"/>
    </row>
    <row r="485" spans="3:3" ht="15.75" customHeight="1">
      <c r="C485" s="23"/>
    </row>
    <row r="486" spans="3:3" ht="15.75" customHeight="1">
      <c r="C486" s="23"/>
    </row>
    <row r="487" spans="3:3" ht="15.75" customHeight="1">
      <c r="C487" s="23"/>
    </row>
    <row r="488" spans="3:3" ht="15.75" customHeight="1">
      <c r="C488" s="23"/>
    </row>
    <row r="489" spans="3:3" ht="15.75" customHeight="1">
      <c r="C489" s="23"/>
    </row>
    <row r="490" spans="3:3" ht="15.75" customHeight="1">
      <c r="C490" s="23"/>
    </row>
    <row r="491" spans="3:3" ht="15.75" customHeight="1">
      <c r="C491" s="23"/>
    </row>
    <row r="492" spans="3:3" ht="15.75" customHeight="1">
      <c r="C492" s="23"/>
    </row>
    <row r="493" spans="3:3" ht="15.75" customHeight="1">
      <c r="C493" s="23"/>
    </row>
    <row r="494" spans="3:3" ht="15.75" customHeight="1">
      <c r="C494" s="23"/>
    </row>
    <row r="495" spans="3:3" ht="15.75" customHeight="1">
      <c r="C495" s="23"/>
    </row>
    <row r="496" spans="3:3" ht="15.75" customHeight="1">
      <c r="C496" s="23"/>
    </row>
    <row r="497" spans="3:3" ht="15.75" customHeight="1">
      <c r="C497" s="23"/>
    </row>
    <row r="498" spans="3:3" ht="15.75" customHeight="1">
      <c r="C498" s="23"/>
    </row>
    <row r="499" spans="3:3" ht="15.75" customHeight="1">
      <c r="C499" s="23"/>
    </row>
    <row r="500" spans="3:3" ht="15.75" customHeight="1">
      <c r="C500" s="23"/>
    </row>
    <row r="501" spans="3:3" ht="15.75" customHeight="1">
      <c r="C501" s="23"/>
    </row>
    <row r="502" spans="3:3" ht="15.75" customHeight="1">
      <c r="C502" s="23"/>
    </row>
    <row r="503" spans="3:3" ht="15.75" customHeight="1">
      <c r="C503" s="23"/>
    </row>
    <row r="504" spans="3:3" ht="15.75" customHeight="1">
      <c r="C504" s="23"/>
    </row>
    <row r="505" spans="3:3" ht="15.75" customHeight="1">
      <c r="C505" s="23"/>
    </row>
    <row r="506" spans="3:3" ht="15.75" customHeight="1">
      <c r="C506" s="23"/>
    </row>
    <row r="507" spans="3:3" ht="15.75" customHeight="1">
      <c r="C507" s="23"/>
    </row>
    <row r="508" spans="3:3" ht="15.75" customHeight="1">
      <c r="C508" s="23"/>
    </row>
    <row r="509" spans="3:3" ht="15.75" customHeight="1">
      <c r="C509" s="23"/>
    </row>
    <row r="510" spans="3:3" ht="15.75" customHeight="1">
      <c r="C510" s="23"/>
    </row>
    <row r="511" spans="3:3" ht="15.75" customHeight="1">
      <c r="C511" s="23"/>
    </row>
    <row r="512" spans="3:3" ht="15.75" customHeight="1">
      <c r="C512" s="23"/>
    </row>
    <row r="513" spans="3:3" ht="15.75" customHeight="1">
      <c r="C513" s="23"/>
    </row>
    <row r="514" spans="3:3" ht="15.75" customHeight="1">
      <c r="C514" s="23"/>
    </row>
    <row r="515" spans="3:3" ht="15.75" customHeight="1">
      <c r="C515" s="23"/>
    </row>
    <row r="516" spans="3:3" ht="15.75" customHeight="1">
      <c r="C516" s="23"/>
    </row>
    <row r="517" spans="3:3" ht="15.75" customHeight="1">
      <c r="C517" s="23"/>
    </row>
    <row r="518" spans="3:3" ht="15.75" customHeight="1">
      <c r="C518" s="23"/>
    </row>
    <row r="519" spans="3:3" ht="15.75" customHeight="1">
      <c r="C519" s="23"/>
    </row>
    <row r="520" spans="3:3" ht="15.75" customHeight="1">
      <c r="C520" s="23"/>
    </row>
    <row r="521" spans="3:3" ht="15.75" customHeight="1">
      <c r="C521" s="23"/>
    </row>
    <row r="522" spans="3:3" ht="15.75" customHeight="1">
      <c r="C522" s="23"/>
    </row>
    <row r="523" spans="3:3" ht="15.75" customHeight="1">
      <c r="C523" s="23"/>
    </row>
    <row r="524" spans="3:3" ht="15.75" customHeight="1">
      <c r="C524" s="23"/>
    </row>
    <row r="525" spans="3:3" ht="15.75" customHeight="1">
      <c r="C525" s="23"/>
    </row>
    <row r="526" spans="3:3" ht="15.75" customHeight="1">
      <c r="C526" s="23"/>
    </row>
    <row r="527" spans="3:3" ht="15.75" customHeight="1">
      <c r="C527" s="23"/>
    </row>
    <row r="528" spans="3:3" ht="15.75" customHeight="1">
      <c r="C528" s="23"/>
    </row>
    <row r="529" spans="3:3" ht="15.75" customHeight="1">
      <c r="C529" s="23"/>
    </row>
    <row r="530" spans="3:3" ht="15.75" customHeight="1">
      <c r="C530" s="23"/>
    </row>
    <row r="531" spans="3:3" ht="15.75" customHeight="1">
      <c r="C531" s="23"/>
    </row>
    <row r="532" spans="3:3" ht="15.75" customHeight="1">
      <c r="C532" s="23"/>
    </row>
    <row r="533" spans="3:3" ht="15.75" customHeight="1">
      <c r="C533" s="23"/>
    </row>
    <row r="534" spans="3:3" ht="15.75" customHeight="1">
      <c r="C534" s="23"/>
    </row>
    <row r="535" spans="3:3" ht="15.75" customHeight="1">
      <c r="C535" s="23"/>
    </row>
    <row r="536" spans="3:3" ht="15.75" customHeight="1">
      <c r="C536" s="23"/>
    </row>
    <row r="537" spans="3:3" ht="15.75" customHeight="1">
      <c r="C537" s="23"/>
    </row>
    <row r="538" spans="3:3" ht="15.75" customHeight="1">
      <c r="C538" s="23"/>
    </row>
    <row r="539" spans="3:3" ht="15.75" customHeight="1">
      <c r="C539" s="23"/>
    </row>
    <row r="540" spans="3:3" ht="15.75" customHeight="1">
      <c r="C540" s="23"/>
    </row>
    <row r="541" spans="3:3" ht="15.75" customHeight="1">
      <c r="C541" s="23"/>
    </row>
    <row r="542" spans="3:3" ht="15.75" customHeight="1">
      <c r="C542" s="23"/>
    </row>
    <row r="543" spans="3:3" ht="15.75" customHeight="1">
      <c r="C543" s="23"/>
    </row>
    <row r="544" spans="3:3" ht="15.75" customHeight="1">
      <c r="C544" s="23"/>
    </row>
    <row r="545" spans="3:3" ht="15.75" customHeight="1">
      <c r="C545" s="23"/>
    </row>
    <row r="546" spans="3:3" ht="15.75" customHeight="1">
      <c r="C546" s="23"/>
    </row>
    <row r="547" spans="3:3" ht="15.75" customHeight="1">
      <c r="C547" s="23"/>
    </row>
    <row r="548" spans="3:3" ht="15.75" customHeight="1">
      <c r="C548" s="23"/>
    </row>
    <row r="549" spans="3:3" ht="15.75" customHeight="1">
      <c r="C549" s="23"/>
    </row>
    <row r="550" spans="3:3" ht="15.75" customHeight="1">
      <c r="C550" s="23"/>
    </row>
    <row r="551" spans="3:3" ht="15.75" customHeight="1">
      <c r="C551" s="23"/>
    </row>
    <row r="552" spans="3:3" ht="15.75" customHeight="1">
      <c r="C552" s="23"/>
    </row>
    <row r="553" spans="3:3" ht="15.75" customHeight="1">
      <c r="C553" s="23"/>
    </row>
    <row r="554" spans="3:3" ht="15.75" customHeight="1">
      <c r="C554" s="23"/>
    </row>
    <row r="555" spans="3:3" ht="15.75" customHeight="1">
      <c r="C555" s="23"/>
    </row>
    <row r="556" spans="3:3" ht="15.75" customHeight="1">
      <c r="C556" s="23"/>
    </row>
    <row r="557" spans="3:3" ht="15.75" customHeight="1">
      <c r="C557" s="23"/>
    </row>
    <row r="558" spans="3:3" ht="15.75" customHeight="1">
      <c r="C558" s="23"/>
    </row>
    <row r="559" spans="3:3" ht="15.75" customHeight="1">
      <c r="C559" s="23"/>
    </row>
    <row r="560" spans="3:3" ht="15.75" customHeight="1">
      <c r="C560" s="23"/>
    </row>
    <row r="561" spans="3:3" ht="15.75" customHeight="1">
      <c r="C561" s="23"/>
    </row>
    <row r="562" spans="3:3" ht="15.75" customHeight="1">
      <c r="C562" s="23"/>
    </row>
    <row r="563" spans="3:3" ht="15.75" customHeight="1">
      <c r="C563" s="23"/>
    </row>
    <row r="564" spans="3:3" ht="15.75" customHeight="1">
      <c r="C564" s="23"/>
    </row>
    <row r="565" spans="3:3" ht="15.75" customHeight="1">
      <c r="C565" s="23"/>
    </row>
    <row r="566" spans="3:3" ht="15.75" customHeight="1">
      <c r="C566" s="23"/>
    </row>
    <row r="567" spans="3:3" ht="15.75" customHeight="1">
      <c r="C567" s="23"/>
    </row>
    <row r="568" spans="3:3" ht="15.75" customHeight="1">
      <c r="C568" s="23"/>
    </row>
    <row r="569" spans="3:3" ht="15.75" customHeight="1">
      <c r="C569" s="23"/>
    </row>
    <row r="570" spans="3:3" ht="15.75" customHeight="1">
      <c r="C570" s="23"/>
    </row>
    <row r="571" spans="3:3" ht="15.75" customHeight="1">
      <c r="C571" s="23"/>
    </row>
    <row r="572" spans="3:3" ht="15.75" customHeight="1">
      <c r="C572" s="23"/>
    </row>
    <row r="573" spans="3:3" ht="15.75" customHeight="1">
      <c r="C573" s="23"/>
    </row>
    <row r="574" spans="3:3" ht="15.75" customHeight="1">
      <c r="C574" s="23"/>
    </row>
    <row r="575" spans="3:3" ht="15.75" customHeight="1">
      <c r="C575" s="23"/>
    </row>
    <row r="576" spans="3:3" ht="15.75" customHeight="1">
      <c r="C576" s="23"/>
    </row>
    <row r="577" spans="3:3" ht="15.75" customHeight="1">
      <c r="C577" s="23"/>
    </row>
    <row r="578" spans="3:3" ht="15.75" customHeight="1">
      <c r="C578" s="23"/>
    </row>
    <row r="579" spans="3:3" ht="15.75" customHeight="1">
      <c r="C579" s="23"/>
    </row>
    <row r="580" spans="3:3" ht="15.75" customHeight="1">
      <c r="C580" s="23"/>
    </row>
    <row r="581" spans="3:3" ht="15.75" customHeight="1">
      <c r="C581" s="23"/>
    </row>
    <row r="582" spans="3:3" ht="15.75" customHeight="1">
      <c r="C582" s="23"/>
    </row>
    <row r="583" spans="3:3" ht="15.75" customHeight="1">
      <c r="C583" s="23"/>
    </row>
    <row r="584" spans="3:3" ht="15.75" customHeight="1">
      <c r="C584" s="23"/>
    </row>
    <row r="585" spans="3:3" ht="15.75" customHeight="1">
      <c r="C585" s="23"/>
    </row>
    <row r="586" spans="3:3" ht="15.75" customHeight="1">
      <c r="C586" s="23"/>
    </row>
    <row r="587" spans="3:3" ht="15.75" customHeight="1">
      <c r="C587" s="23"/>
    </row>
    <row r="588" spans="3:3" ht="15.75" customHeight="1">
      <c r="C588" s="23"/>
    </row>
    <row r="589" spans="3:3" ht="15.75" customHeight="1">
      <c r="C589" s="23"/>
    </row>
    <row r="590" spans="3:3" ht="15.75" customHeight="1">
      <c r="C590" s="23"/>
    </row>
    <row r="591" spans="3:3" ht="15.75" customHeight="1">
      <c r="C591" s="23"/>
    </row>
    <row r="592" spans="3:3" ht="15.75" customHeight="1">
      <c r="C592" s="23"/>
    </row>
    <row r="593" spans="3:3" ht="15.75" customHeight="1">
      <c r="C593" s="23"/>
    </row>
    <row r="594" spans="3:3" ht="15.75" customHeight="1">
      <c r="C594" s="23"/>
    </row>
    <row r="595" spans="3:3" ht="15.75" customHeight="1">
      <c r="C595" s="23"/>
    </row>
    <row r="596" spans="3:3" ht="15.75" customHeight="1">
      <c r="C596" s="23"/>
    </row>
    <row r="597" spans="3:3" ht="15.75" customHeight="1">
      <c r="C597" s="23"/>
    </row>
    <row r="598" spans="3:3" ht="15.75" customHeight="1">
      <c r="C598" s="23"/>
    </row>
    <row r="599" spans="3:3" ht="15.75" customHeight="1">
      <c r="C599" s="23"/>
    </row>
    <row r="600" spans="3:3" ht="15.75" customHeight="1">
      <c r="C600" s="23"/>
    </row>
    <row r="601" spans="3:3" ht="15.75" customHeight="1">
      <c r="C601" s="23"/>
    </row>
    <row r="602" spans="3:3" ht="15.75" customHeight="1">
      <c r="C602" s="23"/>
    </row>
    <row r="603" spans="3:3" ht="15.75" customHeight="1">
      <c r="C603" s="23"/>
    </row>
    <row r="604" spans="3:3" ht="15.75" customHeight="1">
      <c r="C604" s="23"/>
    </row>
    <row r="605" spans="3:3" ht="15.75" customHeight="1">
      <c r="C605" s="23"/>
    </row>
    <row r="606" spans="3:3" ht="15.75" customHeight="1">
      <c r="C606" s="23"/>
    </row>
    <row r="607" spans="3:3" ht="15.75" customHeight="1">
      <c r="C607" s="23"/>
    </row>
    <row r="608" spans="3:3" ht="15.75" customHeight="1">
      <c r="C608" s="23"/>
    </row>
    <row r="609" spans="3:3" ht="15.75" customHeight="1">
      <c r="C609" s="23"/>
    </row>
    <row r="610" spans="3:3" ht="15.75" customHeight="1">
      <c r="C610" s="23"/>
    </row>
    <row r="611" spans="3:3" ht="15.75" customHeight="1">
      <c r="C611" s="23"/>
    </row>
    <row r="612" spans="3:3" ht="15.75" customHeight="1">
      <c r="C612" s="23"/>
    </row>
    <row r="613" spans="3:3" ht="15.75" customHeight="1">
      <c r="C613" s="23"/>
    </row>
    <row r="614" spans="3:3" ht="15.75" customHeight="1">
      <c r="C614" s="23"/>
    </row>
    <row r="615" spans="3:3" ht="15.75" customHeight="1">
      <c r="C615" s="23"/>
    </row>
    <row r="616" spans="3:3" ht="15.75" customHeight="1">
      <c r="C616" s="23"/>
    </row>
    <row r="617" spans="3:3" ht="15.75" customHeight="1">
      <c r="C617" s="23"/>
    </row>
    <row r="618" spans="3:3" ht="15.75" customHeight="1">
      <c r="C618" s="23"/>
    </row>
    <row r="619" spans="3:3" ht="15.75" customHeight="1">
      <c r="C619" s="23"/>
    </row>
    <row r="620" spans="3:3" ht="15.75" customHeight="1">
      <c r="C620" s="23"/>
    </row>
    <row r="621" spans="3:3" ht="15.75" customHeight="1">
      <c r="C621" s="23"/>
    </row>
    <row r="622" spans="3:3" ht="15.75" customHeight="1">
      <c r="C622" s="23"/>
    </row>
    <row r="623" spans="3:3" ht="15.75" customHeight="1">
      <c r="C623" s="23"/>
    </row>
    <row r="624" spans="3:3" ht="15.75" customHeight="1">
      <c r="C624" s="23"/>
    </row>
    <row r="625" spans="3:3" ht="15.75" customHeight="1">
      <c r="C625" s="23"/>
    </row>
    <row r="626" spans="3:3" ht="15.75" customHeight="1">
      <c r="C626" s="23"/>
    </row>
    <row r="627" spans="3:3" ht="15.75" customHeight="1">
      <c r="C627" s="23"/>
    </row>
    <row r="628" spans="3:3" ht="15.75" customHeight="1">
      <c r="C628" s="23"/>
    </row>
    <row r="629" spans="3:3" ht="15.75" customHeight="1">
      <c r="C629" s="23"/>
    </row>
    <row r="630" spans="3:3" ht="15.75" customHeight="1">
      <c r="C630" s="23"/>
    </row>
    <row r="631" spans="3:3" ht="15.75" customHeight="1">
      <c r="C631" s="23"/>
    </row>
    <row r="632" spans="3:3" ht="15.75" customHeight="1">
      <c r="C632" s="23"/>
    </row>
    <row r="633" spans="3:3" ht="15.75" customHeight="1">
      <c r="C633" s="23"/>
    </row>
    <row r="634" spans="3:3" ht="15.75" customHeight="1">
      <c r="C634" s="23"/>
    </row>
    <row r="635" spans="3:3" ht="15.75" customHeight="1">
      <c r="C635" s="23"/>
    </row>
    <row r="636" spans="3:3" ht="15.75" customHeight="1">
      <c r="C636" s="23"/>
    </row>
    <row r="637" spans="3:3" ht="15.75" customHeight="1">
      <c r="C637" s="23"/>
    </row>
    <row r="638" spans="3:3" ht="15.75" customHeight="1">
      <c r="C638" s="23"/>
    </row>
    <row r="639" spans="3:3" ht="15.75" customHeight="1">
      <c r="C639" s="23"/>
    </row>
    <row r="640" spans="3:3" ht="15.75" customHeight="1">
      <c r="C640" s="23"/>
    </row>
    <row r="641" spans="3:3" ht="15.75" customHeight="1">
      <c r="C641" s="23"/>
    </row>
    <row r="642" spans="3:3" ht="15.75" customHeight="1">
      <c r="C642" s="23"/>
    </row>
    <row r="643" spans="3:3" ht="15.75" customHeight="1">
      <c r="C643" s="23"/>
    </row>
    <row r="644" spans="3:3" ht="15.75" customHeight="1">
      <c r="C644" s="23"/>
    </row>
    <row r="645" spans="3:3" ht="15.75" customHeight="1">
      <c r="C645" s="23"/>
    </row>
    <row r="646" spans="3:3" ht="15.75" customHeight="1">
      <c r="C646" s="23"/>
    </row>
    <row r="647" spans="3:3" ht="15.75" customHeight="1">
      <c r="C647" s="23"/>
    </row>
    <row r="648" spans="3:3" ht="15.75" customHeight="1">
      <c r="C648" s="23"/>
    </row>
    <row r="649" spans="3:3" ht="15.75" customHeight="1">
      <c r="C649" s="23"/>
    </row>
    <row r="650" spans="3:3" ht="15.75" customHeight="1">
      <c r="C650" s="23"/>
    </row>
    <row r="651" spans="3:3" ht="15.75" customHeight="1">
      <c r="C651" s="23"/>
    </row>
    <row r="652" spans="3:3" ht="15.75" customHeight="1">
      <c r="C652" s="23"/>
    </row>
    <row r="653" spans="3:3" ht="15.75" customHeight="1">
      <c r="C653" s="23"/>
    </row>
    <row r="654" spans="3:3" ht="15.75" customHeight="1">
      <c r="C654" s="23"/>
    </row>
    <row r="655" spans="3:3" ht="15.75" customHeight="1">
      <c r="C655" s="23"/>
    </row>
    <row r="656" spans="3:3" ht="15.75" customHeight="1">
      <c r="C656" s="23"/>
    </row>
    <row r="657" spans="3:3" ht="15.75" customHeight="1">
      <c r="C657" s="23"/>
    </row>
    <row r="658" spans="3:3" ht="15.75" customHeight="1">
      <c r="C658" s="23"/>
    </row>
    <row r="659" spans="3:3" ht="15.75" customHeight="1">
      <c r="C659" s="23"/>
    </row>
    <row r="660" spans="3:3" ht="15.75" customHeight="1">
      <c r="C660" s="23"/>
    </row>
    <row r="661" spans="3:3" ht="15.75" customHeight="1">
      <c r="C661" s="23"/>
    </row>
    <row r="662" spans="3:3" ht="15.75" customHeight="1">
      <c r="C662" s="23"/>
    </row>
    <row r="663" spans="3:3" ht="15.75" customHeight="1">
      <c r="C663" s="23"/>
    </row>
    <row r="664" spans="3:3" ht="15.75" customHeight="1">
      <c r="C664" s="23"/>
    </row>
    <row r="665" spans="3:3" ht="15.75" customHeight="1">
      <c r="C665" s="23"/>
    </row>
    <row r="666" spans="3:3" ht="15.75" customHeight="1">
      <c r="C666" s="23"/>
    </row>
    <row r="667" spans="3:3" ht="15.75" customHeight="1">
      <c r="C667" s="23"/>
    </row>
    <row r="668" spans="3:3" ht="15.75" customHeight="1">
      <c r="C668" s="23"/>
    </row>
    <row r="669" spans="3:3" ht="15.75" customHeight="1">
      <c r="C669" s="23"/>
    </row>
    <row r="670" spans="3:3" ht="15.75" customHeight="1">
      <c r="C670" s="23"/>
    </row>
    <row r="671" spans="3:3" ht="15.75" customHeight="1">
      <c r="C671" s="23"/>
    </row>
    <row r="672" spans="3:3" ht="15.75" customHeight="1">
      <c r="C672" s="23"/>
    </row>
    <row r="673" spans="3:3" ht="15.75" customHeight="1">
      <c r="C673" s="23"/>
    </row>
    <row r="674" spans="3:3" ht="15.75" customHeight="1">
      <c r="C674" s="23"/>
    </row>
    <row r="675" spans="3:3" ht="15.75" customHeight="1">
      <c r="C675" s="23"/>
    </row>
    <row r="676" spans="3:3" ht="15.75" customHeight="1">
      <c r="C676" s="23"/>
    </row>
    <row r="677" spans="3:3" ht="15.75" customHeight="1">
      <c r="C677" s="23"/>
    </row>
    <row r="678" spans="3:3" ht="15.75" customHeight="1">
      <c r="C678" s="23"/>
    </row>
    <row r="679" spans="3:3" ht="15.75" customHeight="1">
      <c r="C679" s="23"/>
    </row>
    <row r="680" spans="3:3" ht="15.75" customHeight="1">
      <c r="C680" s="23"/>
    </row>
    <row r="681" spans="3:3" ht="15.75" customHeight="1">
      <c r="C681" s="23"/>
    </row>
    <row r="682" spans="3:3" ht="15.75" customHeight="1">
      <c r="C682" s="23"/>
    </row>
    <row r="683" spans="3:3" ht="15.75" customHeight="1">
      <c r="C683" s="23"/>
    </row>
    <row r="684" spans="3:3" ht="15.75" customHeight="1">
      <c r="C684" s="23"/>
    </row>
    <row r="685" spans="3:3" ht="15.75" customHeight="1">
      <c r="C685" s="23"/>
    </row>
    <row r="686" spans="3:3" ht="15.75" customHeight="1">
      <c r="C686" s="23"/>
    </row>
    <row r="687" spans="3:3" ht="15.75" customHeight="1">
      <c r="C687" s="23"/>
    </row>
    <row r="688" spans="3:3" ht="15.75" customHeight="1">
      <c r="C688" s="23"/>
    </row>
    <row r="689" spans="3:3" ht="15.75" customHeight="1">
      <c r="C689" s="23"/>
    </row>
    <row r="690" spans="3:3" ht="15.75" customHeight="1">
      <c r="C690" s="23"/>
    </row>
    <row r="691" spans="3:3" ht="15.75" customHeight="1">
      <c r="C691" s="23"/>
    </row>
    <row r="692" spans="3:3" ht="15.75" customHeight="1">
      <c r="C692" s="23"/>
    </row>
    <row r="693" spans="3:3" ht="15.75" customHeight="1">
      <c r="C693" s="23"/>
    </row>
    <row r="694" spans="3:3" ht="15.75" customHeight="1">
      <c r="C694" s="23"/>
    </row>
    <row r="695" spans="3:3" ht="15.75" customHeight="1">
      <c r="C695" s="23"/>
    </row>
    <row r="696" spans="3:3" ht="15.75" customHeight="1">
      <c r="C696" s="23"/>
    </row>
    <row r="697" spans="3:3" ht="15.75" customHeight="1">
      <c r="C697" s="23"/>
    </row>
    <row r="698" spans="3:3" ht="15.75" customHeight="1">
      <c r="C698" s="23"/>
    </row>
    <row r="699" spans="3:3" ht="15.75" customHeight="1">
      <c r="C699" s="23"/>
    </row>
    <row r="700" spans="3:3" ht="15.75" customHeight="1">
      <c r="C700" s="23"/>
    </row>
    <row r="701" spans="3:3" ht="15.75" customHeight="1">
      <c r="C701" s="23"/>
    </row>
    <row r="702" spans="3:3" ht="15.75" customHeight="1">
      <c r="C702" s="23"/>
    </row>
    <row r="703" spans="3:3" ht="15.75" customHeight="1">
      <c r="C703" s="23"/>
    </row>
    <row r="704" spans="3:3" ht="15.75" customHeight="1">
      <c r="C704" s="23"/>
    </row>
    <row r="705" spans="3:3" ht="15.75" customHeight="1">
      <c r="C705" s="23"/>
    </row>
    <row r="706" spans="3:3" ht="15.75" customHeight="1">
      <c r="C706" s="23"/>
    </row>
    <row r="707" spans="3:3" ht="15.75" customHeight="1">
      <c r="C707" s="23"/>
    </row>
    <row r="708" spans="3:3" ht="15.75" customHeight="1">
      <c r="C708" s="23"/>
    </row>
    <row r="709" spans="3:3" ht="15.75" customHeight="1">
      <c r="C709" s="23"/>
    </row>
    <row r="710" spans="3:3" ht="15.75" customHeight="1">
      <c r="C710" s="23"/>
    </row>
    <row r="711" spans="3:3" ht="15.75" customHeight="1">
      <c r="C711" s="23"/>
    </row>
    <row r="712" spans="3:3" ht="15.75" customHeight="1">
      <c r="C712" s="23"/>
    </row>
    <row r="713" spans="3:3" ht="15.75" customHeight="1">
      <c r="C713" s="23"/>
    </row>
    <row r="714" spans="3:3" ht="15.75" customHeight="1">
      <c r="C714" s="23"/>
    </row>
    <row r="715" spans="3:3" ht="15.75" customHeight="1">
      <c r="C715" s="23"/>
    </row>
    <row r="716" spans="3:3" ht="15.75" customHeight="1">
      <c r="C716" s="23"/>
    </row>
    <row r="717" spans="3:3" ht="15.75" customHeight="1">
      <c r="C717" s="23"/>
    </row>
    <row r="718" spans="3:3" ht="15.75" customHeight="1">
      <c r="C718" s="23"/>
    </row>
    <row r="719" spans="3:3" ht="15.75" customHeight="1">
      <c r="C719" s="23"/>
    </row>
    <row r="720" spans="3:3" ht="15.75" customHeight="1">
      <c r="C720" s="23"/>
    </row>
    <row r="721" spans="3:3" ht="15.75" customHeight="1">
      <c r="C721" s="23"/>
    </row>
    <row r="722" spans="3:3" ht="15.75" customHeight="1">
      <c r="C722" s="23"/>
    </row>
    <row r="723" spans="3:3" ht="15.75" customHeight="1">
      <c r="C723" s="23"/>
    </row>
    <row r="724" spans="3:3" ht="15.75" customHeight="1">
      <c r="C724" s="23"/>
    </row>
    <row r="725" spans="3:3" ht="15.75" customHeight="1">
      <c r="C725" s="23"/>
    </row>
    <row r="726" spans="3:3" ht="15.75" customHeight="1">
      <c r="C726" s="23"/>
    </row>
    <row r="727" spans="3:3" ht="15.75" customHeight="1">
      <c r="C727" s="23"/>
    </row>
    <row r="728" spans="3:3" ht="15.75" customHeight="1">
      <c r="C728" s="23"/>
    </row>
    <row r="729" spans="3:3" ht="15.75" customHeight="1">
      <c r="C729" s="23"/>
    </row>
    <row r="730" spans="3:3" ht="15.75" customHeight="1">
      <c r="C730" s="23"/>
    </row>
    <row r="731" spans="3:3" ht="15.75" customHeight="1">
      <c r="C731" s="23"/>
    </row>
    <row r="732" spans="3:3" ht="15.75" customHeight="1">
      <c r="C732" s="23"/>
    </row>
    <row r="733" spans="3:3" ht="15.75" customHeight="1">
      <c r="C733" s="23"/>
    </row>
    <row r="734" spans="3:3" ht="15.75" customHeight="1">
      <c r="C734" s="23"/>
    </row>
    <row r="735" spans="3:3" ht="15.75" customHeight="1">
      <c r="C735" s="23"/>
    </row>
    <row r="736" spans="3:3" ht="15.75" customHeight="1">
      <c r="C736" s="23"/>
    </row>
    <row r="737" spans="3:3" ht="15.75" customHeight="1">
      <c r="C737" s="23"/>
    </row>
    <row r="738" spans="3:3" ht="15.75" customHeight="1">
      <c r="C738" s="23"/>
    </row>
    <row r="739" spans="3:3" ht="15.75" customHeight="1">
      <c r="C739" s="23"/>
    </row>
    <row r="740" spans="3:3" ht="15.75" customHeight="1">
      <c r="C740" s="23"/>
    </row>
    <row r="741" spans="3:3" ht="15.75" customHeight="1">
      <c r="C741" s="23"/>
    </row>
    <row r="742" spans="3:3" ht="15.75" customHeight="1">
      <c r="C742" s="23"/>
    </row>
    <row r="743" spans="3:3" ht="15.75" customHeight="1">
      <c r="C743" s="23"/>
    </row>
    <row r="744" spans="3:3" ht="15.75" customHeight="1">
      <c r="C744" s="23"/>
    </row>
    <row r="745" spans="3:3" ht="15.75" customHeight="1">
      <c r="C745" s="23"/>
    </row>
    <row r="746" spans="3:3" ht="15.75" customHeight="1">
      <c r="C746" s="23"/>
    </row>
    <row r="747" spans="3:3" ht="15.75" customHeight="1">
      <c r="C747" s="23"/>
    </row>
    <row r="748" spans="3:3" ht="15.75" customHeight="1">
      <c r="C748" s="23"/>
    </row>
    <row r="749" spans="3:3" ht="15.75" customHeight="1">
      <c r="C749" s="23"/>
    </row>
    <row r="750" spans="3:3" ht="15.75" customHeight="1">
      <c r="C750" s="23"/>
    </row>
    <row r="751" spans="3:3" ht="15.75" customHeight="1">
      <c r="C751" s="23"/>
    </row>
    <row r="752" spans="3:3" ht="15.75" customHeight="1">
      <c r="C752" s="23"/>
    </row>
    <row r="753" spans="3:3" ht="15.75" customHeight="1">
      <c r="C753" s="23"/>
    </row>
    <row r="754" spans="3:3" ht="15.75" customHeight="1">
      <c r="C754" s="23"/>
    </row>
    <row r="755" spans="3:3" ht="15.75" customHeight="1">
      <c r="C755" s="23"/>
    </row>
    <row r="756" spans="3:3" ht="15.75" customHeight="1">
      <c r="C756" s="23"/>
    </row>
    <row r="757" spans="3:3" ht="15.75" customHeight="1">
      <c r="C757" s="23"/>
    </row>
    <row r="758" spans="3:3" ht="15.75" customHeight="1">
      <c r="C758" s="23"/>
    </row>
    <row r="759" spans="3:3" ht="15.75" customHeight="1">
      <c r="C759" s="23"/>
    </row>
    <row r="760" spans="3:3" ht="15.75" customHeight="1">
      <c r="C760" s="23"/>
    </row>
    <row r="761" spans="3:3" ht="15.75" customHeight="1">
      <c r="C761" s="23"/>
    </row>
    <row r="762" spans="3:3" ht="15.75" customHeight="1">
      <c r="C762" s="23"/>
    </row>
    <row r="763" spans="3:3" ht="15.75" customHeight="1">
      <c r="C763" s="23"/>
    </row>
    <row r="764" spans="3:3" ht="15.75" customHeight="1">
      <c r="C764" s="23"/>
    </row>
    <row r="765" spans="3:3" ht="15.75" customHeight="1">
      <c r="C765" s="23"/>
    </row>
    <row r="766" spans="3:3" ht="15.75" customHeight="1">
      <c r="C766" s="23"/>
    </row>
    <row r="767" spans="3:3" ht="15.75" customHeight="1">
      <c r="C767" s="23"/>
    </row>
    <row r="768" spans="3:3" ht="15.75" customHeight="1">
      <c r="C768" s="23"/>
    </row>
    <row r="769" spans="3:3" ht="15.75" customHeight="1">
      <c r="C769" s="23"/>
    </row>
    <row r="770" spans="3:3" ht="15.75" customHeight="1">
      <c r="C770" s="23"/>
    </row>
    <row r="771" spans="3:3" ht="15.75" customHeight="1">
      <c r="C771" s="23"/>
    </row>
    <row r="772" spans="3:3" ht="15.75" customHeight="1">
      <c r="C772" s="23"/>
    </row>
    <row r="773" spans="3:3" ht="15.75" customHeight="1">
      <c r="C773" s="23"/>
    </row>
    <row r="774" spans="3:3" ht="15.75" customHeight="1">
      <c r="C774" s="23"/>
    </row>
    <row r="775" spans="3:3" ht="15.75" customHeight="1">
      <c r="C775" s="23"/>
    </row>
    <row r="776" spans="3:3" ht="15.75" customHeight="1">
      <c r="C776" s="23"/>
    </row>
    <row r="777" spans="3:3" ht="15.75" customHeight="1">
      <c r="C777" s="23"/>
    </row>
    <row r="778" spans="3:3" ht="15.75" customHeight="1">
      <c r="C778" s="23"/>
    </row>
    <row r="779" spans="3:3" ht="15.75" customHeight="1">
      <c r="C779" s="23"/>
    </row>
    <row r="780" spans="3:3" ht="15.75" customHeight="1">
      <c r="C780" s="23"/>
    </row>
    <row r="781" spans="3:3" ht="15.75" customHeight="1">
      <c r="C781" s="23"/>
    </row>
    <row r="782" spans="3:3" ht="15.75" customHeight="1">
      <c r="C782" s="23"/>
    </row>
    <row r="783" spans="3:3" ht="15.75" customHeight="1">
      <c r="C783" s="23"/>
    </row>
    <row r="784" spans="3:3" ht="15.75" customHeight="1">
      <c r="C784" s="23"/>
    </row>
    <row r="785" spans="3:3" ht="15.75" customHeight="1">
      <c r="C785" s="23"/>
    </row>
    <row r="786" spans="3:3" ht="15.75" customHeight="1">
      <c r="C786" s="23"/>
    </row>
    <row r="787" spans="3:3" ht="15.75" customHeight="1">
      <c r="C787" s="23"/>
    </row>
    <row r="788" spans="3:3" ht="15.75" customHeight="1">
      <c r="C788" s="23"/>
    </row>
    <row r="789" spans="3:3" ht="15.75" customHeight="1">
      <c r="C789" s="23"/>
    </row>
    <row r="790" spans="3:3" ht="15.75" customHeight="1">
      <c r="C790" s="23"/>
    </row>
    <row r="791" spans="3:3" ht="15.75" customHeight="1">
      <c r="C791" s="23"/>
    </row>
    <row r="792" spans="3:3" ht="15.75" customHeight="1">
      <c r="C792" s="23"/>
    </row>
    <row r="793" spans="3:3" ht="15.75" customHeight="1">
      <c r="C793" s="23"/>
    </row>
    <row r="794" spans="3:3" ht="15.75" customHeight="1">
      <c r="C794" s="23"/>
    </row>
    <row r="795" spans="3:3" ht="15.75" customHeight="1">
      <c r="C795" s="23"/>
    </row>
    <row r="796" spans="3:3" ht="15.75" customHeight="1">
      <c r="C796" s="23"/>
    </row>
    <row r="797" spans="3:3" ht="15.75" customHeight="1">
      <c r="C797" s="23"/>
    </row>
    <row r="798" spans="3:3" ht="15.75" customHeight="1">
      <c r="C798" s="23"/>
    </row>
    <row r="799" spans="3:3" ht="15.75" customHeight="1">
      <c r="C799" s="23"/>
    </row>
    <row r="800" spans="3:3" ht="15.75" customHeight="1">
      <c r="C800" s="23"/>
    </row>
    <row r="801" spans="3:3" ht="15.75" customHeight="1">
      <c r="C801" s="23"/>
    </row>
    <row r="802" spans="3:3" ht="15.75" customHeight="1">
      <c r="C802" s="23"/>
    </row>
    <row r="803" spans="3:3" ht="15.75" customHeight="1">
      <c r="C803" s="23"/>
    </row>
    <row r="804" spans="3:3" ht="15.75" customHeight="1">
      <c r="C804" s="23"/>
    </row>
    <row r="805" spans="3:3" ht="15.75" customHeight="1">
      <c r="C805" s="23"/>
    </row>
    <row r="806" spans="3:3" ht="15.75" customHeight="1">
      <c r="C806" s="23"/>
    </row>
    <row r="807" spans="3:3" ht="15.75" customHeight="1">
      <c r="C807" s="23"/>
    </row>
    <row r="808" spans="3:3" ht="15.75" customHeight="1">
      <c r="C808" s="23"/>
    </row>
    <row r="809" spans="3:3" ht="15.75" customHeight="1">
      <c r="C809" s="23"/>
    </row>
    <row r="810" spans="3:3" ht="15.75" customHeight="1">
      <c r="C810" s="23"/>
    </row>
    <row r="811" spans="3:3" ht="15.75" customHeight="1">
      <c r="C811" s="23"/>
    </row>
    <row r="812" spans="3:3" ht="15.75" customHeight="1">
      <c r="C812" s="23"/>
    </row>
    <row r="813" spans="3:3" ht="15.75" customHeight="1">
      <c r="C813" s="23"/>
    </row>
    <row r="814" spans="3:3" ht="15.75" customHeight="1">
      <c r="C814" s="23"/>
    </row>
    <row r="815" spans="3:3" ht="15.75" customHeight="1">
      <c r="C815" s="23"/>
    </row>
    <row r="816" spans="3:3" ht="15.75" customHeight="1">
      <c r="C816" s="23"/>
    </row>
    <row r="817" spans="3:3" ht="15.75" customHeight="1">
      <c r="C817" s="23"/>
    </row>
    <row r="818" spans="3:3" ht="15.75" customHeight="1">
      <c r="C818" s="23"/>
    </row>
    <row r="819" spans="3:3" ht="15.75" customHeight="1">
      <c r="C819" s="23"/>
    </row>
    <row r="820" spans="3:3" ht="15.75" customHeight="1">
      <c r="C820" s="23"/>
    </row>
    <row r="821" spans="3:3" ht="15.75" customHeight="1">
      <c r="C821" s="23"/>
    </row>
    <row r="822" spans="3:3" ht="15.75" customHeight="1">
      <c r="C822" s="23"/>
    </row>
    <row r="823" spans="3:3" ht="15.75" customHeight="1">
      <c r="C823" s="23"/>
    </row>
    <row r="824" spans="3:3" ht="15.75" customHeight="1">
      <c r="C824" s="23"/>
    </row>
    <row r="825" spans="3:3" ht="15.75" customHeight="1">
      <c r="C825" s="23"/>
    </row>
    <row r="826" spans="3:3" ht="15.75" customHeight="1">
      <c r="C826" s="23"/>
    </row>
    <row r="827" spans="3:3" ht="15.75" customHeight="1">
      <c r="C827" s="23"/>
    </row>
    <row r="828" spans="3:3" ht="15.75" customHeight="1">
      <c r="C828" s="23"/>
    </row>
    <row r="829" spans="3:3" ht="15.75" customHeight="1">
      <c r="C829" s="23"/>
    </row>
    <row r="830" spans="3:3" ht="15.75" customHeight="1">
      <c r="C830" s="23"/>
    </row>
    <row r="831" spans="3:3" ht="15.75" customHeight="1">
      <c r="C831" s="23"/>
    </row>
    <row r="832" spans="3:3" ht="15.75" customHeight="1">
      <c r="C832" s="23"/>
    </row>
    <row r="833" spans="3:3" ht="15.75" customHeight="1">
      <c r="C833" s="23"/>
    </row>
    <row r="834" spans="3:3" ht="15.75" customHeight="1">
      <c r="C834" s="23"/>
    </row>
    <row r="835" spans="3:3" ht="15.75" customHeight="1">
      <c r="C835" s="23"/>
    </row>
    <row r="836" spans="3:3" ht="15.75" customHeight="1">
      <c r="C836" s="23"/>
    </row>
    <row r="837" spans="3:3" ht="15.75" customHeight="1">
      <c r="C837" s="23"/>
    </row>
    <row r="838" spans="3:3" ht="15.75" customHeight="1">
      <c r="C838" s="23"/>
    </row>
    <row r="839" spans="3:3" ht="15.75" customHeight="1">
      <c r="C839" s="23"/>
    </row>
    <row r="840" spans="3:3" ht="15.75" customHeight="1">
      <c r="C840" s="23"/>
    </row>
    <row r="841" spans="3:3" ht="15.75" customHeight="1">
      <c r="C841" s="23"/>
    </row>
    <row r="842" spans="3:3" ht="15.75" customHeight="1">
      <c r="C842" s="23"/>
    </row>
    <row r="843" spans="3:3" ht="15.75" customHeight="1">
      <c r="C843" s="23"/>
    </row>
    <row r="844" spans="3:3" ht="15.75" customHeight="1">
      <c r="C844" s="23"/>
    </row>
    <row r="845" spans="3:3" ht="15.75" customHeight="1">
      <c r="C845" s="23"/>
    </row>
    <row r="846" spans="3:3" ht="15.75" customHeight="1">
      <c r="C846" s="23"/>
    </row>
    <row r="847" spans="3:3" ht="15.75" customHeight="1">
      <c r="C847" s="23"/>
    </row>
    <row r="848" spans="3:3" ht="15.75" customHeight="1">
      <c r="C848" s="23"/>
    </row>
    <row r="849" spans="3:3" ht="15.75" customHeight="1">
      <c r="C849" s="23"/>
    </row>
    <row r="850" spans="3:3" ht="15.75" customHeight="1">
      <c r="C850" s="23"/>
    </row>
    <row r="851" spans="3:3" ht="15.75" customHeight="1">
      <c r="C851" s="23"/>
    </row>
    <row r="852" spans="3:3" ht="15.75" customHeight="1">
      <c r="C852" s="23"/>
    </row>
    <row r="853" spans="3:3" ht="15.75" customHeight="1">
      <c r="C853" s="23"/>
    </row>
    <row r="854" spans="3:3" ht="15.75" customHeight="1">
      <c r="C854" s="23"/>
    </row>
    <row r="855" spans="3:3" ht="15.75" customHeight="1">
      <c r="C855" s="23"/>
    </row>
    <row r="856" spans="3:3" ht="15.75" customHeight="1">
      <c r="C856" s="23"/>
    </row>
    <row r="857" spans="3:3" ht="15.75" customHeight="1">
      <c r="C857" s="23"/>
    </row>
    <row r="858" spans="3:3" ht="15.75" customHeight="1">
      <c r="C858" s="23"/>
    </row>
    <row r="859" spans="3:3" ht="15.75" customHeight="1">
      <c r="C859" s="23"/>
    </row>
    <row r="860" spans="3:3" ht="15.75" customHeight="1">
      <c r="C860" s="23"/>
    </row>
    <row r="861" spans="3:3" ht="15.75" customHeight="1">
      <c r="C861" s="23"/>
    </row>
    <row r="862" spans="3:3" ht="15.75" customHeight="1">
      <c r="C862" s="23"/>
    </row>
    <row r="863" spans="3:3" ht="15.75" customHeight="1">
      <c r="C863" s="23"/>
    </row>
    <row r="864" spans="3:3" ht="15.75" customHeight="1">
      <c r="C864" s="23"/>
    </row>
    <row r="865" spans="3:3" ht="15.75" customHeight="1">
      <c r="C865" s="23"/>
    </row>
    <row r="866" spans="3:3" ht="15.75" customHeight="1">
      <c r="C866" s="23"/>
    </row>
    <row r="867" spans="3:3" ht="15.75" customHeight="1">
      <c r="C867" s="23"/>
    </row>
    <row r="868" spans="3:3" ht="15.75" customHeight="1">
      <c r="C868" s="23"/>
    </row>
    <row r="869" spans="3:3" ht="15.75" customHeight="1">
      <c r="C869" s="23"/>
    </row>
    <row r="870" spans="3:3" ht="15.75" customHeight="1">
      <c r="C870" s="23"/>
    </row>
    <row r="871" spans="3:3" ht="15.75" customHeight="1">
      <c r="C871" s="23"/>
    </row>
    <row r="872" spans="3:3" ht="15.75" customHeight="1">
      <c r="C872" s="23"/>
    </row>
    <row r="873" spans="3:3" ht="15.75" customHeight="1">
      <c r="C873" s="23"/>
    </row>
    <row r="874" spans="3:3" ht="15.75" customHeight="1">
      <c r="C874" s="23"/>
    </row>
    <row r="875" spans="3:3" ht="15.75" customHeight="1">
      <c r="C875" s="23"/>
    </row>
    <row r="876" spans="3:3" ht="15.75" customHeight="1">
      <c r="C876" s="23"/>
    </row>
    <row r="877" spans="3:3" ht="15.75" customHeight="1">
      <c r="C877" s="23"/>
    </row>
    <row r="878" spans="3:3" ht="15.75" customHeight="1">
      <c r="C878" s="23"/>
    </row>
    <row r="879" spans="3:3" ht="15.75" customHeight="1">
      <c r="C879" s="23"/>
    </row>
    <row r="880" spans="3:3" ht="15.75" customHeight="1">
      <c r="C880" s="23"/>
    </row>
    <row r="881" spans="3:3" ht="15.75" customHeight="1">
      <c r="C881" s="23"/>
    </row>
    <row r="882" spans="3:3" ht="15.75" customHeight="1">
      <c r="C882" s="23"/>
    </row>
    <row r="883" spans="3:3" ht="15.75" customHeight="1">
      <c r="C883" s="23"/>
    </row>
    <row r="884" spans="3:3" ht="15.75" customHeight="1">
      <c r="C884" s="23"/>
    </row>
    <row r="885" spans="3:3" ht="15.75" customHeight="1">
      <c r="C885" s="23"/>
    </row>
    <row r="886" spans="3:3" ht="15.75" customHeight="1">
      <c r="C886" s="23"/>
    </row>
    <row r="887" spans="3:3" ht="15.75" customHeight="1">
      <c r="C887" s="23"/>
    </row>
    <row r="888" spans="3:3" ht="15.75" customHeight="1">
      <c r="C888" s="23"/>
    </row>
    <row r="889" spans="3:3" ht="15.75" customHeight="1">
      <c r="C889" s="23"/>
    </row>
    <row r="890" spans="3:3" ht="15.75" customHeight="1">
      <c r="C890" s="23"/>
    </row>
    <row r="891" spans="3:3" ht="15.75" customHeight="1">
      <c r="C891" s="23"/>
    </row>
    <row r="892" spans="3:3" ht="15.75" customHeight="1">
      <c r="C892" s="23"/>
    </row>
    <row r="893" spans="3:3" ht="15.75" customHeight="1">
      <c r="C893" s="23"/>
    </row>
    <row r="894" spans="3:3" ht="15.75" customHeight="1">
      <c r="C894" s="23"/>
    </row>
    <row r="895" spans="3:3" ht="15.75" customHeight="1">
      <c r="C895" s="23"/>
    </row>
    <row r="896" spans="3:3" ht="15.75" customHeight="1">
      <c r="C896" s="23"/>
    </row>
    <row r="897" spans="3:3" ht="15.75" customHeight="1">
      <c r="C897" s="23"/>
    </row>
    <row r="898" spans="3:3" ht="15.75" customHeight="1">
      <c r="C898" s="23"/>
    </row>
    <row r="899" spans="3:3" ht="15.75" customHeight="1">
      <c r="C899" s="23"/>
    </row>
    <row r="900" spans="3:3" ht="15.75" customHeight="1">
      <c r="C900" s="23"/>
    </row>
    <row r="901" spans="3:3" ht="15.75" customHeight="1">
      <c r="C901" s="23"/>
    </row>
    <row r="902" spans="3:3" ht="15.75" customHeight="1">
      <c r="C902" s="23"/>
    </row>
    <row r="903" spans="3:3" ht="15.75" customHeight="1">
      <c r="C903" s="23"/>
    </row>
    <row r="904" spans="3:3" ht="15.75" customHeight="1">
      <c r="C904" s="23"/>
    </row>
    <row r="905" spans="3:3" ht="15.75" customHeight="1">
      <c r="C905" s="23"/>
    </row>
    <row r="906" spans="3:3" ht="15.75" customHeight="1">
      <c r="C906" s="23"/>
    </row>
    <row r="907" spans="3:3" ht="15.75" customHeight="1">
      <c r="C907" s="23"/>
    </row>
    <row r="908" spans="3:3" ht="15.75" customHeight="1">
      <c r="C908" s="23"/>
    </row>
    <row r="909" spans="3:3" ht="15.75" customHeight="1">
      <c r="C909" s="23"/>
    </row>
    <row r="910" spans="3:3" ht="15.75" customHeight="1">
      <c r="C910" s="23"/>
    </row>
    <row r="911" spans="3:3" ht="15.75" customHeight="1">
      <c r="C911" s="23"/>
    </row>
    <row r="912" spans="3:3" ht="15.75" customHeight="1">
      <c r="C912" s="23"/>
    </row>
    <row r="913" spans="3:3" ht="15.75" customHeight="1">
      <c r="C913" s="23"/>
    </row>
    <row r="914" spans="3:3" ht="15.75" customHeight="1">
      <c r="C914" s="23"/>
    </row>
    <row r="915" spans="3:3" ht="15.75" customHeight="1">
      <c r="C915" s="23"/>
    </row>
    <row r="916" spans="3:3" ht="15.75" customHeight="1">
      <c r="C916" s="23"/>
    </row>
    <row r="917" spans="3:3" ht="15.75" customHeight="1">
      <c r="C917" s="23"/>
    </row>
    <row r="918" spans="3:3" ht="15.75" customHeight="1">
      <c r="C918" s="23"/>
    </row>
    <row r="919" spans="3:3" ht="15.75" customHeight="1">
      <c r="C919" s="23"/>
    </row>
    <row r="920" spans="3:3" ht="15.75" customHeight="1">
      <c r="C920" s="23"/>
    </row>
    <row r="921" spans="3:3" ht="15.75" customHeight="1">
      <c r="C921" s="23"/>
    </row>
    <row r="922" spans="3:3" ht="15.75" customHeight="1">
      <c r="C922" s="23"/>
    </row>
    <row r="923" spans="3:3" ht="15.75" customHeight="1">
      <c r="C923" s="23"/>
    </row>
    <row r="924" spans="3:3" ht="15.75" customHeight="1">
      <c r="C924" s="23"/>
    </row>
    <row r="925" spans="3:3" ht="15.75" customHeight="1">
      <c r="C925" s="23"/>
    </row>
    <row r="926" spans="3:3" ht="15.75" customHeight="1">
      <c r="C926" s="23"/>
    </row>
    <row r="927" spans="3:3" ht="15.75" customHeight="1">
      <c r="C927" s="23"/>
    </row>
    <row r="928" spans="3:3" ht="15.75" customHeight="1">
      <c r="C928" s="23"/>
    </row>
    <row r="929" spans="3:3" ht="15.75" customHeight="1">
      <c r="C929" s="23"/>
    </row>
    <row r="930" spans="3:3" ht="15.75" customHeight="1">
      <c r="C930" s="23"/>
    </row>
    <row r="931" spans="3:3" ht="15.75" customHeight="1">
      <c r="C931" s="23"/>
    </row>
    <row r="932" spans="3:3" ht="15.75" customHeight="1">
      <c r="C932" s="23"/>
    </row>
    <row r="933" spans="3:3" ht="15.75" customHeight="1">
      <c r="C933" s="23"/>
    </row>
    <row r="934" spans="3:3" ht="15.75" customHeight="1">
      <c r="C934" s="23"/>
    </row>
    <row r="935" spans="3:3" ht="15.75" customHeight="1">
      <c r="C935" s="23"/>
    </row>
    <row r="936" spans="3:3" ht="15.75" customHeight="1">
      <c r="C936" s="23"/>
    </row>
    <row r="937" spans="3:3" ht="15.75" customHeight="1">
      <c r="C937" s="23"/>
    </row>
    <row r="938" spans="3:3" ht="15.75" customHeight="1">
      <c r="C938" s="23"/>
    </row>
    <row r="939" spans="3:3" ht="15.75" customHeight="1">
      <c r="C939" s="23"/>
    </row>
    <row r="940" spans="3:3" ht="15.75" customHeight="1">
      <c r="C940" s="23"/>
    </row>
    <row r="941" spans="3:3" ht="15.75" customHeight="1">
      <c r="C941" s="23"/>
    </row>
    <row r="942" spans="3:3" ht="15.75" customHeight="1">
      <c r="C942" s="23"/>
    </row>
    <row r="943" spans="3:3" ht="15.75" customHeight="1">
      <c r="C943" s="23"/>
    </row>
    <row r="944" spans="3:3" ht="15.75" customHeight="1">
      <c r="C944" s="23"/>
    </row>
    <row r="945" spans="3:3" ht="15.75" customHeight="1">
      <c r="C945" s="23"/>
    </row>
    <row r="946" spans="3:3" ht="15.75" customHeight="1">
      <c r="C946" s="23"/>
    </row>
    <row r="947" spans="3:3" ht="15.75" customHeight="1">
      <c r="C947" s="23"/>
    </row>
    <row r="948" spans="3:3" ht="15.75" customHeight="1">
      <c r="C948" s="23"/>
    </row>
    <row r="949" spans="3:3" ht="15.75" customHeight="1">
      <c r="C949" s="23"/>
    </row>
    <row r="950" spans="3:3" ht="15.75" customHeight="1">
      <c r="C950" s="23"/>
    </row>
    <row r="951" spans="3:3" ht="15.75" customHeight="1">
      <c r="C951" s="23"/>
    </row>
    <row r="952" spans="3:3" ht="15.75" customHeight="1">
      <c r="C952" s="23"/>
    </row>
    <row r="953" spans="3:3" ht="15.75" customHeight="1">
      <c r="C953" s="23"/>
    </row>
    <row r="954" spans="3:3" ht="15.75" customHeight="1">
      <c r="C954" s="23"/>
    </row>
    <row r="955" spans="3:3" ht="15.75" customHeight="1">
      <c r="C955" s="23"/>
    </row>
    <row r="956" spans="3:3" ht="15.75" customHeight="1">
      <c r="C956" s="23"/>
    </row>
    <row r="957" spans="3:3" ht="15.75" customHeight="1">
      <c r="C957" s="23"/>
    </row>
    <row r="958" spans="3:3" ht="15.75" customHeight="1">
      <c r="C958" s="23"/>
    </row>
    <row r="959" spans="3:3" ht="15.75" customHeight="1">
      <c r="C959" s="23"/>
    </row>
    <row r="960" spans="3:3" ht="15.75" customHeight="1">
      <c r="C960" s="23"/>
    </row>
    <row r="961" spans="3:3" ht="15.75" customHeight="1">
      <c r="C961" s="23"/>
    </row>
    <row r="962" spans="3:3" ht="15.75" customHeight="1">
      <c r="C962" s="23"/>
    </row>
    <row r="963" spans="3:3" ht="15.75" customHeight="1">
      <c r="C963" s="23"/>
    </row>
    <row r="964" spans="3:3" ht="15.75" customHeight="1">
      <c r="C964" s="23"/>
    </row>
    <row r="965" spans="3:3" ht="15.75" customHeight="1">
      <c r="C965" s="23"/>
    </row>
    <row r="966" spans="3:3" ht="15.75" customHeight="1">
      <c r="C966" s="23"/>
    </row>
    <row r="967" spans="3:3" ht="15.75" customHeight="1">
      <c r="C967" s="23"/>
    </row>
    <row r="968" spans="3:3" ht="15.75" customHeight="1">
      <c r="C968" s="23"/>
    </row>
    <row r="969" spans="3:3" ht="15.75" customHeight="1">
      <c r="C969" s="23"/>
    </row>
    <row r="970" spans="3:3" ht="15.75" customHeight="1">
      <c r="C970" s="23"/>
    </row>
    <row r="971" spans="3:3" ht="15.75" customHeight="1">
      <c r="C971" s="23"/>
    </row>
    <row r="972" spans="3:3" ht="15.75" customHeight="1">
      <c r="C972" s="23"/>
    </row>
    <row r="973" spans="3:3" ht="15.75" customHeight="1">
      <c r="C973" s="23"/>
    </row>
    <row r="974" spans="3:3" ht="15.75" customHeight="1">
      <c r="C974" s="23"/>
    </row>
    <row r="975" spans="3:3" ht="15.75" customHeight="1">
      <c r="C975" s="23"/>
    </row>
    <row r="976" spans="3:3" ht="15.75" customHeight="1">
      <c r="C976" s="23"/>
    </row>
    <row r="977" spans="3:3" ht="15.75" customHeight="1">
      <c r="C977" s="23"/>
    </row>
    <row r="978" spans="3:3" ht="15.75" customHeight="1">
      <c r="C978" s="23"/>
    </row>
    <row r="979" spans="3:3" ht="15.75" customHeight="1">
      <c r="C979" s="23"/>
    </row>
    <row r="980" spans="3:3" ht="15.75" customHeight="1">
      <c r="C980" s="23"/>
    </row>
    <row r="981" spans="3:3" ht="15.75" customHeight="1">
      <c r="C981" s="23"/>
    </row>
    <row r="982" spans="3:3" ht="15.75" customHeight="1">
      <c r="C982" s="23"/>
    </row>
    <row r="983" spans="3:3" ht="15.75" customHeight="1">
      <c r="C983" s="23"/>
    </row>
    <row r="984" spans="3:3" ht="15.75" customHeight="1">
      <c r="C984" s="23"/>
    </row>
    <row r="985" spans="3:3" ht="15.75" customHeight="1">
      <c r="C985" s="23"/>
    </row>
    <row r="986" spans="3:3" ht="15.75" customHeight="1">
      <c r="C986" s="23"/>
    </row>
    <row r="987" spans="3:3" ht="15.75" customHeight="1">
      <c r="C987" s="23"/>
    </row>
    <row r="988" spans="3:3" ht="15.75" customHeight="1">
      <c r="C988" s="23"/>
    </row>
    <row r="989" spans="3:3" ht="15.75" customHeight="1">
      <c r="C989" s="23"/>
    </row>
    <row r="990" spans="3:3" ht="15.75" customHeight="1">
      <c r="C990" s="23"/>
    </row>
    <row r="991" spans="3:3" ht="15.75" customHeight="1">
      <c r="C991" s="23"/>
    </row>
    <row r="992" spans="3:3" ht="15.75" customHeight="1">
      <c r="C992" s="23"/>
    </row>
    <row r="993" spans="3:3" ht="15.75" customHeight="1">
      <c r="C993" s="23"/>
    </row>
    <row r="994" spans="3:3" ht="15.75" customHeight="1">
      <c r="C994" s="23"/>
    </row>
    <row r="995" spans="3:3" ht="15.75" customHeight="1">
      <c r="C995" s="23"/>
    </row>
  </sheetData>
  <mergeCells count="2">
    <mergeCell ref="F1:G2"/>
    <mergeCell ref="B2:C2"/>
  </mergeCells>
  <pageMargins left="0.7" right="0.7" top="0.75" bottom="0.75" header="0" footer="0"/>
  <pageSetup orientation="landscape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998"/>
  <sheetViews>
    <sheetView showGridLines="0" workbookViewId="0">
      <selection activeCell="I30" sqref="I30"/>
    </sheetView>
  </sheetViews>
  <sheetFormatPr defaultColWidth="14.3984375" defaultRowHeight="15" customHeight="1"/>
  <cols>
    <col min="1" max="1" width="8.86328125" customWidth="1"/>
    <col min="2" max="2" width="28.53125" customWidth="1"/>
    <col min="3" max="10" width="9.3984375" customWidth="1"/>
    <col min="11" max="11" width="8.1328125" customWidth="1"/>
  </cols>
  <sheetData>
    <row r="1" spans="2:14" ht="14.25" customHeight="1">
      <c r="M1" s="76" t="s">
        <v>96</v>
      </c>
      <c r="N1" s="77"/>
    </row>
    <row r="2" spans="2:14" ht="14.25" customHeight="1">
      <c r="B2" s="19" t="s">
        <v>110</v>
      </c>
      <c r="C2" s="19"/>
      <c r="D2" s="19"/>
      <c r="E2" s="19"/>
      <c r="F2" s="19"/>
      <c r="G2" s="19"/>
      <c r="H2" s="19"/>
      <c r="I2" s="19"/>
      <c r="J2" s="19"/>
      <c r="K2" s="19"/>
      <c r="M2" s="77"/>
      <c r="N2" s="77"/>
    </row>
    <row r="3" spans="2:14" ht="14.25" customHeight="1">
      <c r="B3" s="30" t="s">
        <v>98</v>
      </c>
      <c r="C3" s="31"/>
      <c r="D3" s="31">
        <v>43830</v>
      </c>
      <c r="E3" s="31">
        <v>44196</v>
      </c>
      <c r="F3" s="31">
        <v>44561</v>
      </c>
      <c r="G3" s="32">
        <v>44926</v>
      </c>
      <c r="H3" s="32">
        <v>45291</v>
      </c>
      <c r="I3" s="32">
        <v>45657</v>
      </c>
      <c r="J3" s="32">
        <v>46022</v>
      </c>
      <c r="K3" s="32">
        <v>46387</v>
      </c>
      <c r="M3" s="21" t="s">
        <v>159</v>
      </c>
    </row>
    <row r="4" spans="2:14" ht="14.25" customHeight="1">
      <c r="B4" s="33" t="s">
        <v>139</v>
      </c>
      <c r="C4" s="34"/>
      <c r="D4" s="34">
        <f>'Free Cash Flow'!C19</f>
        <v>3158</v>
      </c>
      <c r="E4" s="34">
        <f>'Free Cash Flow'!D19</f>
        <v>2859</v>
      </c>
      <c r="F4" s="34">
        <f>'Free Cash Flow'!E19</f>
        <v>4698</v>
      </c>
      <c r="G4" s="34">
        <f>'Free Cash Flow'!F19</f>
        <v>3889.4723768138269</v>
      </c>
      <c r="H4" s="34">
        <f>'Free Cash Flow'!G19</f>
        <v>5256.7944355881209</v>
      </c>
      <c r="I4" s="34">
        <f>'Free Cash Flow'!H19</f>
        <v>5673.3774265298489</v>
      </c>
      <c r="J4" s="34">
        <f>'Free Cash Flow'!I19</f>
        <v>5798.6939670633683</v>
      </c>
      <c r="K4" s="34">
        <f>'Free Cash Flow'!J19</f>
        <v>5704.3221445909903</v>
      </c>
      <c r="M4" s="21" t="s">
        <v>160</v>
      </c>
    </row>
    <row r="5" spans="2:14" ht="14.25" customHeight="1">
      <c r="B5" s="37"/>
      <c r="C5" s="37"/>
      <c r="D5" s="37"/>
      <c r="E5" s="37"/>
      <c r="F5" s="37"/>
      <c r="G5" s="37"/>
      <c r="H5" s="37"/>
      <c r="I5" s="37"/>
      <c r="J5" s="37"/>
      <c r="K5" s="37"/>
    </row>
    <row r="6" spans="2:14" ht="14.25" customHeight="1">
      <c r="B6" s="33" t="s">
        <v>162</v>
      </c>
      <c r="C6" s="37"/>
      <c r="D6" s="37"/>
      <c r="E6" s="37"/>
      <c r="F6" s="37"/>
      <c r="G6" s="33">
        <v>1</v>
      </c>
      <c r="H6" s="33">
        <v>2</v>
      </c>
      <c r="I6" s="33">
        <v>3</v>
      </c>
      <c r="J6" s="33">
        <v>4</v>
      </c>
      <c r="K6" s="33">
        <v>5</v>
      </c>
    </row>
    <row r="7" spans="2:14" ht="14.25" customHeight="1">
      <c r="B7" s="35" t="s">
        <v>164</v>
      </c>
      <c r="C7" s="35"/>
      <c r="D7" s="35"/>
      <c r="E7" s="35"/>
      <c r="F7" s="35"/>
      <c r="G7" s="60">
        <f>G4/(1+C12)^G6</f>
        <v>3660.8387133057954</v>
      </c>
      <c r="H7" s="60">
        <f>H4/(1+C12)^H6</f>
        <v>4656.9417151525204</v>
      </c>
      <c r="I7" s="60">
        <f>I4/(1+C12)^I6</f>
        <v>4730.5472898498583</v>
      </c>
      <c r="J7" s="60">
        <f>J4/(1+C12)^J6</f>
        <v>4550.8215391030544</v>
      </c>
      <c r="K7" s="60">
        <f>K4/(1+C12)^K6</f>
        <v>4213.602507298694</v>
      </c>
    </row>
    <row r="8" spans="2:14" ht="14.25" customHeight="1"/>
    <row r="9" spans="2:14" ht="14.25" customHeight="1">
      <c r="B9" s="78" t="s">
        <v>167</v>
      </c>
      <c r="C9" s="79"/>
    </row>
    <row r="10" spans="2:14" ht="14.25" customHeight="1">
      <c r="B10" s="41" t="s">
        <v>169</v>
      </c>
      <c r="C10" s="34">
        <f>SUM(G7:K7)</f>
        <v>21812.751764709923</v>
      </c>
      <c r="E10" s="21" t="s">
        <v>165</v>
      </c>
    </row>
    <row r="11" spans="2:14" ht="14.25" customHeight="1">
      <c r="B11" s="41" t="s">
        <v>171</v>
      </c>
      <c r="C11" s="61">
        <v>0.03</v>
      </c>
    </row>
    <row r="12" spans="2:14" ht="15" customHeight="1">
      <c r="B12" s="41" t="s">
        <v>158</v>
      </c>
      <c r="C12" s="62">
        <f>WACC!C13</f>
        <v>6.2453902346758176E-2</v>
      </c>
    </row>
    <row r="13" spans="2:14" ht="14.25" customHeight="1">
      <c r="B13" s="41" t="s">
        <v>174</v>
      </c>
      <c r="C13" s="34">
        <f>K4*(1+C11)/(C12-C11)</f>
        <v>181039.91767004313</v>
      </c>
      <c r="E13" s="21" t="s">
        <v>161</v>
      </c>
    </row>
    <row r="14" spans="2:14" ht="14.25" customHeight="1">
      <c r="B14" s="41" t="s">
        <v>175</v>
      </c>
      <c r="C14" s="34">
        <f>C13/(1+C12)^5</f>
        <v>133728.46618401128</v>
      </c>
      <c r="D14" s="14"/>
      <c r="E14" s="21" t="s">
        <v>163</v>
      </c>
    </row>
    <row r="15" spans="2:14" ht="14.25" customHeight="1">
      <c r="B15" s="41" t="s">
        <v>176</v>
      </c>
      <c r="C15" s="34">
        <f>C14+C10</f>
        <v>155541.2179487212</v>
      </c>
      <c r="E15" s="20" t="s">
        <v>166</v>
      </c>
    </row>
    <row r="16" spans="2:14" ht="14.25" customHeight="1">
      <c r="B16" s="43" t="s">
        <v>177</v>
      </c>
      <c r="C16" s="34">
        <f>'Balance Sheet'!F4</f>
        <v>11258</v>
      </c>
      <c r="E16" s="21" t="s">
        <v>168</v>
      </c>
    </row>
    <row r="17" spans="1:26" ht="14.25" customHeight="1">
      <c r="B17" s="43" t="s">
        <v>178</v>
      </c>
      <c r="C17" s="34">
        <v>29441</v>
      </c>
      <c r="E17" s="20" t="s">
        <v>170</v>
      </c>
    </row>
    <row r="18" spans="1:26" ht="14.25" customHeight="1">
      <c r="B18" s="43" t="s">
        <v>179</v>
      </c>
      <c r="C18" s="34">
        <f>'Balance Sheet'!F35</f>
        <v>514</v>
      </c>
      <c r="E18" s="21" t="s">
        <v>172</v>
      </c>
    </row>
    <row r="19" spans="1:26" s="86" customFormat="1" ht="14.25" customHeight="1">
      <c r="A19" s="84"/>
      <c r="B19" s="87" t="s">
        <v>180</v>
      </c>
      <c r="C19" s="88">
        <f>C15+C16-C17-C18</f>
        <v>136844.2179487212</v>
      </c>
      <c r="D19" s="84"/>
      <c r="E19" s="85" t="s">
        <v>173</v>
      </c>
      <c r="F19" s="84"/>
      <c r="G19" s="84"/>
      <c r="H19" s="84"/>
      <c r="I19" s="84"/>
      <c r="J19" s="84"/>
      <c r="K19" s="84"/>
      <c r="L19" s="84"/>
      <c r="M19" s="84"/>
      <c r="N19" s="84"/>
      <c r="O19" s="84"/>
      <c r="P19" s="84"/>
      <c r="Q19" s="84"/>
      <c r="R19" s="84"/>
      <c r="S19" s="84"/>
      <c r="T19" s="84"/>
      <c r="U19" s="84"/>
      <c r="V19" s="84"/>
      <c r="W19" s="84"/>
      <c r="X19" s="84"/>
      <c r="Y19" s="84"/>
      <c r="Z19" s="84"/>
    </row>
    <row r="20" spans="1:26" ht="14.25" customHeight="1"/>
    <row r="21" spans="1:26" ht="14.25" customHeight="1"/>
    <row r="22" spans="1:26" ht="14.25" customHeight="1"/>
    <row r="23" spans="1:26" ht="14.25" customHeight="1"/>
    <row r="24" spans="1:26" ht="14.25" customHeight="1"/>
    <row r="25" spans="1:26" ht="14.25" customHeight="1"/>
    <row r="26" spans="1:26" ht="14.25" customHeight="1"/>
    <row r="27" spans="1:26" ht="14.25" customHeight="1"/>
    <row r="28" spans="1:26" ht="14.25" customHeight="1"/>
    <row r="29" spans="1:26" ht="14.25" customHeight="1"/>
    <row r="30" spans="1:26" ht="14.25" customHeight="1"/>
    <row r="31" spans="1:26" ht="14.25" customHeight="1"/>
    <row r="32" spans="1:26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2">
    <mergeCell ref="M1:N2"/>
    <mergeCell ref="B9:C9"/>
  </mergeCells>
  <pageMargins left="0.7" right="0.7" top="0.75" bottom="0.75" header="0" footer="0"/>
  <pageSetup orientation="portrait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Z998"/>
  <sheetViews>
    <sheetView workbookViewId="0">
      <selection activeCell="A3" sqref="A3:A8"/>
    </sheetView>
  </sheetViews>
  <sheetFormatPr defaultColWidth="14.3984375" defaultRowHeight="15" customHeight="1"/>
  <cols>
    <col min="1" max="1" width="131.265625" customWidth="1"/>
  </cols>
  <sheetData>
    <row r="1" spans="1:26" ht="15" customHeight="1">
      <c r="A1" s="26" t="s">
        <v>181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</row>
    <row r="2" spans="1:26" ht="15" customHeight="1">
      <c r="A2" s="21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</row>
    <row r="3" spans="1:26" ht="15" customHeight="1">
      <c r="A3" s="21" t="s">
        <v>182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</row>
    <row r="4" spans="1:26" ht="15" customHeight="1">
      <c r="A4" s="21" t="s">
        <v>183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</row>
    <row r="5" spans="1:26" ht="15" customHeight="1">
      <c r="A5" s="21" t="s">
        <v>184</v>
      </c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</row>
    <row r="6" spans="1:26" ht="15" customHeight="1">
      <c r="A6" s="67" t="s">
        <v>185</v>
      </c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</row>
    <row r="7" spans="1:26" ht="15" customHeight="1">
      <c r="A7" s="21" t="s">
        <v>186</v>
      </c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</row>
    <row r="8" spans="1:26" ht="15" customHeight="1">
      <c r="A8" s="67" t="s">
        <v>187</v>
      </c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</row>
    <row r="9" spans="1:26" ht="15" customHeight="1">
      <c r="A9" s="21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</row>
    <row r="10" spans="1:26" ht="15" customHeight="1">
      <c r="A10" s="21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</row>
    <row r="11" spans="1:26" ht="15" customHeight="1">
      <c r="A11" s="21"/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</row>
    <row r="12" spans="1:26" ht="15" customHeight="1">
      <c r="A12" s="21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</row>
    <row r="13" spans="1:26" ht="15" customHeight="1">
      <c r="A13" s="21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</row>
    <row r="14" spans="1:26" ht="15" customHeight="1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</row>
    <row r="15" spans="1:26" ht="15" customHeight="1">
      <c r="A15" s="21"/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</row>
    <row r="16" spans="1:26" ht="15" customHeight="1">
      <c r="A16" s="21"/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</row>
    <row r="17" spans="1:26" ht="15" customHeight="1">
      <c r="A17" s="21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</row>
    <row r="18" spans="1:26" ht="15" customHeight="1">
      <c r="A18" s="21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</row>
    <row r="19" spans="1:26" ht="15" customHeight="1">
      <c r="A19" s="21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</row>
    <row r="20" spans="1:26" ht="15" customHeight="1">
      <c r="A20" s="21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</row>
    <row r="21" spans="1:26" ht="15" customHeight="1">
      <c r="A21" s="21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</row>
    <row r="22" spans="1:26" ht="15" customHeight="1">
      <c r="A22" s="21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</row>
    <row r="23" spans="1:26" ht="15" customHeight="1">
      <c r="A23" s="21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</row>
    <row r="24" spans="1:26" ht="15" customHeight="1">
      <c r="A24" s="21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</row>
    <row r="25" spans="1:26" ht="15" customHeight="1">
      <c r="A25" s="21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</row>
    <row r="26" spans="1:26" ht="15" customHeight="1">
      <c r="A26" s="21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</row>
    <row r="27" spans="1:26" ht="15" customHeight="1">
      <c r="A27" s="21"/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</row>
    <row r="28" spans="1:26" ht="15" customHeight="1">
      <c r="A28" s="21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</row>
    <row r="29" spans="1:26" ht="15" customHeight="1">
      <c r="A29" s="21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</row>
    <row r="30" spans="1:26" ht="15" customHeight="1">
      <c r="A30" s="21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</row>
    <row r="31" spans="1:26" ht="15" customHeight="1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</row>
    <row r="32" spans="1:26" ht="15" customHeight="1">
      <c r="A32" s="21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</row>
    <row r="33" spans="1:26" ht="15" customHeight="1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</row>
    <row r="34" spans="1:26" ht="15" customHeight="1">
      <c r="A34" s="21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</row>
    <row r="35" spans="1:26" ht="15.75">
      <c r="A35" s="21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</row>
    <row r="36" spans="1:26" ht="15.75">
      <c r="A36" s="21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</row>
    <row r="37" spans="1:26" ht="15.75">
      <c r="A37" s="21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</row>
    <row r="38" spans="1:26" ht="15.75">
      <c r="A38" s="21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</row>
    <row r="39" spans="1:26" ht="15.75">
      <c r="A39" s="21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</row>
    <row r="40" spans="1:26" ht="15.75">
      <c r="A40" s="21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</row>
    <row r="41" spans="1:26" ht="15.75">
      <c r="A41" s="21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</row>
    <row r="42" spans="1:26" ht="15.75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</row>
    <row r="43" spans="1:26" ht="15.75">
      <c r="A43" s="21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</row>
    <row r="44" spans="1:26" ht="15.75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</row>
    <row r="45" spans="1:26" ht="15.75">
      <c r="A45" s="21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</row>
    <row r="46" spans="1:26" ht="15.75">
      <c r="A46" s="21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</row>
    <row r="47" spans="1:26" ht="15.75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</row>
    <row r="48" spans="1:26" ht="15.75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</row>
    <row r="49" spans="1:26" ht="15.75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</row>
    <row r="50" spans="1:26" ht="15.75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</row>
    <row r="51" spans="1:26" ht="15.75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</row>
    <row r="52" spans="1:26" ht="15.75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</row>
    <row r="53" spans="1:26" ht="15.75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</row>
    <row r="54" spans="1:26" ht="15.75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</row>
    <row r="55" spans="1:26" ht="15.75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</row>
    <row r="56" spans="1:26" ht="15.75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</row>
    <row r="57" spans="1:26" ht="15.75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</row>
    <row r="58" spans="1:26" ht="15.75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</row>
    <row r="59" spans="1:26" ht="15.75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</row>
    <row r="60" spans="1:26" ht="15.75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</row>
    <row r="61" spans="1:26" ht="15.75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</row>
    <row r="62" spans="1:26" ht="15.75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</row>
    <row r="63" spans="1:26" ht="15.75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</row>
    <row r="64" spans="1:26" ht="15.75">
      <c r="A64" s="21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</row>
    <row r="65" spans="1:26" ht="15.75">
      <c r="A65" s="21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</row>
    <row r="66" spans="1:26" ht="15.75">
      <c r="A66" s="21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</row>
    <row r="67" spans="1:26" ht="15.75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</row>
    <row r="68" spans="1:26" ht="15.75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</row>
    <row r="69" spans="1:26" ht="15.75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</row>
    <row r="70" spans="1:26" ht="15.75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</row>
    <row r="71" spans="1:26" ht="15.75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</row>
    <row r="72" spans="1:26" ht="15.75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</row>
    <row r="73" spans="1:26" ht="15.75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</row>
    <row r="74" spans="1:26" ht="15.75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</row>
    <row r="75" spans="1:26" ht="15.75">
      <c r="A75" s="21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</row>
    <row r="76" spans="1:26" ht="15.75">
      <c r="A76" s="21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</row>
    <row r="77" spans="1:26" ht="15.75">
      <c r="A77" s="21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</row>
    <row r="78" spans="1:26" ht="15.75">
      <c r="A78" s="21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</row>
    <row r="79" spans="1:26" ht="15.75">
      <c r="A79" s="21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</row>
    <row r="80" spans="1:26" ht="15.75">
      <c r="A80" s="21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</row>
    <row r="81" spans="1:26" ht="15.75">
      <c r="A81" s="21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</row>
    <row r="82" spans="1:26" ht="15.75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</row>
    <row r="83" spans="1:26" ht="15.75">
      <c r="A83" s="21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</row>
    <row r="84" spans="1:26" ht="15.75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</row>
    <row r="85" spans="1:26" ht="15.75">
      <c r="A85" s="21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</row>
    <row r="86" spans="1:26" ht="15.75">
      <c r="A86" s="21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</row>
    <row r="87" spans="1:26" ht="15.75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</row>
    <row r="88" spans="1:26" ht="15.75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</row>
    <row r="89" spans="1:26" ht="15.75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</row>
    <row r="90" spans="1:26" ht="15.75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</row>
    <row r="91" spans="1:26" ht="15.75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</row>
    <row r="92" spans="1:26" ht="15.75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</row>
    <row r="93" spans="1:26" ht="15.75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</row>
    <row r="94" spans="1:26" ht="15.75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</row>
    <row r="95" spans="1:26" ht="15.75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</row>
    <row r="96" spans="1:26" ht="15.75">
      <c r="A96" s="21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</row>
    <row r="97" spans="1:26" ht="15.75">
      <c r="A97" s="21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</row>
    <row r="98" spans="1:26" ht="15.75">
      <c r="A98" s="21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</row>
    <row r="99" spans="1:26" ht="15.75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</row>
    <row r="100" spans="1:26" ht="15.75">
      <c r="A100" s="21"/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</row>
    <row r="101" spans="1:26" ht="15.75">
      <c r="A101" s="21"/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</row>
    <row r="102" spans="1:26" ht="15.75">
      <c r="A102" s="21"/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</row>
    <row r="103" spans="1:26" ht="15.75">
      <c r="A103" s="21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</row>
    <row r="104" spans="1:26" ht="15.75">
      <c r="A104" s="21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</row>
    <row r="105" spans="1:26" ht="15.75">
      <c r="A105" s="21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</row>
    <row r="106" spans="1:26" ht="15.75">
      <c r="A106" s="21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</row>
    <row r="107" spans="1:26" ht="15.75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</row>
    <row r="108" spans="1:26" ht="15.75">
      <c r="A108" s="21"/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</row>
    <row r="109" spans="1:26" ht="15.75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</row>
    <row r="110" spans="1:26" ht="15.75">
      <c r="A110" s="21"/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</row>
    <row r="111" spans="1:26" ht="15.75">
      <c r="A111" s="21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</row>
    <row r="112" spans="1:26" ht="15.75">
      <c r="A112" s="21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</row>
    <row r="113" spans="1:26" ht="15.75">
      <c r="A113" s="21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</row>
    <row r="114" spans="1:26" ht="15.75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</row>
    <row r="115" spans="1:26" ht="15.75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</row>
    <row r="116" spans="1:26" ht="15.75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</row>
    <row r="117" spans="1:26" ht="15.75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</row>
    <row r="118" spans="1:26" ht="15.75">
      <c r="A118" s="21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</row>
    <row r="119" spans="1:26" ht="15.75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</row>
    <row r="120" spans="1:26" ht="15.75">
      <c r="A120" s="21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</row>
    <row r="121" spans="1:26" ht="15.75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</row>
    <row r="122" spans="1:26" ht="15.75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</row>
    <row r="123" spans="1:26" ht="15.75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</row>
    <row r="124" spans="1:26" ht="15.75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</row>
    <row r="125" spans="1:26" ht="15.75">
      <c r="A125" s="21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</row>
    <row r="126" spans="1:26" ht="15.75">
      <c r="A126" s="21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</row>
    <row r="127" spans="1:26" ht="15.75">
      <c r="A127" s="21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</row>
    <row r="128" spans="1:26" ht="15.75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</row>
    <row r="129" spans="1:26" ht="15.75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</row>
    <row r="130" spans="1:26" ht="15.75">
      <c r="A130" s="21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</row>
    <row r="131" spans="1:26" ht="15.75">
      <c r="A131" s="21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</row>
    <row r="132" spans="1:26" ht="15.75">
      <c r="A132" s="21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</row>
    <row r="133" spans="1:26" ht="15.75">
      <c r="A133" s="21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</row>
    <row r="134" spans="1:26" ht="15.75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</row>
    <row r="135" spans="1:26" ht="15.75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</row>
    <row r="136" spans="1:26" ht="15.75">
      <c r="A136" s="21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</row>
    <row r="137" spans="1:26" ht="15.75">
      <c r="A137" s="21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</row>
    <row r="138" spans="1:26" ht="15.75">
      <c r="A138" s="21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</row>
    <row r="139" spans="1:26" ht="15.75">
      <c r="A139" s="21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</row>
    <row r="140" spans="1:26" ht="15.75">
      <c r="A140" s="21"/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</row>
    <row r="141" spans="1:26" ht="15.75">
      <c r="A141" s="21"/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</row>
    <row r="142" spans="1:26" ht="15.75">
      <c r="A142" s="21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</row>
    <row r="143" spans="1:26" ht="15.75">
      <c r="A143" s="21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</row>
    <row r="144" spans="1:26" ht="15.75">
      <c r="A144" s="21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</row>
    <row r="145" spans="1:26" ht="15.75">
      <c r="A145" s="21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</row>
    <row r="146" spans="1:26" ht="15.75">
      <c r="A146" s="21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</row>
    <row r="147" spans="1:26" ht="15.75">
      <c r="A147" s="21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</row>
    <row r="148" spans="1:26" ht="15.75">
      <c r="A148" s="21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</row>
    <row r="149" spans="1:26" ht="15.75">
      <c r="A149" s="21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</row>
    <row r="150" spans="1:26" ht="15.75">
      <c r="A150" s="21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</row>
    <row r="151" spans="1:26" ht="15.75">
      <c r="A151" s="21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</row>
    <row r="152" spans="1:26" ht="15.75">
      <c r="A152" s="21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</row>
    <row r="153" spans="1:26" ht="15.75">
      <c r="A153" s="21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</row>
    <row r="154" spans="1:26" ht="15.75">
      <c r="A154" s="21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</row>
    <row r="155" spans="1:26" ht="15.75">
      <c r="A155" s="21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</row>
    <row r="156" spans="1:26" ht="15.75">
      <c r="A156" s="21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</row>
    <row r="157" spans="1:26" ht="15.75">
      <c r="A157" s="21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</row>
    <row r="158" spans="1:26" ht="15.75">
      <c r="A158" s="21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</row>
    <row r="159" spans="1:26" ht="15.75">
      <c r="A159" s="21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</row>
    <row r="160" spans="1:26" ht="15.75">
      <c r="A160" s="21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</row>
    <row r="161" spans="1:26" ht="15.75">
      <c r="A161" s="21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</row>
    <row r="162" spans="1:26" ht="15.75">
      <c r="A162" s="21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</row>
    <row r="163" spans="1:26" ht="15.75">
      <c r="A163" s="21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</row>
    <row r="164" spans="1:26" ht="15.75">
      <c r="A164" s="21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</row>
    <row r="165" spans="1:26" ht="15.75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</row>
    <row r="166" spans="1:26" ht="15.75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</row>
    <row r="167" spans="1:26" ht="15.75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</row>
    <row r="168" spans="1:26" ht="15.75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</row>
    <row r="169" spans="1:26" ht="15.75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</row>
    <row r="170" spans="1:26" ht="15.75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</row>
    <row r="171" spans="1:26" ht="15.75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</row>
    <row r="172" spans="1:26" ht="15.75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</row>
    <row r="173" spans="1:26" ht="15.75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</row>
    <row r="174" spans="1:26" ht="15.75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</row>
    <row r="175" spans="1:26" ht="15.75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</row>
    <row r="176" spans="1:26" ht="15.75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</row>
    <row r="177" spans="1:26" ht="15.75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</row>
    <row r="178" spans="1:26" ht="15.75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</row>
    <row r="179" spans="1:26" ht="15.75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</row>
    <row r="180" spans="1:26" ht="15.75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</row>
    <row r="181" spans="1:26" ht="15.75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</row>
    <row r="182" spans="1:26" ht="15.75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</row>
    <row r="183" spans="1:26" ht="15.75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</row>
    <row r="184" spans="1:26" ht="15.75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</row>
    <row r="185" spans="1:26" ht="15.75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</row>
    <row r="186" spans="1:26" ht="15.75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</row>
    <row r="187" spans="1:26" ht="15.75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</row>
    <row r="188" spans="1:26" ht="15.75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</row>
    <row r="189" spans="1:26" ht="15.75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</row>
    <row r="190" spans="1:26" ht="15.75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</row>
    <row r="191" spans="1:26" ht="15.75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</row>
    <row r="192" spans="1:26" ht="15.75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</row>
    <row r="193" spans="1:26" ht="15.75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</row>
    <row r="194" spans="1:26" ht="15.75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</row>
    <row r="195" spans="1:26" ht="15.75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</row>
    <row r="196" spans="1:26" ht="15.75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</row>
    <row r="197" spans="1:26" ht="15.75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</row>
    <row r="198" spans="1:26" ht="15.75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</row>
    <row r="199" spans="1:26" ht="15.75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</row>
    <row r="200" spans="1:26" ht="15.75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</row>
    <row r="201" spans="1:26" ht="15.75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</row>
    <row r="202" spans="1:26" ht="15.75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</row>
    <row r="203" spans="1:26" ht="15.75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</row>
    <row r="204" spans="1:26" ht="15.75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</row>
    <row r="205" spans="1:26" ht="15.75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</row>
    <row r="206" spans="1:26" ht="15.75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</row>
    <row r="207" spans="1:26" ht="15.75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</row>
    <row r="208" spans="1:26" ht="15.75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</row>
    <row r="209" spans="1:26" ht="15.75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</row>
    <row r="210" spans="1:26" ht="15.75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</row>
    <row r="211" spans="1:26" ht="15.75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</row>
    <row r="212" spans="1:26" ht="15.75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</row>
    <row r="213" spans="1:26" ht="15.75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</row>
    <row r="214" spans="1:26" ht="15.75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</row>
    <row r="215" spans="1:26" ht="15.75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</row>
    <row r="216" spans="1:26" ht="15.75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</row>
    <row r="217" spans="1:26" ht="15.75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</row>
    <row r="218" spans="1:26" ht="15.75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</row>
    <row r="219" spans="1:26" ht="15.75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</row>
    <row r="220" spans="1:26" ht="15.75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</row>
    <row r="221" spans="1:26" ht="15.75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</row>
    <row r="222" spans="1:26" ht="15.75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</row>
    <row r="223" spans="1:26" ht="15.75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</row>
    <row r="224" spans="1:26" ht="15.75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</row>
    <row r="225" spans="1:26" ht="15.75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</row>
    <row r="226" spans="1:26" ht="15.75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</row>
    <row r="227" spans="1:26" ht="15.75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</row>
    <row r="228" spans="1:26" ht="15.75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</row>
    <row r="229" spans="1:26" ht="15.75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</row>
    <row r="230" spans="1:26" ht="15.75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</row>
    <row r="231" spans="1:26" ht="15.75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</row>
    <row r="232" spans="1:26" ht="15.75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</row>
    <row r="233" spans="1:26" ht="15.75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</row>
    <row r="234" spans="1:26" ht="15.75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</row>
    <row r="235" spans="1:26" ht="15.75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</row>
    <row r="236" spans="1:26" ht="15.75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</row>
    <row r="237" spans="1:26" ht="15.75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</row>
    <row r="238" spans="1:26" ht="15.75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</row>
    <row r="239" spans="1:26" ht="15.75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</row>
    <row r="240" spans="1:26" ht="15.75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</row>
    <row r="241" spans="1:26" ht="15.75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</row>
    <row r="242" spans="1:26" ht="15.75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</row>
    <row r="243" spans="1:26" ht="15.75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</row>
    <row r="244" spans="1:26" ht="15.75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</row>
    <row r="245" spans="1:26" ht="15.75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</row>
    <row r="246" spans="1:26" ht="15.75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</row>
    <row r="247" spans="1:26" ht="15.75">
      <c r="A247" s="2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</row>
    <row r="248" spans="1:26" ht="15.75">
      <c r="A248" s="21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</row>
    <row r="249" spans="1:26" ht="15.75">
      <c r="A249" s="2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</row>
    <row r="250" spans="1:26" ht="15.75">
      <c r="A250" s="2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</row>
    <row r="251" spans="1:26" ht="15.75">
      <c r="A251" s="2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</row>
    <row r="252" spans="1:26" ht="15.75">
      <c r="A252" s="21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</row>
    <row r="253" spans="1:26" ht="15.75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</row>
    <row r="254" spans="1:26" ht="15.75">
      <c r="A254" s="21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</row>
    <row r="255" spans="1:26" ht="15.75">
      <c r="A255" s="2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</row>
    <row r="256" spans="1:26" ht="15.75">
      <c r="A256" s="21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</row>
    <row r="257" spans="1:26" ht="15.75">
      <c r="A257" s="2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</row>
    <row r="258" spans="1:26" ht="15.75">
      <c r="A258" s="21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</row>
    <row r="259" spans="1:26" ht="15.75">
      <c r="A259" s="21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</row>
    <row r="260" spans="1:26" ht="15.75">
      <c r="A260" s="21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</row>
    <row r="261" spans="1:26" ht="15.75">
      <c r="A261" s="21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</row>
    <row r="262" spans="1:26" ht="15.75">
      <c r="A262" s="21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</row>
    <row r="263" spans="1:26" ht="15.75">
      <c r="A263" s="21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</row>
    <row r="264" spans="1:26" ht="15.75">
      <c r="A264" s="21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</row>
    <row r="265" spans="1:26" ht="15.75">
      <c r="A265" s="21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</row>
    <row r="266" spans="1:26" ht="15.75">
      <c r="A266" s="21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</row>
    <row r="267" spans="1:26" ht="15.75">
      <c r="A267" s="21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</row>
    <row r="268" spans="1:26" ht="15.75">
      <c r="A268" s="21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</row>
    <row r="269" spans="1:26" ht="15.75">
      <c r="A269" s="21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</row>
    <row r="270" spans="1:26" ht="15.75">
      <c r="A270" s="21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</row>
    <row r="271" spans="1:26" ht="15.75">
      <c r="A271" s="2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</row>
    <row r="272" spans="1:26" ht="15.75">
      <c r="A272" s="21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</row>
    <row r="273" spans="1:26" ht="15.75">
      <c r="A273" s="21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</row>
    <row r="274" spans="1:26" ht="15.75">
      <c r="A274" s="21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</row>
    <row r="275" spans="1:26" ht="15.75">
      <c r="A275" s="21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</row>
    <row r="276" spans="1:26" ht="15.75">
      <c r="A276" s="21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</row>
    <row r="277" spans="1:26" ht="15.75">
      <c r="A277" s="21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</row>
    <row r="278" spans="1:26" ht="15.75">
      <c r="A278" s="21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</row>
    <row r="279" spans="1:26" ht="15.75">
      <c r="A279" s="21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</row>
    <row r="280" spans="1:26" ht="15.75">
      <c r="A280" s="21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</row>
    <row r="281" spans="1:26" ht="15.75">
      <c r="A281" s="21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</row>
    <row r="282" spans="1:26" ht="15.75">
      <c r="A282" s="21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</row>
    <row r="283" spans="1:26" ht="15.75">
      <c r="A283" s="21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</row>
    <row r="284" spans="1:26" ht="15.75">
      <c r="A284" s="21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</row>
    <row r="285" spans="1:26" ht="15.75">
      <c r="A285" s="21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</row>
    <row r="286" spans="1:26" ht="15.75">
      <c r="A286" s="21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</row>
    <row r="287" spans="1:26" ht="15.75">
      <c r="A287" s="21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</row>
    <row r="288" spans="1:26" ht="15.75">
      <c r="A288" s="21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</row>
    <row r="289" spans="1:26" ht="15.75">
      <c r="A289" s="21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</row>
    <row r="290" spans="1:26" ht="15.75">
      <c r="A290" s="21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</row>
    <row r="291" spans="1:26" ht="15.75">
      <c r="A291" s="21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</row>
    <row r="292" spans="1:26" ht="15.75">
      <c r="A292" s="21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</row>
    <row r="293" spans="1:26" ht="15.75">
      <c r="A293" s="21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</row>
    <row r="294" spans="1:26" ht="15.75">
      <c r="A294" s="21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</row>
    <row r="295" spans="1:26" ht="15.75">
      <c r="A295" s="21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</row>
    <row r="296" spans="1:26" ht="15.75">
      <c r="A296" s="21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</row>
    <row r="297" spans="1:26" ht="15.75">
      <c r="A297" s="21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</row>
    <row r="298" spans="1:26" ht="15.75">
      <c r="A298" s="21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</row>
    <row r="299" spans="1:26" ht="15.75">
      <c r="A299" s="21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</row>
    <row r="300" spans="1:26" ht="15.75">
      <c r="A300" s="21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</row>
    <row r="301" spans="1:26" ht="15.75">
      <c r="A301" s="21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</row>
    <row r="302" spans="1:26" ht="15.75">
      <c r="A302" s="21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</row>
    <row r="303" spans="1:26" ht="15.75">
      <c r="A303" s="21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</row>
    <row r="304" spans="1:26" ht="15.75">
      <c r="A304" s="21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</row>
    <row r="305" spans="1:26" ht="15.75">
      <c r="A305" s="21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</row>
    <row r="306" spans="1:26" ht="15.75">
      <c r="A306" s="21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</row>
    <row r="307" spans="1:26" ht="15.75">
      <c r="A307" s="21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</row>
    <row r="308" spans="1:26" ht="15.75">
      <c r="A308" s="21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</row>
    <row r="309" spans="1:26" ht="15.75">
      <c r="A309" s="21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</row>
    <row r="310" spans="1:26" ht="15.75">
      <c r="A310" s="21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</row>
    <row r="311" spans="1:26" ht="15.75">
      <c r="A311" s="21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</row>
    <row r="312" spans="1:26" ht="15.75">
      <c r="A312" s="21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</row>
    <row r="313" spans="1:26" ht="15.75">
      <c r="A313" s="21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</row>
    <row r="314" spans="1:26" ht="15.75">
      <c r="A314" s="21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</row>
    <row r="315" spans="1:26" ht="15.75">
      <c r="A315" s="21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</row>
    <row r="316" spans="1:26" ht="15.75">
      <c r="A316" s="21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</row>
    <row r="317" spans="1:26" ht="15.75">
      <c r="A317" s="21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</row>
    <row r="318" spans="1:26" ht="15.75">
      <c r="A318" s="21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</row>
    <row r="319" spans="1:26" ht="15.75">
      <c r="A319" s="21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</row>
    <row r="320" spans="1:26" ht="15.75">
      <c r="A320" s="21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</row>
    <row r="321" spans="1:26" ht="15.75">
      <c r="A321" s="21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</row>
    <row r="322" spans="1:26" ht="15.75">
      <c r="A322" s="21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</row>
    <row r="323" spans="1:26" ht="15.75">
      <c r="A323" s="21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</row>
    <row r="324" spans="1:26" ht="15.75">
      <c r="A324" s="21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</row>
    <row r="325" spans="1:26" ht="15.75">
      <c r="A325" s="21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</row>
    <row r="326" spans="1:26" ht="15.75">
      <c r="A326" s="21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</row>
    <row r="327" spans="1:26" ht="15.75">
      <c r="A327" s="21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</row>
    <row r="328" spans="1:26" ht="15.75">
      <c r="A328" s="21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</row>
    <row r="329" spans="1:26" ht="15.75">
      <c r="A329" s="21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</row>
    <row r="330" spans="1:26" ht="15.75">
      <c r="A330" s="21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</row>
    <row r="331" spans="1:26" ht="15.75">
      <c r="A331" s="21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</row>
    <row r="332" spans="1:26" ht="15.75">
      <c r="A332" s="21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</row>
    <row r="333" spans="1:26" ht="15.75">
      <c r="A333" s="21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</row>
    <row r="334" spans="1:26" ht="15.75">
      <c r="A334" s="21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</row>
    <row r="335" spans="1:26" ht="15.75">
      <c r="A335" s="21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</row>
    <row r="336" spans="1:26" ht="15.75">
      <c r="A336" s="21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</row>
    <row r="337" spans="1:26" ht="15.75">
      <c r="A337" s="21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</row>
    <row r="338" spans="1:26" ht="15.75">
      <c r="A338" s="21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</row>
    <row r="339" spans="1:26" ht="15.75">
      <c r="A339" s="21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</row>
    <row r="340" spans="1:26" ht="15.75">
      <c r="A340" s="21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</row>
    <row r="341" spans="1:26" ht="15.75">
      <c r="A341" s="21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</row>
    <row r="342" spans="1:26" ht="15.75">
      <c r="A342" s="21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</row>
    <row r="343" spans="1:26" ht="15.75">
      <c r="A343" s="21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</row>
    <row r="344" spans="1:26" ht="15.75">
      <c r="A344" s="21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</row>
    <row r="345" spans="1:26" ht="15.75">
      <c r="A345" s="21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</row>
    <row r="346" spans="1:26" ht="15.75">
      <c r="A346" s="21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</row>
    <row r="347" spans="1:26" ht="15.75">
      <c r="A347" s="21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</row>
    <row r="348" spans="1:26" ht="15.75">
      <c r="A348" s="21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</row>
    <row r="349" spans="1:26" ht="15.75">
      <c r="A349" s="21"/>
      <c r="B349" s="21"/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</row>
    <row r="350" spans="1:26" ht="15.75">
      <c r="A350" s="21"/>
      <c r="B350" s="21"/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</row>
    <row r="351" spans="1:26" ht="15.75">
      <c r="A351" s="21"/>
      <c r="B351" s="21"/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</row>
    <row r="352" spans="1:26" ht="15.75">
      <c r="A352" s="21"/>
      <c r="B352" s="21"/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</row>
    <row r="353" spans="1:26" ht="15.75">
      <c r="A353" s="21"/>
      <c r="B353" s="21"/>
      <c r="C353" s="21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</row>
    <row r="354" spans="1:26" ht="15.75">
      <c r="A354" s="21"/>
      <c r="B354" s="21"/>
      <c r="C354" s="21"/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</row>
    <row r="355" spans="1:26" ht="15.75">
      <c r="A355" s="21"/>
      <c r="B355" s="21"/>
      <c r="C355" s="21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</row>
    <row r="356" spans="1:26" ht="15.75">
      <c r="A356" s="21"/>
      <c r="B356" s="21"/>
      <c r="C356" s="21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</row>
    <row r="357" spans="1:26" ht="15.75">
      <c r="A357" s="21"/>
      <c r="B357" s="21"/>
      <c r="C357" s="21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</row>
    <row r="358" spans="1:26" ht="15.75">
      <c r="A358" s="21"/>
      <c r="B358" s="21"/>
      <c r="C358" s="21"/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</row>
    <row r="359" spans="1:26" ht="15.75">
      <c r="A359" s="21"/>
      <c r="B359" s="21"/>
      <c r="C359" s="21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</row>
    <row r="360" spans="1:26" ht="15.75">
      <c r="A360" s="21"/>
      <c r="B360" s="21"/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</row>
    <row r="361" spans="1:26" ht="15.75">
      <c r="A361" s="21"/>
      <c r="B361" s="21"/>
      <c r="C361" s="21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</row>
    <row r="362" spans="1:26" ht="15.75">
      <c r="A362" s="21"/>
      <c r="B362" s="21"/>
      <c r="C362" s="21"/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</row>
    <row r="363" spans="1:26" ht="15.75">
      <c r="A363" s="21"/>
      <c r="B363" s="21"/>
      <c r="C363" s="21"/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</row>
    <row r="364" spans="1:26" ht="15.75">
      <c r="A364" s="21"/>
      <c r="B364" s="21"/>
      <c r="C364" s="21"/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</row>
    <row r="365" spans="1:26" ht="15.75">
      <c r="A365" s="21"/>
      <c r="B365" s="21"/>
      <c r="C365" s="21"/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</row>
    <row r="366" spans="1:26" ht="15.75">
      <c r="A366" s="21"/>
      <c r="B366" s="21"/>
      <c r="C366" s="21"/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</row>
    <row r="367" spans="1:26" ht="15.75">
      <c r="A367" s="21"/>
      <c r="B367" s="21"/>
      <c r="C367" s="21"/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</row>
    <row r="368" spans="1:26" ht="15.75">
      <c r="A368" s="21"/>
      <c r="B368" s="21"/>
      <c r="C368" s="21"/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</row>
    <row r="369" spans="1:26" ht="15.75">
      <c r="A369" s="21"/>
      <c r="B369" s="21"/>
      <c r="C369" s="21"/>
      <c r="D369" s="21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</row>
    <row r="370" spans="1:26" ht="15.75">
      <c r="A370" s="21"/>
      <c r="B370" s="21"/>
      <c r="C370" s="21"/>
      <c r="D370" s="21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</row>
    <row r="371" spans="1:26" ht="15.75">
      <c r="A371" s="21"/>
      <c r="B371" s="21"/>
      <c r="C371" s="21"/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</row>
    <row r="372" spans="1:26" ht="15.75">
      <c r="A372" s="21"/>
      <c r="B372" s="21"/>
      <c r="C372" s="21"/>
      <c r="D372" s="21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</row>
    <row r="373" spans="1:26" ht="15.75">
      <c r="A373" s="21"/>
      <c r="B373" s="21"/>
      <c r="C373" s="21"/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</row>
    <row r="374" spans="1:26" ht="15.75">
      <c r="A374" s="21"/>
      <c r="B374" s="21"/>
      <c r="C374" s="21"/>
      <c r="D374" s="21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</row>
    <row r="375" spans="1:26" ht="15.75">
      <c r="A375" s="21"/>
      <c r="B375" s="21"/>
      <c r="C375" s="21"/>
      <c r="D375" s="21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</row>
    <row r="376" spans="1:26" ht="15.75">
      <c r="A376" s="21"/>
      <c r="B376" s="21"/>
      <c r="C376" s="21"/>
      <c r="D376" s="21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</row>
    <row r="377" spans="1:26" ht="15.75">
      <c r="A377" s="21"/>
      <c r="B377" s="21"/>
      <c r="C377" s="21"/>
      <c r="D377" s="21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</row>
    <row r="378" spans="1:26" ht="15.75">
      <c r="A378" s="21"/>
      <c r="B378" s="21"/>
      <c r="C378" s="21"/>
      <c r="D378" s="21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</row>
    <row r="379" spans="1:26" ht="15.75">
      <c r="A379" s="21"/>
      <c r="B379" s="21"/>
      <c r="C379" s="21"/>
      <c r="D379" s="21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</row>
    <row r="380" spans="1:26" ht="15.75">
      <c r="A380" s="21"/>
      <c r="B380" s="21"/>
      <c r="C380" s="21"/>
      <c r="D380" s="21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</row>
    <row r="381" spans="1:26" ht="15.75">
      <c r="A381" s="21"/>
      <c r="B381" s="21"/>
      <c r="C381" s="21"/>
      <c r="D381" s="21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</row>
    <row r="382" spans="1:26" ht="15.75">
      <c r="A382" s="21"/>
      <c r="B382" s="21"/>
      <c r="C382" s="21"/>
      <c r="D382" s="21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</row>
    <row r="383" spans="1:26" ht="15.75">
      <c r="A383" s="21"/>
      <c r="B383" s="21"/>
      <c r="C383" s="21"/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</row>
    <row r="384" spans="1:26" ht="15.75">
      <c r="A384" s="21"/>
      <c r="B384" s="21"/>
      <c r="C384" s="21"/>
      <c r="D384" s="21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</row>
    <row r="385" spans="1:26" ht="15.75">
      <c r="A385" s="21"/>
      <c r="B385" s="21"/>
      <c r="C385" s="21"/>
      <c r="D385" s="21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</row>
    <row r="386" spans="1:26" ht="15.75">
      <c r="A386" s="21"/>
      <c r="B386" s="21"/>
      <c r="C386" s="21"/>
      <c r="D386" s="21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</row>
    <row r="387" spans="1:26" ht="15.75">
      <c r="A387" s="21"/>
      <c r="B387" s="21"/>
      <c r="C387" s="21"/>
      <c r="D387" s="21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</row>
    <row r="388" spans="1:26" ht="15.75">
      <c r="A388" s="21"/>
      <c r="B388" s="21"/>
      <c r="C388" s="21"/>
      <c r="D388" s="21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</row>
    <row r="389" spans="1:26" ht="15.75">
      <c r="A389" s="21"/>
      <c r="B389" s="21"/>
      <c r="C389" s="21"/>
      <c r="D389" s="21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</row>
    <row r="390" spans="1:26" ht="15.75">
      <c r="A390" s="21"/>
      <c r="B390" s="21"/>
      <c r="C390" s="21"/>
      <c r="D390" s="21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</row>
    <row r="391" spans="1:26" ht="15.75">
      <c r="A391" s="21"/>
      <c r="B391" s="21"/>
      <c r="C391" s="21"/>
      <c r="D391" s="21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</row>
    <row r="392" spans="1:26" ht="15.75">
      <c r="A392" s="21"/>
      <c r="B392" s="21"/>
      <c r="C392" s="21"/>
      <c r="D392" s="21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</row>
    <row r="393" spans="1:26" ht="15.75">
      <c r="A393" s="21"/>
      <c r="B393" s="21"/>
      <c r="C393" s="21"/>
      <c r="D393" s="21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</row>
    <row r="394" spans="1:26" ht="15.75">
      <c r="A394" s="21"/>
      <c r="B394" s="21"/>
      <c r="C394" s="21"/>
      <c r="D394" s="21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</row>
    <row r="395" spans="1:26" ht="15.75">
      <c r="A395" s="21"/>
      <c r="B395" s="21"/>
      <c r="C395" s="21"/>
      <c r="D395" s="21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</row>
    <row r="396" spans="1:26" ht="15.75">
      <c r="A396" s="21"/>
      <c r="B396" s="21"/>
      <c r="C396" s="21"/>
      <c r="D396" s="21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</row>
    <row r="397" spans="1:26" ht="15.75">
      <c r="A397" s="21"/>
      <c r="B397" s="21"/>
      <c r="C397" s="21"/>
      <c r="D397" s="21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</row>
    <row r="398" spans="1:26" ht="15.75">
      <c r="A398" s="21"/>
      <c r="B398" s="21"/>
      <c r="C398" s="21"/>
      <c r="D398" s="21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</row>
    <row r="399" spans="1:26" ht="15.75">
      <c r="A399" s="21"/>
      <c r="B399" s="21"/>
      <c r="C399" s="21"/>
      <c r="D399" s="21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</row>
    <row r="400" spans="1:26" ht="15.75">
      <c r="A400" s="21"/>
      <c r="B400" s="21"/>
      <c r="C400" s="21"/>
      <c r="D400" s="21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</row>
    <row r="401" spans="1:26" ht="15.75">
      <c r="A401" s="21"/>
      <c r="B401" s="21"/>
      <c r="C401" s="21"/>
      <c r="D401" s="21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</row>
    <row r="402" spans="1:26" ht="15.75">
      <c r="A402" s="21"/>
      <c r="B402" s="21"/>
      <c r="C402" s="21"/>
      <c r="D402" s="21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1"/>
    </row>
    <row r="403" spans="1:26" ht="15.75">
      <c r="A403" s="21"/>
      <c r="B403" s="21"/>
      <c r="C403" s="21"/>
      <c r="D403" s="21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/>
    </row>
    <row r="404" spans="1:26" ht="15.75">
      <c r="A404" s="21"/>
      <c r="B404" s="21"/>
      <c r="C404" s="21"/>
      <c r="D404" s="21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</row>
    <row r="405" spans="1:26" ht="15.75">
      <c r="A405" s="21"/>
      <c r="B405" s="21"/>
      <c r="C405" s="21"/>
      <c r="D405" s="21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</row>
    <row r="406" spans="1:26" ht="15.75">
      <c r="A406" s="21"/>
      <c r="B406" s="21"/>
      <c r="C406" s="21"/>
      <c r="D406" s="21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</row>
    <row r="407" spans="1:26" ht="15.75">
      <c r="A407" s="21"/>
      <c r="B407" s="21"/>
      <c r="C407" s="21"/>
      <c r="D407" s="21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</row>
    <row r="408" spans="1:26" ht="15.75">
      <c r="A408" s="21"/>
      <c r="B408" s="21"/>
      <c r="C408" s="21"/>
      <c r="D408" s="21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  <c r="Z408" s="21"/>
    </row>
    <row r="409" spans="1:26" ht="15.75">
      <c r="A409" s="21"/>
      <c r="B409" s="21"/>
      <c r="C409" s="21"/>
      <c r="D409" s="21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</row>
    <row r="410" spans="1:26" ht="15.75">
      <c r="A410" s="21"/>
      <c r="B410" s="21"/>
      <c r="C410" s="21"/>
      <c r="D410" s="21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1"/>
    </row>
    <row r="411" spans="1:26" ht="15.75">
      <c r="A411" s="21"/>
      <c r="B411" s="21"/>
      <c r="C411" s="21"/>
      <c r="D411" s="21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/>
    </row>
    <row r="412" spans="1:26" ht="15.75">
      <c r="A412" s="21"/>
      <c r="B412" s="21"/>
      <c r="C412" s="21"/>
      <c r="D412" s="21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1"/>
    </row>
    <row r="413" spans="1:26" ht="15.75">
      <c r="A413" s="21"/>
      <c r="B413" s="21"/>
      <c r="C413" s="21"/>
      <c r="D413" s="21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1"/>
    </row>
    <row r="414" spans="1:26" ht="15.75">
      <c r="A414" s="21"/>
      <c r="B414" s="21"/>
      <c r="C414" s="21"/>
      <c r="D414" s="21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1"/>
    </row>
    <row r="415" spans="1:26" ht="15.75">
      <c r="A415" s="21"/>
      <c r="B415" s="21"/>
      <c r="C415" s="21"/>
      <c r="D415" s="21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</row>
    <row r="416" spans="1:26" ht="15.75">
      <c r="A416" s="21"/>
      <c r="B416" s="21"/>
      <c r="C416" s="21"/>
      <c r="D416" s="21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</row>
    <row r="417" spans="1:26" ht="15.75">
      <c r="A417" s="21"/>
      <c r="B417" s="21"/>
      <c r="C417" s="21"/>
      <c r="D417" s="21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</row>
    <row r="418" spans="1:26" ht="15.75">
      <c r="A418" s="21"/>
      <c r="B418" s="21"/>
      <c r="C418" s="21"/>
      <c r="D418" s="21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</row>
    <row r="419" spans="1:26" ht="15.75">
      <c r="A419" s="21"/>
      <c r="B419" s="21"/>
      <c r="C419" s="21"/>
      <c r="D419" s="21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</row>
    <row r="420" spans="1:26" ht="15.75">
      <c r="A420" s="21"/>
      <c r="B420" s="21"/>
      <c r="C420" s="21"/>
      <c r="D420" s="21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</row>
    <row r="421" spans="1:26" ht="15.75">
      <c r="A421" s="21"/>
      <c r="B421" s="21"/>
      <c r="C421" s="21"/>
      <c r="D421" s="21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1"/>
    </row>
    <row r="422" spans="1:26" ht="15.75">
      <c r="A422" s="21"/>
      <c r="B422" s="21"/>
      <c r="C422" s="21"/>
      <c r="D422" s="21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1"/>
    </row>
    <row r="423" spans="1:26" ht="15.75">
      <c r="A423" s="21"/>
      <c r="B423" s="21"/>
      <c r="C423" s="21"/>
      <c r="D423" s="21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1"/>
    </row>
    <row r="424" spans="1:26" ht="15.75">
      <c r="A424" s="21"/>
      <c r="B424" s="21"/>
      <c r="C424" s="21"/>
      <c r="D424" s="21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1"/>
    </row>
    <row r="425" spans="1:26" ht="15.75">
      <c r="A425" s="21"/>
      <c r="B425" s="21"/>
      <c r="C425" s="21"/>
      <c r="D425" s="21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</row>
    <row r="426" spans="1:26" ht="15.75">
      <c r="A426" s="21"/>
      <c r="B426" s="21"/>
      <c r="C426" s="21"/>
      <c r="D426" s="21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</row>
    <row r="427" spans="1:26" ht="15.75">
      <c r="A427" s="21"/>
      <c r="B427" s="21"/>
      <c r="C427" s="21"/>
      <c r="D427" s="21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</row>
    <row r="428" spans="1:26" ht="15.75">
      <c r="A428" s="21"/>
      <c r="B428" s="21"/>
      <c r="C428" s="21"/>
      <c r="D428" s="21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</row>
    <row r="429" spans="1:26" ht="15.75">
      <c r="A429" s="21"/>
      <c r="B429" s="21"/>
      <c r="C429" s="21"/>
      <c r="D429" s="21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</row>
    <row r="430" spans="1:26" ht="15.75">
      <c r="A430" s="21"/>
      <c r="B430" s="21"/>
      <c r="C430" s="21"/>
      <c r="D430" s="21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</row>
    <row r="431" spans="1:26" ht="15.75">
      <c r="A431" s="21"/>
      <c r="B431" s="21"/>
      <c r="C431" s="21"/>
      <c r="D431" s="21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</row>
    <row r="432" spans="1:26" ht="15.75">
      <c r="A432" s="21"/>
      <c r="B432" s="21"/>
      <c r="C432" s="21"/>
      <c r="D432" s="21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  <c r="Z432" s="21"/>
    </row>
    <row r="433" spans="1:26" ht="15.75">
      <c r="A433" s="21"/>
      <c r="B433" s="21"/>
      <c r="C433" s="21"/>
      <c r="D433" s="21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  <c r="Z433" s="21"/>
    </row>
    <row r="434" spans="1:26" ht="15.75">
      <c r="A434" s="21"/>
      <c r="B434" s="21"/>
      <c r="C434" s="21"/>
      <c r="D434" s="21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</row>
    <row r="435" spans="1:26" ht="15.75">
      <c r="A435" s="21"/>
      <c r="B435" s="21"/>
      <c r="C435" s="21"/>
      <c r="D435" s="21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21"/>
    </row>
    <row r="436" spans="1:26" ht="15.75">
      <c r="A436" s="21"/>
      <c r="B436" s="21"/>
      <c r="C436" s="21"/>
      <c r="D436" s="21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  <c r="Z436" s="21"/>
    </row>
    <row r="437" spans="1:26" ht="15.75">
      <c r="A437" s="21"/>
      <c r="B437" s="21"/>
      <c r="C437" s="21"/>
      <c r="D437" s="21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</row>
    <row r="438" spans="1:26" ht="15.75">
      <c r="A438" s="21"/>
      <c r="B438" s="21"/>
      <c r="C438" s="21"/>
      <c r="D438" s="21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1"/>
    </row>
    <row r="439" spans="1:26" ht="15.75">
      <c r="A439" s="21"/>
      <c r="B439" s="21"/>
      <c r="C439" s="21"/>
      <c r="D439" s="21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</row>
    <row r="440" spans="1:26" ht="15.75">
      <c r="A440" s="21"/>
      <c r="B440" s="21"/>
      <c r="C440" s="21"/>
      <c r="D440" s="21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1"/>
    </row>
    <row r="441" spans="1:26" ht="15.75">
      <c r="A441" s="21"/>
      <c r="B441" s="21"/>
      <c r="C441" s="21"/>
      <c r="D441" s="21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</row>
    <row r="442" spans="1:26" ht="15.75">
      <c r="A442" s="21"/>
      <c r="B442" s="21"/>
      <c r="C442" s="21"/>
      <c r="D442" s="21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1"/>
    </row>
    <row r="443" spans="1:26" ht="15.75">
      <c r="A443" s="21"/>
      <c r="B443" s="21"/>
      <c r="C443" s="21"/>
      <c r="D443" s="21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21"/>
    </row>
    <row r="444" spans="1:26" ht="15.75">
      <c r="A444" s="21"/>
      <c r="B444" s="21"/>
      <c r="C444" s="21"/>
      <c r="D444" s="21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  <c r="Z444" s="21"/>
    </row>
    <row r="445" spans="1:26" ht="15.75">
      <c r="A445" s="21"/>
      <c r="B445" s="21"/>
      <c r="C445" s="21"/>
      <c r="D445" s="21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  <c r="Z445" s="21"/>
    </row>
    <row r="446" spans="1:26" ht="15.75">
      <c r="A446" s="21"/>
      <c r="B446" s="21"/>
      <c r="C446" s="21"/>
      <c r="D446" s="21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  <c r="Z446" s="21"/>
    </row>
    <row r="447" spans="1:26" ht="15.75">
      <c r="A447" s="21"/>
      <c r="B447" s="21"/>
      <c r="C447" s="21"/>
      <c r="D447" s="21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  <c r="Z447" s="21"/>
    </row>
    <row r="448" spans="1:26" ht="15.75">
      <c r="A448" s="21"/>
      <c r="B448" s="21"/>
      <c r="C448" s="21"/>
      <c r="D448" s="21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</row>
    <row r="449" spans="1:26" ht="15.75">
      <c r="A449" s="21"/>
      <c r="B449" s="21"/>
      <c r="C449" s="21"/>
      <c r="D449" s="21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</row>
    <row r="450" spans="1:26" ht="15.75">
      <c r="A450" s="21"/>
      <c r="B450" s="21"/>
      <c r="C450" s="21"/>
      <c r="D450" s="21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1"/>
    </row>
    <row r="451" spans="1:26" ht="15.75">
      <c r="A451" s="21"/>
      <c r="B451" s="21"/>
      <c r="C451" s="21"/>
      <c r="D451" s="21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1"/>
    </row>
    <row r="452" spans="1:26" ht="15.75">
      <c r="A452" s="21"/>
      <c r="B452" s="21"/>
      <c r="C452" s="21"/>
      <c r="D452" s="21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1"/>
    </row>
    <row r="453" spans="1:26" ht="15.75">
      <c r="A453" s="21"/>
      <c r="B453" s="21"/>
      <c r="C453" s="21"/>
      <c r="D453" s="21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</row>
    <row r="454" spans="1:26" ht="15.75">
      <c r="A454" s="21"/>
      <c r="B454" s="21"/>
      <c r="C454" s="21"/>
      <c r="D454" s="21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</row>
    <row r="455" spans="1:26" ht="15.75">
      <c r="A455" s="21"/>
      <c r="B455" s="21"/>
      <c r="C455" s="21"/>
      <c r="D455" s="21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</row>
    <row r="456" spans="1:26" ht="15.75">
      <c r="A456" s="21"/>
      <c r="B456" s="21"/>
      <c r="C456" s="21"/>
      <c r="D456" s="21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</row>
    <row r="457" spans="1:26" ht="15.75">
      <c r="A457" s="21"/>
      <c r="B457" s="21"/>
      <c r="C457" s="21"/>
      <c r="D457" s="21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</row>
    <row r="458" spans="1:26" ht="15.75">
      <c r="A458" s="21"/>
      <c r="B458" s="21"/>
      <c r="C458" s="21"/>
      <c r="D458" s="21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</row>
    <row r="459" spans="1:26" ht="15.75">
      <c r="A459" s="21"/>
      <c r="B459" s="21"/>
      <c r="C459" s="21"/>
      <c r="D459" s="21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</row>
    <row r="460" spans="1:26" ht="15.75">
      <c r="A460" s="21"/>
      <c r="B460" s="21"/>
      <c r="C460" s="21"/>
      <c r="D460" s="21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</row>
    <row r="461" spans="1:26" ht="15.75">
      <c r="A461" s="21"/>
      <c r="B461" s="21"/>
      <c r="C461" s="21"/>
      <c r="D461" s="21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</row>
    <row r="462" spans="1:26" ht="15.75">
      <c r="A462" s="21"/>
      <c r="B462" s="21"/>
      <c r="C462" s="21"/>
      <c r="D462" s="21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</row>
    <row r="463" spans="1:26" ht="15.75">
      <c r="A463" s="21"/>
      <c r="B463" s="21"/>
      <c r="C463" s="21"/>
      <c r="D463" s="21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</row>
    <row r="464" spans="1:26" ht="15.75">
      <c r="A464" s="21"/>
      <c r="B464" s="21"/>
      <c r="C464" s="21"/>
      <c r="D464" s="21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</row>
    <row r="465" spans="1:26" ht="15.75">
      <c r="A465" s="21"/>
      <c r="B465" s="21"/>
      <c r="C465" s="21"/>
      <c r="D465" s="21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1"/>
    </row>
    <row r="466" spans="1:26" ht="15.75">
      <c r="A466" s="21"/>
      <c r="B466" s="21"/>
      <c r="C466" s="21"/>
      <c r="D466" s="21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  <c r="Z466" s="21"/>
    </row>
    <row r="467" spans="1:26" ht="15.75">
      <c r="A467" s="21"/>
      <c r="B467" s="21"/>
      <c r="C467" s="21"/>
      <c r="D467" s="21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  <c r="Z467" s="21"/>
    </row>
    <row r="468" spans="1:26" ht="15.75">
      <c r="A468" s="21"/>
      <c r="B468" s="21"/>
      <c r="C468" s="21"/>
      <c r="D468" s="21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  <c r="Z468" s="21"/>
    </row>
    <row r="469" spans="1:26" ht="15.75">
      <c r="A469" s="21"/>
      <c r="B469" s="21"/>
      <c r="C469" s="21"/>
      <c r="D469" s="21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1"/>
    </row>
    <row r="470" spans="1:26" ht="15.75">
      <c r="A470" s="21"/>
      <c r="B470" s="21"/>
      <c r="C470" s="21"/>
      <c r="D470" s="21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  <c r="Z470" s="21"/>
    </row>
    <row r="471" spans="1:26" ht="15.75">
      <c r="A471" s="21"/>
      <c r="B471" s="21"/>
      <c r="C471" s="21"/>
      <c r="D471" s="21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  <c r="Z471" s="21"/>
    </row>
    <row r="472" spans="1:26" ht="15.75">
      <c r="A472" s="21"/>
      <c r="B472" s="21"/>
      <c r="C472" s="21"/>
      <c r="D472" s="21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  <c r="Z472" s="21"/>
    </row>
    <row r="473" spans="1:26" ht="15.75">
      <c r="A473" s="21"/>
      <c r="B473" s="21"/>
      <c r="C473" s="21"/>
      <c r="D473" s="21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  <c r="Z473" s="21"/>
    </row>
    <row r="474" spans="1:26" ht="15.75">
      <c r="A474" s="21"/>
      <c r="B474" s="21"/>
      <c r="C474" s="21"/>
      <c r="D474" s="21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  <c r="Z474" s="21"/>
    </row>
    <row r="475" spans="1:26" ht="15.75">
      <c r="A475" s="21"/>
      <c r="B475" s="21"/>
      <c r="C475" s="21"/>
      <c r="D475" s="21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21"/>
    </row>
    <row r="476" spans="1:26" ht="15.75">
      <c r="A476" s="21"/>
      <c r="B476" s="21"/>
      <c r="C476" s="21"/>
      <c r="D476" s="21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  <c r="Z476" s="21"/>
    </row>
    <row r="477" spans="1:26" ht="15.75">
      <c r="A477" s="21"/>
      <c r="B477" s="21"/>
      <c r="C477" s="21"/>
      <c r="D477" s="21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  <c r="Z477" s="21"/>
    </row>
    <row r="478" spans="1:26" ht="15.75">
      <c r="A478" s="21"/>
      <c r="B478" s="21"/>
      <c r="C478" s="21"/>
      <c r="D478" s="21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  <c r="Z478" s="21"/>
    </row>
    <row r="479" spans="1:26" ht="15.75">
      <c r="A479" s="21"/>
      <c r="B479" s="21"/>
      <c r="C479" s="21"/>
      <c r="D479" s="21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  <c r="Z479" s="21"/>
    </row>
    <row r="480" spans="1:26" ht="15.75">
      <c r="A480" s="21"/>
      <c r="B480" s="21"/>
      <c r="C480" s="21"/>
      <c r="D480" s="21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  <c r="Z480" s="21"/>
    </row>
    <row r="481" spans="1:26" ht="15.75">
      <c r="A481" s="21"/>
      <c r="B481" s="21"/>
      <c r="C481" s="21"/>
      <c r="D481" s="21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  <c r="Z481" s="21"/>
    </row>
    <row r="482" spans="1:26" ht="15.75">
      <c r="A482" s="21"/>
      <c r="B482" s="21"/>
      <c r="C482" s="21"/>
      <c r="D482" s="21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  <c r="Z482" s="21"/>
    </row>
    <row r="483" spans="1:26" ht="15.75">
      <c r="A483" s="21"/>
      <c r="B483" s="21"/>
      <c r="C483" s="21"/>
      <c r="D483" s="21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  <c r="Z483" s="21"/>
    </row>
    <row r="484" spans="1:26" ht="15.75">
      <c r="A484" s="21"/>
      <c r="B484" s="21"/>
      <c r="C484" s="21"/>
      <c r="D484" s="21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  <c r="Z484" s="21"/>
    </row>
    <row r="485" spans="1:26" ht="15.75">
      <c r="A485" s="21"/>
      <c r="B485" s="21"/>
      <c r="C485" s="21"/>
      <c r="D485" s="21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  <c r="Z485" s="21"/>
    </row>
    <row r="486" spans="1:26" ht="15.75">
      <c r="A486" s="21"/>
      <c r="B486" s="21"/>
      <c r="C486" s="21"/>
      <c r="D486" s="21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  <c r="Z486" s="21"/>
    </row>
    <row r="487" spans="1:26" ht="15.75">
      <c r="A487" s="21"/>
      <c r="B487" s="21"/>
      <c r="C487" s="21"/>
      <c r="D487" s="21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  <c r="Z487" s="21"/>
    </row>
    <row r="488" spans="1:26" ht="15.75">
      <c r="A488" s="21"/>
      <c r="B488" s="21"/>
      <c r="C488" s="21"/>
      <c r="D488" s="21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  <c r="Z488" s="21"/>
    </row>
    <row r="489" spans="1:26" ht="15.75">
      <c r="A489" s="21"/>
      <c r="B489" s="21"/>
      <c r="C489" s="21"/>
      <c r="D489" s="21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  <c r="Z489" s="21"/>
    </row>
    <row r="490" spans="1:26" ht="15.75">
      <c r="A490" s="21"/>
      <c r="B490" s="21"/>
      <c r="C490" s="21"/>
      <c r="D490" s="21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  <c r="Z490" s="21"/>
    </row>
    <row r="491" spans="1:26" ht="15.75">
      <c r="A491" s="21"/>
      <c r="B491" s="21"/>
      <c r="C491" s="21"/>
      <c r="D491" s="21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  <c r="Z491" s="21"/>
    </row>
    <row r="492" spans="1:26" ht="15.75">
      <c r="A492" s="21"/>
      <c r="B492" s="21"/>
      <c r="C492" s="21"/>
      <c r="D492" s="21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  <c r="Z492" s="21"/>
    </row>
    <row r="493" spans="1:26" ht="15.75">
      <c r="A493" s="21"/>
      <c r="B493" s="21"/>
      <c r="C493" s="21"/>
      <c r="D493" s="21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  <c r="Z493" s="21"/>
    </row>
    <row r="494" spans="1:26" ht="15.75">
      <c r="A494" s="21"/>
      <c r="B494" s="21"/>
      <c r="C494" s="21"/>
      <c r="D494" s="21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  <c r="Z494" s="21"/>
    </row>
    <row r="495" spans="1:26" ht="15.75">
      <c r="A495" s="21"/>
      <c r="B495" s="21"/>
      <c r="C495" s="21"/>
      <c r="D495" s="21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  <c r="Z495" s="21"/>
    </row>
    <row r="496" spans="1:26" ht="15.75">
      <c r="A496" s="21"/>
      <c r="B496" s="21"/>
      <c r="C496" s="21"/>
      <c r="D496" s="21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  <c r="Z496" s="21"/>
    </row>
    <row r="497" spans="1:26" ht="15.75">
      <c r="A497" s="21"/>
      <c r="B497" s="21"/>
      <c r="C497" s="21"/>
      <c r="D497" s="21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  <c r="Z497" s="21"/>
    </row>
    <row r="498" spans="1:26" ht="15.75">
      <c r="A498" s="21"/>
      <c r="B498" s="21"/>
      <c r="C498" s="21"/>
      <c r="D498" s="21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  <c r="Z498" s="21"/>
    </row>
    <row r="499" spans="1:26" ht="15.75">
      <c r="A499" s="21"/>
      <c r="B499" s="21"/>
      <c r="C499" s="21"/>
      <c r="D499" s="21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  <c r="Z499" s="21"/>
    </row>
    <row r="500" spans="1:26" ht="15.75">
      <c r="A500" s="21"/>
      <c r="B500" s="21"/>
      <c r="C500" s="21"/>
      <c r="D500" s="21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  <c r="Z500" s="21"/>
    </row>
    <row r="501" spans="1:26" ht="15.75">
      <c r="A501" s="21"/>
      <c r="B501" s="21"/>
      <c r="C501" s="21"/>
      <c r="D501" s="21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  <c r="Z501" s="21"/>
    </row>
    <row r="502" spans="1:26" ht="15.75">
      <c r="A502" s="21"/>
      <c r="B502" s="21"/>
      <c r="C502" s="21"/>
      <c r="D502" s="21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  <c r="Z502" s="21"/>
    </row>
    <row r="503" spans="1:26" ht="15.75">
      <c r="A503" s="21"/>
      <c r="B503" s="21"/>
      <c r="C503" s="21"/>
      <c r="D503" s="21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  <c r="Z503" s="21"/>
    </row>
    <row r="504" spans="1:26" ht="15.75">
      <c r="A504" s="21"/>
      <c r="B504" s="21"/>
      <c r="C504" s="21"/>
      <c r="D504" s="21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  <c r="Z504" s="21"/>
    </row>
    <row r="505" spans="1:26" ht="15.75">
      <c r="A505" s="21"/>
      <c r="B505" s="21"/>
      <c r="C505" s="21"/>
      <c r="D505" s="21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  <c r="Z505" s="21"/>
    </row>
    <row r="506" spans="1:26" ht="15.75">
      <c r="A506" s="21"/>
      <c r="B506" s="21"/>
      <c r="C506" s="21"/>
      <c r="D506" s="21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  <c r="Z506" s="21"/>
    </row>
    <row r="507" spans="1:26" ht="15.75">
      <c r="A507" s="21"/>
      <c r="B507" s="21"/>
      <c r="C507" s="21"/>
      <c r="D507" s="21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  <c r="Z507" s="21"/>
    </row>
    <row r="508" spans="1:26" ht="15.75">
      <c r="A508" s="21"/>
      <c r="B508" s="21"/>
      <c r="C508" s="21"/>
      <c r="D508" s="21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  <c r="Z508" s="21"/>
    </row>
    <row r="509" spans="1:26" ht="15.75">
      <c r="A509" s="21"/>
      <c r="B509" s="21"/>
      <c r="C509" s="21"/>
      <c r="D509" s="21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1"/>
      <c r="Z509" s="21"/>
    </row>
    <row r="510" spans="1:26" ht="15.75">
      <c r="A510" s="21"/>
      <c r="B510" s="21"/>
      <c r="C510" s="21"/>
      <c r="D510" s="21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  <c r="Z510" s="21"/>
    </row>
    <row r="511" spans="1:26" ht="15.75">
      <c r="A511" s="21"/>
      <c r="B511" s="21"/>
      <c r="C511" s="21"/>
      <c r="D511" s="21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  <c r="Z511" s="21"/>
    </row>
    <row r="512" spans="1:26" ht="15.75">
      <c r="A512" s="21"/>
      <c r="B512" s="21"/>
      <c r="C512" s="21"/>
      <c r="D512" s="21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  <c r="Z512" s="21"/>
    </row>
    <row r="513" spans="1:26" ht="15.75">
      <c r="A513" s="21"/>
      <c r="B513" s="21"/>
      <c r="C513" s="21"/>
      <c r="D513" s="21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  <c r="Z513" s="21"/>
    </row>
    <row r="514" spans="1:26" ht="15.75">
      <c r="A514" s="21"/>
      <c r="B514" s="21"/>
      <c r="C514" s="21"/>
      <c r="D514" s="21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  <c r="Z514" s="21"/>
    </row>
    <row r="515" spans="1:26" ht="15.75">
      <c r="A515" s="21"/>
      <c r="B515" s="21"/>
      <c r="C515" s="21"/>
      <c r="D515" s="21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  <c r="Z515" s="21"/>
    </row>
    <row r="516" spans="1:26" ht="15.75">
      <c r="A516" s="21"/>
      <c r="B516" s="21"/>
      <c r="C516" s="21"/>
      <c r="D516" s="21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  <c r="Z516" s="21"/>
    </row>
    <row r="517" spans="1:26" ht="15.75">
      <c r="A517" s="21"/>
      <c r="B517" s="21"/>
      <c r="C517" s="21"/>
      <c r="D517" s="21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  <c r="Z517" s="21"/>
    </row>
    <row r="518" spans="1:26" ht="15.75">
      <c r="A518" s="21"/>
      <c r="B518" s="21"/>
      <c r="C518" s="21"/>
      <c r="D518" s="21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  <c r="Z518" s="21"/>
    </row>
    <row r="519" spans="1:26" ht="15.75">
      <c r="A519" s="21"/>
      <c r="B519" s="21"/>
      <c r="C519" s="21"/>
      <c r="D519" s="21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  <c r="Z519" s="21"/>
    </row>
    <row r="520" spans="1:26" ht="15.75">
      <c r="A520" s="21"/>
      <c r="B520" s="21"/>
      <c r="C520" s="21"/>
      <c r="D520" s="21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  <c r="Z520" s="21"/>
    </row>
    <row r="521" spans="1:26" ht="15.75">
      <c r="A521" s="21"/>
      <c r="B521" s="21"/>
      <c r="C521" s="21"/>
      <c r="D521" s="21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  <c r="Z521" s="21"/>
    </row>
    <row r="522" spans="1:26" ht="15.75">
      <c r="A522" s="21"/>
      <c r="B522" s="21"/>
      <c r="C522" s="21"/>
      <c r="D522" s="21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1"/>
      <c r="Z522" s="21"/>
    </row>
    <row r="523" spans="1:26" ht="15.75">
      <c r="A523" s="21"/>
      <c r="B523" s="21"/>
      <c r="C523" s="21"/>
      <c r="D523" s="21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  <c r="Z523" s="21"/>
    </row>
    <row r="524" spans="1:26" ht="15.75">
      <c r="A524" s="21"/>
      <c r="B524" s="21"/>
      <c r="C524" s="21"/>
      <c r="D524" s="21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  <c r="Z524" s="21"/>
    </row>
    <row r="525" spans="1:26" ht="15.75">
      <c r="A525" s="21"/>
      <c r="B525" s="21"/>
      <c r="C525" s="21"/>
      <c r="D525" s="21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  <c r="Z525" s="21"/>
    </row>
    <row r="526" spans="1:26" ht="15.75">
      <c r="A526" s="21"/>
      <c r="B526" s="21"/>
      <c r="C526" s="21"/>
      <c r="D526" s="21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  <c r="Z526" s="21"/>
    </row>
    <row r="527" spans="1:26" ht="15.75">
      <c r="A527" s="21"/>
      <c r="B527" s="21"/>
      <c r="C527" s="21"/>
      <c r="D527" s="21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  <c r="Z527" s="21"/>
    </row>
    <row r="528" spans="1:26" ht="15.75">
      <c r="A528" s="21"/>
      <c r="B528" s="21"/>
      <c r="C528" s="21"/>
      <c r="D528" s="21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  <c r="Z528" s="21"/>
    </row>
    <row r="529" spans="1:26" ht="15.75">
      <c r="A529" s="21"/>
      <c r="B529" s="21"/>
      <c r="C529" s="21"/>
      <c r="D529" s="21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  <c r="Z529" s="21"/>
    </row>
    <row r="530" spans="1:26" ht="15.75">
      <c r="A530" s="21"/>
      <c r="B530" s="21"/>
      <c r="C530" s="21"/>
      <c r="D530" s="21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  <c r="Z530" s="21"/>
    </row>
    <row r="531" spans="1:26" ht="15.75">
      <c r="A531" s="21"/>
      <c r="B531" s="21"/>
      <c r="C531" s="21"/>
      <c r="D531" s="21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  <c r="Z531" s="21"/>
    </row>
    <row r="532" spans="1:26" ht="15.75">
      <c r="A532" s="21"/>
      <c r="B532" s="21"/>
      <c r="C532" s="21"/>
      <c r="D532" s="21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  <c r="Z532" s="21"/>
    </row>
    <row r="533" spans="1:26" ht="15.75">
      <c r="A533" s="21"/>
      <c r="B533" s="21"/>
      <c r="C533" s="21"/>
      <c r="D533" s="21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  <c r="Z533" s="21"/>
    </row>
    <row r="534" spans="1:26" ht="15.75">
      <c r="A534" s="21"/>
      <c r="B534" s="21"/>
      <c r="C534" s="21"/>
      <c r="D534" s="21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  <c r="Z534" s="21"/>
    </row>
    <row r="535" spans="1:26" ht="15.75">
      <c r="A535" s="21"/>
      <c r="B535" s="21"/>
      <c r="C535" s="21"/>
      <c r="D535" s="21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  <c r="Z535" s="21"/>
    </row>
    <row r="536" spans="1:26" ht="15.75">
      <c r="A536" s="21"/>
      <c r="B536" s="21"/>
      <c r="C536" s="21"/>
      <c r="D536" s="21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  <c r="Z536" s="21"/>
    </row>
    <row r="537" spans="1:26" ht="15.75">
      <c r="A537" s="21"/>
      <c r="B537" s="21"/>
      <c r="C537" s="21"/>
      <c r="D537" s="21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  <c r="Z537" s="21"/>
    </row>
    <row r="538" spans="1:26" ht="15.75">
      <c r="A538" s="21"/>
      <c r="B538" s="21"/>
      <c r="C538" s="21"/>
      <c r="D538" s="21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  <c r="Z538" s="21"/>
    </row>
    <row r="539" spans="1:26" ht="15.75">
      <c r="A539" s="21"/>
      <c r="B539" s="21"/>
      <c r="C539" s="21"/>
      <c r="D539" s="21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  <c r="Z539" s="21"/>
    </row>
    <row r="540" spans="1:26" ht="15.75">
      <c r="A540" s="21"/>
      <c r="B540" s="21"/>
      <c r="C540" s="21"/>
      <c r="D540" s="21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  <c r="V540" s="21"/>
      <c r="W540" s="21"/>
      <c r="X540" s="21"/>
      <c r="Y540" s="21"/>
      <c r="Z540" s="21"/>
    </row>
    <row r="541" spans="1:26" ht="15.75">
      <c r="A541" s="21"/>
      <c r="B541" s="21"/>
      <c r="C541" s="21"/>
      <c r="D541" s="21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  <c r="Z541" s="21"/>
    </row>
    <row r="542" spans="1:26" ht="15.75">
      <c r="A542" s="21"/>
      <c r="B542" s="21"/>
      <c r="C542" s="21"/>
      <c r="D542" s="21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  <c r="Z542" s="21"/>
    </row>
    <row r="543" spans="1:26" ht="15.75">
      <c r="A543" s="21"/>
      <c r="B543" s="21"/>
      <c r="C543" s="21"/>
      <c r="D543" s="21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  <c r="V543" s="21"/>
      <c r="W543" s="21"/>
      <c r="X543" s="21"/>
      <c r="Y543" s="21"/>
      <c r="Z543" s="21"/>
    </row>
    <row r="544" spans="1:26" ht="15.75">
      <c r="A544" s="21"/>
      <c r="B544" s="21"/>
      <c r="C544" s="21"/>
      <c r="D544" s="21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  <c r="Z544" s="21"/>
    </row>
    <row r="545" spans="1:26" ht="15.75">
      <c r="A545" s="21"/>
      <c r="B545" s="21"/>
      <c r="C545" s="21"/>
      <c r="D545" s="21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  <c r="Z545" s="21"/>
    </row>
    <row r="546" spans="1:26" ht="15.75">
      <c r="A546" s="21"/>
      <c r="B546" s="21"/>
      <c r="C546" s="21"/>
      <c r="D546" s="21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  <c r="Z546" s="21"/>
    </row>
    <row r="547" spans="1:26" ht="15.75">
      <c r="A547" s="21"/>
      <c r="B547" s="21"/>
      <c r="C547" s="21"/>
      <c r="D547" s="21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  <c r="Z547" s="21"/>
    </row>
    <row r="548" spans="1:26" ht="15.75">
      <c r="A548" s="21"/>
      <c r="B548" s="21"/>
      <c r="C548" s="21"/>
      <c r="D548" s="21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  <c r="V548" s="21"/>
      <c r="W548" s="21"/>
      <c r="X548" s="21"/>
      <c r="Y548" s="21"/>
      <c r="Z548" s="21"/>
    </row>
    <row r="549" spans="1:26" ht="15.75">
      <c r="A549" s="21"/>
      <c r="B549" s="21"/>
      <c r="C549" s="21"/>
      <c r="D549" s="21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1"/>
      <c r="Z549" s="21"/>
    </row>
    <row r="550" spans="1:26" ht="15.75">
      <c r="A550" s="21"/>
      <c r="B550" s="21"/>
      <c r="C550" s="21"/>
      <c r="D550" s="21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  <c r="V550" s="21"/>
      <c r="W550" s="21"/>
      <c r="X550" s="21"/>
      <c r="Y550" s="21"/>
      <c r="Z550" s="21"/>
    </row>
    <row r="551" spans="1:26" ht="15.75">
      <c r="A551" s="21"/>
      <c r="B551" s="21"/>
      <c r="C551" s="21"/>
      <c r="D551" s="21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  <c r="V551" s="21"/>
      <c r="W551" s="21"/>
      <c r="X551" s="21"/>
      <c r="Y551" s="21"/>
      <c r="Z551" s="21"/>
    </row>
    <row r="552" spans="1:26" ht="15.75">
      <c r="A552" s="21"/>
      <c r="B552" s="21"/>
      <c r="C552" s="21"/>
      <c r="D552" s="21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1"/>
      <c r="Z552" s="21"/>
    </row>
    <row r="553" spans="1:26" ht="15.75">
      <c r="A553" s="21"/>
      <c r="B553" s="21"/>
      <c r="C553" s="21"/>
      <c r="D553" s="21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  <c r="V553" s="21"/>
      <c r="W553" s="21"/>
      <c r="X553" s="21"/>
      <c r="Y553" s="21"/>
      <c r="Z553" s="21"/>
    </row>
    <row r="554" spans="1:26" ht="15.75">
      <c r="A554" s="21"/>
      <c r="B554" s="21"/>
      <c r="C554" s="21"/>
      <c r="D554" s="21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  <c r="Z554" s="21"/>
    </row>
    <row r="555" spans="1:26" ht="15.75">
      <c r="A555" s="21"/>
      <c r="B555" s="21"/>
      <c r="C555" s="21"/>
      <c r="D555" s="21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  <c r="Z555" s="21"/>
    </row>
    <row r="556" spans="1:26" ht="15.75">
      <c r="A556" s="21"/>
      <c r="B556" s="21"/>
      <c r="C556" s="21"/>
      <c r="D556" s="21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  <c r="V556" s="21"/>
      <c r="W556" s="21"/>
      <c r="X556" s="21"/>
      <c r="Y556" s="21"/>
      <c r="Z556" s="21"/>
    </row>
    <row r="557" spans="1:26" ht="15.75">
      <c r="A557" s="21"/>
      <c r="B557" s="21"/>
      <c r="C557" s="21"/>
      <c r="D557" s="21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  <c r="V557" s="21"/>
      <c r="W557" s="21"/>
      <c r="X557" s="21"/>
      <c r="Y557" s="21"/>
      <c r="Z557" s="21"/>
    </row>
    <row r="558" spans="1:26" ht="15.75">
      <c r="A558" s="21"/>
      <c r="B558" s="21"/>
      <c r="C558" s="21"/>
      <c r="D558" s="21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  <c r="V558" s="21"/>
      <c r="W558" s="21"/>
      <c r="X558" s="21"/>
      <c r="Y558" s="21"/>
      <c r="Z558" s="21"/>
    </row>
    <row r="559" spans="1:26" ht="15.75">
      <c r="A559" s="21"/>
      <c r="B559" s="21"/>
      <c r="C559" s="21"/>
      <c r="D559" s="21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  <c r="Z559" s="21"/>
    </row>
    <row r="560" spans="1:26" ht="15.75">
      <c r="A560" s="21"/>
      <c r="B560" s="21"/>
      <c r="C560" s="21"/>
      <c r="D560" s="21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  <c r="V560" s="21"/>
      <c r="W560" s="21"/>
      <c r="X560" s="21"/>
      <c r="Y560" s="21"/>
      <c r="Z560" s="21"/>
    </row>
    <row r="561" spans="1:26" ht="15.75">
      <c r="A561" s="21"/>
      <c r="B561" s="21"/>
      <c r="C561" s="21"/>
      <c r="D561" s="21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  <c r="V561" s="21"/>
      <c r="W561" s="21"/>
      <c r="X561" s="21"/>
      <c r="Y561" s="21"/>
      <c r="Z561" s="21"/>
    </row>
    <row r="562" spans="1:26" ht="15.75">
      <c r="A562" s="21"/>
      <c r="B562" s="21"/>
      <c r="C562" s="21"/>
      <c r="D562" s="21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1"/>
      <c r="Z562" s="21"/>
    </row>
    <row r="563" spans="1:26" ht="15.75">
      <c r="A563" s="21"/>
      <c r="B563" s="21"/>
      <c r="C563" s="21"/>
      <c r="D563" s="21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  <c r="V563" s="21"/>
      <c r="W563" s="21"/>
      <c r="X563" s="21"/>
      <c r="Y563" s="21"/>
      <c r="Z563" s="21"/>
    </row>
    <row r="564" spans="1:26" ht="15.75">
      <c r="A564" s="21"/>
      <c r="B564" s="21"/>
      <c r="C564" s="21"/>
      <c r="D564" s="21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  <c r="Z564" s="21"/>
    </row>
    <row r="565" spans="1:26" ht="15.75">
      <c r="A565" s="21"/>
      <c r="B565" s="21"/>
      <c r="C565" s="21"/>
      <c r="D565" s="21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  <c r="V565" s="21"/>
      <c r="W565" s="21"/>
      <c r="X565" s="21"/>
      <c r="Y565" s="21"/>
      <c r="Z565" s="21"/>
    </row>
    <row r="566" spans="1:26" ht="15.75">
      <c r="A566" s="21"/>
      <c r="B566" s="21"/>
      <c r="C566" s="21"/>
      <c r="D566" s="21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  <c r="V566" s="21"/>
      <c r="W566" s="21"/>
      <c r="X566" s="21"/>
      <c r="Y566" s="21"/>
      <c r="Z566" s="21"/>
    </row>
    <row r="567" spans="1:26" ht="15.75">
      <c r="A567" s="21"/>
      <c r="B567" s="21"/>
      <c r="C567" s="21"/>
      <c r="D567" s="21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  <c r="V567" s="21"/>
      <c r="W567" s="21"/>
      <c r="X567" s="21"/>
      <c r="Y567" s="21"/>
      <c r="Z567" s="21"/>
    </row>
    <row r="568" spans="1:26" ht="15.75">
      <c r="A568" s="21"/>
      <c r="B568" s="21"/>
      <c r="C568" s="21"/>
      <c r="D568" s="21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  <c r="V568" s="21"/>
      <c r="W568" s="21"/>
      <c r="X568" s="21"/>
      <c r="Y568" s="21"/>
      <c r="Z568" s="21"/>
    </row>
    <row r="569" spans="1:26" ht="15.75">
      <c r="A569" s="21"/>
      <c r="B569" s="21"/>
      <c r="C569" s="21"/>
      <c r="D569" s="21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  <c r="V569" s="21"/>
      <c r="W569" s="21"/>
      <c r="X569" s="21"/>
      <c r="Y569" s="21"/>
      <c r="Z569" s="21"/>
    </row>
    <row r="570" spans="1:26" ht="15.75">
      <c r="A570" s="21"/>
      <c r="B570" s="21"/>
      <c r="C570" s="21"/>
      <c r="D570" s="21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  <c r="Z570" s="21"/>
    </row>
    <row r="571" spans="1:26" ht="15.75">
      <c r="A571" s="21"/>
      <c r="B571" s="21"/>
      <c r="C571" s="21"/>
      <c r="D571" s="21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  <c r="V571" s="21"/>
      <c r="W571" s="21"/>
      <c r="X571" s="21"/>
      <c r="Y571" s="21"/>
      <c r="Z571" s="21"/>
    </row>
    <row r="572" spans="1:26" ht="15.75">
      <c r="A572" s="21"/>
      <c r="B572" s="21"/>
      <c r="C572" s="21"/>
      <c r="D572" s="21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  <c r="V572" s="21"/>
      <c r="W572" s="21"/>
      <c r="X572" s="21"/>
      <c r="Y572" s="21"/>
      <c r="Z572" s="21"/>
    </row>
    <row r="573" spans="1:26" ht="15.75">
      <c r="A573" s="21"/>
      <c r="B573" s="21"/>
      <c r="C573" s="21"/>
      <c r="D573" s="21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  <c r="Z573" s="21"/>
    </row>
    <row r="574" spans="1:26" ht="15.75">
      <c r="A574" s="21"/>
      <c r="B574" s="21"/>
      <c r="C574" s="21"/>
      <c r="D574" s="21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  <c r="V574" s="21"/>
      <c r="W574" s="21"/>
      <c r="X574" s="21"/>
      <c r="Y574" s="21"/>
      <c r="Z574" s="21"/>
    </row>
    <row r="575" spans="1:26" ht="15.75">
      <c r="A575" s="21"/>
      <c r="B575" s="21"/>
      <c r="C575" s="21"/>
      <c r="D575" s="21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  <c r="V575" s="21"/>
      <c r="W575" s="21"/>
      <c r="X575" s="21"/>
      <c r="Y575" s="21"/>
      <c r="Z575" s="21"/>
    </row>
    <row r="576" spans="1:26" ht="15.75">
      <c r="A576" s="21"/>
      <c r="B576" s="21"/>
      <c r="C576" s="21"/>
      <c r="D576" s="21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  <c r="V576" s="21"/>
      <c r="W576" s="21"/>
      <c r="X576" s="21"/>
      <c r="Y576" s="21"/>
      <c r="Z576" s="21"/>
    </row>
    <row r="577" spans="1:26" ht="15.75">
      <c r="A577" s="21"/>
      <c r="B577" s="21"/>
      <c r="C577" s="21"/>
      <c r="D577" s="21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  <c r="V577" s="21"/>
      <c r="W577" s="21"/>
      <c r="X577" s="21"/>
      <c r="Y577" s="21"/>
      <c r="Z577" s="21"/>
    </row>
    <row r="578" spans="1:26" ht="15.75">
      <c r="A578" s="21"/>
      <c r="B578" s="21"/>
      <c r="C578" s="21"/>
      <c r="D578" s="21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  <c r="Z578" s="21"/>
    </row>
    <row r="579" spans="1:26" ht="15.75">
      <c r="A579" s="21"/>
      <c r="B579" s="21"/>
      <c r="C579" s="21"/>
      <c r="D579" s="21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  <c r="V579" s="21"/>
      <c r="W579" s="21"/>
      <c r="X579" s="21"/>
      <c r="Y579" s="21"/>
      <c r="Z579" s="21"/>
    </row>
    <row r="580" spans="1:26" ht="15.75">
      <c r="A580" s="21"/>
      <c r="B580" s="21"/>
      <c r="C580" s="21"/>
      <c r="D580" s="21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  <c r="V580" s="21"/>
      <c r="W580" s="21"/>
      <c r="X580" s="21"/>
      <c r="Y580" s="21"/>
      <c r="Z580" s="21"/>
    </row>
    <row r="581" spans="1:26" ht="15.75">
      <c r="A581" s="21"/>
      <c r="B581" s="21"/>
      <c r="C581" s="21"/>
      <c r="D581" s="21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1"/>
      <c r="Z581" s="21"/>
    </row>
    <row r="582" spans="1:26" ht="15.75">
      <c r="A582" s="21"/>
      <c r="B582" s="21"/>
      <c r="C582" s="21"/>
      <c r="D582" s="21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  <c r="Z582" s="21"/>
    </row>
    <row r="583" spans="1:26" ht="15.75">
      <c r="A583" s="21"/>
      <c r="B583" s="21"/>
      <c r="C583" s="21"/>
      <c r="D583" s="21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  <c r="V583" s="21"/>
      <c r="W583" s="21"/>
      <c r="X583" s="21"/>
      <c r="Y583" s="21"/>
      <c r="Z583" s="21"/>
    </row>
    <row r="584" spans="1:26" ht="15.75">
      <c r="A584" s="21"/>
      <c r="B584" s="21"/>
      <c r="C584" s="21"/>
      <c r="D584" s="21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  <c r="V584" s="21"/>
      <c r="W584" s="21"/>
      <c r="X584" s="21"/>
      <c r="Y584" s="21"/>
      <c r="Z584" s="21"/>
    </row>
    <row r="585" spans="1:26" ht="15.75">
      <c r="A585" s="21"/>
      <c r="B585" s="21"/>
      <c r="C585" s="21"/>
      <c r="D585" s="21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  <c r="V585" s="21"/>
      <c r="W585" s="21"/>
      <c r="X585" s="21"/>
      <c r="Y585" s="21"/>
      <c r="Z585" s="21"/>
    </row>
    <row r="586" spans="1:26" ht="15.75">
      <c r="A586" s="21"/>
      <c r="B586" s="21"/>
      <c r="C586" s="21"/>
      <c r="D586" s="21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  <c r="V586" s="21"/>
      <c r="W586" s="21"/>
      <c r="X586" s="21"/>
      <c r="Y586" s="21"/>
      <c r="Z586" s="21"/>
    </row>
    <row r="587" spans="1:26" ht="15.75">
      <c r="A587" s="21"/>
      <c r="B587" s="21"/>
      <c r="C587" s="21"/>
      <c r="D587" s="21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  <c r="V587" s="21"/>
      <c r="W587" s="21"/>
      <c r="X587" s="21"/>
      <c r="Y587" s="21"/>
      <c r="Z587" s="21"/>
    </row>
    <row r="588" spans="1:26" ht="15.75">
      <c r="A588" s="21"/>
      <c r="B588" s="21"/>
      <c r="C588" s="21"/>
      <c r="D588" s="21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  <c r="V588" s="21"/>
      <c r="W588" s="21"/>
      <c r="X588" s="21"/>
      <c r="Y588" s="21"/>
      <c r="Z588" s="21"/>
    </row>
    <row r="589" spans="1:26" ht="15.75">
      <c r="A589" s="21"/>
      <c r="B589" s="21"/>
      <c r="C589" s="21"/>
      <c r="D589" s="21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  <c r="V589" s="21"/>
      <c r="W589" s="21"/>
      <c r="X589" s="21"/>
      <c r="Y589" s="21"/>
      <c r="Z589" s="21"/>
    </row>
    <row r="590" spans="1:26" ht="15.75">
      <c r="A590" s="21"/>
      <c r="B590" s="21"/>
      <c r="C590" s="21"/>
      <c r="D590" s="21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  <c r="V590" s="21"/>
      <c r="W590" s="21"/>
      <c r="X590" s="21"/>
      <c r="Y590" s="21"/>
      <c r="Z590" s="21"/>
    </row>
    <row r="591" spans="1:26" ht="15.75">
      <c r="A591" s="21"/>
      <c r="B591" s="21"/>
      <c r="C591" s="21"/>
      <c r="D591" s="21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  <c r="Z591" s="21"/>
    </row>
    <row r="592" spans="1:26" ht="15.75">
      <c r="A592" s="21"/>
      <c r="B592" s="21"/>
      <c r="C592" s="21"/>
      <c r="D592" s="21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  <c r="V592" s="21"/>
      <c r="W592" s="21"/>
      <c r="X592" s="21"/>
      <c r="Y592" s="21"/>
      <c r="Z592" s="21"/>
    </row>
    <row r="593" spans="1:26" ht="15.75">
      <c r="A593" s="21"/>
      <c r="B593" s="21"/>
      <c r="C593" s="21"/>
      <c r="D593" s="21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  <c r="V593" s="21"/>
      <c r="W593" s="21"/>
      <c r="X593" s="21"/>
      <c r="Y593" s="21"/>
      <c r="Z593" s="21"/>
    </row>
    <row r="594" spans="1:26" ht="15.75">
      <c r="A594" s="21"/>
      <c r="B594" s="21"/>
      <c r="C594" s="21"/>
      <c r="D594" s="21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  <c r="V594" s="21"/>
      <c r="W594" s="21"/>
      <c r="X594" s="21"/>
      <c r="Y594" s="21"/>
      <c r="Z594" s="21"/>
    </row>
    <row r="595" spans="1:26" ht="15.75">
      <c r="A595" s="21"/>
      <c r="B595" s="21"/>
      <c r="C595" s="21"/>
      <c r="D595" s="21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  <c r="V595" s="21"/>
      <c r="W595" s="21"/>
      <c r="X595" s="21"/>
      <c r="Y595" s="21"/>
      <c r="Z595" s="21"/>
    </row>
    <row r="596" spans="1:26" ht="15.75">
      <c r="A596" s="21"/>
      <c r="B596" s="21"/>
      <c r="C596" s="21"/>
      <c r="D596" s="21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  <c r="V596" s="21"/>
      <c r="W596" s="21"/>
      <c r="X596" s="21"/>
      <c r="Y596" s="21"/>
      <c r="Z596" s="21"/>
    </row>
    <row r="597" spans="1:26" ht="15.75">
      <c r="A597" s="21"/>
      <c r="B597" s="21"/>
      <c r="C597" s="21"/>
      <c r="D597" s="21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  <c r="V597" s="21"/>
      <c r="W597" s="21"/>
      <c r="X597" s="21"/>
      <c r="Y597" s="21"/>
      <c r="Z597" s="21"/>
    </row>
    <row r="598" spans="1:26" ht="15.75">
      <c r="A598" s="21"/>
      <c r="B598" s="21"/>
      <c r="C598" s="21"/>
      <c r="D598" s="21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  <c r="V598" s="21"/>
      <c r="W598" s="21"/>
      <c r="X598" s="21"/>
      <c r="Y598" s="21"/>
      <c r="Z598" s="21"/>
    </row>
    <row r="599" spans="1:26" ht="15.75">
      <c r="A599" s="21"/>
      <c r="B599" s="21"/>
      <c r="C599" s="21"/>
      <c r="D599" s="21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  <c r="V599" s="21"/>
      <c r="W599" s="21"/>
      <c r="X599" s="21"/>
      <c r="Y599" s="21"/>
      <c r="Z599" s="21"/>
    </row>
    <row r="600" spans="1:26" ht="15.75">
      <c r="A600" s="21"/>
      <c r="B600" s="21"/>
      <c r="C600" s="21"/>
      <c r="D600" s="21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  <c r="Z600" s="21"/>
    </row>
    <row r="601" spans="1:26" ht="15.75">
      <c r="A601" s="21"/>
      <c r="B601" s="21"/>
      <c r="C601" s="21"/>
      <c r="D601" s="21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  <c r="V601" s="21"/>
      <c r="W601" s="21"/>
      <c r="X601" s="21"/>
      <c r="Y601" s="21"/>
      <c r="Z601" s="21"/>
    </row>
    <row r="602" spans="1:26" ht="15.75">
      <c r="A602" s="21"/>
      <c r="B602" s="21"/>
      <c r="C602" s="21"/>
      <c r="D602" s="21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  <c r="V602" s="21"/>
      <c r="W602" s="21"/>
      <c r="X602" s="21"/>
      <c r="Y602" s="21"/>
      <c r="Z602" s="21"/>
    </row>
    <row r="603" spans="1:26" ht="15.75">
      <c r="A603" s="21"/>
      <c r="B603" s="21"/>
      <c r="C603" s="21"/>
      <c r="D603" s="21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  <c r="V603" s="21"/>
      <c r="W603" s="21"/>
      <c r="X603" s="21"/>
      <c r="Y603" s="21"/>
      <c r="Z603" s="21"/>
    </row>
    <row r="604" spans="1:26" ht="15.75">
      <c r="A604" s="21"/>
      <c r="B604" s="21"/>
      <c r="C604" s="21"/>
      <c r="D604" s="21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  <c r="V604" s="21"/>
      <c r="W604" s="21"/>
      <c r="X604" s="21"/>
      <c r="Y604" s="21"/>
      <c r="Z604" s="21"/>
    </row>
    <row r="605" spans="1:26" ht="15.75">
      <c r="A605" s="21"/>
      <c r="B605" s="21"/>
      <c r="C605" s="21"/>
      <c r="D605" s="21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  <c r="V605" s="21"/>
      <c r="W605" s="21"/>
      <c r="X605" s="21"/>
      <c r="Y605" s="21"/>
      <c r="Z605" s="21"/>
    </row>
    <row r="606" spans="1:26" ht="15.75">
      <c r="A606" s="21"/>
      <c r="B606" s="21"/>
      <c r="C606" s="21"/>
      <c r="D606" s="21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  <c r="V606" s="21"/>
      <c r="W606" s="21"/>
      <c r="X606" s="21"/>
      <c r="Y606" s="21"/>
      <c r="Z606" s="21"/>
    </row>
    <row r="607" spans="1:26" ht="15.75">
      <c r="A607" s="21"/>
      <c r="B607" s="21"/>
      <c r="C607" s="21"/>
      <c r="D607" s="21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  <c r="V607" s="21"/>
      <c r="W607" s="21"/>
      <c r="X607" s="21"/>
      <c r="Y607" s="21"/>
      <c r="Z607" s="21"/>
    </row>
    <row r="608" spans="1:26" ht="15.75">
      <c r="A608" s="21"/>
      <c r="B608" s="21"/>
      <c r="C608" s="21"/>
      <c r="D608" s="21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  <c r="V608" s="21"/>
      <c r="W608" s="21"/>
      <c r="X608" s="21"/>
      <c r="Y608" s="21"/>
      <c r="Z608" s="21"/>
    </row>
    <row r="609" spans="1:26" ht="15.75">
      <c r="A609" s="21"/>
      <c r="B609" s="21"/>
      <c r="C609" s="21"/>
      <c r="D609" s="21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  <c r="V609" s="21"/>
      <c r="W609" s="21"/>
      <c r="X609" s="21"/>
      <c r="Y609" s="21"/>
      <c r="Z609" s="21"/>
    </row>
    <row r="610" spans="1:26" ht="15.75">
      <c r="A610" s="21"/>
      <c r="B610" s="21"/>
      <c r="C610" s="21"/>
      <c r="D610" s="21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  <c r="V610" s="21"/>
      <c r="W610" s="21"/>
      <c r="X610" s="21"/>
      <c r="Y610" s="21"/>
      <c r="Z610" s="21"/>
    </row>
    <row r="611" spans="1:26" ht="15.75">
      <c r="A611" s="21"/>
      <c r="B611" s="21"/>
      <c r="C611" s="21"/>
      <c r="D611" s="21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  <c r="V611" s="21"/>
      <c r="W611" s="21"/>
      <c r="X611" s="21"/>
      <c r="Y611" s="21"/>
      <c r="Z611" s="21"/>
    </row>
    <row r="612" spans="1:26" ht="15.75">
      <c r="A612" s="21"/>
      <c r="B612" s="21"/>
      <c r="C612" s="21"/>
      <c r="D612" s="21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  <c r="V612" s="21"/>
      <c r="W612" s="21"/>
      <c r="X612" s="21"/>
      <c r="Y612" s="21"/>
      <c r="Z612" s="21"/>
    </row>
    <row r="613" spans="1:26" ht="15.75">
      <c r="A613" s="21"/>
      <c r="B613" s="21"/>
      <c r="C613" s="21"/>
      <c r="D613" s="21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  <c r="V613" s="21"/>
      <c r="W613" s="21"/>
      <c r="X613" s="21"/>
      <c r="Y613" s="21"/>
      <c r="Z613" s="21"/>
    </row>
    <row r="614" spans="1:26" ht="15.75">
      <c r="A614" s="21"/>
      <c r="B614" s="21"/>
      <c r="C614" s="21"/>
      <c r="D614" s="21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  <c r="V614" s="21"/>
      <c r="W614" s="21"/>
      <c r="X614" s="21"/>
      <c r="Y614" s="21"/>
      <c r="Z614" s="21"/>
    </row>
    <row r="615" spans="1:26" ht="15.75">
      <c r="A615" s="21"/>
      <c r="B615" s="21"/>
      <c r="C615" s="21"/>
      <c r="D615" s="21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  <c r="V615" s="21"/>
      <c r="W615" s="21"/>
      <c r="X615" s="21"/>
      <c r="Y615" s="21"/>
      <c r="Z615" s="21"/>
    </row>
    <row r="616" spans="1:26" ht="15.75">
      <c r="A616" s="21"/>
      <c r="B616" s="21"/>
      <c r="C616" s="21"/>
      <c r="D616" s="21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  <c r="V616" s="21"/>
      <c r="W616" s="21"/>
      <c r="X616" s="21"/>
      <c r="Y616" s="21"/>
      <c r="Z616" s="21"/>
    </row>
    <row r="617" spans="1:26" ht="15.75">
      <c r="A617" s="21"/>
      <c r="B617" s="21"/>
      <c r="C617" s="21"/>
      <c r="D617" s="21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  <c r="V617" s="21"/>
      <c r="W617" s="21"/>
      <c r="X617" s="21"/>
      <c r="Y617" s="21"/>
      <c r="Z617" s="21"/>
    </row>
    <row r="618" spans="1:26" ht="15.75">
      <c r="A618" s="21"/>
      <c r="B618" s="21"/>
      <c r="C618" s="21"/>
      <c r="D618" s="21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  <c r="V618" s="21"/>
      <c r="W618" s="21"/>
      <c r="X618" s="21"/>
      <c r="Y618" s="21"/>
      <c r="Z618" s="21"/>
    </row>
    <row r="619" spans="1:26" ht="15.75">
      <c r="A619" s="21"/>
      <c r="B619" s="21"/>
      <c r="C619" s="21"/>
      <c r="D619" s="21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  <c r="V619" s="21"/>
      <c r="W619" s="21"/>
      <c r="X619" s="21"/>
      <c r="Y619" s="21"/>
      <c r="Z619" s="21"/>
    </row>
    <row r="620" spans="1:26" ht="15.75">
      <c r="A620" s="21"/>
      <c r="B620" s="21"/>
      <c r="C620" s="21"/>
      <c r="D620" s="21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  <c r="V620" s="21"/>
      <c r="W620" s="21"/>
      <c r="X620" s="21"/>
      <c r="Y620" s="21"/>
      <c r="Z620" s="21"/>
    </row>
    <row r="621" spans="1:26" ht="15.75">
      <c r="A621" s="21"/>
      <c r="B621" s="21"/>
      <c r="C621" s="21"/>
      <c r="D621" s="21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  <c r="V621" s="21"/>
      <c r="W621" s="21"/>
      <c r="X621" s="21"/>
      <c r="Y621" s="21"/>
      <c r="Z621" s="21"/>
    </row>
    <row r="622" spans="1:26" ht="15.75">
      <c r="A622" s="21"/>
      <c r="B622" s="21"/>
      <c r="C622" s="21"/>
      <c r="D622" s="21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  <c r="V622" s="21"/>
      <c r="W622" s="21"/>
      <c r="X622" s="21"/>
      <c r="Y622" s="21"/>
      <c r="Z622" s="21"/>
    </row>
    <row r="623" spans="1:26" ht="15.75">
      <c r="A623" s="21"/>
      <c r="B623" s="21"/>
      <c r="C623" s="21"/>
      <c r="D623" s="21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  <c r="V623" s="21"/>
      <c r="W623" s="21"/>
      <c r="X623" s="21"/>
      <c r="Y623" s="21"/>
      <c r="Z623" s="21"/>
    </row>
    <row r="624" spans="1:26" ht="15.75">
      <c r="A624" s="21"/>
      <c r="B624" s="21"/>
      <c r="C624" s="21"/>
      <c r="D624" s="21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  <c r="V624" s="21"/>
      <c r="W624" s="21"/>
      <c r="X624" s="21"/>
      <c r="Y624" s="21"/>
      <c r="Z624" s="21"/>
    </row>
    <row r="625" spans="1:26" ht="15.75">
      <c r="A625" s="21"/>
      <c r="B625" s="21"/>
      <c r="C625" s="21"/>
      <c r="D625" s="21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  <c r="V625" s="21"/>
      <c r="W625" s="21"/>
      <c r="X625" s="21"/>
      <c r="Y625" s="21"/>
      <c r="Z625" s="21"/>
    </row>
    <row r="626" spans="1:26" ht="15.75">
      <c r="A626" s="21"/>
      <c r="B626" s="21"/>
      <c r="C626" s="21"/>
      <c r="D626" s="21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  <c r="V626" s="21"/>
      <c r="W626" s="21"/>
      <c r="X626" s="21"/>
      <c r="Y626" s="21"/>
      <c r="Z626" s="21"/>
    </row>
    <row r="627" spans="1:26" ht="15.75">
      <c r="A627" s="21"/>
      <c r="B627" s="21"/>
      <c r="C627" s="21"/>
      <c r="D627" s="21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  <c r="V627" s="21"/>
      <c r="W627" s="21"/>
      <c r="X627" s="21"/>
      <c r="Y627" s="21"/>
      <c r="Z627" s="21"/>
    </row>
    <row r="628" spans="1:26" ht="15.75">
      <c r="A628" s="21"/>
      <c r="B628" s="21"/>
      <c r="C628" s="21"/>
      <c r="D628" s="21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  <c r="V628" s="21"/>
      <c r="W628" s="21"/>
      <c r="X628" s="21"/>
      <c r="Y628" s="21"/>
      <c r="Z628" s="21"/>
    </row>
    <row r="629" spans="1:26" ht="15.75">
      <c r="A629" s="21"/>
      <c r="B629" s="21"/>
      <c r="C629" s="21"/>
      <c r="D629" s="21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  <c r="V629" s="21"/>
      <c r="W629" s="21"/>
      <c r="X629" s="21"/>
      <c r="Y629" s="21"/>
      <c r="Z629" s="21"/>
    </row>
    <row r="630" spans="1:26" ht="15.75">
      <c r="A630" s="21"/>
      <c r="B630" s="21"/>
      <c r="C630" s="21"/>
      <c r="D630" s="21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  <c r="V630" s="21"/>
      <c r="W630" s="21"/>
      <c r="X630" s="21"/>
      <c r="Y630" s="21"/>
      <c r="Z630" s="21"/>
    </row>
    <row r="631" spans="1:26" ht="15.75">
      <c r="A631" s="21"/>
      <c r="B631" s="21"/>
      <c r="C631" s="21"/>
      <c r="D631" s="21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  <c r="V631" s="21"/>
      <c r="W631" s="21"/>
      <c r="X631" s="21"/>
      <c r="Y631" s="21"/>
      <c r="Z631" s="21"/>
    </row>
    <row r="632" spans="1:26" ht="15.75">
      <c r="A632" s="21"/>
      <c r="B632" s="21"/>
      <c r="C632" s="21"/>
      <c r="D632" s="21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  <c r="V632" s="21"/>
      <c r="W632" s="21"/>
      <c r="X632" s="21"/>
      <c r="Y632" s="21"/>
      <c r="Z632" s="21"/>
    </row>
    <row r="633" spans="1:26" ht="15.75">
      <c r="A633" s="21"/>
      <c r="B633" s="21"/>
      <c r="C633" s="21"/>
      <c r="D633" s="21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  <c r="V633" s="21"/>
      <c r="W633" s="21"/>
      <c r="X633" s="21"/>
      <c r="Y633" s="21"/>
      <c r="Z633" s="21"/>
    </row>
    <row r="634" spans="1:26" ht="15.75">
      <c r="A634" s="21"/>
      <c r="B634" s="21"/>
      <c r="C634" s="21"/>
      <c r="D634" s="21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  <c r="V634" s="21"/>
      <c r="W634" s="21"/>
      <c r="X634" s="21"/>
      <c r="Y634" s="21"/>
      <c r="Z634" s="21"/>
    </row>
    <row r="635" spans="1:26" ht="15.75">
      <c r="A635" s="21"/>
      <c r="B635" s="21"/>
      <c r="C635" s="21"/>
      <c r="D635" s="21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  <c r="V635" s="21"/>
      <c r="W635" s="21"/>
      <c r="X635" s="21"/>
      <c r="Y635" s="21"/>
      <c r="Z635" s="21"/>
    </row>
    <row r="636" spans="1:26" ht="15.75">
      <c r="A636" s="21"/>
      <c r="B636" s="21"/>
      <c r="C636" s="21"/>
      <c r="D636" s="21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  <c r="V636" s="21"/>
      <c r="W636" s="21"/>
      <c r="X636" s="21"/>
      <c r="Y636" s="21"/>
      <c r="Z636" s="21"/>
    </row>
    <row r="637" spans="1:26" ht="15.75">
      <c r="A637" s="21"/>
      <c r="B637" s="21"/>
      <c r="C637" s="21"/>
      <c r="D637" s="21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  <c r="V637" s="21"/>
      <c r="W637" s="21"/>
      <c r="X637" s="21"/>
      <c r="Y637" s="21"/>
      <c r="Z637" s="21"/>
    </row>
    <row r="638" spans="1:26" ht="15.75">
      <c r="A638" s="21"/>
      <c r="B638" s="21"/>
      <c r="C638" s="21"/>
      <c r="D638" s="21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  <c r="V638" s="21"/>
      <c r="W638" s="21"/>
      <c r="X638" s="21"/>
      <c r="Y638" s="21"/>
      <c r="Z638" s="21"/>
    </row>
    <row r="639" spans="1:26" ht="15.75">
      <c r="A639" s="21"/>
      <c r="B639" s="21"/>
      <c r="C639" s="21"/>
      <c r="D639" s="21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  <c r="V639" s="21"/>
      <c r="W639" s="21"/>
      <c r="X639" s="21"/>
      <c r="Y639" s="21"/>
      <c r="Z639" s="21"/>
    </row>
    <row r="640" spans="1:26" ht="15.75">
      <c r="A640" s="21"/>
      <c r="B640" s="21"/>
      <c r="C640" s="21"/>
      <c r="D640" s="21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  <c r="V640" s="21"/>
      <c r="W640" s="21"/>
      <c r="X640" s="21"/>
      <c r="Y640" s="21"/>
      <c r="Z640" s="21"/>
    </row>
    <row r="641" spans="1:26" ht="15.75">
      <c r="A641" s="21"/>
      <c r="B641" s="21"/>
      <c r="C641" s="21"/>
      <c r="D641" s="21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  <c r="V641" s="21"/>
      <c r="W641" s="21"/>
      <c r="X641" s="21"/>
      <c r="Y641" s="21"/>
      <c r="Z641" s="21"/>
    </row>
    <row r="642" spans="1:26" ht="15.75">
      <c r="A642" s="21"/>
      <c r="B642" s="21"/>
      <c r="C642" s="21"/>
      <c r="D642" s="21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  <c r="V642" s="21"/>
      <c r="W642" s="21"/>
      <c r="X642" s="21"/>
      <c r="Y642" s="21"/>
      <c r="Z642" s="21"/>
    </row>
    <row r="643" spans="1:26" ht="15.75">
      <c r="A643" s="21"/>
      <c r="B643" s="21"/>
      <c r="C643" s="21"/>
      <c r="D643" s="21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  <c r="V643" s="21"/>
      <c r="W643" s="21"/>
      <c r="X643" s="21"/>
      <c r="Y643" s="21"/>
      <c r="Z643" s="21"/>
    </row>
    <row r="644" spans="1:26" ht="15.75">
      <c r="A644" s="21"/>
      <c r="B644" s="21"/>
      <c r="C644" s="21"/>
      <c r="D644" s="21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  <c r="V644" s="21"/>
      <c r="W644" s="21"/>
      <c r="X644" s="21"/>
      <c r="Y644" s="21"/>
      <c r="Z644" s="21"/>
    </row>
    <row r="645" spans="1:26" ht="15.75">
      <c r="A645" s="21"/>
      <c r="B645" s="21"/>
      <c r="C645" s="21"/>
      <c r="D645" s="21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  <c r="V645" s="21"/>
      <c r="W645" s="21"/>
      <c r="X645" s="21"/>
      <c r="Y645" s="21"/>
      <c r="Z645" s="21"/>
    </row>
    <row r="646" spans="1:26" ht="15.75">
      <c r="A646" s="21"/>
      <c r="B646" s="21"/>
      <c r="C646" s="21"/>
      <c r="D646" s="21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  <c r="V646" s="21"/>
      <c r="W646" s="21"/>
      <c r="X646" s="21"/>
      <c r="Y646" s="21"/>
      <c r="Z646" s="21"/>
    </row>
    <row r="647" spans="1:26" ht="15.75">
      <c r="A647" s="21"/>
      <c r="B647" s="21"/>
      <c r="C647" s="21"/>
      <c r="D647" s="21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  <c r="V647" s="21"/>
      <c r="W647" s="21"/>
      <c r="X647" s="21"/>
      <c r="Y647" s="21"/>
      <c r="Z647" s="21"/>
    </row>
    <row r="648" spans="1:26" ht="15.75">
      <c r="A648" s="21"/>
      <c r="B648" s="21"/>
      <c r="C648" s="21"/>
      <c r="D648" s="21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  <c r="V648" s="21"/>
      <c r="W648" s="21"/>
      <c r="X648" s="21"/>
      <c r="Y648" s="21"/>
      <c r="Z648" s="21"/>
    </row>
    <row r="649" spans="1:26" ht="15.75">
      <c r="A649" s="21"/>
      <c r="B649" s="21"/>
      <c r="C649" s="21"/>
      <c r="D649" s="21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  <c r="V649" s="21"/>
      <c r="W649" s="21"/>
      <c r="X649" s="21"/>
      <c r="Y649" s="21"/>
      <c r="Z649" s="21"/>
    </row>
    <row r="650" spans="1:26" ht="15.75">
      <c r="A650" s="21"/>
      <c r="B650" s="21"/>
      <c r="C650" s="21"/>
      <c r="D650" s="21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  <c r="V650" s="21"/>
      <c r="W650" s="21"/>
      <c r="X650" s="21"/>
      <c r="Y650" s="21"/>
      <c r="Z650" s="21"/>
    </row>
    <row r="651" spans="1:26" ht="15.75">
      <c r="A651" s="21"/>
      <c r="B651" s="21"/>
      <c r="C651" s="21"/>
      <c r="D651" s="21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  <c r="V651" s="21"/>
      <c r="W651" s="21"/>
      <c r="X651" s="21"/>
      <c r="Y651" s="21"/>
      <c r="Z651" s="21"/>
    </row>
    <row r="652" spans="1:26" ht="15.75">
      <c r="A652" s="21"/>
      <c r="B652" s="21"/>
      <c r="C652" s="21"/>
      <c r="D652" s="21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  <c r="V652" s="21"/>
      <c r="W652" s="21"/>
      <c r="X652" s="21"/>
      <c r="Y652" s="21"/>
      <c r="Z652" s="21"/>
    </row>
    <row r="653" spans="1:26" ht="15.75">
      <c r="A653" s="21"/>
      <c r="B653" s="21"/>
      <c r="C653" s="21"/>
      <c r="D653" s="21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  <c r="V653" s="21"/>
      <c r="W653" s="21"/>
      <c r="X653" s="21"/>
      <c r="Y653" s="21"/>
      <c r="Z653" s="21"/>
    </row>
    <row r="654" spans="1:26" ht="15.75">
      <c r="A654" s="21"/>
      <c r="B654" s="21"/>
      <c r="C654" s="21"/>
      <c r="D654" s="21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  <c r="V654" s="21"/>
      <c r="W654" s="21"/>
      <c r="X654" s="21"/>
      <c r="Y654" s="21"/>
      <c r="Z654" s="21"/>
    </row>
    <row r="655" spans="1:26" ht="15.75">
      <c r="A655" s="21"/>
      <c r="B655" s="21"/>
      <c r="C655" s="21"/>
      <c r="D655" s="21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  <c r="V655" s="21"/>
      <c r="W655" s="21"/>
      <c r="X655" s="21"/>
      <c r="Y655" s="21"/>
      <c r="Z655" s="21"/>
    </row>
    <row r="656" spans="1:26" ht="15.75">
      <c r="A656" s="21"/>
      <c r="B656" s="21"/>
      <c r="C656" s="21"/>
      <c r="D656" s="21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  <c r="V656" s="21"/>
      <c r="W656" s="21"/>
      <c r="X656" s="21"/>
      <c r="Y656" s="21"/>
      <c r="Z656" s="21"/>
    </row>
    <row r="657" spans="1:26" ht="15.75">
      <c r="A657" s="21"/>
      <c r="B657" s="21"/>
      <c r="C657" s="21"/>
      <c r="D657" s="21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  <c r="V657" s="21"/>
      <c r="W657" s="21"/>
      <c r="X657" s="21"/>
      <c r="Y657" s="21"/>
      <c r="Z657" s="21"/>
    </row>
    <row r="658" spans="1:26" ht="15.75">
      <c r="A658" s="21"/>
      <c r="B658" s="21"/>
      <c r="C658" s="21"/>
      <c r="D658" s="21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  <c r="V658" s="21"/>
      <c r="W658" s="21"/>
      <c r="X658" s="21"/>
      <c r="Y658" s="21"/>
      <c r="Z658" s="21"/>
    </row>
    <row r="659" spans="1:26" ht="15.75">
      <c r="A659" s="21"/>
      <c r="B659" s="21"/>
      <c r="C659" s="21"/>
      <c r="D659" s="21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  <c r="V659" s="21"/>
      <c r="W659" s="21"/>
      <c r="X659" s="21"/>
      <c r="Y659" s="21"/>
      <c r="Z659" s="21"/>
    </row>
    <row r="660" spans="1:26" ht="15.75">
      <c r="A660" s="21"/>
      <c r="B660" s="21"/>
      <c r="C660" s="21"/>
      <c r="D660" s="21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  <c r="V660" s="21"/>
      <c r="W660" s="21"/>
      <c r="X660" s="21"/>
      <c r="Y660" s="21"/>
      <c r="Z660" s="21"/>
    </row>
    <row r="661" spans="1:26" ht="15.75">
      <c r="A661" s="21"/>
      <c r="B661" s="21"/>
      <c r="C661" s="21"/>
      <c r="D661" s="21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  <c r="V661" s="21"/>
      <c r="W661" s="21"/>
      <c r="X661" s="21"/>
      <c r="Y661" s="21"/>
      <c r="Z661" s="21"/>
    </row>
    <row r="662" spans="1:26" ht="15.75">
      <c r="A662" s="21"/>
      <c r="B662" s="21"/>
      <c r="C662" s="21"/>
      <c r="D662" s="21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  <c r="V662" s="21"/>
      <c r="W662" s="21"/>
      <c r="X662" s="21"/>
      <c r="Y662" s="21"/>
      <c r="Z662" s="21"/>
    </row>
    <row r="663" spans="1:26" ht="15.75">
      <c r="A663" s="21"/>
      <c r="B663" s="21"/>
      <c r="C663" s="21"/>
      <c r="D663" s="21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  <c r="V663" s="21"/>
      <c r="W663" s="21"/>
      <c r="X663" s="21"/>
      <c r="Y663" s="21"/>
      <c r="Z663" s="21"/>
    </row>
    <row r="664" spans="1:26" ht="15.75">
      <c r="A664" s="21"/>
      <c r="B664" s="21"/>
      <c r="C664" s="21"/>
      <c r="D664" s="21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  <c r="V664" s="21"/>
      <c r="W664" s="21"/>
      <c r="X664" s="21"/>
      <c r="Y664" s="21"/>
      <c r="Z664" s="21"/>
    </row>
    <row r="665" spans="1:26" ht="15.75">
      <c r="A665" s="21"/>
      <c r="B665" s="21"/>
      <c r="C665" s="21"/>
      <c r="D665" s="21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  <c r="V665" s="21"/>
      <c r="W665" s="21"/>
      <c r="X665" s="21"/>
      <c r="Y665" s="21"/>
      <c r="Z665" s="21"/>
    </row>
    <row r="666" spans="1:26" ht="15.75">
      <c r="A666" s="21"/>
      <c r="B666" s="21"/>
      <c r="C666" s="21"/>
      <c r="D666" s="21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  <c r="V666" s="21"/>
      <c r="W666" s="21"/>
      <c r="X666" s="21"/>
      <c r="Y666" s="21"/>
      <c r="Z666" s="21"/>
    </row>
    <row r="667" spans="1:26" ht="15.75">
      <c r="A667" s="21"/>
      <c r="B667" s="21"/>
      <c r="C667" s="21"/>
      <c r="D667" s="21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  <c r="V667" s="21"/>
      <c r="W667" s="21"/>
      <c r="X667" s="21"/>
      <c r="Y667" s="21"/>
      <c r="Z667" s="21"/>
    </row>
    <row r="668" spans="1:26" ht="15.75">
      <c r="A668" s="21"/>
      <c r="B668" s="21"/>
      <c r="C668" s="21"/>
      <c r="D668" s="21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  <c r="V668" s="21"/>
      <c r="W668" s="21"/>
      <c r="X668" s="21"/>
      <c r="Y668" s="21"/>
      <c r="Z668" s="21"/>
    </row>
    <row r="669" spans="1:26" ht="15.75">
      <c r="A669" s="21"/>
      <c r="B669" s="21"/>
      <c r="C669" s="21"/>
      <c r="D669" s="21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  <c r="V669" s="21"/>
      <c r="W669" s="21"/>
      <c r="X669" s="21"/>
      <c r="Y669" s="21"/>
      <c r="Z669" s="21"/>
    </row>
    <row r="670" spans="1:26" ht="15.75">
      <c r="A670" s="21"/>
      <c r="B670" s="21"/>
      <c r="C670" s="21"/>
      <c r="D670" s="21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  <c r="V670" s="21"/>
      <c r="W670" s="21"/>
      <c r="X670" s="21"/>
      <c r="Y670" s="21"/>
      <c r="Z670" s="21"/>
    </row>
    <row r="671" spans="1:26" ht="15.75">
      <c r="A671" s="21"/>
      <c r="B671" s="21"/>
      <c r="C671" s="21"/>
      <c r="D671" s="21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  <c r="V671" s="21"/>
      <c r="W671" s="21"/>
      <c r="X671" s="21"/>
      <c r="Y671" s="21"/>
      <c r="Z671" s="21"/>
    </row>
    <row r="672" spans="1:26" ht="15.75">
      <c r="A672" s="21"/>
      <c r="B672" s="21"/>
      <c r="C672" s="21"/>
      <c r="D672" s="21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  <c r="V672" s="21"/>
      <c r="W672" s="21"/>
      <c r="X672" s="21"/>
      <c r="Y672" s="21"/>
      <c r="Z672" s="21"/>
    </row>
    <row r="673" spans="1:26" ht="15.75">
      <c r="A673" s="21"/>
      <c r="B673" s="21"/>
      <c r="C673" s="21"/>
      <c r="D673" s="21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  <c r="V673" s="21"/>
      <c r="W673" s="21"/>
      <c r="X673" s="21"/>
      <c r="Y673" s="21"/>
      <c r="Z673" s="21"/>
    </row>
    <row r="674" spans="1:26" ht="15.75">
      <c r="A674" s="21"/>
      <c r="B674" s="21"/>
      <c r="C674" s="21"/>
      <c r="D674" s="21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  <c r="V674" s="21"/>
      <c r="W674" s="21"/>
      <c r="X674" s="21"/>
      <c r="Y674" s="21"/>
      <c r="Z674" s="21"/>
    </row>
    <row r="675" spans="1:26" ht="15.75">
      <c r="A675" s="21"/>
      <c r="B675" s="21"/>
      <c r="C675" s="21"/>
      <c r="D675" s="21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  <c r="V675" s="21"/>
      <c r="W675" s="21"/>
      <c r="X675" s="21"/>
      <c r="Y675" s="21"/>
      <c r="Z675" s="21"/>
    </row>
    <row r="676" spans="1:26" ht="15.75">
      <c r="A676" s="21"/>
      <c r="B676" s="21"/>
      <c r="C676" s="21"/>
      <c r="D676" s="21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  <c r="V676" s="21"/>
      <c r="W676" s="21"/>
      <c r="X676" s="21"/>
      <c r="Y676" s="21"/>
      <c r="Z676" s="21"/>
    </row>
    <row r="677" spans="1:26" ht="15.75">
      <c r="A677" s="21"/>
      <c r="B677" s="21"/>
      <c r="C677" s="21"/>
      <c r="D677" s="21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  <c r="V677" s="21"/>
      <c r="W677" s="21"/>
      <c r="X677" s="21"/>
      <c r="Y677" s="21"/>
      <c r="Z677" s="21"/>
    </row>
    <row r="678" spans="1:26" ht="15.75">
      <c r="A678" s="21"/>
      <c r="B678" s="21"/>
      <c r="C678" s="21"/>
      <c r="D678" s="21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  <c r="V678" s="21"/>
      <c r="W678" s="21"/>
      <c r="X678" s="21"/>
      <c r="Y678" s="21"/>
      <c r="Z678" s="21"/>
    </row>
    <row r="679" spans="1:26" ht="15.75">
      <c r="A679" s="21"/>
      <c r="B679" s="21"/>
      <c r="C679" s="21"/>
      <c r="D679" s="21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  <c r="V679" s="21"/>
      <c r="W679" s="21"/>
      <c r="X679" s="21"/>
      <c r="Y679" s="21"/>
      <c r="Z679" s="21"/>
    </row>
    <row r="680" spans="1:26" ht="15.75">
      <c r="A680" s="21"/>
      <c r="B680" s="21"/>
      <c r="C680" s="21"/>
      <c r="D680" s="21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  <c r="V680" s="21"/>
      <c r="W680" s="21"/>
      <c r="X680" s="21"/>
      <c r="Y680" s="21"/>
      <c r="Z680" s="21"/>
    </row>
    <row r="681" spans="1:26" ht="15.75">
      <c r="A681" s="21"/>
      <c r="B681" s="21"/>
      <c r="C681" s="21"/>
      <c r="D681" s="21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  <c r="V681" s="21"/>
      <c r="W681" s="21"/>
      <c r="X681" s="21"/>
      <c r="Y681" s="21"/>
      <c r="Z681" s="21"/>
    </row>
    <row r="682" spans="1:26" ht="15.75">
      <c r="A682" s="21"/>
      <c r="B682" s="21"/>
      <c r="C682" s="21"/>
      <c r="D682" s="21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  <c r="V682" s="21"/>
      <c r="W682" s="21"/>
      <c r="X682" s="21"/>
      <c r="Y682" s="21"/>
      <c r="Z682" s="21"/>
    </row>
    <row r="683" spans="1:26" ht="15.75">
      <c r="A683" s="21"/>
      <c r="B683" s="21"/>
      <c r="C683" s="21"/>
      <c r="D683" s="21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  <c r="V683" s="21"/>
      <c r="W683" s="21"/>
      <c r="X683" s="21"/>
      <c r="Y683" s="21"/>
      <c r="Z683" s="21"/>
    </row>
    <row r="684" spans="1:26" ht="15.75">
      <c r="A684" s="21"/>
      <c r="B684" s="21"/>
      <c r="C684" s="21"/>
      <c r="D684" s="21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  <c r="V684" s="21"/>
      <c r="W684" s="21"/>
      <c r="X684" s="21"/>
      <c r="Y684" s="21"/>
      <c r="Z684" s="21"/>
    </row>
    <row r="685" spans="1:26" ht="15.75">
      <c r="A685" s="21"/>
      <c r="B685" s="21"/>
      <c r="C685" s="21"/>
      <c r="D685" s="21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  <c r="V685" s="21"/>
      <c r="W685" s="21"/>
      <c r="X685" s="21"/>
      <c r="Y685" s="21"/>
      <c r="Z685" s="21"/>
    </row>
    <row r="686" spans="1:26" ht="15.75">
      <c r="A686" s="21"/>
      <c r="B686" s="21"/>
      <c r="C686" s="21"/>
      <c r="D686" s="21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  <c r="V686" s="21"/>
      <c r="W686" s="21"/>
      <c r="X686" s="21"/>
      <c r="Y686" s="21"/>
      <c r="Z686" s="21"/>
    </row>
    <row r="687" spans="1:26" ht="15.75">
      <c r="A687" s="21"/>
      <c r="B687" s="21"/>
      <c r="C687" s="21"/>
      <c r="D687" s="21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  <c r="V687" s="21"/>
      <c r="W687" s="21"/>
      <c r="X687" s="21"/>
      <c r="Y687" s="21"/>
      <c r="Z687" s="21"/>
    </row>
    <row r="688" spans="1:26" ht="15.75">
      <c r="A688" s="21"/>
      <c r="B688" s="21"/>
      <c r="C688" s="21"/>
      <c r="D688" s="21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  <c r="V688" s="21"/>
      <c r="W688" s="21"/>
      <c r="X688" s="21"/>
      <c r="Y688" s="21"/>
      <c r="Z688" s="21"/>
    </row>
    <row r="689" spans="1:26" ht="15.75">
      <c r="A689" s="21"/>
      <c r="B689" s="21"/>
      <c r="C689" s="21"/>
      <c r="D689" s="21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  <c r="V689" s="21"/>
      <c r="W689" s="21"/>
      <c r="X689" s="21"/>
      <c r="Y689" s="21"/>
      <c r="Z689" s="21"/>
    </row>
    <row r="690" spans="1:26" ht="15.75">
      <c r="A690" s="21"/>
      <c r="B690" s="21"/>
      <c r="C690" s="21"/>
      <c r="D690" s="21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  <c r="V690" s="21"/>
      <c r="W690" s="21"/>
      <c r="X690" s="21"/>
      <c r="Y690" s="21"/>
      <c r="Z690" s="21"/>
    </row>
    <row r="691" spans="1:26" ht="15.75">
      <c r="A691" s="21"/>
      <c r="B691" s="21"/>
      <c r="C691" s="21"/>
      <c r="D691" s="21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  <c r="V691" s="21"/>
      <c r="W691" s="21"/>
      <c r="X691" s="21"/>
      <c r="Y691" s="21"/>
      <c r="Z691" s="21"/>
    </row>
    <row r="692" spans="1:26" ht="15.75">
      <c r="A692" s="21"/>
      <c r="B692" s="21"/>
      <c r="C692" s="21"/>
      <c r="D692" s="21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  <c r="V692" s="21"/>
      <c r="W692" s="21"/>
      <c r="X692" s="21"/>
      <c r="Y692" s="21"/>
      <c r="Z692" s="21"/>
    </row>
    <row r="693" spans="1:26" ht="15.75">
      <c r="A693" s="21"/>
      <c r="B693" s="21"/>
      <c r="C693" s="21"/>
      <c r="D693" s="21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  <c r="V693" s="21"/>
      <c r="W693" s="21"/>
      <c r="X693" s="21"/>
      <c r="Y693" s="21"/>
      <c r="Z693" s="21"/>
    </row>
    <row r="694" spans="1:26" ht="15.75">
      <c r="A694" s="21"/>
      <c r="B694" s="21"/>
      <c r="C694" s="21"/>
      <c r="D694" s="21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  <c r="V694" s="21"/>
      <c r="W694" s="21"/>
      <c r="X694" s="21"/>
      <c r="Y694" s="21"/>
      <c r="Z694" s="21"/>
    </row>
    <row r="695" spans="1:26" ht="15.75">
      <c r="A695" s="21"/>
      <c r="B695" s="21"/>
      <c r="C695" s="21"/>
      <c r="D695" s="21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  <c r="V695" s="21"/>
      <c r="W695" s="21"/>
      <c r="X695" s="21"/>
      <c r="Y695" s="21"/>
      <c r="Z695" s="21"/>
    </row>
    <row r="696" spans="1:26" ht="15.75">
      <c r="A696" s="21"/>
      <c r="B696" s="21"/>
      <c r="C696" s="21"/>
      <c r="D696" s="21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  <c r="V696" s="21"/>
      <c r="W696" s="21"/>
      <c r="X696" s="21"/>
      <c r="Y696" s="21"/>
      <c r="Z696" s="21"/>
    </row>
    <row r="697" spans="1:26" ht="15.75">
      <c r="A697" s="21"/>
      <c r="B697" s="21"/>
      <c r="C697" s="21"/>
      <c r="D697" s="21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  <c r="V697" s="21"/>
      <c r="W697" s="21"/>
      <c r="X697" s="21"/>
      <c r="Y697" s="21"/>
      <c r="Z697" s="21"/>
    </row>
    <row r="698" spans="1:26" ht="15.75">
      <c r="A698" s="21"/>
      <c r="B698" s="21"/>
      <c r="C698" s="21"/>
      <c r="D698" s="21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  <c r="V698" s="21"/>
      <c r="W698" s="21"/>
      <c r="X698" s="21"/>
      <c r="Y698" s="21"/>
      <c r="Z698" s="21"/>
    </row>
    <row r="699" spans="1:26" ht="15.75">
      <c r="A699" s="21"/>
      <c r="B699" s="21"/>
      <c r="C699" s="21"/>
      <c r="D699" s="21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  <c r="V699" s="21"/>
      <c r="W699" s="21"/>
      <c r="X699" s="21"/>
      <c r="Y699" s="21"/>
      <c r="Z699" s="21"/>
    </row>
    <row r="700" spans="1:26" ht="15.75">
      <c r="A700" s="21"/>
      <c r="B700" s="21"/>
      <c r="C700" s="21"/>
      <c r="D700" s="21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  <c r="V700" s="21"/>
      <c r="W700" s="21"/>
      <c r="X700" s="21"/>
      <c r="Y700" s="21"/>
      <c r="Z700" s="21"/>
    </row>
    <row r="701" spans="1:26" ht="15.75">
      <c r="A701" s="21"/>
      <c r="B701" s="21"/>
      <c r="C701" s="21"/>
      <c r="D701" s="21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  <c r="V701" s="21"/>
      <c r="W701" s="21"/>
      <c r="X701" s="21"/>
      <c r="Y701" s="21"/>
      <c r="Z701" s="21"/>
    </row>
    <row r="702" spans="1:26" ht="15.75">
      <c r="A702" s="21"/>
      <c r="B702" s="21"/>
      <c r="C702" s="21"/>
      <c r="D702" s="21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  <c r="V702" s="21"/>
      <c r="W702" s="21"/>
      <c r="X702" s="21"/>
      <c r="Y702" s="21"/>
      <c r="Z702" s="21"/>
    </row>
    <row r="703" spans="1:26" ht="15.75">
      <c r="A703" s="21"/>
      <c r="B703" s="21"/>
      <c r="C703" s="21"/>
      <c r="D703" s="21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  <c r="V703" s="21"/>
      <c r="W703" s="21"/>
      <c r="X703" s="21"/>
      <c r="Y703" s="21"/>
      <c r="Z703" s="21"/>
    </row>
    <row r="704" spans="1:26" ht="15.75">
      <c r="A704" s="21"/>
      <c r="B704" s="21"/>
      <c r="C704" s="21"/>
      <c r="D704" s="21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  <c r="V704" s="21"/>
      <c r="W704" s="21"/>
      <c r="X704" s="21"/>
      <c r="Y704" s="21"/>
      <c r="Z704" s="21"/>
    </row>
    <row r="705" spans="1:26" ht="15.75">
      <c r="A705" s="21"/>
      <c r="B705" s="21"/>
      <c r="C705" s="21"/>
      <c r="D705" s="21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  <c r="V705" s="21"/>
      <c r="W705" s="21"/>
      <c r="X705" s="21"/>
      <c r="Y705" s="21"/>
      <c r="Z705" s="21"/>
    </row>
    <row r="706" spans="1:26" ht="15.75">
      <c r="A706" s="21"/>
      <c r="B706" s="21"/>
      <c r="C706" s="21"/>
      <c r="D706" s="21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  <c r="V706" s="21"/>
      <c r="W706" s="21"/>
      <c r="X706" s="21"/>
      <c r="Y706" s="21"/>
      <c r="Z706" s="21"/>
    </row>
    <row r="707" spans="1:26" ht="15.75">
      <c r="A707" s="21"/>
      <c r="B707" s="21"/>
      <c r="C707" s="21"/>
      <c r="D707" s="21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  <c r="V707" s="21"/>
      <c r="W707" s="21"/>
      <c r="X707" s="21"/>
      <c r="Y707" s="21"/>
      <c r="Z707" s="21"/>
    </row>
    <row r="708" spans="1:26" ht="15.75">
      <c r="A708" s="21"/>
      <c r="B708" s="21"/>
      <c r="C708" s="21"/>
      <c r="D708" s="21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  <c r="V708" s="21"/>
      <c r="W708" s="21"/>
      <c r="X708" s="21"/>
      <c r="Y708" s="21"/>
      <c r="Z708" s="21"/>
    </row>
    <row r="709" spans="1:26" ht="15.75">
      <c r="A709" s="21"/>
      <c r="B709" s="21"/>
      <c r="C709" s="21"/>
      <c r="D709" s="21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  <c r="V709" s="21"/>
      <c r="W709" s="21"/>
      <c r="X709" s="21"/>
      <c r="Y709" s="21"/>
      <c r="Z709" s="21"/>
    </row>
    <row r="710" spans="1:26" ht="15.75">
      <c r="A710" s="21"/>
      <c r="B710" s="21"/>
      <c r="C710" s="21"/>
      <c r="D710" s="21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  <c r="V710" s="21"/>
      <c r="W710" s="21"/>
      <c r="X710" s="21"/>
      <c r="Y710" s="21"/>
      <c r="Z710" s="21"/>
    </row>
    <row r="711" spans="1:26" ht="15.75">
      <c r="A711" s="21"/>
      <c r="B711" s="21"/>
      <c r="C711" s="21"/>
      <c r="D711" s="21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  <c r="V711" s="21"/>
      <c r="W711" s="21"/>
      <c r="X711" s="21"/>
      <c r="Y711" s="21"/>
      <c r="Z711" s="21"/>
    </row>
    <row r="712" spans="1:26" ht="15.75">
      <c r="A712" s="21"/>
      <c r="B712" s="21"/>
      <c r="C712" s="21"/>
      <c r="D712" s="21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  <c r="V712" s="21"/>
      <c r="W712" s="21"/>
      <c r="X712" s="21"/>
      <c r="Y712" s="21"/>
      <c r="Z712" s="21"/>
    </row>
    <row r="713" spans="1:26" ht="15.75">
      <c r="A713" s="21"/>
      <c r="B713" s="21"/>
      <c r="C713" s="21"/>
      <c r="D713" s="21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  <c r="V713" s="21"/>
      <c r="W713" s="21"/>
      <c r="X713" s="21"/>
      <c r="Y713" s="21"/>
      <c r="Z713" s="21"/>
    </row>
    <row r="714" spans="1:26" ht="15.75">
      <c r="A714" s="21"/>
      <c r="B714" s="21"/>
      <c r="C714" s="21"/>
      <c r="D714" s="21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  <c r="V714" s="21"/>
      <c r="W714" s="21"/>
      <c r="X714" s="21"/>
      <c r="Y714" s="21"/>
      <c r="Z714" s="21"/>
    </row>
    <row r="715" spans="1:26" ht="15.75">
      <c r="A715" s="21"/>
      <c r="B715" s="21"/>
      <c r="C715" s="21"/>
      <c r="D715" s="21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  <c r="V715" s="21"/>
      <c r="W715" s="21"/>
      <c r="X715" s="21"/>
      <c r="Y715" s="21"/>
      <c r="Z715" s="21"/>
    </row>
    <row r="716" spans="1:26" ht="15.75">
      <c r="A716" s="21"/>
      <c r="B716" s="21"/>
      <c r="C716" s="21"/>
      <c r="D716" s="21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  <c r="V716" s="21"/>
      <c r="W716" s="21"/>
      <c r="X716" s="21"/>
      <c r="Y716" s="21"/>
      <c r="Z716" s="21"/>
    </row>
    <row r="717" spans="1:26" ht="15.75">
      <c r="A717" s="21"/>
      <c r="B717" s="21"/>
      <c r="C717" s="21"/>
      <c r="D717" s="21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  <c r="V717" s="21"/>
      <c r="W717" s="21"/>
      <c r="X717" s="21"/>
      <c r="Y717" s="21"/>
      <c r="Z717" s="21"/>
    </row>
    <row r="718" spans="1:26" ht="15.75">
      <c r="A718" s="21"/>
      <c r="B718" s="21"/>
      <c r="C718" s="21"/>
      <c r="D718" s="21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  <c r="V718" s="21"/>
      <c r="W718" s="21"/>
      <c r="X718" s="21"/>
      <c r="Y718" s="21"/>
      <c r="Z718" s="21"/>
    </row>
    <row r="719" spans="1:26" ht="15.75">
      <c r="A719" s="21"/>
      <c r="B719" s="21"/>
      <c r="C719" s="21"/>
      <c r="D719" s="21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  <c r="V719" s="21"/>
      <c r="W719" s="21"/>
      <c r="X719" s="21"/>
      <c r="Y719" s="21"/>
      <c r="Z719" s="21"/>
    </row>
    <row r="720" spans="1:26" ht="15.75">
      <c r="A720" s="21"/>
      <c r="B720" s="21"/>
      <c r="C720" s="21"/>
      <c r="D720" s="21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  <c r="V720" s="21"/>
      <c r="W720" s="21"/>
      <c r="X720" s="21"/>
      <c r="Y720" s="21"/>
      <c r="Z720" s="21"/>
    </row>
    <row r="721" spans="1:26" ht="15.75">
      <c r="A721" s="21"/>
      <c r="B721" s="21"/>
      <c r="C721" s="21"/>
      <c r="D721" s="21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  <c r="V721" s="21"/>
      <c r="W721" s="21"/>
      <c r="X721" s="21"/>
      <c r="Y721" s="21"/>
      <c r="Z721" s="21"/>
    </row>
    <row r="722" spans="1:26" ht="15.75">
      <c r="A722" s="21"/>
      <c r="B722" s="21"/>
      <c r="C722" s="21"/>
      <c r="D722" s="21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  <c r="V722" s="21"/>
      <c r="W722" s="21"/>
      <c r="X722" s="21"/>
      <c r="Y722" s="21"/>
      <c r="Z722" s="21"/>
    </row>
    <row r="723" spans="1:26" ht="15.75">
      <c r="A723" s="21"/>
      <c r="B723" s="21"/>
      <c r="C723" s="21"/>
      <c r="D723" s="21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  <c r="V723" s="21"/>
      <c r="W723" s="21"/>
      <c r="X723" s="21"/>
      <c r="Y723" s="21"/>
      <c r="Z723" s="21"/>
    </row>
    <row r="724" spans="1:26" ht="15.75">
      <c r="A724" s="21"/>
      <c r="B724" s="21"/>
      <c r="C724" s="21"/>
      <c r="D724" s="21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  <c r="V724" s="21"/>
      <c r="W724" s="21"/>
      <c r="X724" s="21"/>
      <c r="Y724" s="21"/>
      <c r="Z724" s="21"/>
    </row>
    <row r="725" spans="1:26" ht="15.75">
      <c r="A725" s="21"/>
      <c r="B725" s="21"/>
      <c r="C725" s="21"/>
      <c r="D725" s="21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  <c r="V725" s="21"/>
      <c r="W725" s="21"/>
      <c r="X725" s="21"/>
      <c r="Y725" s="21"/>
      <c r="Z725" s="21"/>
    </row>
    <row r="726" spans="1:26" ht="15.75">
      <c r="A726" s="21"/>
      <c r="B726" s="21"/>
      <c r="C726" s="21"/>
      <c r="D726" s="21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  <c r="V726" s="21"/>
      <c r="W726" s="21"/>
      <c r="X726" s="21"/>
      <c r="Y726" s="21"/>
      <c r="Z726" s="21"/>
    </row>
    <row r="727" spans="1:26" ht="15.75">
      <c r="A727" s="21"/>
      <c r="B727" s="21"/>
      <c r="C727" s="21"/>
      <c r="D727" s="21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  <c r="V727" s="21"/>
      <c r="W727" s="21"/>
      <c r="X727" s="21"/>
      <c r="Y727" s="21"/>
      <c r="Z727" s="21"/>
    </row>
    <row r="728" spans="1:26" ht="15.75">
      <c r="A728" s="21"/>
      <c r="B728" s="21"/>
      <c r="C728" s="21"/>
      <c r="D728" s="21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  <c r="V728" s="21"/>
      <c r="W728" s="21"/>
      <c r="X728" s="21"/>
      <c r="Y728" s="21"/>
      <c r="Z728" s="21"/>
    </row>
    <row r="729" spans="1:26" ht="15.75">
      <c r="A729" s="21"/>
      <c r="B729" s="21"/>
      <c r="C729" s="21"/>
      <c r="D729" s="21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  <c r="V729" s="21"/>
      <c r="W729" s="21"/>
      <c r="X729" s="21"/>
      <c r="Y729" s="21"/>
      <c r="Z729" s="21"/>
    </row>
    <row r="730" spans="1:26" ht="15.75">
      <c r="A730" s="21"/>
      <c r="B730" s="21"/>
      <c r="C730" s="21"/>
      <c r="D730" s="21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  <c r="V730" s="21"/>
      <c r="W730" s="21"/>
      <c r="X730" s="21"/>
      <c r="Y730" s="21"/>
      <c r="Z730" s="21"/>
    </row>
    <row r="731" spans="1:26" ht="15.75">
      <c r="A731" s="21"/>
      <c r="B731" s="21"/>
      <c r="C731" s="21"/>
      <c r="D731" s="21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  <c r="V731" s="21"/>
      <c r="W731" s="21"/>
      <c r="X731" s="21"/>
      <c r="Y731" s="21"/>
      <c r="Z731" s="21"/>
    </row>
    <row r="732" spans="1:26" ht="15.75">
      <c r="A732" s="21"/>
      <c r="B732" s="21"/>
      <c r="C732" s="21"/>
      <c r="D732" s="21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  <c r="V732" s="21"/>
      <c r="W732" s="21"/>
      <c r="X732" s="21"/>
      <c r="Y732" s="21"/>
      <c r="Z732" s="21"/>
    </row>
    <row r="733" spans="1:26" ht="15.75">
      <c r="A733" s="21"/>
      <c r="B733" s="21"/>
      <c r="C733" s="21"/>
      <c r="D733" s="21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  <c r="V733" s="21"/>
      <c r="W733" s="21"/>
      <c r="X733" s="21"/>
      <c r="Y733" s="21"/>
      <c r="Z733" s="21"/>
    </row>
    <row r="734" spans="1:26" ht="15.75">
      <c r="A734" s="21"/>
      <c r="B734" s="21"/>
      <c r="C734" s="21"/>
      <c r="D734" s="21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  <c r="V734" s="21"/>
      <c r="W734" s="21"/>
      <c r="X734" s="21"/>
      <c r="Y734" s="21"/>
      <c r="Z734" s="21"/>
    </row>
    <row r="735" spans="1:26" ht="15.75">
      <c r="A735" s="21"/>
      <c r="B735" s="21"/>
      <c r="C735" s="21"/>
      <c r="D735" s="21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  <c r="V735" s="21"/>
      <c r="W735" s="21"/>
      <c r="X735" s="21"/>
      <c r="Y735" s="21"/>
      <c r="Z735" s="21"/>
    </row>
    <row r="736" spans="1:26" ht="15.75">
      <c r="A736" s="21"/>
      <c r="B736" s="21"/>
      <c r="C736" s="21"/>
      <c r="D736" s="21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  <c r="V736" s="21"/>
      <c r="W736" s="21"/>
      <c r="X736" s="21"/>
      <c r="Y736" s="21"/>
      <c r="Z736" s="21"/>
    </row>
    <row r="737" spans="1:26" ht="15.75">
      <c r="A737" s="21"/>
      <c r="B737" s="21"/>
      <c r="C737" s="21"/>
      <c r="D737" s="21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  <c r="V737" s="21"/>
      <c r="W737" s="21"/>
      <c r="X737" s="21"/>
      <c r="Y737" s="21"/>
      <c r="Z737" s="21"/>
    </row>
    <row r="738" spans="1:26" ht="15.75">
      <c r="A738" s="21"/>
      <c r="B738" s="21"/>
      <c r="C738" s="21"/>
      <c r="D738" s="21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  <c r="V738" s="21"/>
      <c r="W738" s="21"/>
      <c r="X738" s="21"/>
      <c r="Y738" s="21"/>
      <c r="Z738" s="21"/>
    </row>
    <row r="739" spans="1:26" ht="15.75">
      <c r="A739" s="21"/>
      <c r="B739" s="21"/>
      <c r="C739" s="21"/>
      <c r="D739" s="21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  <c r="V739" s="21"/>
      <c r="W739" s="21"/>
      <c r="X739" s="21"/>
      <c r="Y739" s="21"/>
      <c r="Z739" s="21"/>
    </row>
    <row r="740" spans="1:26" ht="15.75">
      <c r="A740" s="21"/>
      <c r="B740" s="21"/>
      <c r="C740" s="21"/>
      <c r="D740" s="21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  <c r="V740" s="21"/>
      <c r="W740" s="21"/>
      <c r="X740" s="21"/>
      <c r="Y740" s="21"/>
      <c r="Z740" s="21"/>
    </row>
    <row r="741" spans="1:26" ht="15.75">
      <c r="A741" s="21"/>
      <c r="B741" s="21"/>
      <c r="C741" s="21"/>
      <c r="D741" s="21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  <c r="V741" s="21"/>
      <c r="W741" s="21"/>
      <c r="X741" s="21"/>
      <c r="Y741" s="21"/>
      <c r="Z741" s="21"/>
    </row>
    <row r="742" spans="1:26" ht="15.75">
      <c r="A742" s="21"/>
      <c r="B742" s="21"/>
      <c r="C742" s="21"/>
      <c r="D742" s="21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  <c r="V742" s="21"/>
      <c r="W742" s="21"/>
      <c r="X742" s="21"/>
      <c r="Y742" s="21"/>
      <c r="Z742" s="21"/>
    </row>
    <row r="743" spans="1:26" ht="15.75">
      <c r="A743" s="21"/>
      <c r="B743" s="21"/>
      <c r="C743" s="21"/>
      <c r="D743" s="21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  <c r="V743" s="21"/>
      <c r="W743" s="21"/>
      <c r="X743" s="21"/>
      <c r="Y743" s="21"/>
      <c r="Z743" s="21"/>
    </row>
    <row r="744" spans="1:26" ht="15.75">
      <c r="A744" s="21"/>
      <c r="B744" s="21"/>
      <c r="C744" s="21"/>
      <c r="D744" s="21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  <c r="V744" s="21"/>
      <c r="W744" s="21"/>
      <c r="X744" s="21"/>
      <c r="Y744" s="21"/>
      <c r="Z744" s="21"/>
    </row>
    <row r="745" spans="1:26" ht="15.75">
      <c r="A745" s="21"/>
      <c r="B745" s="21"/>
      <c r="C745" s="21"/>
      <c r="D745" s="21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  <c r="V745" s="21"/>
      <c r="W745" s="21"/>
      <c r="X745" s="21"/>
      <c r="Y745" s="21"/>
      <c r="Z745" s="21"/>
    </row>
    <row r="746" spans="1:26" ht="15.75">
      <c r="A746" s="21"/>
      <c r="B746" s="21"/>
      <c r="C746" s="21"/>
      <c r="D746" s="21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  <c r="V746" s="21"/>
      <c r="W746" s="21"/>
      <c r="X746" s="21"/>
      <c r="Y746" s="21"/>
      <c r="Z746" s="21"/>
    </row>
    <row r="747" spans="1:26" ht="15.75">
      <c r="A747" s="21"/>
      <c r="B747" s="21"/>
      <c r="C747" s="21"/>
      <c r="D747" s="21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  <c r="V747" s="21"/>
      <c r="W747" s="21"/>
      <c r="X747" s="21"/>
      <c r="Y747" s="21"/>
      <c r="Z747" s="21"/>
    </row>
    <row r="748" spans="1:26" ht="15.75">
      <c r="A748" s="21"/>
      <c r="B748" s="21"/>
      <c r="C748" s="21"/>
      <c r="D748" s="21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  <c r="V748" s="21"/>
      <c r="W748" s="21"/>
      <c r="X748" s="21"/>
      <c r="Y748" s="21"/>
      <c r="Z748" s="21"/>
    </row>
    <row r="749" spans="1:26" ht="15.75">
      <c r="A749" s="21"/>
      <c r="B749" s="21"/>
      <c r="C749" s="21"/>
      <c r="D749" s="21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  <c r="V749" s="21"/>
      <c r="W749" s="21"/>
      <c r="X749" s="21"/>
      <c r="Y749" s="21"/>
      <c r="Z749" s="21"/>
    </row>
    <row r="750" spans="1:26" ht="15.75">
      <c r="A750" s="21"/>
      <c r="B750" s="21"/>
      <c r="C750" s="21"/>
      <c r="D750" s="21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  <c r="V750" s="21"/>
      <c r="W750" s="21"/>
      <c r="X750" s="21"/>
      <c r="Y750" s="21"/>
      <c r="Z750" s="21"/>
    </row>
    <row r="751" spans="1:26" ht="15.75">
      <c r="A751" s="21"/>
      <c r="B751" s="21"/>
      <c r="C751" s="21"/>
      <c r="D751" s="21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  <c r="V751" s="21"/>
      <c r="W751" s="21"/>
      <c r="X751" s="21"/>
      <c r="Y751" s="21"/>
      <c r="Z751" s="21"/>
    </row>
    <row r="752" spans="1:26" ht="15.75">
      <c r="A752" s="21"/>
      <c r="B752" s="21"/>
      <c r="C752" s="21"/>
      <c r="D752" s="21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  <c r="V752" s="21"/>
      <c r="W752" s="21"/>
      <c r="X752" s="21"/>
      <c r="Y752" s="21"/>
      <c r="Z752" s="21"/>
    </row>
    <row r="753" spans="1:26" ht="15.75">
      <c r="A753" s="21"/>
      <c r="B753" s="21"/>
      <c r="C753" s="21"/>
      <c r="D753" s="21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  <c r="V753" s="21"/>
      <c r="W753" s="21"/>
      <c r="X753" s="21"/>
      <c r="Y753" s="21"/>
      <c r="Z753" s="21"/>
    </row>
    <row r="754" spans="1:26" ht="15.75">
      <c r="A754" s="21"/>
      <c r="B754" s="21"/>
      <c r="C754" s="21"/>
      <c r="D754" s="21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  <c r="V754" s="21"/>
      <c r="W754" s="21"/>
      <c r="X754" s="21"/>
      <c r="Y754" s="21"/>
      <c r="Z754" s="21"/>
    </row>
    <row r="755" spans="1:26" ht="15.75">
      <c r="A755" s="21"/>
      <c r="B755" s="21"/>
      <c r="C755" s="21"/>
      <c r="D755" s="21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  <c r="V755" s="21"/>
      <c r="W755" s="21"/>
      <c r="X755" s="21"/>
      <c r="Y755" s="21"/>
      <c r="Z755" s="21"/>
    </row>
    <row r="756" spans="1:26" ht="15.75">
      <c r="A756" s="21"/>
      <c r="B756" s="21"/>
      <c r="C756" s="21"/>
      <c r="D756" s="21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  <c r="V756" s="21"/>
      <c r="W756" s="21"/>
      <c r="X756" s="21"/>
      <c r="Y756" s="21"/>
      <c r="Z756" s="21"/>
    </row>
    <row r="757" spans="1:26" ht="15.75">
      <c r="A757" s="21"/>
      <c r="B757" s="21"/>
      <c r="C757" s="21"/>
      <c r="D757" s="21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  <c r="V757" s="21"/>
      <c r="W757" s="21"/>
      <c r="X757" s="21"/>
      <c r="Y757" s="21"/>
      <c r="Z757" s="21"/>
    </row>
    <row r="758" spans="1:26" ht="15.75">
      <c r="A758" s="21"/>
      <c r="B758" s="21"/>
      <c r="C758" s="21"/>
      <c r="D758" s="21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  <c r="V758" s="21"/>
      <c r="W758" s="21"/>
      <c r="X758" s="21"/>
      <c r="Y758" s="21"/>
      <c r="Z758" s="21"/>
    </row>
    <row r="759" spans="1:26" ht="15.75">
      <c r="A759" s="21"/>
      <c r="B759" s="21"/>
      <c r="C759" s="21"/>
      <c r="D759" s="21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  <c r="V759" s="21"/>
      <c r="W759" s="21"/>
      <c r="X759" s="21"/>
      <c r="Y759" s="21"/>
      <c r="Z759" s="21"/>
    </row>
    <row r="760" spans="1:26" ht="15.75">
      <c r="A760" s="21"/>
      <c r="B760" s="21"/>
      <c r="C760" s="21"/>
      <c r="D760" s="21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  <c r="V760" s="21"/>
      <c r="W760" s="21"/>
      <c r="X760" s="21"/>
      <c r="Y760" s="21"/>
      <c r="Z760" s="21"/>
    </row>
    <row r="761" spans="1:26" ht="15.75">
      <c r="A761" s="21"/>
      <c r="B761" s="21"/>
      <c r="C761" s="21"/>
      <c r="D761" s="21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  <c r="V761" s="21"/>
      <c r="W761" s="21"/>
      <c r="X761" s="21"/>
      <c r="Y761" s="21"/>
      <c r="Z761" s="21"/>
    </row>
    <row r="762" spans="1:26" ht="15.75">
      <c r="A762" s="21"/>
      <c r="B762" s="21"/>
      <c r="C762" s="21"/>
      <c r="D762" s="21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  <c r="V762" s="21"/>
      <c r="W762" s="21"/>
      <c r="X762" s="21"/>
      <c r="Y762" s="21"/>
      <c r="Z762" s="21"/>
    </row>
    <row r="763" spans="1:26" ht="15.75">
      <c r="A763" s="21"/>
      <c r="B763" s="21"/>
      <c r="C763" s="21"/>
      <c r="D763" s="21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  <c r="V763" s="21"/>
      <c r="W763" s="21"/>
      <c r="X763" s="21"/>
      <c r="Y763" s="21"/>
      <c r="Z763" s="21"/>
    </row>
    <row r="764" spans="1:26" ht="15.75">
      <c r="A764" s="21"/>
      <c r="B764" s="21"/>
      <c r="C764" s="21"/>
      <c r="D764" s="21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  <c r="V764" s="21"/>
      <c r="W764" s="21"/>
      <c r="X764" s="21"/>
      <c r="Y764" s="21"/>
      <c r="Z764" s="21"/>
    </row>
    <row r="765" spans="1:26" ht="15.75">
      <c r="A765" s="21"/>
      <c r="B765" s="21"/>
      <c r="C765" s="21"/>
      <c r="D765" s="21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  <c r="V765" s="21"/>
      <c r="W765" s="21"/>
      <c r="X765" s="21"/>
      <c r="Y765" s="21"/>
      <c r="Z765" s="21"/>
    </row>
    <row r="766" spans="1:26" ht="15.75">
      <c r="A766" s="21"/>
      <c r="B766" s="21"/>
      <c r="C766" s="21"/>
      <c r="D766" s="21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  <c r="V766" s="21"/>
      <c r="W766" s="21"/>
      <c r="X766" s="21"/>
      <c r="Y766" s="21"/>
      <c r="Z766" s="21"/>
    </row>
    <row r="767" spans="1:26" ht="15.75">
      <c r="A767" s="21"/>
      <c r="B767" s="21"/>
      <c r="C767" s="21"/>
      <c r="D767" s="21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  <c r="V767" s="21"/>
      <c r="W767" s="21"/>
      <c r="X767" s="21"/>
      <c r="Y767" s="21"/>
      <c r="Z767" s="21"/>
    </row>
    <row r="768" spans="1:26" ht="15.75">
      <c r="A768" s="21"/>
      <c r="B768" s="21"/>
      <c r="C768" s="21"/>
      <c r="D768" s="21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  <c r="V768" s="21"/>
      <c r="W768" s="21"/>
      <c r="X768" s="21"/>
      <c r="Y768" s="21"/>
      <c r="Z768" s="21"/>
    </row>
    <row r="769" spans="1:26" ht="15.75">
      <c r="A769" s="21"/>
      <c r="B769" s="21"/>
      <c r="C769" s="21"/>
      <c r="D769" s="21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  <c r="V769" s="21"/>
      <c r="W769" s="21"/>
      <c r="X769" s="21"/>
      <c r="Y769" s="21"/>
      <c r="Z769" s="21"/>
    </row>
    <row r="770" spans="1:26" ht="15.75">
      <c r="A770" s="21"/>
      <c r="B770" s="21"/>
      <c r="C770" s="21"/>
      <c r="D770" s="21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  <c r="V770" s="21"/>
      <c r="W770" s="21"/>
      <c r="X770" s="21"/>
      <c r="Y770" s="21"/>
      <c r="Z770" s="21"/>
    </row>
    <row r="771" spans="1:26" ht="15.75">
      <c r="A771" s="21"/>
      <c r="B771" s="21"/>
      <c r="C771" s="21"/>
      <c r="D771" s="21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  <c r="V771" s="21"/>
      <c r="W771" s="21"/>
      <c r="X771" s="21"/>
      <c r="Y771" s="21"/>
      <c r="Z771" s="21"/>
    </row>
    <row r="772" spans="1:26" ht="15.75">
      <c r="A772" s="21"/>
      <c r="B772" s="21"/>
      <c r="C772" s="21"/>
      <c r="D772" s="21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  <c r="V772" s="21"/>
      <c r="W772" s="21"/>
      <c r="X772" s="21"/>
      <c r="Y772" s="21"/>
      <c r="Z772" s="21"/>
    </row>
    <row r="773" spans="1:26" ht="15.75">
      <c r="A773" s="21"/>
      <c r="B773" s="21"/>
      <c r="C773" s="21"/>
      <c r="D773" s="21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  <c r="V773" s="21"/>
      <c r="W773" s="21"/>
      <c r="X773" s="21"/>
      <c r="Y773" s="21"/>
      <c r="Z773" s="21"/>
    </row>
    <row r="774" spans="1:26" ht="15.75">
      <c r="A774" s="21"/>
      <c r="B774" s="21"/>
      <c r="C774" s="21"/>
      <c r="D774" s="21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  <c r="V774" s="21"/>
      <c r="W774" s="21"/>
      <c r="X774" s="21"/>
      <c r="Y774" s="21"/>
      <c r="Z774" s="21"/>
    </row>
    <row r="775" spans="1:26" ht="15.75">
      <c r="A775" s="21"/>
      <c r="B775" s="21"/>
      <c r="C775" s="21"/>
      <c r="D775" s="21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  <c r="V775" s="21"/>
      <c r="W775" s="21"/>
      <c r="X775" s="21"/>
      <c r="Y775" s="21"/>
      <c r="Z775" s="21"/>
    </row>
    <row r="776" spans="1:26" ht="15.75">
      <c r="A776" s="21"/>
      <c r="B776" s="21"/>
      <c r="C776" s="21"/>
      <c r="D776" s="21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  <c r="V776" s="21"/>
      <c r="W776" s="21"/>
      <c r="X776" s="21"/>
      <c r="Y776" s="21"/>
      <c r="Z776" s="21"/>
    </row>
    <row r="777" spans="1:26" ht="15.75">
      <c r="A777" s="21"/>
      <c r="B777" s="21"/>
      <c r="C777" s="21"/>
      <c r="D777" s="21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  <c r="V777" s="21"/>
      <c r="W777" s="21"/>
      <c r="X777" s="21"/>
      <c r="Y777" s="21"/>
      <c r="Z777" s="21"/>
    </row>
    <row r="778" spans="1:26" ht="15.75">
      <c r="A778" s="21"/>
      <c r="B778" s="21"/>
      <c r="C778" s="21"/>
      <c r="D778" s="21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  <c r="V778" s="21"/>
      <c r="W778" s="21"/>
      <c r="X778" s="21"/>
      <c r="Y778" s="21"/>
      <c r="Z778" s="21"/>
    </row>
    <row r="779" spans="1:26" ht="15.75">
      <c r="A779" s="21"/>
      <c r="B779" s="21"/>
      <c r="C779" s="21"/>
      <c r="D779" s="21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  <c r="V779" s="21"/>
      <c r="W779" s="21"/>
      <c r="X779" s="21"/>
      <c r="Y779" s="21"/>
      <c r="Z779" s="21"/>
    </row>
    <row r="780" spans="1:26" ht="15.75">
      <c r="A780" s="21"/>
      <c r="B780" s="21"/>
      <c r="C780" s="21"/>
      <c r="D780" s="21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  <c r="V780" s="21"/>
      <c r="W780" s="21"/>
      <c r="X780" s="21"/>
      <c r="Y780" s="21"/>
      <c r="Z780" s="21"/>
    </row>
    <row r="781" spans="1:26" ht="15.75">
      <c r="A781" s="21"/>
      <c r="B781" s="21"/>
      <c r="C781" s="21"/>
      <c r="D781" s="21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  <c r="V781" s="21"/>
      <c r="W781" s="21"/>
      <c r="X781" s="21"/>
      <c r="Y781" s="21"/>
      <c r="Z781" s="21"/>
    </row>
    <row r="782" spans="1:26" ht="15.75">
      <c r="A782" s="21"/>
      <c r="B782" s="21"/>
      <c r="C782" s="21"/>
      <c r="D782" s="21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  <c r="V782" s="21"/>
      <c r="W782" s="21"/>
      <c r="X782" s="21"/>
      <c r="Y782" s="21"/>
      <c r="Z782" s="21"/>
    </row>
    <row r="783" spans="1:26" ht="15.75">
      <c r="A783" s="21"/>
      <c r="B783" s="21"/>
      <c r="C783" s="21"/>
      <c r="D783" s="21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  <c r="V783" s="21"/>
      <c r="W783" s="21"/>
      <c r="X783" s="21"/>
      <c r="Y783" s="21"/>
      <c r="Z783" s="21"/>
    </row>
    <row r="784" spans="1:26" ht="15.75">
      <c r="A784" s="21"/>
      <c r="B784" s="21"/>
      <c r="C784" s="21"/>
      <c r="D784" s="21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  <c r="V784" s="21"/>
      <c r="W784" s="21"/>
      <c r="X784" s="21"/>
      <c r="Y784" s="21"/>
      <c r="Z784" s="21"/>
    </row>
    <row r="785" spans="1:26" ht="15.75">
      <c r="A785" s="21"/>
      <c r="B785" s="21"/>
      <c r="C785" s="21"/>
      <c r="D785" s="21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  <c r="V785" s="21"/>
      <c r="W785" s="21"/>
      <c r="X785" s="21"/>
      <c r="Y785" s="21"/>
      <c r="Z785" s="21"/>
    </row>
    <row r="786" spans="1:26" ht="15.75">
      <c r="A786" s="21"/>
      <c r="B786" s="21"/>
      <c r="C786" s="21"/>
      <c r="D786" s="21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  <c r="V786" s="21"/>
      <c r="W786" s="21"/>
      <c r="X786" s="21"/>
      <c r="Y786" s="21"/>
      <c r="Z786" s="21"/>
    </row>
    <row r="787" spans="1:26" ht="15.75">
      <c r="A787" s="21"/>
      <c r="B787" s="21"/>
      <c r="C787" s="21"/>
      <c r="D787" s="21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  <c r="V787" s="21"/>
      <c r="W787" s="21"/>
      <c r="X787" s="21"/>
      <c r="Y787" s="21"/>
      <c r="Z787" s="21"/>
    </row>
    <row r="788" spans="1:26" ht="15.75">
      <c r="A788" s="21"/>
      <c r="B788" s="21"/>
      <c r="C788" s="21"/>
      <c r="D788" s="21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  <c r="V788" s="21"/>
      <c r="W788" s="21"/>
      <c r="X788" s="21"/>
      <c r="Y788" s="21"/>
      <c r="Z788" s="21"/>
    </row>
    <row r="789" spans="1:26" ht="15.75">
      <c r="A789" s="21"/>
      <c r="B789" s="21"/>
      <c r="C789" s="21"/>
      <c r="D789" s="21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  <c r="V789" s="21"/>
      <c r="W789" s="21"/>
      <c r="X789" s="21"/>
      <c r="Y789" s="21"/>
      <c r="Z789" s="21"/>
    </row>
    <row r="790" spans="1:26" ht="15.75">
      <c r="A790" s="21"/>
      <c r="B790" s="21"/>
      <c r="C790" s="21"/>
      <c r="D790" s="21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  <c r="V790" s="21"/>
      <c r="W790" s="21"/>
      <c r="X790" s="21"/>
      <c r="Y790" s="21"/>
      <c r="Z790" s="21"/>
    </row>
    <row r="791" spans="1:26" ht="15.75">
      <c r="A791" s="21"/>
      <c r="B791" s="21"/>
      <c r="C791" s="21"/>
      <c r="D791" s="21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  <c r="V791" s="21"/>
      <c r="W791" s="21"/>
      <c r="X791" s="21"/>
      <c r="Y791" s="21"/>
      <c r="Z791" s="21"/>
    </row>
    <row r="792" spans="1:26" ht="15.75">
      <c r="A792" s="21"/>
      <c r="B792" s="21"/>
      <c r="C792" s="21"/>
      <c r="D792" s="21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  <c r="V792" s="21"/>
      <c r="W792" s="21"/>
      <c r="X792" s="21"/>
      <c r="Y792" s="21"/>
      <c r="Z792" s="21"/>
    </row>
    <row r="793" spans="1:26" ht="15.75">
      <c r="A793" s="21"/>
      <c r="B793" s="21"/>
      <c r="C793" s="21"/>
      <c r="D793" s="21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  <c r="V793" s="21"/>
      <c r="W793" s="21"/>
      <c r="X793" s="21"/>
      <c r="Y793" s="21"/>
      <c r="Z793" s="21"/>
    </row>
    <row r="794" spans="1:26" ht="15.75">
      <c r="A794" s="21"/>
      <c r="B794" s="21"/>
      <c r="C794" s="21"/>
      <c r="D794" s="21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  <c r="V794" s="21"/>
      <c r="W794" s="21"/>
      <c r="X794" s="21"/>
      <c r="Y794" s="21"/>
      <c r="Z794" s="21"/>
    </row>
    <row r="795" spans="1:26" ht="15.75">
      <c r="A795" s="21"/>
      <c r="B795" s="21"/>
      <c r="C795" s="21"/>
      <c r="D795" s="21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  <c r="V795" s="21"/>
      <c r="W795" s="21"/>
      <c r="X795" s="21"/>
      <c r="Y795" s="21"/>
      <c r="Z795" s="21"/>
    </row>
    <row r="796" spans="1:26" ht="15.75">
      <c r="A796" s="21"/>
      <c r="B796" s="21"/>
      <c r="C796" s="21"/>
      <c r="D796" s="21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  <c r="V796" s="21"/>
      <c r="W796" s="21"/>
      <c r="X796" s="21"/>
      <c r="Y796" s="21"/>
      <c r="Z796" s="21"/>
    </row>
    <row r="797" spans="1:26" ht="15.75">
      <c r="A797" s="21"/>
      <c r="B797" s="21"/>
      <c r="C797" s="21"/>
      <c r="D797" s="21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  <c r="V797" s="21"/>
      <c r="W797" s="21"/>
      <c r="X797" s="21"/>
      <c r="Y797" s="21"/>
      <c r="Z797" s="21"/>
    </row>
    <row r="798" spans="1:26" ht="15.75">
      <c r="A798" s="21"/>
      <c r="B798" s="21"/>
      <c r="C798" s="21"/>
      <c r="D798" s="21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  <c r="V798" s="21"/>
      <c r="W798" s="21"/>
      <c r="X798" s="21"/>
      <c r="Y798" s="21"/>
      <c r="Z798" s="21"/>
    </row>
    <row r="799" spans="1:26" ht="15.75">
      <c r="A799" s="21"/>
      <c r="B799" s="21"/>
      <c r="C799" s="21"/>
      <c r="D799" s="21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  <c r="V799" s="21"/>
      <c r="W799" s="21"/>
      <c r="X799" s="21"/>
      <c r="Y799" s="21"/>
      <c r="Z799" s="21"/>
    </row>
    <row r="800" spans="1:26" ht="15.75">
      <c r="A800" s="21"/>
      <c r="B800" s="21"/>
      <c r="C800" s="21"/>
      <c r="D800" s="21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  <c r="V800" s="21"/>
      <c r="W800" s="21"/>
      <c r="X800" s="21"/>
      <c r="Y800" s="21"/>
      <c r="Z800" s="21"/>
    </row>
    <row r="801" spans="1:26" ht="15.75">
      <c r="A801" s="21"/>
      <c r="B801" s="21"/>
      <c r="C801" s="21"/>
      <c r="D801" s="21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  <c r="V801" s="21"/>
      <c r="W801" s="21"/>
      <c r="X801" s="21"/>
      <c r="Y801" s="21"/>
      <c r="Z801" s="21"/>
    </row>
    <row r="802" spans="1:26" ht="15.75">
      <c r="A802" s="21"/>
      <c r="B802" s="21"/>
      <c r="C802" s="21"/>
      <c r="D802" s="21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  <c r="V802" s="21"/>
      <c r="W802" s="21"/>
      <c r="X802" s="21"/>
      <c r="Y802" s="21"/>
      <c r="Z802" s="21"/>
    </row>
    <row r="803" spans="1:26" ht="15.75">
      <c r="A803" s="21"/>
      <c r="B803" s="21"/>
      <c r="C803" s="21"/>
      <c r="D803" s="21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  <c r="V803" s="21"/>
      <c r="W803" s="21"/>
      <c r="X803" s="21"/>
      <c r="Y803" s="21"/>
      <c r="Z803" s="21"/>
    </row>
    <row r="804" spans="1:26" ht="15.75">
      <c r="A804" s="21"/>
      <c r="B804" s="21"/>
      <c r="C804" s="21"/>
      <c r="D804" s="21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  <c r="V804" s="21"/>
      <c r="W804" s="21"/>
      <c r="X804" s="21"/>
      <c r="Y804" s="21"/>
      <c r="Z804" s="21"/>
    </row>
    <row r="805" spans="1:26" ht="15.75">
      <c r="A805" s="21"/>
      <c r="B805" s="21"/>
      <c r="C805" s="21"/>
      <c r="D805" s="21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  <c r="V805" s="21"/>
      <c r="W805" s="21"/>
      <c r="X805" s="21"/>
      <c r="Y805" s="21"/>
      <c r="Z805" s="21"/>
    </row>
    <row r="806" spans="1:26" ht="15.75">
      <c r="A806" s="21"/>
      <c r="B806" s="21"/>
      <c r="C806" s="21"/>
      <c r="D806" s="21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  <c r="V806" s="21"/>
      <c r="W806" s="21"/>
      <c r="X806" s="21"/>
      <c r="Y806" s="21"/>
      <c r="Z806" s="21"/>
    </row>
    <row r="807" spans="1:26" ht="15.75">
      <c r="A807" s="21"/>
      <c r="B807" s="21"/>
      <c r="C807" s="21"/>
      <c r="D807" s="21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  <c r="V807" s="21"/>
      <c r="W807" s="21"/>
      <c r="X807" s="21"/>
      <c r="Y807" s="21"/>
      <c r="Z807" s="21"/>
    </row>
    <row r="808" spans="1:26" ht="15.75">
      <c r="A808" s="21"/>
      <c r="B808" s="21"/>
      <c r="C808" s="21"/>
      <c r="D808" s="21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  <c r="V808" s="21"/>
      <c r="W808" s="21"/>
      <c r="X808" s="21"/>
      <c r="Y808" s="21"/>
      <c r="Z808" s="21"/>
    </row>
    <row r="809" spans="1:26" ht="15.75">
      <c r="A809" s="21"/>
      <c r="B809" s="21"/>
      <c r="C809" s="21"/>
      <c r="D809" s="21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  <c r="V809" s="21"/>
      <c r="W809" s="21"/>
      <c r="X809" s="21"/>
      <c r="Y809" s="21"/>
      <c r="Z809" s="21"/>
    </row>
    <row r="810" spans="1:26" ht="15.75">
      <c r="A810" s="21"/>
      <c r="B810" s="21"/>
      <c r="C810" s="21"/>
      <c r="D810" s="21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  <c r="V810" s="21"/>
      <c r="W810" s="21"/>
      <c r="X810" s="21"/>
      <c r="Y810" s="21"/>
      <c r="Z810" s="21"/>
    </row>
    <row r="811" spans="1:26" ht="15.75">
      <c r="A811" s="21"/>
      <c r="B811" s="21"/>
      <c r="C811" s="21"/>
      <c r="D811" s="21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  <c r="V811" s="21"/>
      <c r="W811" s="21"/>
      <c r="X811" s="21"/>
      <c r="Y811" s="21"/>
      <c r="Z811" s="21"/>
    </row>
    <row r="812" spans="1:26" ht="15.75">
      <c r="A812" s="21"/>
      <c r="B812" s="21"/>
      <c r="C812" s="21"/>
      <c r="D812" s="21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  <c r="V812" s="21"/>
      <c r="W812" s="21"/>
      <c r="X812" s="21"/>
      <c r="Y812" s="21"/>
      <c r="Z812" s="21"/>
    </row>
    <row r="813" spans="1:26" ht="15.75">
      <c r="A813" s="21"/>
      <c r="B813" s="21"/>
      <c r="C813" s="21"/>
      <c r="D813" s="21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  <c r="V813" s="21"/>
      <c r="W813" s="21"/>
      <c r="X813" s="21"/>
      <c r="Y813" s="21"/>
      <c r="Z813" s="21"/>
    </row>
    <row r="814" spans="1:26" ht="15.75">
      <c r="A814" s="21"/>
      <c r="B814" s="21"/>
      <c r="C814" s="21"/>
      <c r="D814" s="21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  <c r="V814" s="21"/>
      <c r="W814" s="21"/>
      <c r="X814" s="21"/>
      <c r="Y814" s="21"/>
      <c r="Z814" s="21"/>
    </row>
    <row r="815" spans="1:26" ht="15.75">
      <c r="A815" s="21"/>
      <c r="B815" s="21"/>
      <c r="C815" s="21"/>
      <c r="D815" s="21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  <c r="V815" s="21"/>
      <c r="W815" s="21"/>
      <c r="X815" s="21"/>
      <c r="Y815" s="21"/>
      <c r="Z815" s="21"/>
    </row>
    <row r="816" spans="1:26" ht="15.75">
      <c r="A816" s="21"/>
      <c r="B816" s="21"/>
      <c r="C816" s="21"/>
      <c r="D816" s="21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  <c r="V816" s="21"/>
      <c r="W816" s="21"/>
      <c r="X816" s="21"/>
      <c r="Y816" s="21"/>
      <c r="Z816" s="21"/>
    </row>
    <row r="817" spans="1:26" ht="15.75">
      <c r="A817" s="21"/>
      <c r="B817" s="21"/>
      <c r="C817" s="21"/>
      <c r="D817" s="21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  <c r="V817" s="21"/>
      <c r="W817" s="21"/>
      <c r="X817" s="21"/>
      <c r="Y817" s="21"/>
      <c r="Z817" s="21"/>
    </row>
    <row r="818" spans="1:26" ht="15.75">
      <c r="A818" s="21"/>
      <c r="B818" s="21"/>
      <c r="C818" s="21"/>
      <c r="D818" s="21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  <c r="V818" s="21"/>
      <c r="W818" s="21"/>
      <c r="X818" s="21"/>
      <c r="Y818" s="21"/>
      <c r="Z818" s="21"/>
    </row>
    <row r="819" spans="1:26" ht="15.75">
      <c r="A819" s="21"/>
      <c r="B819" s="21"/>
      <c r="C819" s="21"/>
      <c r="D819" s="21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  <c r="V819" s="21"/>
      <c r="W819" s="21"/>
      <c r="X819" s="21"/>
      <c r="Y819" s="21"/>
      <c r="Z819" s="21"/>
    </row>
    <row r="820" spans="1:26" ht="15.75">
      <c r="A820" s="21"/>
      <c r="B820" s="21"/>
      <c r="C820" s="21"/>
      <c r="D820" s="21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  <c r="V820" s="21"/>
      <c r="W820" s="21"/>
      <c r="X820" s="21"/>
      <c r="Y820" s="21"/>
      <c r="Z820" s="21"/>
    </row>
    <row r="821" spans="1:26" ht="15.75">
      <c r="A821" s="21"/>
      <c r="B821" s="21"/>
      <c r="C821" s="21"/>
      <c r="D821" s="21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  <c r="V821" s="21"/>
      <c r="W821" s="21"/>
      <c r="X821" s="21"/>
      <c r="Y821" s="21"/>
      <c r="Z821" s="21"/>
    </row>
    <row r="822" spans="1:26" ht="15.75">
      <c r="A822" s="21"/>
      <c r="B822" s="21"/>
      <c r="C822" s="21"/>
      <c r="D822" s="21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  <c r="V822" s="21"/>
      <c r="W822" s="21"/>
      <c r="X822" s="21"/>
      <c r="Y822" s="21"/>
      <c r="Z822" s="21"/>
    </row>
    <row r="823" spans="1:26" ht="15.75">
      <c r="A823" s="21"/>
      <c r="B823" s="21"/>
      <c r="C823" s="21"/>
      <c r="D823" s="21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  <c r="V823" s="21"/>
      <c r="W823" s="21"/>
      <c r="X823" s="21"/>
      <c r="Y823" s="21"/>
      <c r="Z823" s="21"/>
    </row>
    <row r="824" spans="1:26" ht="15.75">
      <c r="A824" s="21"/>
      <c r="B824" s="21"/>
      <c r="C824" s="21"/>
      <c r="D824" s="21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  <c r="V824" s="21"/>
      <c r="W824" s="21"/>
      <c r="X824" s="21"/>
      <c r="Y824" s="21"/>
      <c r="Z824" s="21"/>
    </row>
    <row r="825" spans="1:26" ht="15.75">
      <c r="A825" s="21"/>
      <c r="B825" s="21"/>
      <c r="C825" s="21"/>
      <c r="D825" s="21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  <c r="V825" s="21"/>
      <c r="W825" s="21"/>
      <c r="X825" s="21"/>
      <c r="Y825" s="21"/>
      <c r="Z825" s="21"/>
    </row>
    <row r="826" spans="1:26" ht="15.75">
      <c r="A826" s="21"/>
      <c r="B826" s="21"/>
      <c r="C826" s="21"/>
      <c r="D826" s="21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  <c r="V826" s="21"/>
      <c r="W826" s="21"/>
      <c r="X826" s="21"/>
      <c r="Y826" s="21"/>
      <c r="Z826" s="21"/>
    </row>
    <row r="827" spans="1:26" ht="15.75">
      <c r="A827" s="21"/>
      <c r="B827" s="21"/>
      <c r="C827" s="21"/>
      <c r="D827" s="21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  <c r="V827" s="21"/>
      <c r="W827" s="21"/>
      <c r="X827" s="21"/>
      <c r="Y827" s="21"/>
      <c r="Z827" s="21"/>
    </row>
    <row r="828" spans="1:26" ht="15.75">
      <c r="A828" s="21"/>
      <c r="B828" s="21"/>
      <c r="C828" s="21"/>
      <c r="D828" s="21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  <c r="V828" s="21"/>
      <c r="W828" s="21"/>
      <c r="X828" s="21"/>
      <c r="Y828" s="21"/>
      <c r="Z828" s="21"/>
    </row>
    <row r="829" spans="1:26" ht="15.75">
      <c r="A829" s="21"/>
      <c r="B829" s="21"/>
      <c r="C829" s="21"/>
      <c r="D829" s="21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  <c r="V829" s="21"/>
      <c r="W829" s="21"/>
      <c r="X829" s="21"/>
      <c r="Y829" s="21"/>
      <c r="Z829" s="21"/>
    </row>
    <row r="830" spans="1:26" ht="15.75">
      <c r="A830" s="21"/>
      <c r="B830" s="21"/>
      <c r="C830" s="21"/>
      <c r="D830" s="21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  <c r="V830" s="21"/>
      <c r="W830" s="21"/>
      <c r="X830" s="21"/>
      <c r="Y830" s="21"/>
      <c r="Z830" s="21"/>
    </row>
    <row r="831" spans="1:26" ht="15.75">
      <c r="A831" s="21"/>
      <c r="B831" s="21"/>
      <c r="C831" s="21"/>
      <c r="D831" s="21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  <c r="V831" s="21"/>
      <c r="W831" s="21"/>
      <c r="X831" s="21"/>
      <c r="Y831" s="21"/>
      <c r="Z831" s="21"/>
    </row>
    <row r="832" spans="1:26" ht="15.75">
      <c r="A832" s="21"/>
      <c r="B832" s="21"/>
      <c r="C832" s="21"/>
      <c r="D832" s="21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  <c r="V832" s="21"/>
      <c r="W832" s="21"/>
      <c r="X832" s="21"/>
      <c r="Y832" s="21"/>
      <c r="Z832" s="21"/>
    </row>
    <row r="833" spans="1:26" ht="15.75">
      <c r="A833" s="21"/>
      <c r="B833" s="21"/>
      <c r="C833" s="21"/>
      <c r="D833" s="21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  <c r="V833" s="21"/>
      <c r="W833" s="21"/>
      <c r="X833" s="21"/>
      <c r="Y833" s="21"/>
      <c r="Z833" s="21"/>
    </row>
    <row r="834" spans="1:26" ht="15.75">
      <c r="A834" s="21"/>
      <c r="B834" s="21"/>
      <c r="C834" s="21"/>
      <c r="D834" s="21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  <c r="V834" s="21"/>
      <c r="W834" s="21"/>
      <c r="X834" s="21"/>
      <c r="Y834" s="21"/>
      <c r="Z834" s="21"/>
    </row>
    <row r="835" spans="1:26" ht="15.75">
      <c r="A835" s="21"/>
      <c r="B835" s="21"/>
      <c r="C835" s="21"/>
      <c r="D835" s="21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  <c r="V835" s="21"/>
      <c r="W835" s="21"/>
      <c r="X835" s="21"/>
      <c r="Y835" s="21"/>
      <c r="Z835" s="21"/>
    </row>
    <row r="836" spans="1:26" ht="15.75">
      <c r="A836" s="21"/>
      <c r="B836" s="21"/>
      <c r="C836" s="21"/>
      <c r="D836" s="21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  <c r="V836" s="21"/>
      <c r="W836" s="21"/>
      <c r="X836" s="21"/>
      <c r="Y836" s="21"/>
      <c r="Z836" s="21"/>
    </row>
    <row r="837" spans="1:26" ht="15.75">
      <c r="A837" s="21"/>
      <c r="B837" s="21"/>
      <c r="C837" s="21"/>
      <c r="D837" s="21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  <c r="V837" s="21"/>
      <c r="W837" s="21"/>
      <c r="X837" s="21"/>
      <c r="Y837" s="21"/>
      <c r="Z837" s="21"/>
    </row>
    <row r="838" spans="1:26" ht="15.75">
      <c r="A838" s="21"/>
      <c r="B838" s="21"/>
      <c r="C838" s="21"/>
      <c r="D838" s="21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  <c r="V838" s="21"/>
      <c r="W838" s="21"/>
      <c r="X838" s="21"/>
      <c r="Y838" s="21"/>
      <c r="Z838" s="21"/>
    </row>
    <row r="839" spans="1:26" ht="15.75">
      <c r="A839" s="21"/>
      <c r="B839" s="21"/>
      <c r="C839" s="21"/>
      <c r="D839" s="21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  <c r="V839" s="21"/>
      <c r="W839" s="21"/>
      <c r="X839" s="21"/>
      <c r="Y839" s="21"/>
      <c r="Z839" s="21"/>
    </row>
    <row r="840" spans="1:26" ht="15.75">
      <c r="A840" s="21"/>
      <c r="B840" s="21"/>
      <c r="C840" s="21"/>
      <c r="D840" s="21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  <c r="V840" s="21"/>
      <c r="W840" s="21"/>
      <c r="X840" s="21"/>
      <c r="Y840" s="21"/>
      <c r="Z840" s="21"/>
    </row>
    <row r="841" spans="1:26" ht="15.75">
      <c r="A841" s="21"/>
      <c r="B841" s="21"/>
      <c r="C841" s="21"/>
      <c r="D841" s="21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  <c r="V841" s="21"/>
      <c r="W841" s="21"/>
      <c r="X841" s="21"/>
      <c r="Y841" s="21"/>
      <c r="Z841" s="21"/>
    </row>
    <row r="842" spans="1:26" ht="15.75">
      <c r="A842" s="21"/>
      <c r="B842" s="21"/>
      <c r="C842" s="21"/>
      <c r="D842" s="21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  <c r="V842" s="21"/>
      <c r="W842" s="21"/>
      <c r="X842" s="21"/>
      <c r="Y842" s="21"/>
      <c r="Z842" s="21"/>
    </row>
    <row r="843" spans="1:26" ht="15.75">
      <c r="A843" s="21"/>
      <c r="B843" s="21"/>
      <c r="C843" s="21"/>
      <c r="D843" s="21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  <c r="V843" s="21"/>
      <c r="W843" s="21"/>
      <c r="X843" s="21"/>
      <c r="Y843" s="21"/>
      <c r="Z843" s="21"/>
    </row>
    <row r="844" spans="1:26" ht="15.75">
      <c r="A844" s="21"/>
      <c r="B844" s="21"/>
      <c r="C844" s="21"/>
      <c r="D844" s="21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  <c r="V844" s="21"/>
      <c r="W844" s="21"/>
      <c r="X844" s="21"/>
      <c r="Y844" s="21"/>
      <c r="Z844" s="21"/>
    </row>
    <row r="845" spans="1:26" ht="15.75">
      <c r="A845" s="21"/>
      <c r="B845" s="21"/>
      <c r="C845" s="21"/>
      <c r="D845" s="21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  <c r="V845" s="21"/>
      <c r="W845" s="21"/>
      <c r="X845" s="21"/>
      <c r="Y845" s="21"/>
      <c r="Z845" s="21"/>
    </row>
    <row r="846" spans="1:26" ht="15.75">
      <c r="A846" s="21"/>
      <c r="B846" s="21"/>
      <c r="C846" s="21"/>
      <c r="D846" s="21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  <c r="V846" s="21"/>
      <c r="W846" s="21"/>
      <c r="X846" s="21"/>
      <c r="Y846" s="21"/>
      <c r="Z846" s="21"/>
    </row>
    <row r="847" spans="1:26" ht="15.75">
      <c r="A847" s="21"/>
      <c r="B847" s="21"/>
      <c r="C847" s="21"/>
      <c r="D847" s="21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  <c r="V847" s="21"/>
      <c r="W847" s="21"/>
      <c r="X847" s="21"/>
      <c r="Y847" s="21"/>
      <c r="Z847" s="21"/>
    </row>
    <row r="848" spans="1:26" ht="15.75">
      <c r="A848" s="21"/>
      <c r="B848" s="21"/>
      <c r="C848" s="21"/>
      <c r="D848" s="21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  <c r="V848" s="21"/>
      <c r="W848" s="21"/>
      <c r="X848" s="21"/>
      <c r="Y848" s="21"/>
      <c r="Z848" s="21"/>
    </row>
    <row r="849" spans="1:26" ht="15.75">
      <c r="A849" s="21"/>
      <c r="B849" s="21"/>
      <c r="C849" s="21"/>
      <c r="D849" s="21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  <c r="V849" s="21"/>
      <c r="W849" s="21"/>
      <c r="X849" s="21"/>
      <c r="Y849" s="21"/>
      <c r="Z849" s="21"/>
    </row>
    <row r="850" spans="1:26" ht="15.75">
      <c r="A850" s="21"/>
      <c r="B850" s="21"/>
      <c r="C850" s="21"/>
      <c r="D850" s="21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  <c r="V850" s="21"/>
      <c r="W850" s="21"/>
      <c r="X850" s="21"/>
      <c r="Y850" s="21"/>
      <c r="Z850" s="21"/>
    </row>
    <row r="851" spans="1:26" ht="15.75">
      <c r="A851" s="21"/>
      <c r="B851" s="21"/>
      <c r="C851" s="21"/>
      <c r="D851" s="21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  <c r="V851" s="21"/>
      <c r="W851" s="21"/>
      <c r="X851" s="21"/>
      <c r="Y851" s="21"/>
      <c r="Z851" s="21"/>
    </row>
    <row r="852" spans="1:26" ht="15.75">
      <c r="A852" s="21"/>
      <c r="B852" s="21"/>
      <c r="C852" s="21"/>
      <c r="D852" s="21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  <c r="V852" s="21"/>
      <c r="W852" s="21"/>
      <c r="X852" s="21"/>
      <c r="Y852" s="21"/>
      <c r="Z852" s="21"/>
    </row>
    <row r="853" spans="1:26" ht="15.75">
      <c r="A853" s="21"/>
      <c r="B853" s="21"/>
      <c r="C853" s="21"/>
      <c r="D853" s="21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  <c r="V853" s="21"/>
      <c r="W853" s="21"/>
      <c r="X853" s="21"/>
      <c r="Y853" s="21"/>
      <c r="Z853" s="21"/>
    </row>
    <row r="854" spans="1:26" ht="15.75">
      <c r="A854" s="21"/>
      <c r="B854" s="21"/>
      <c r="C854" s="21"/>
      <c r="D854" s="21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  <c r="V854" s="21"/>
      <c r="W854" s="21"/>
      <c r="X854" s="21"/>
      <c r="Y854" s="21"/>
      <c r="Z854" s="21"/>
    </row>
    <row r="855" spans="1:26" ht="15.75">
      <c r="A855" s="21"/>
      <c r="B855" s="21"/>
      <c r="C855" s="21"/>
      <c r="D855" s="21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  <c r="V855" s="21"/>
      <c r="W855" s="21"/>
      <c r="X855" s="21"/>
      <c r="Y855" s="21"/>
      <c r="Z855" s="21"/>
    </row>
    <row r="856" spans="1:26" ht="15.75">
      <c r="A856" s="21"/>
      <c r="B856" s="21"/>
      <c r="C856" s="21"/>
      <c r="D856" s="21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  <c r="V856" s="21"/>
      <c r="W856" s="21"/>
      <c r="X856" s="21"/>
      <c r="Y856" s="21"/>
      <c r="Z856" s="21"/>
    </row>
    <row r="857" spans="1:26" ht="15.75">
      <c r="A857" s="21"/>
      <c r="B857" s="21"/>
      <c r="C857" s="21"/>
      <c r="D857" s="21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  <c r="V857" s="21"/>
      <c r="W857" s="21"/>
      <c r="X857" s="21"/>
      <c r="Y857" s="21"/>
      <c r="Z857" s="21"/>
    </row>
    <row r="858" spans="1:26" ht="15.75">
      <c r="A858" s="21"/>
      <c r="B858" s="21"/>
      <c r="C858" s="21"/>
      <c r="D858" s="21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  <c r="V858" s="21"/>
      <c r="W858" s="21"/>
      <c r="X858" s="21"/>
      <c r="Y858" s="21"/>
      <c r="Z858" s="21"/>
    </row>
    <row r="859" spans="1:26" ht="15.75">
      <c r="A859" s="21"/>
      <c r="B859" s="21"/>
      <c r="C859" s="21"/>
      <c r="D859" s="21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  <c r="V859" s="21"/>
      <c r="W859" s="21"/>
      <c r="X859" s="21"/>
      <c r="Y859" s="21"/>
      <c r="Z859" s="21"/>
    </row>
    <row r="860" spans="1:26" ht="15.75">
      <c r="A860" s="21"/>
      <c r="B860" s="21"/>
      <c r="C860" s="21"/>
      <c r="D860" s="21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  <c r="V860" s="21"/>
      <c r="W860" s="21"/>
      <c r="X860" s="21"/>
      <c r="Y860" s="21"/>
      <c r="Z860" s="21"/>
    </row>
    <row r="861" spans="1:26" ht="15.75">
      <c r="A861" s="21"/>
      <c r="B861" s="21"/>
      <c r="C861" s="21"/>
      <c r="D861" s="21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  <c r="V861" s="21"/>
      <c r="W861" s="21"/>
      <c r="X861" s="21"/>
      <c r="Y861" s="21"/>
      <c r="Z861" s="21"/>
    </row>
    <row r="862" spans="1:26" ht="15.75">
      <c r="A862" s="21"/>
      <c r="B862" s="21"/>
      <c r="C862" s="21"/>
      <c r="D862" s="21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  <c r="V862" s="21"/>
      <c r="W862" s="21"/>
      <c r="X862" s="21"/>
      <c r="Y862" s="21"/>
      <c r="Z862" s="21"/>
    </row>
    <row r="863" spans="1:26" ht="15.75">
      <c r="A863" s="21"/>
      <c r="B863" s="21"/>
      <c r="C863" s="21"/>
      <c r="D863" s="21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  <c r="V863" s="21"/>
      <c r="W863" s="21"/>
      <c r="X863" s="21"/>
      <c r="Y863" s="21"/>
      <c r="Z863" s="21"/>
    </row>
    <row r="864" spans="1:26" ht="15.75">
      <c r="A864" s="21"/>
      <c r="B864" s="21"/>
      <c r="C864" s="21"/>
      <c r="D864" s="21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  <c r="V864" s="21"/>
      <c r="W864" s="21"/>
      <c r="X864" s="21"/>
      <c r="Y864" s="21"/>
      <c r="Z864" s="21"/>
    </row>
    <row r="865" spans="1:26" ht="15.75">
      <c r="A865" s="21"/>
      <c r="B865" s="21"/>
      <c r="C865" s="21"/>
      <c r="D865" s="21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  <c r="V865" s="21"/>
      <c r="W865" s="21"/>
      <c r="X865" s="21"/>
      <c r="Y865" s="21"/>
      <c r="Z865" s="21"/>
    </row>
    <row r="866" spans="1:26" ht="15.75">
      <c r="A866" s="21"/>
      <c r="B866" s="21"/>
      <c r="C866" s="21"/>
      <c r="D866" s="21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  <c r="V866" s="21"/>
      <c r="W866" s="21"/>
      <c r="X866" s="21"/>
      <c r="Y866" s="21"/>
      <c r="Z866" s="21"/>
    </row>
    <row r="867" spans="1:26" ht="15.75">
      <c r="A867" s="21"/>
      <c r="B867" s="21"/>
      <c r="C867" s="21"/>
      <c r="D867" s="21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  <c r="V867" s="21"/>
      <c r="W867" s="21"/>
      <c r="X867" s="21"/>
      <c r="Y867" s="21"/>
      <c r="Z867" s="21"/>
    </row>
    <row r="868" spans="1:26" ht="15.75">
      <c r="A868" s="21"/>
      <c r="B868" s="21"/>
      <c r="C868" s="21"/>
      <c r="D868" s="21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  <c r="V868" s="21"/>
      <c r="W868" s="21"/>
      <c r="X868" s="21"/>
      <c r="Y868" s="21"/>
      <c r="Z868" s="21"/>
    </row>
    <row r="869" spans="1:26" ht="15.75">
      <c r="A869" s="21"/>
      <c r="B869" s="21"/>
      <c r="C869" s="21"/>
      <c r="D869" s="21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  <c r="V869" s="21"/>
      <c r="W869" s="21"/>
      <c r="X869" s="21"/>
      <c r="Y869" s="21"/>
      <c r="Z869" s="21"/>
    </row>
    <row r="870" spans="1:26" ht="15.75">
      <c r="A870" s="21"/>
      <c r="B870" s="21"/>
      <c r="C870" s="21"/>
      <c r="D870" s="21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  <c r="V870" s="21"/>
      <c r="W870" s="21"/>
      <c r="X870" s="21"/>
      <c r="Y870" s="21"/>
      <c r="Z870" s="21"/>
    </row>
    <row r="871" spans="1:26" ht="15.75">
      <c r="A871" s="21"/>
      <c r="B871" s="21"/>
      <c r="C871" s="21"/>
      <c r="D871" s="21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  <c r="V871" s="21"/>
      <c r="W871" s="21"/>
      <c r="X871" s="21"/>
      <c r="Y871" s="21"/>
      <c r="Z871" s="21"/>
    </row>
    <row r="872" spans="1:26" ht="15.75">
      <c r="A872" s="21"/>
      <c r="B872" s="21"/>
      <c r="C872" s="21"/>
      <c r="D872" s="21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  <c r="V872" s="21"/>
      <c r="W872" s="21"/>
      <c r="X872" s="21"/>
      <c r="Y872" s="21"/>
      <c r="Z872" s="21"/>
    </row>
    <row r="873" spans="1:26" ht="15.75">
      <c r="A873" s="21"/>
      <c r="B873" s="21"/>
      <c r="C873" s="21"/>
      <c r="D873" s="21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  <c r="V873" s="21"/>
      <c r="W873" s="21"/>
      <c r="X873" s="21"/>
      <c r="Y873" s="21"/>
      <c r="Z873" s="21"/>
    </row>
    <row r="874" spans="1:26" ht="15.75">
      <c r="A874" s="21"/>
      <c r="B874" s="21"/>
      <c r="C874" s="21"/>
      <c r="D874" s="21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  <c r="V874" s="21"/>
      <c r="W874" s="21"/>
      <c r="X874" s="21"/>
      <c r="Y874" s="21"/>
      <c r="Z874" s="21"/>
    </row>
    <row r="875" spans="1:26" ht="15.75">
      <c r="A875" s="21"/>
      <c r="B875" s="21"/>
      <c r="C875" s="21"/>
      <c r="D875" s="21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  <c r="V875" s="21"/>
      <c r="W875" s="21"/>
      <c r="X875" s="21"/>
      <c r="Y875" s="21"/>
      <c r="Z875" s="21"/>
    </row>
    <row r="876" spans="1:26" ht="15.75">
      <c r="A876" s="21"/>
      <c r="B876" s="21"/>
      <c r="C876" s="21"/>
      <c r="D876" s="21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  <c r="V876" s="21"/>
      <c r="W876" s="21"/>
      <c r="X876" s="21"/>
      <c r="Y876" s="21"/>
      <c r="Z876" s="21"/>
    </row>
    <row r="877" spans="1:26" ht="15.75">
      <c r="A877" s="21"/>
      <c r="B877" s="21"/>
      <c r="C877" s="21"/>
      <c r="D877" s="21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  <c r="V877" s="21"/>
      <c r="W877" s="21"/>
      <c r="X877" s="21"/>
      <c r="Y877" s="21"/>
      <c r="Z877" s="21"/>
    </row>
    <row r="878" spans="1:26" ht="15.75">
      <c r="A878" s="21"/>
      <c r="B878" s="21"/>
      <c r="C878" s="21"/>
      <c r="D878" s="21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  <c r="V878" s="21"/>
      <c r="W878" s="21"/>
      <c r="X878" s="21"/>
      <c r="Y878" s="21"/>
      <c r="Z878" s="21"/>
    </row>
    <row r="879" spans="1:26" ht="15.75">
      <c r="A879" s="21"/>
      <c r="B879" s="21"/>
      <c r="C879" s="21"/>
      <c r="D879" s="21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  <c r="V879" s="21"/>
      <c r="W879" s="21"/>
      <c r="X879" s="21"/>
      <c r="Y879" s="21"/>
      <c r="Z879" s="21"/>
    </row>
    <row r="880" spans="1:26" ht="15.75">
      <c r="A880" s="21"/>
      <c r="B880" s="21"/>
      <c r="C880" s="21"/>
      <c r="D880" s="21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  <c r="V880" s="21"/>
      <c r="W880" s="21"/>
      <c r="X880" s="21"/>
      <c r="Y880" s="21"/>
      <c r="Z880" s="21"/>
    </row>
    <row r="881" spans="1:26" ht="15.75">
      <c r="A881" s="21"/>
      <c r="B881" s="21"/>
      <c r="C881" s="21"/>
      <c r="D881" s="21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  <c r="V881" s="21"/>
      <c r="W881" s="21"/>
      <c r="X881" s="21"/>
      <c r="Y881" s="21"/>
      <c r="Z881" s="21"/>
    </row>
    <row r="882" spans="1:26" ht="15.75">
      <c r="A882" s="21"/>
      <c r="B882" s="21"/>
      <c r="C882" s="21"/>
      <c r="D882" s="21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  <c r="V882" s="21"/>
      <c r="W882" s="21"/>
      <c r="X882" s="21"/>
      <c r="Y882" s="21"/>
      <c r="Z882" s="21"/>
    </row>
    <row r="883" spans="1:26" ht="15.75">
      <c r="A883" s="21"/>
      <c r="B883" s="21"/>
      <c r="C883" s="21"/>
      <c r="D883" s="21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  <c r="V883" s="21"/>
      <c r="W883" s="21"/>
      <c r="X883" s="21"/>
      <c r="Y883" s="21"/>
      <c r="Z883" s="21"/>
    </row>
    <row r="884" spans="1:26" ht="15.75">
      <c r="A884" s="21"/>
      <c r="B884" s="21"/>
      <c r="C884" s="21"/>
      <c r="D884" s="21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  <c r="V884" s="21"/>
      <c r="W884" s="21"/>
      <c r="X884" s="21"/>
      <c r="Y884" s="21"/>
      <c r="Z884" s="21"/>
    </row>
    <row r="885" spans="1:26" ht="15.75">
      <c r="A885" s="21"/>
      <c r="B885" s="21"/>
      <c r="C885" s="21"/>
      <c r="D885" s="21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  <c r="V885" s="21"/>
      <c r="W885" s="21"/>
      <c r="X885" s="21"/>
      <c r="Y885" s="21"/>
      <c r="Z885" s="21"/>
    </row>
    <row r="886" spans="1:26" ht="15.75">
      <c r="A886" s="21"/>
      <c r="B886" s="21"/>
      <c r="C886" s="21"/>
      <c r="D886" s="21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  <c r="V886" s="21"/>
      <c r="W886" s="21"/>
      <c r="X886" s="21"/>
      <c r="Y886" s="21"/>
      <c r="Z886" s="21"/>
    </row>
    <row r="887" spans="1:26" ht="15.75">
      <c r="A887" s="21"/>
      <c r="B887" s="21"/>
      <c r="C887" s="21"/>
      <c r="D887" s="21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  <c r="V887" s="21"/>
      <c r="W887" s="21"/>
      <c r="X887" s="21"/>
      <c r="Y887" s="21"/>
      <c r="Z887" s="21"/>
    </row>
    <row r="888" spans="1:26" ht="15.75">
      <c r="A888" s="21"/>
      <c r="B888" s="21"/>
      <c r="C888" s="21"/>
      <c r="D888" s="21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  <c r="V888" s="21"/>
      <c r="W888" s="21"/>
      <c r="X888" s="21"/>
      <c r="Y888" s="21"/>
      <c r="Z888" s="21"/>
    </row>
    <row r="889" spans="1:26" ht="15.75">
      <c r="A889" s="21"/>
      <c r="B889" s="21"/>
      <c r="C889" s="21"/>
      <c r="D889" s="21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  <c r="V889" s="21"/>
      <c r="W889" s="21"/>
      <c r="X889" s="21"/>
      <c r="Y889" s="21"/>
      <c r="Z889" s="21"/>
    </row>
    <row r="890" spans="1:26" ht="15.75">
      <c r="A890" s="21"/>
      <c r="B890" s="21"/>
      <c r="C890" s="21"/>
      <c r="D890" s="21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  <c r="V890" s="21"/>
      <c r="W890" s="21"/>
      <c r="X890" s="21"/>
      <c r="Y890" s="21"/>
      <c r="Z890" s="21"/>
    </row>
    <row r="891" spans="1:26" ht="15.75">
      <c r="A891" s="21"/>
      <c r="B891" s="21"/>
      <c r="C891" s="21"/>
      <c r="D891" s="21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  <c r="V891" s="21"/>
      <c r="W891" s="21"/>
      <c r="X891" s="21"/>
      <c r="Y891" s="21"/>
      <c r="Z891" s="21"/>
    </row>
    <row r="892" spans="1:26" ht="15.75">
      <c r="A892" s="21"/>
      <c r="B892" s="21"/>
      <c r="C892" s="21"/>
      <c r="D892" s="21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  <c r="V892" s="21"/>
      <c r="W892" s="21"/>
      <c r="X892" s="21"/>
      <c r="Y892" s="21"/>
      <c r="Z892" s="21"/>
    </row>
    <row r="893" spans="1:26" ht="15.75">
      <c r="A893" s="21"/>
      <c r="B893" s="21"/>
      <c r="C893" s="21"/>
      <c r="D893" s="21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  <c r="V893" s="21"/>
      <c r="W893" s="21"/>
      <c r="X893" s="21"/>
      <c r="Y893" s="21"/>
      <c r="Z893" s="21"/>
    </row>
    <row r="894" spans="1:26" ht="15.75">
      <c r="A894" s="21"/>
      <c r="B894" s="21"/>
      <c r="C894" s="21"/>
      <c r="D894" s="21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  <c r="V894" s="21"/>
      <c r="W894" s="21"/>
      <c r="X894" s="21"/>
      <c r="Y894" s="21"/>
      <c r="Z894" s="21"/>
    </row>
    <row r="895" spans="1:26" ht="15.75">
      <c r="A895" s="21"/>
      <c r="B895" s="21"/>
      <c r="C895" s="21"/>
      <c r="D895" s="21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  <c r="V895" s="21"/>
      <c r="W895" s="21"/>
      <c r="X895" s="21"/>
      <c r="Y895" s="21"/>
      <c r="Z895" s="21"/>
    </row>
    <row r="896" spans="1:26" ht="15.75">
      <c r="A896" s="21"/>
      <c r="B896" s="21"/>
      <c r="C896" s="21"/>
      <c r="D896" s="21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  <c r="V896" s="21"/>
      <c r="W896" s="21"/>
      <c r="X896" s="21"/>
      <c r="Y896" s="21"/>
      <c r="Z896" s="21"/>
    </row>
    <row r="897" spans="1:26" ht="15.75">
      <c r="A897" s="21"/>
      <c r="B897" s="21"/>
      <c r="C897" s="21"/>
      <c r="D897" s="21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  <c r="V897" s="21"/>
      <c r="W897" s="21"/>
      <c r="X897" s="21"/>
      <c r="Y897" s="21"/>
      <c r="Z897" s="21"/>
    </row>
    <row r="898" spans="1:26" ht="15.75">
      <c r="A898" s="21"/>
      <c r="B898" s="21"/>
      <c r="C898" s="21"/>
      <c r="D898" s="21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  <c r="V898" s="21"/>
      <c r="W898" s="21"/>
      <c r="X898" s="21"/>
      <c r="Y898" s="21"/>
      <c r="Z898" s="21"/>
    </row>
    <row r="899" spans="1:26" ht="15.75">
      <c r="A899" s="21"/>
      <c r="B899" s="21"/>
      <c r="C899" s="21"/>
      <c r="D899" s="21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  <c r="V899" s="21"/>
      <c r="W899" s="21"/>
      <c r="X899" s="21"/>
      <c r="Y899" s="21"/>
      <c r="Z899" s="21"/>
    </row>
    <row r="900" spans="1:26" ht="15.75">
      <c r="A900" s="21"/>
      <c r="B900" s="21"/>
      <c r="C900" s="21"/>
      <c r="D900" s="21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  <c r="V900" s="21"/>
      <c r="W900" s="21"/>
      <c r="X900" s="21"/>
      <c r="Y900" s="21"/>
      <c r="Z900" s="21"/>
    </row>
    <row r="901" spans="1:26" ht="15.75">
      <c r="A901" s="21"/>
      <c r="B901" s="21"/>
      <c r="C901" s="21"/>
      <c r="D901" s="21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  <c r="V901" s="21"/>
      <c r="W901" s="21"/>
      <c r="X901" s="21"/>
      <c r="Y901" s="21"/>
      <c r="Z901" s="21"/>
    </row>
    <row r="902" spans="1:26" ht="15.75">
      <c r="A902" s="21"/>
      <c r="B902" s="21"/>
      <c r="C902" s="21"/>
      <c r="D902" s="21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  <c r="V902" s="21"/>
      <c r="W902" s="21"/>
      <c r="X902" s="21"/>
      <c r="Y902" s="21"/>
      <c r="Z902" s="21"/>
    </row>
    <row r="903" spans="1:26" ht="15.75">
      <c r="A903" s="21"/>
      <c r="B903" s="21"/>
      <c r="C903" s="21"/>
      <c r="D903" s="21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  <c r="V903" s="21"/>
      <c r="W903" s="21"/>
      <c r="X903" s="21"/>
      <c r="Y903" s="21"/>
      <c r="Z903" s="21"/>
    </row>
    <row r="904" spans="1:26" ht="15.75">
      <c r="A904" s="21"/>
      <c r="B904" s="21"/>
      <c r="C904" s="21"/>
      <c r="D904" s="21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  <c r="V904" s="21"/>
      <c r="W904" s="21"/>
      <c r="X904" s="21"/>
      <c r="Y904" s="21"/>
      <c r="Z904" s="21"/>
    </row>
    <row r="905" spans="1:26" ht="15.75">
      <c r="A905" s="21"/>
      <c r="B905" s="21"/>
      <c r="C905" s="21"/>
      <c r="D905" s="21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  <c r="V905" s="21"/>
      <c r="W905" s="21"/>
      <c r="X905" s="21"/>
      <c r="Y905" s="21"/>
      <c r="Z905" s="21"/>
    </row>
    <row r="906" spans="1:26" ht="15.75">
      <c r="A906" s="21"/>
      <c r="B906" s="21"/>
      <c r="C906" s="21"/>
      <c r="D906" s="21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  <c r="V906" s="21"/>
      <c r="W906" s="21"/>
      <c r="X906" s="21"/>
      <c r="Y906" s="21"/>
      <c r="Z906" s="21"/>
    </row>
    <row r="907" spans="1:26" ht="15.75">
      <c r="A907" s="21"/>
      <c r="B907" s="21"/>
      <c r="C907" s="21"/>
      <c r="D907" s="21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  <c r="V907" s="21"/>
      <c r="W907" s="21"/>
      <c r="X907" s="21"/>
      <c r="Y907" s="21"/>
      <c r="Z907" s="21"/>
    </row>
    <row r="908" spans="1:26" ht="15.75">
      <c r="A908" s="21"/>
      <c r="B908" s="21"/>
      <c r="C908" s="21"/>
      <c r="D908" s="21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  <c r="V908" s="21"/>
      <c r="W908" s="21"/>
      <c r="X908" s="21"/>
      <c r="Y908" s="21"/>
      <c r="Z908" s="21"/>
    </row>
    <row r="909" spans="1:26" ht="15.75">
      <c r="A909" s="21"/>
      <c r="B909" s="21"/>
      <c r="C909" s="21"/>
      <c r="D909" s="21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  <c r="V909" s="21"/>
      <c r="W909" s="21"/>
      <c r="X909" s="21"/>
      <c r="Y909" s="21"/>
      <c r="Z909" s="21"/>
    </row>
    <row r="910" spans="1:26" ht="15.75">
      <c r="A910" s="21"/>
      <c r="B910" s="21"/>
      <c r="C910" s="21"/>
      <c r="D910" s="21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  <c r="V910" s="21"/>
      <c r="W910" s="21"/>
      <c r="X910" s="21"/>
      <c r="Y910" s="21"/>
      <c r="Z910" s="21"/>
    </row>
    <row r="911" spans="1:26" ht="15.75">
      <c r="A911" s="21"/>
      <c r="B911" s="21"/>
      <c r="C911" s="21"/>
      <c r="D911" s="21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  <c r="V911" s="21"/>
      <c r="W911" s="21"/>
      <c r="X911" s="21"/>
      <c r="Y911" s="21"/>
      <c r="Z911" s="21"/>
    </row>
    <row r="912" spans="1:26" ht="15.75">
      <c r="A912" s="21"/>
      <c r="B912" s="21"/>
      <c r="C912" s="21"/>
      <c r="D912" s="21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  <c r="V912" s="21"/>
      <c r="W912" s="21"/>
      <c r="X912" s="21"/>
      <c r="Y912" s="21"/>
      <c r="Z912" s="21"/>
    </row>
    <row r="913" spans="1:26" ht="15.75">
      <c r="A913" s="21"/>
      <c r="B913" s="21"/>
      <c r="C913" s="21"/>
      <c r="D913" s="21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  <c r="V913" s="21"/>
      <c r="W913" s="21"/>
      <c r="X913" s="21"/>
      <c r="Y913" s="21"/>
      <c r="Z913" s="21"/>
    </row>
    <row r="914" spans="1:26" ht="15.75">
      <c r="A914" s="21"/>
      <c r="B914" s="21"/>
      <c r="C914" s="21"/>
      <c r="D914" s="21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  <c r="V914" s="21"/>
      <c r="W914" s="21"/>
      <c r="X914" s="21"/>
      <c r="Y914" s="21"/>
      <c r="Z914" s="21"/>
    </row>
    <row r="915" spans="1:26" ht="15.75">
      <c r="A915" s="21"/>
      <c r="B915" s="21"/>
      <c r="C915" s="21"/>
      <c r="D915" s="21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  <c r="V915" s="21"/>
      <c r="W915" s="21"/>
      <c r="X915" s="21"/>
      <c r="Y915" s="21"/>
      <c r="Z915" s="21"/>
    </row>
    <row r="916" spans="1:26" ht="15.75">
      <c r="A916" s="21"/>
      <c r="B916" s="21"/>
      <c r="C916" s="21"/>
      <c r="D916" s="21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  <c r="V916" s="21"/>
      <c r="W916" s="21"/>
      <c r="X916" s="21"/>
      <c r="Y916" s="21"/>
      <c r="Z916" s="21"/>
    </row>
    <row r="917" spans="1:26" ht="15.75">
      <c r="A917" s="21"/>
      <c r="B917" s="21"/>
      <c r="C917" s="21"/>
      <c r="D917" s="21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  <c r="V917" s="21"/>
      <c r="W917" s="21"/>
      <c r="X917" s="21"/>
      <c r="Y917" s="21"/>
      <c r="Z917" s="21"/>
    </row>
    <row r="918" spans="1:26" ht="15.75">
      <c r="A918" s="21"/>
      <c r="B918" s="21"/>
      <c r="C918" s="21"/>
      <c r="D918" s="21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  <c r="V918" s="21"/>
      <c r="W918" s="21"/>
      <c r="X918" s="21"/>
      <c r="Y918" s="21"/>
      <c r="Z918" s="21"/>
    </row>
    <row r="919" spans="1:26" ht="15.75">
      <c r="A919" s="21"/>
      <c r="B919" s="21"/>
      <c r="C919" s="21"/>
      <c r="D919" s="21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  <c r="V919" s="21"/>
      <c r="W919" s="21"/>
      <c r="X919" s="21"/>
      <c r="Y919" s="21"/>
      <c r="Z919" s="21"/>
    </row>
    <row r="920" spans="1:26" ht="15.75">
      <c r="A920" s="21"/>
      <c r="B920" s="21"/>
      <c r="C920" s="21"/>
      <c r="D920" s="21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  <c r="V920" s="21"/>
      <c r="W920" s="21"/>
      <c r="X920" s="21"/>
      <c r="Y920" s="21"/>
      <c r="Z920" s="21"/>
    </row>
    <row r="921" spans="1:26" ht="15.75">
      <c r="A921" s="21"/>
      <c r="B921" s="21"/>
      <c r="C921" s="21"/>
      <c r="D921" s="21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  <c r="V921" s="21"/>
      <c r="W921" s="21"/>
      <c r="X921" s="21"/>
      <c r="Y921" s="21"/>
      <c r="Z921" s="21"/>
    </row>
    <row r="922" spans="1:26" ht="15.75">
      <c r="A922" s="21"/>
      <c r="B922" s="21"/>
      <c r="C922" s="21"/>
      <c r="D922" s="21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  <c r="V922" s="21"/>
      <c r="W922" s="21"/>
      <c r="X922" s="21"/>
      <c r="Y922" s="21"/>
      <c r="Z922" s="21"/>
    </row>
    <row r="923" spans="1:26" ht="15.75">
      <c r="A923" s="21"/>
      <c r="B923" s="21"/>
      <c r="C923" s="21"/>
      <c r="D923" s="21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  <c r="V923" s="21"/>
      <c r="W923" s="21"/>
      <c r="X923" s="21"/>
      <c r="Y923" s="21"/>
      <c r="Z923" s="21"/>
    </row>
    <row r="924" spans="1:26" ht="15.75">
      <c r="A924" s="21"/>
      <c r="B924" s="21"/>
      <c r="C924" s="21"/>
      <c r="D924" s="21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  <c r="V924" s="21"/>
      <c r="W924" s="21"/>
      <c r="X924" s="21"/>
      <c r="Y924" s="21"/>
      <c r="Z924" s="21"/>
    </row>
    <row r="925" spans="1:26" ht="15.75">
      <c r="A925" s="21"/>
      <c r="B925" s="21"/>
      <c r="C925" s="21"/>
      <c r="D925" s="21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  <c r="V925" s="21"/>
      <c r="W925" s="21"/>
      <c r="X925" s="21"/>
      <c r="Y925" s="21"/>
      <c r="Z925" s="21"/>
    </row>
    <row r="926" spans="1:26" ht="15.75">
      <c r="A926" s="21"/>
      <c r="B926" s="21"/>
      <c r="C926" s="21"/>
      <c r="D926" s="21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  <c r="V926" s="21"/>
      <c r="W926" s="21"/>
      <c r="X926" s="21"/>
      <c r="Y926" s="21"/>
      <c r="Z926" s="21"/>
    </row>
    <row r="927" spans="1:26" ht="15.75">
      <c r="A927" s="21"/>
      <c r="B927" s="21"/>
      <c r="C927" s="21"/>
      <c r="D927" s="21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  <c r="V927" s="21"/>
      <c r="W927" s="21"/>
      <c r="X927" s="21"/>
      <c r="Y927" s="21"/>
      <c r="Z927" s="21"/>
    </row>
    <row r="928" spans="1:26" ht="15.75">
      <c r="A928" s="21"/>
      <c r="B928" s="21"/>
      <c r="C928" s="21"/>
      <c r="D928" s="21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  <c r="V928" s="21"/>
      <c r="W928" s="21"/>
      <c r="X928" s="21"/>
      <c r="Y928" s="21"/>
      <c r="Z928" s="21"/>
    </row>
    <row r="929" spans="1:26" ht="15.75">
      <c r="A929" s="21"/>
      <c r="B929" s="21"/>
      <c r="C929" s="21"/>
      <c r="D929" s="21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  <c r="V929" s="21"/>
      <c r="W929" s="21"/>
      <c r="X929" s="21"/>
      <c r="Y929" s="21"/>
      <c r="Z929" s="21"/>
    </row>
    <row r="930" spans="1:26" ht="15.75">
      <c r="A930" s="21"/>
      <c r="B930" s="21"/>
      <c r="C930" s="21"/>
      <c r="D930" s="21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  <c r="V930" s="21"/>
      <c r="W930" s="21"/>
      <c r="X930" s="21"/>
      <c r="Y930" s="21"/>
      <c r="Z930" s="21"/>
    </row>
    <row r="931" spans="1:26" ht="15.75">
      <c r="A931" s="21"/>
      <c r="B931" s="21"/>
      <c r="C931" s="21"/>
      <c r="D931" s="21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  <c r="V931" s="21"/>
      <c r="W931" s="21"/>
      <c r="X931" s="21"/>
      <c r="Y931" s="21"/>
      <c r="Z931" s="21"/>
    </row>
    <row r="932" spans="1:26" ht="15.75">
      <c r="A932" s="21"/>
      <c r="B932" s="21"/>
      <c r="C932" s="21"/>
      <c r="D932" s="21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  <c r="V932" s="21"/>
      <c r="W932" s="21"/>
      <c r="X932" s="21"/>
      <c r="Y932" s="21"/>
      <c r="Z932" s="21"/>
    </row>
    <row r="933" spans="1:26" ht="15.75">
      <c r="A933" s="21"/>
      <c r="B933" s="21"/>
      <c r="C933" s="21"/>
      <c r="D933" s="21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  <c r="V933" s="21"/>
      <c r="W933" s="21"/>
      <c r="X933" s="21"/>
      <c r="Y933" s="21"/>
      <c r="Z933" s="21"/>
    </row>
    <row r="934" spans="1:26" ht="15.75">
      <c r="A934" s="21"/>
      <c r="B934" s="21"/>
      <c r="C934" s="21"/>
      <c r="D934" s="21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  <c r="V934" s="21"/>
      <c r="W934" s="21"/>
      <c r="X934" s="21"/>
      <c r="Y934" s="21"/>
      <c r="Z934" s="21"/>
    </row>
    <row r="935" spans="1:26" ht="15.75">
      <c r="A935" s="21"/>
      <c r="B935" s="21"/>
      <c r="C935" s="21"/>
      <c r="D935" s="21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  <c r="V935" s="21"/>
      <c r="W935" s="21"/>
      <c r="X935" s="21"/>
      <c r="Y935" s="21"/>
      <c r="Z935" s="21"/>
    </row>
    <row r="936" spans="1:26" ht="15.75">
      <c r="A936" s="21"/>
      <c r="B936" s="21"/>
      <c r="C936" s="21"/>
      <c r="D936" s="21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  <c r="V936" s="21"/>
      <c r="W936" s="21"/>
      <c r="X936" s="21"/>
      <c r="Y936" s="21"/>
      <c r="Z936" s="21"/>
    </row>
    <row r="937" spans="1:26" ht="15.75">
      <c r="A937" s="21"/>
      <c r="B937" s="21"/>
      <c r="C937" s="21"/>
      <c r="D937" s="21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  <c r="V937" s="21"/>
      <c r="W937" s="21"/>
      <c r="X937" s="21"/>
      <c r="Y937" s="21"/>
      <c r="Z937" s="21"/>
    </row>
    <row r="938" spans="1:26" ht="15.75">
      <c r="A938" s="21"/>
      <c r="B938" s="21"/>
      <c r="C938" s="21"/>
      <c r="D938" s="21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  <c r="V938" s="21"/>
      <c r="W938" s="21"/>
      <c r="X938" s="21"/>
      <c r="Y938" s="21"/>
      <c r="Z938" s="21"/>
    </row>
    <row r="939" spans="1:26" ht="15.75">
      <c r="A939" s="21"/>
      <c r="B939" s="21"/>
      <c r="C939" s="21"/>
      <c r="D939" s="21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  <c r="V939" s="21"/>
      <c r="W939" s="21"/>
      <c r="X939" s="21"/>
      <c r="Y939" s="21"/>
      <c r="Z939" s="21"/>
    </row>
    <row r="940" spans="1:26" ht="15.75">
      <c r="A940" s="21"/>
      <c r="B940" s="21"/>
      <c r="C940" s="21"/>
      <c r="D940" s="21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  <c r="V940" s="21"/>
      <c r="W940" s="21"/>
      <c r="X940" s="21"/>
      <c r="Y940" s="21"/>
      <c r="Z940" s="21"/>
    </row>
    <row r="941" spans="1:26" ht="15.75">
      <c r="A941" s="21"/>
      <c r="B941" s="21"/>
      <c r="C941" s="21"/>
      <c r="D941" s="21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  <c r="V941" s="21"/>
      <c r="W941" s="21"/>
      <c r="X941" s="21"/>
      <c r="Y941" s="21"/>
      <c r="Z941" s="21"/>
    </row>
    <row r="942" spans="1:26" ht="15.75">
      <c r="A942" s="21"/>
      <c r="B942" s="21"/>
      <c r="C942" s="21"/>
      <c r="D942" s="21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  <c r="V942" s="21"/>
      <c r="W942" s="21"/>
      <c r="X942" s="21"/>
      <c r="Y942" s="21"/>
      <c r="Z942" s="21"/>
    </row>
    <row r="943" spans="1:26" ht="15.75">
      <c r="A943" s="21"/>
      <c r="B943" s="21"/>
      <c r="C943" s="21"/>
      <c r="D943" s="21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  <c r="V943" s="21"/>
      <c r="W943" s="21"/>
      <c r="X943" s="21"/>
      <c r="Y943" s="21"/>
      <c r="Z943" s="21"/>
    </row>
    <row r="944" spans="1:26" ht="15.75">
      <c r="A944" s="21"/>
      <c r="B944" s="21"/>
      <c r="C944" s="21"/>
      <c r="D944" s="21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  <c r="V944" s="21"/>
      <c r="W944" s="21"/>
      <c r="X944" s="21"/>
      <c r="Y944" s="21"/>
      <c r="Z944" s="21"/>
    </row>
    <row r="945" spans="1:26" ht="15.75">
      <c r="A945" s="21"/>
      <c r="B945" s="21"/>
      <c r="C945" s="21"/>
      <c r="D945" s="21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  <c r="V945" s="21"/>
      <c r="W945" s="21"/>
      <c r="X945" s="21"/>
      <c r="Y945" s="21"/>
      <c r="Z945" s="21"/>
    </row>
    <row r="946" spans="1:26" ht="15.75">
      <c r="A946" s="21"/>
      <c r="B946" s="21"/>
      <c r="C946" s="21"/>
      <c r="D946" s="21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  <c r="V946" s="21"/>
      <c r="W946" s="21"/>
      <c r="X946" s="21"/>
      <c r="Y946" s="21"/>
      <c r="Z946" s="21"/>
    </row>
    <row r="947" spans="1:26" ht="15.75">
      <c r="A947" s="21"/>
      <c r="B947" s="21"/>
      <c r="C947" s="21"/>
      <c r="D947" s="21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  <c r="V947" s="21"/>
      <c r="W947" s="21"/>
      <c r="X947" s="21"/>
      <c r="Y947" s="21"/>
      <c r="Z947" s="21"/>
    </row>
    <row r="948" spans="1:26" ht="15.75">
      <c r="A948" s="21"/>
      <c r="B948" s="21"/>
      <c r="C948" s="21"/>
      <c r="D948" s="21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  <c r="V948" s="21"/>
      <c r="W948" s="21"/>
      <c r="X948" s="21"/>
      <c r="Y948" s="21"/>
      <c r="Z948" s="21"/>
    </row>
    <row r="949" spans="1:26" ht="15.75">
      <c r="A949" s="21"/>
      <c r="B949" s="21"/>
      <c r="C949" s="21"/>
      <c r="D949" s="21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  <c r="V949" s="21"/>
      <c r="W949" s="21"/>
      <c r="X949" s="21"/>
      <c r="Y949" s="21"/>
      <c r="Z949" s="21"/>
    </row>
    <row r="950" spans="1:26" ht="15.75">
      <c r="A950" s="21"/>
      <c r="B950" s="21"/>
      <c r="C950" s="21"/>
      <c r="D950" s="21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  <c r="V950" s="21"/>
      <c r="W950" s="21"/>
      <c r="X950" s="21"/>
      <c r="Y950" s="21"/>
      <c r="Z950" s="21"/>
    </row>
    <row r="951" spans="1:26" ht="15.75">
      <c r="A951" s="21"/>
      <c r="B951" s="21"/>
      <c r="C951" s="21"/>
      <c r="D951" s="21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  <c r="V951" s="21"/>
      <c r="W951" s="21"/>
      <c r="X951" s="21"/>
      <c r="Y951" s="21"/>
      <c r="Z951" s="21"/>
    </row>
    <row r="952" spans="1:26" ht="15.75">
      <c r="A952" s="21"/>
      <c r="B952" s="21"/>
      <c r="C952" s="21"/>
      <c r="D952" s="21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  <c r="V952" s="21"/>
      <c r="W952" s="21"/>
      <c r="X952" s="21"/>
      <c r="Y952" s="21"/>
      <c r="Z952" s="21"/>
    </row>
    <row r="953" spans="1:26" ht="15.75">
      <c r="A953" s="21"/>
      <c r="B953" s="21"/>
      <c r="C953" s="21"/>
      <c r="D953" s="21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  <c r="V953" s="21"/>
      <c r="W953" s="21"/>
      <c r="X953" s="21"/>
      <c r="Y953" s="21"/>
      <c r="Z953" s="21"/>
    </row>
    <row r="954" spans="1:26" ht="15.75">
      <c r="A954" s="21"/>
      <c r="B954" s="21"/>
      <c r="C954" s="21"/>
      <c r="D954" s="21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  <c r="V954" s="21"/>
      <c r="W954" s="21"/>
      <c r="X954" s="21"/>
      <c r="Y954" s="21"/>
      <c r="Z954" s="21"/>
    </row>
    <row r="955" spans="1:26" ht="15.75">
      <c r="A955" s="21"/>
      <c r="B955" s="21"/>
      <c r="C955" s="21"/>
      <c r="D955" s="21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  <c r="V955" s="21"/>
      <c r="W955" s="21"/>
      <c r="X955" s="21"/>
      <c r="Y955" s="21"/>
      <c r="Z955" s="21"/>
    </row>
    <row r="956" spans="1:26" ht="15.75">
      <c r="A956" s="21"/>
      <c r="B956" s="21"/>
      <c r="C956" s="21"/>
      <c r="D956" s="21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  <c r="V956" s="21"/>
      <c r="W956" s="21"/>
      <c r="X956" s="21"/>
      <c r="Y956" s="21"/>
      <c r="Z956" s="21"/>
    </row>
    <row r="957" spans="1:26" ht="15.75">
      <c r="A957" s="21"/>
      <c r="B957" s="21"/>
      <c r="C957" s="21"/>
      <c r="D957" s="21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  <c r="V957" s="21"/>
      <c r="W957" s="21"/>
      <c r="X957" s="21"/>
      <c r="Y957" s="21"/>
      <c r="Z957" s="21"/>
    </row>
    <row r="958" spans="1:26" ht="15.75">
      <c r="A958" s="21"/>
      <c r="B958" s="21"/>
      <c r="C958" s="21"/>
      <c r="D958" s="21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  <c r="V958" s="21"/>
      <c r="W958" s="21"/>
      <c r="X958" s="21"/>
      <c r="Y958" s="21"/>
      <c r="Z958" s="21"/>
    </row>
    <row r="959" spans="1:26" ht="15.75">
      <c r="A959" s="21"/>
      <c r="B959" s="21"/>
      <c r="C959" s="21"/>
      <c r="D959" s="21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  <c r="V959" s="21"/>
      <c r="W959" s="21"/>
      <c r="X959" s="21"/>
      <c r="Y959" s="21"/>
      <c r="Z959" s="21"/>
    </row>
    <row r="960" spans="1:26" ht="15.75">
      <c r="A960" s="21"/>
      <c r="B960" s="21"/>
      <c r="C960" s="21"/>
      <c r="D960" s="21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  <c r="V960" s="21"/>
      <c r="W960" s="21"/>
      <c r="X960" s="21"/>
      <c r="Y960" s="21"/>
      <c r="Z960" s="21"/>
    </row>
    <row r="961" spans="1:26" ht="15.75">
      <c r="A961" s="21"/>
      <c r="B961" s="21"/>
      <c r="C961" s="21"/>
      <c r="D961" s="21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  <c r="V961" s="21"/>
      <c r="W961" s="21"/>
      <c r="X961" s="21"/>
      <c r="Y961" s="21"/>
      <c r="Z961" s="21"/>
    </row>
    <row r="962" spans="1:26" ht="15.75">
      <c r="A962" s="21"/>
      <c r="B962" s="21"/>
      <c r="C962" s="21"/>
      <c r="D962" s="21"/>
      <c r="E962" s="21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  <c r="U962" s="21"/>
      <c r="V962" s="21"/>
      <c r="W962" s="21"/>
      <c r="X962" s="21"/>
      <c r="Y962" s="21"/>
      <c r="Z962" s="21"/>
    </row>
    <row r="963" spans="1:26" ht="15.75">
      <c r="A963" s="21"/>
      <c r="B963" s="21"/>
      <c r="C963" s="21"/>
      <c r="D963" s="21"/>
      <c r="E963" s="21"/>
      <c r="F963" s="21"/>
      <c r="G963" s="21"/>
      <c r="H963" s="21"/>
      <c r="I963" s="21"/>
      <c r="J963" s="21"/>
      <c r="K963" s="21"/>
      <c r="L963" s="21"/>
      <c r="M963" s="21"/>
      <c r="N963" s="21"/>
      <c r="O963" s="21"/>
      <c r="P963" s="21"/>
      <c r="Q963" s="21"/>
      <c r="R963" s="21"/>
      <c r="S963" s="21"/>
      <c r="T963" s="21"/>
      <c r="U963" s="21"/>
      <c r="V963" s="21"/>
      <c r="W963" s="21"/>
      <c r="X963" s="21"/>
      <c r="Y963" s="21"/>
      <c r="Z963" s="21"/>
    </row>
    <row r="964" spans="1:26" ht="15.75">
      <c r="A964" s="21"/>
      <c r="B964" s="21"/>
      <c r="C964" s="21"/>
      <c r="D964" s="21"/>
      <c r="E964" s="21"/>
      <c r="F964" s="21"/>
      <c r="G964" s="21"/>
      <c r="H964" s="21"/>
      <c r="I964" s="21"/>
      <c r="J964" s="21"/>
      <c r="K964" s="21"/>
      <c r="L964" s="21"/>
      <c r="M964" s="21"/>
      <c r="N964" s="21"/>
      <c r="O964" s="21"/>
      <c r="P964" s="21"/>
      <c r="Q964" s="21"/>
      <c r="R964" s="21"/>
      <c r="S964" s="21"/>
      <c r="T964" s="21"/>
      <c r="U964" s="21"/>
      <c r="V964" s="21"/>
      <c r="W964" s="21"/>
      <c r="X964" s="21"/>
      <c r="Y964" s="21"/>
      <c r="Z964" s="21"/>
    </row>
    <row r="965" spans="1:26" ht="15.75">
      <c r="A965" s="21"/>
      <c r="B965" s="21"/>
      <c r="C965" s="21"/>
      <c r="D965" s="21"/>
      <c r="E965" s="21"/>
      <c r="F965" s="21"/>
      <c r="G965" s="21"/>
      <c r="H965" s="21"/>
      <c r="I965" s="21"/>
      <c r="J965" s="21"/>
      <c r="K965" s="21"/>
      <c r="L965" s="21"/>
      <c r="M965" s="21"/>
      <c r="N965" s="21"/>
      <c r="O965" s="21"/>
      <c r="P965" s="21"/>
      <c r="Q965" s="21"/>
      <c r="R965" s="21"/>
      <c r="S965" s="21"/>
      <c r="T965" s="21"/>
      <c r="U965" s="21"/>
      <c r="V965" s="21"/>
      <c r="W965" s="21"/>
      <c r="X965" s="21"/>
      <c r="Y965" s="21"/>
      <c r="Z965" s="21"/>
    </row>
    <row r="966" spans="1:26" ht="15.75">
      <c r="A966" s="21"/>
      <c r="B966" s="21"/>
      <c r="C966" s="21"/>
      <c r="D966" s="21"/>
      <c r="E966" s="21"/>
      <c r="F966" s="21"/>
      <c r="G966" s="21"/>
      <c r="H966" s="21"/>
      <c r="I966" s="21"/>
      <c r="J966" s="21"/>
      <c r="K966" s="21"/>
      <c r="L966" s="21"/>
      <c r="M966" s="21"/>
      <c r="N966" s="21"/>
      <c r="O966" s="21"/>
      <c r="P966" s="21"/>
      <c r="Q966" s="21"/>
      <c r="R966" s="21"/>
      <c r="S966" s="21"/>
      <c r="T966" s="21"/>
      <c r="U966" s="21"/>
      <c r="V966" s="21"/>
      <c r="W966" s="21"/>
      <c r="X966" s="21"/>
      <c r="Y966" s="21"/>
      <c r="Z966" s="21"/>
    </row>
    <row r="967" spans="1:26" ht="15.75">
      <c r="A967" s="21"/>
      <c r="B967" s="21"/>
      <c r="C967" s="21"/>
      <c r="D967" s="21"/>
      <c r="E967" s="21"/>
      <c r="F967" s="21"/>
      <c r="G967" s="21"/>
      <c r="H967" s="21"/>
      <c r="I967" s="21"/>
      <c r="J967" s="21"/>
      <c r="K967" s="21"/>
      <c r="L967" s="21"/>
      <c r="M967" s="21"/>
      <c r="N967" s="21"/>
      <c r="O967" s="21"/>
      <c r="P967" s="21"/>
      <c r="Q967" s="21"/>
      <c r="R967" s="21"/>
      <c r="S967" s="21"/>
      <c r="T967" s="21"/>
      <c r="U967" s="21"/>
      <c r="V967" s="21"/>
      <c r="W967" s="21"/>
      <c r="X967" s="21"/>
      <c r="Y967" s="21"/>
      <c r="Z967" s="21"/>
    </row>
    <row r="968" spans="1:26" ht="15.75">
      <c r="A968" s="21"/>
      <c r="B968" s="21"/>
      <c r="C968" s="21"/>
      <c r="D968" s="21"/>
      <c r="E968" s="21"/>
      <c r="F968" s="21"/>
      <c r="G968" s="21"/>
      <c r="H968" s="21"/>
      <c r="I968" s="21"/>
      <c r="J968" s="21"/>
      <c r="K968" s="21"/>
      <c r="L968" s="21"/>
      <c r="M968" s="21"/>
      <c r="N968" s="21"/>
      <c r="O968" s="21"/>
      <c r="P968" s="21"/>
      <c r="Q968" s="21"/>
      <c r="R968" s="21"/>
      <c r="S968" s="21"/>
      <c r="T968" s="21"/>
      <c r="U968" s="21"/>
      <c r="V968" s="21"/>
      <c r="W968" s="21"/>
      <c r="X968" s="21"/>
      <c r="Y968" s="21"/>
      <c r="Z968" s="21"/>
    </row>
    <row r="969" spans="1:26" ht="15.75">
      <c r="A969" s="21"/>
      <c r="B969" s="21"/>
      <c r="C969" s="21"/>
      <c r="D969" s="21"/>
      <c r="E969" s="21"/>
      <c r="F969" s="21"/>
      <c r="G969" s="21"/>
      <c r="H969" s="21"/>
      <c r="I969" s="21"/>
      <c r="J969" s="21"/>
      <c r="K969" s="21"/>
      <c r="L969" s="21"/>
      <c r="M969" s="21"/>
      <c r="N969" s="21"/>
      <c r="O969" s="21"/>
      <c r="P969" s="21"/>
      <c r="Q969" s="21"/>
      <c r="R969" s="21"/>
      <c r="S969" s="21"/>
      <c r="T969" s="21"/>
      <c r="U969" s="21"/>
      <c r="V969" s="21"/>
      <c r="W969" s="21"/>
      <c r="X969" s="21"/>
      <c r="Y969" s="21"/>
      <c r="Z969" s="21"/>
    </row>
    <row r="970" spans="1:26" ht="15.75">
      <c r="A970" s="21"/>
      <c r="B970" s="21"/>
      <c r="C970" s="21"/>
      <c r="D970" s="21"/>
      <c r="E970" s="21"/>
      <c r="F970" s="21"/>
      <c r="G970" s="21"/>
      <c r="H970" s="21"/>
      <c r="I970" s="21"/>
      <c r="J970" s="21"/>
      <c r="K970" s="21"/>
      <c r="L970" s="21"/>
      <c r="M970" s="21"/>
      <c r="N970" s="21"/>
      <c r="O970" s="21"/>
      <c r="P970" s="21"/>
      <c r="Q970" s="21"/>
      <c r="R970" s="21"/>
      <c r="S970" s="21"/>
      <c r="T970" s="21"/>
      <c r="U970" s="21"/>
      <c r="V970" s="21"/>
      <c r="W970" s="21"/>
      <c r="X970" s="21"/>
      <c r="Y970" s="21"/>
      <c r="Z970" s="21"/>
    </row>
    <row r="971" spans="1:26" ht="15.75">
      <c r="A971" s="21"/>
      <c r="B971" s="21"/>
      <c r="C971" s="21"/>
      <c r="D971" s="21"/>
      <c r="E971" s="21"/>
      <c r="F971" s="21"/>
      <c r="G971" s="21"/>
      <c r="H971" s="21"/>
      <c r="I971" s="21"/>
      <c r="J971" s="21"/>
      <c r="K971" s="21"/>
      <c r="L971" s="21"/>
      <c r="M971" s="21"/>
      <c r="N971" s="21"/>
      <c r="O971" s="21"/>
      <c r="P971" s="21"/>
      <c r="Q971" s="21"/>
      <c r="R971" s="21"/>
      <c r="S971" s="21"/>
      <c r="T971" s="21"/>
      <c r="U971" s="21"/>
      <c r="V971" s="21"/>
      <c r="W971" s="21"/>
      <c r="X971" s="21"/>
      <c r="Y971" s="21"/>
      <c r="Z971" s="21"/>
    </row>
    <row r="972" spans="1:26" ht="15.75">
      <c r="A972" s="21"/>
      <c r="B972" s="21"/>
      <c r="C972" s="21"/>
      <c r="D972" s="21"/>
      <c r="E972" s="21"/>
      <c r="F972" s="21"/>
      <c r="G972" s="21"/>
      <c r="H972" s="21"/>
      <c r="I972" s="21"/>
      <c r="J972" s="21"/>
      <c r="K972" s="21"/>
      <c r="L972" s="21"/>
      <c r="M972" s="21"/>
      <c r="N972" s="21"/>
      <c r="O972" s="21"/>
      <c r="P972" s="21"/>
      <c r="Q972" s="21"/>
      <c r="R972" s="21"/>
      <c r="S972" s="21"/>
      <c r="T972" s="21"/>
      <c r="U972" s="21"/>
      <c r="V972" s="21"/>
      <c r="W972" s="21"/>
      <c r="X972" s="21"/>
      <c r="Y972" s="21"/>
      <c r="Z972" s="21"/>
    </row>
    <row r="973" spans="1:26" ht="15.75">
      <c r="A973" s="21"/>
      <c r="B973" s="21"/>
      <c r="C973" s="21"/>
      <c r="D973" s="21"/>
      <c r="E973" s="21"/>
      <c r="F973" s="21"/>
      <c r="G973" s="21"/>
      <c r="H973" s="21"/>
      <c r="I973" s="21"/>
      <c r="J973" s="21"/>
      <c r="K973" s="21"/>
      <c r="L973" s="21"/>
      <c r="M973" s="21"/>
      <c r="N973" s="21"/>
      <c r="O973" s="21"/>
      <c r="P973" s="21"/>
      <c r="Q973" s="21"/>
      <c r="R973" s="21"/>
      <c r="S973" s="21"/>
      <c r="T973" s="21"/>
      <c r="U973" s="21"/>
      <c r="V973" s="21"/>
      <c r="W973" s="21"/>
      <c r="X973" s="21"/>
      <c r="Y973" s="21"/>
      <c r="Z973" s="21"/>
    </row>
    <row r="974" spans="1:26" ht="15.75">
      <c r="A974" s="21"/>
      <c r="B974" s="21"/>
      <c r="C974" s="21"/>
      <c r="D974" s="21"/>
      <c r="E974" s="21"/>
      <c r="F974" s="21"/>
      <c r="G974" s="21"/>
      <c r="H974" s="21"/>
      <c r="I974" s="21"/>
      <c r="J974" s="21"/>
      <c r="K974" s="21"/>
      <c r="L974" s="21"/>
      <c r="M974" s="21"/>
      <c r="N974" s="21"/>
      <c r="O974" s="21"/>
      <c r="P974" s="21"/>
      <c r="Q974" s="21"/>
      <c r="R974" s="21"/>
      <c r="S974" s="21"/>
      <c r="T974" s="21"/>
      <c r="U974" s="21"/>
      <c r="V974" s="21"/>
      <c r="W974" s="21"/>
      <c r="X974" s="21"/>
      <c r="Y974" s="21"/>
      <c r="Z974" s="21"/>
    </row>
    <row r="975" spans="1:26" ht="15.75">
      <c r="A975" s="21"/>
      <c r="B975" s="21"/>
      <c r="C975" s="21"/>
      <c r="D975" s="21"/>
      <c r="E975" s="21"/>
      <c r="F975" s="21"/>
      <c r="G975" s="21"/>
      <c r="H975" s="21"/>
      <c r="I975" s="21"/>
      <c r="J975" s="21"/>
      <c r="K975" s="21"/>
      <c r="L975" s="21"/>
      <c r="M975" s="21"/>
      <c r="N975" s="21"/>
      <c r="O975" s="21"/>
      <c r="P975" s="21"/>
      <c r="Q975" s="21"/>
      <c r="R975" s="21"/>
      <c r="S975" s="21"/>
      <c r="T975" s="21"/>
      <c r="U975" s="21"/>
      <c r="V975" s="21"/>
      <c r="W975" s="21"/>
      <c r="X975" s="21"/>
      <c r="Y975" s="21"/>
      <c r="Z975" s="21"/>
    </row>
    <row r="976" spans="1:26" ht="15.75">
      <c r="A976" s="21"/>
      <c r="B976" s="21"/>
      <c r="C976" s="21"/>
      <c r="D976" s="21"/>
      <c r="E976" s="21"/>
      <c r="F976" s="21"/>
      <c r="G976" s="21"/>
      <c r="H976" s="21"/>
      <c r="I976" s="21"/>
      <c r="J976" s="21"/>
      <c r="K976" s="21"/>
      <c r="L976" s="21"/>
      <c r="M976" s="21"/>
      <c r="N976" s="21"/>
      <c r="O976" s="21"/>
      <c r="P976" s="21"/>
      <c r="Q976" s="21"/>
      <c r="R976" s="21"/>
      <c r="S976" s="21"/>
      <c r="T976" s="21"/>
      <c r="U976" s="21"/>
      <c r="V976" s="21"/>
      <c r="W976" s="21"/>
      <c r="X976" s="21"/>
      <c r="Y976" s="21"/>
      <c r="Z976" s="21"/>
    </row>
    <row r="977" spans="1:26" ht="15.75">
      <c r="A977" s="21"/>
      <c r="B977" s="21"/>
      <c r="C977" s="21"/>
      <c r="D977" s="21"/>
      <c r="E977" s="21"/>
      <c r="F977" s="21"/>
      <c r="G977" s="21"/>
      <c r="H977" s="21"/>
      <c r="I977" s="21"/>
      <c r="J977" s="21"/>
      <c r="K977" s="21"/>
      <c r="L977" s="21"/>
      <c r="M977" s="21"/>
      <c r="N977" s="21"/>
      <c r="O977" s="21"/>
      <c r="P977" s="21"/>
      <c r="Q977" s="21"/>
      <c r="R977" s="21"/>
      <c r="S977" s="21"/>
      <c r="T977" s="21"/>
      <c r="U977" s="21"/>
      <c r="V977" s="21"/>
      <c r="W977" s="21"/>
      <c r="X977" s="21"/>
      <c r="Y977" s="21"/>
      <c r="Z977" s="21"/>
    </row>
    <row r="978" spans="1:26" ht="15.75">
      <c r="A978" s="21"/>
      <c r="B978" s="21"/>
      <c r="C978" s="21"/>
      <c r="D978" s="21"/>
      <c r="E978" s="21"/>
      <c r="F978" s="21"/>
      <c r="G978" s="21"/>
      <c r="H978" s="21"/>
      <c r="I978" s="21"/>
      <c r="J978" s="21"/>
      <c r="K978" s="21"/>
      <c r="L978" s="21"/>
      <c r="M978" s="21"/>
      <c r="N978" s="21"/>
      <c r="O978" s="21"/>
      <c r="P978" s="21"/>
      <c r="Q978" s="21"/>
      <c r="R978" s="21"/>
      <c r="S978" s="21"/>
      <c r="T978" s="21"/>
      <c r="U978" s="21"/>
      <c r="V978" s="21"/>
      <c r="W978" s="21"/>
      <c r="X978" s="21"/>
      <c r="Y978" s="21"/>
      <c r="Z978" s="21"/>
    </row>
    <row r="979" spans="1:26" ht="15.75">
      <c r="A979" s="21"/>
      <c r="B979" s="21"/>
      <c r="C979" s="21"/>
      <c r="D979" s="21"/>
      <c r="E979" s="21"/>
      <c r="F979" s="21"/>
      <c r="G979" s="21"/>
      <c r="H979" s="21"/>
      <c r="I979" s="21"/>
      <c r="J979" s="21"/>
      <c r="K979" s="21"/>
      <c r="L979" s="21"/>
      <c r="M979" s="21"/>
      <c r="N979" s="21"/>
      <c r="O979" s="21"/>
      <c r="P979" s="21"/>
      <c r="Q979" s="21"/>
      <c r="R979" s="21"/>
      <c r="S979" s="21"/>
      <c r="T979" s="21"/>
      <c r="U979" s="21"/>
      <c r="V979" s="21"/>
      <c r="W979" s="21"/>
      <c r="X979" s="21"/>
      <c r="Y979" s="21"/>
      <c r="Z979" s="21"/>
    </row>
    <row r="980" spans="1:26" ht="15.75">
      <c r="A980" s="21"/>
      <c r="B980" s="21"/>
      <c r="C980" s="21"/>
      <c r="D980" s="21"/>
      <c r="E980" s="21"/>
      <c r="F980" s="21"/>
      <c r="G980" s="21"/>
      <c r="H980" s="21"/>
      <c r="I980" s="21"/>
      <c r="J980" s="21"/>
      <c r="K980" s="21"/>
      <c r="L980" s="21"/>
      <c r="M980" s="21"/>
      <c r="N980" s="21"/>
      <c r="O980" s="21"/>
      <c r="P980" s="21"/>
      <c r="Q980" s="21"/>
      <c r="R980" s="21"/>
      <c r="S980" s="21"/>
      <c r="T980" s="21"/>
      <c r="U980" s="21"/>
      <c r="V980" s="21"/>
      <c r="W980" s="21"/>
      <c r="X980" s="21"/>
      <c r="Y980" s="21"/>
      <c r="Z980" s="21"/>
    </row>
    <row r="981" spans="1:26" ht="15.75">
      <c r="A981" s="21"/>
      <c r="B981" s="21"/>
      <c r="C981" s="21"/>
      <c r="D981" s="21"/>
      <c r="E981" s="21"/>
      <c r="F981" s="21"/>
      <c r="G981" s="21"/>
      <c r="H981" s="21"/>
      <c r="I981" s="21"/>
      <c r="J981" s="21"/>
      <c r="K981" s="21"/>
      <c r="L981" s="21"/>
      <c r="M981" s="21"/>
      <c r="N981" s="21"/>
      <c r="O981" s="21"/>
      <c r="P981" s="21"/>
      <c r="Q981" s="21"/>
      <c r="R981" s="21"/>
      <c r="S981" s="21"/>
      <c r="T981" s="21"/>
      <c r="U981" s="21"/>
      <c r="V981" s="21"/>
      <c r="W981" s="21"/>
      <c r="X981" s="21"/>
      <c r="Y981" s="21"/>
      <c r="Z981" s="21"/>
    </row>
    <row r="982" spans="1:26" ht="15.75">
      <c r="A982" s="21"/>
      <c r="B982" s="21"/>
      <c r="C982" s="21"/>
      <c r="D982" s="21"/>
      <c r="E982" s="21"/>
      <c r="F982" s="21"/>
      <c r="G982" s="21"/>
      <c r="H982" s="21"/>
      <c r="I982" s="21"/>
      <c r="J982" s="21"/>
      <c r="K982" s="21"/>
      <c r="L982" s="21"/>
      <c r="M982" s="21"/>
      <c r="N982" s="21"/>
      <c r="O982" s="21"/>
      <c r="P982" s="21"/>
      <c r="Q982" s="21"/>
      <c r="R982" s="21"/>
      <c r="S982" s="21"/>
      <c r="T982" s="21"/>
      <c r="U982" s="21"/>
      <c r="V982" s="21"/>
      <c r="W982" s="21"/>
      <c r="X982" s="21"/>
      <c r="Y982" s="21"/>
      <c r="Z982" s="21"/>
    </row>
    <row r="983" spans="1:26" ht="15.75">
      <c r="A983" s="21"/>
      <c r="B983" s="21"/>
      <c r="C983" s="21"/>
      <c r="D983" s="21"/>
      <c r="E983" s="21"/>
      <c r="F983" s="21"/>
      <c r="G983" s="21"/>
      <c r="H983" s="21"/>
      <c r="I983" s="21"/>
      <c r="J983" s="21"/>
      <c r="K983" s="21"/>
      <c r="L983" s="21"/>
      <c r="M983" s="21"/>
      <c r="N983" s="21"/>
      <c r="O983" s="21"/>
      <c r="P983" s="21"/>
      <c r="Q983" s="21"/>
      <c r="R983" s="21"/>
      <c r="S983" s="21"/>
      <c r="T983" s="21"/>
      <c r="U983" s="21"/>
      <c r="V983" s="21"/>
      <c r="W983" s="21"/>
      <c r="X983" s="21"/>
      <c r="Y983" s="21"/>
      <c r="Z983" s="21"/>
    </row>
    <row r="984" spans="1:26" ht="15.75">
      <c r="A984" s="21"/>
      <c r="B984" s="21"/>
      <c r="C984" s="21"/>
      <c r="D984" s="21"/>
      <c r="E984" s="21"/>
      <c r="F984" s="21"/>
      <c r="G984" s="21"/>
      <c r="H984" s="21"/>
      <c r="I984" s="21"/>
      <c r="J984" s="21"/>
      <c r="K984" s="21"/>
      <c r="L984" s="21"/>
      <c r="M984" s="21"/>
      <c r="N984" s="21"/>
      <c r="O984" s="21"/>
      <c r="P984" s="21"/>
      <c r="Q984" s="21"/>
      <c r="R984" s="21"/>
      <c r="S984" s="21"/>
      <c r="T984" s="21"/>
      <c r="U984" s="21"/>
      <c r="V984" s="21"/>
      <c r="W984" s="21"/>
      <c r="X984" s="21"/>
      <c r="Y984" s="21"/>
      <c r="Z984" s="21"/>
    </row>
    <row r="985" spans="1:26" ht="15.75">
      <c r="A985" s="21"/>
      <c r="B985" s="21"/>
      <c r="C985" s="21"/>
      <c r="D985" s="21"/>
      <c r="E985" s="21"/>
      <c r="F985" s="21"/>
      <c r="G985" s="21"/>
      <c r="H985" s="21"/>
      <c r="I985" s="21"/>
      <c r="J985" s="21"/>
      <c r="K985" s="21"/>
      <c r="L985" s="21"/>
      <c r="M985" s="21"/>
      <c r="N985" s="21"/>
      <c r="O985" s="21"/>
      <c r="P985" s="21"/>
      <c r="Q985" s="21"/>
      <c r="R985" s="21"/>
      <c r="S985" s="21"/>
      <c r="T985" s="21"/>
      <c r="U985" s="21"/>
      <c r="V985" s="21"/>
      <c r="W985" s="21"/>
      <c r="X985" s="21"/>
      <c r="Y985" s="21"/>
      <c r="Z985" s="21"/>
    </row>
    <row r="986" spans="1:26" ht="15.75">
      <c r="A986" s="21"/>
      <c r="B986" s="21"/>
      <c r="C986" s="21"/>
      <c r="D986" s="21"/>
      <c r="E986" s="21"/>
      <c r="F986" s="21"/>
      <c r="G986" s="21"/>
      <c r="H986" s="21"/>
      <c r="I986" s="21"/>
      <c r="J986" s="21"/>
      <c r="K986" s="21"/>
      <c r="L986" s="21"/>
      <c r="M986" s="21"/>
      <c r="N986" s="21"/>
      <c r="O986" s="21"/>
      <c r="P986" s="21"/>
      <c r="Q986" s="21"/>
      <c r="R986" s="21"/>
      <c r="S986" s="21"/>
      <c r="T986" s="21"/>
      <c r="U986" s="21"/>
      <c r="V986" s="21"/>
      <c r="W986" s="21"/>
      <c r="X986" s="21"/>
      <c r="Y986" s="21"/>
      <c r="Z986" s="21"/>
    </row>
    <row r="987" spans="1:26" ht="15.75">
      <c r="A987" s="21"/>
      <c r="B987" s="21"/>
      <c r="C987" s="21"/>
      <c r="D987" s="21"/>
      <c r="E987" s="21"/>
      <c r="F987" s="21"/>
      <c r="G987" s="21"/>
      <c r="H987" s="21"/>
      <c r="I987" s="21"/>
      <c r="J987" s="21"/>
      <c r="K987" s="21"/>
      <c r="L987" s="21"/>
      <c r="M987" s="21"/>
      <c r="N987" s="21"/>
      <c r="O987" s="21"/>
      <c r="P987" s="21"/>
      <c r="Q987" s="21"/>
      <c r="R987" s="21"/>
      <c r="S987" s="21"/>
      <c r="T987" s="21"/>
      <c r="U987" s="21"/>
      <c r="V987" s="21"/>
      <c r="W987" s="21"/>
      <c r="X987" s="21"/>
      <c r="Y987" s="21"/>
      <c r="Z987" s="21"/>
    </row>
    <row r="988" spans="1:26" ht="15.75">
      <c r="A988" s="21"/>
      <c r="B988" s="21"/>
      <c r="C988" s="21"/>
      <c r="D988" s="21"/>
      <c r="E988" s="21"/>
      <c r="F988" s="21"/>
      <c r="G988" s="21"/>
      <c r="H988" s="21"/>
      <c r="I988" s="21"/>
      <c r="J988" s="21"/>
      <c r="K988" s="21"/>
      <c r="L988" s="21"/>
      <c r="M988" s="21"/>
      <c r="N988" s="21"/>
      <c r="O988" s="21"/>
      <c r="P988" s="21"/>
      <c r="Q988" s="21"/>
      <c r="R988" s="21"/>
      <c r="S988" s="21"/>
      <c r="T988" s="21"/>
      <c r="U988" s="21"/>
      <c r="V988" s="21"/>
      <c r="W988" s="21"/>
      <c r="X988" s="21"/>
      <c r="Y988" s="21"/>
      <c r="Z988" s="21"/>
    </row>
    <row r="989" spans="1:26" ht="15.75">
      <c r="A989" s="21"/>
      <c r="B989" s="21"/>
      <c r="C989" s="21"/>
      <c r="D989" s="21"/>
      <c r="E989" s="21"/>
      <c r="F989" s="21"/>
      <c r="G989" s="21"/>
      <c r="H989" s="21"/>
      <c r="I989" s="21"/>
      <c r="J989" s="21"/>
      <c r="K989" s="21"/>
      <c r="L989" s="21"/>
      <c r="M989" s="21"/>
      <c r="N989" s="21"/>
      <c r="O989" s="21"/>
      <c r="P989" s="21"/>
      <c r="Q989" s="21"/>
      <c r="R989" s="21"/>
      <c r="S989" s="21"/>
      <c r="T989" s="21"/>
      <c r="U989" s="21"/>
      <c r="V989" s="21"/>
      <c r="W989" s="21"/>
      <c r="X989" s="21"/>
      <c r="Y989" s="21"/>
      <c r="Z989" s="21"/>
    </row>
    <row r="990" spans="1:26" ht="15.75">
      <c r="A990" s="21"/>
      <c r="B990" s="21"/>
      <c r="C990" s="21"/>
      <c r="D990" s="21"/>
      <c r="E990" s="21"/>
      <c r="F990" s="21"/>
      <c r="G990" s="21"/>
      <c r="H990" s="21"/>
      <c r="I990" s="21"/>
      <c r="J990" s="21"/>
      <c r="K990" s="21"/>
      <c r="L990" s="21"/>
      <c r="M990" s="21"/>
      <c r="N990" s="21"/>
      <c r="O990" s="21"/>
      <c r="P990" s="21"/>
      <c r="Q990" s="21"/>
      <c r="R990" s="21"/>
      <c r="S990" s="21"/>
      <c r="T990" s="21"/>
      <c r="U990" s="21"/>
      <c r="V990" s="21"/>
      <c r="W990" s="21"/>
      <c r="X990" s="21"/>
      <c r="Y990" s="21"/>
      <c r="Z990" s="21"/>
    </row>
    <row r="991" spans="1:26" ht="15.75">
      <c r="A991" s="21"/>
      <c r="B991" s="21"/>
      <c r="C991" s="21"/>
      <c r="D991" s="21"/>
      <c r="E991" s="21"/>
      <c r="F991" s="21"/>
      <c r="G991" s="21"/>
      <c r="H991" s="21"/>
      <c r="I991" s="21"/>
      <c r="J991" s="21"/>
      <c r="K991" s="21"/>
      <c r="L991" s="21"/>
      <c r="M991" s="21"/>
      <c r="N991" s="21"/>
      <c r="O991" s="21"/>
      <c r="P991" s="21"/>
      <c r="Q991" s="21"/>
      <c r="R991" s="21"/>
      <c r="S991" s="21"/>
      <c r="T991" s="21"/>
      <c r="U991" s="21"/>
      <c r="V991" s="21"/>
      <c r="W991" s="21"/>
      <c r="X991" s="21"/>
      <c r="Y991" s="21"/>
      <c r="Z991" s="21"/>
    </row>
    <row r="992" spans="1:26" ht="15.75">
      <c r="A992" s="21"/>
      <c r="B992" s="21"/>
      <c r="C992" s="21"/>
      <c r="D992" s="21"/>
      <c r="E992" s="21"/>
      <c r="F992" s="21"/>
      <c r="G992" s="21"/>
      <c r="H992" s="21"/>
      <c r="I992" s="21"/>
      <c r="J992" s="21"/>
      <c r="K992" s="21"/>
      <c r="L992" s="21"/>
      <c r="M992" s="21"/>
      <c r="N992" s="21"/>
      <c r="O992" s="21"/>
      <c r="P992" s="21"/>
      <c r="Q992" s="21"/>
      <c r="R992" s="21"/>
      <c r="S992" s="21"/>
      <c r="T992" s="21"/>
      <c r="U992" s="21"/>
      <c r="V992" s="21"/>
      <c r="W992" s="21"/>
      <c r="X992" s="21"/>
      <c r="Y992" s="21"/>
      <c r="Z992" s="21"/>
    </row>
    <row r="993" spans="1:26" ht="15.75">
      <c r="A993" s="21"/>
      <c r="B993" s="21"/>
      <c r="C993" s="21"/>
      <c r="D993" s="21"/>
      <c r="E993" s="21"/>
      <c r="F993" s="21"/>
      <c r="G993" s="21"/>
      <c r="H993" s="21"/>
      <c r="I993" s="21"/>
      <c r="J993" s="21"/>
      <c r="K993" s="21"/>
      <c r="L993" s="21"/>
      <c r="M993" s="21"/>
      <c r="N993" s="21"/>
      <c r="O993" s="21"/>
      <c r="P993" s="21"/>
      <c r="Q993" s="21"/>
      <c r="R993" s="21"/>
      <c r="S993" s="21"/>
      <c r="T993" s="21"/>
      <c r="U993" s="21"/>
      <c r="V993" s="21"/>
      <c r="W993" s="21"/>
      <c r="X993" s="21"/>
      <c r="Y993" s="21"/>
      <c r="Z993" s="21"/>
    </row>
    <row r="994" spans="1:26" ht="15.75">
      <c r="A994" s="21"/>
      <c r="B994" s="21"/>
      <c r="C994" s="21"/>
      <c r="D994" s="21"/>
      <c r="E994" s="21"/>
      <c r="F994" s="21"/>
      <c r="G994" s="21"/>
      <c r="H994" s="21"/>
      <c r="I994" s="21"/>
      <c r="J994" s="21"/>
      <c r="K994" s="21"/>
      <c r="L994" s="21"/>
      <c r="M994" s="21"/>
      <c r="N994" s="21"/>
      <c r="O994" s="21"/>
      <c r="P994" s="21"/>
      <c r="Q994" s="21"/>
      <c r="R994" s="21"/>
      <c r="S994" s="21"/>
      <c r="T994" s="21"/>
      <c r="U994" s="21"/>
      <c r="V994" s="21"/>
      <c r="W994" s="21"/>
      <c r="X994" s="21"/>
      <c r="Y994" s="21"/>
      <c r="Z994" s="21"/>
    </row>
    <row r="995" spans="1:26" ht="15.75">
      <c r="A995" s="21"/>
      <c r="B995" s="21"/>
      <c r="C995" s="21"/>
      <c r="D995" s="21"/>
      <c r="E995" s="21"/>
      <c r="F995" s="21"/>
      <c r="G995" s="21"/>
      <c r="H995" s="21"/>
      <c r="I995" s="21"/>
      <c r="J995" s="21"/>
      <c r="K995" s="21"/>
      <c r="L995" s="21"/>
      <c r="M995" s="21"/>
      <c r="N995" s="21"/>
      <c r="O995" s="21"/>
      <c r="P995" s="21"/>
      <c r="Q995" s="21"/>
      <c r="R995" s="21"/>
      <c r="S995" s="21"/>
      <c r="T995" s="21"/>
      <c r="U995" s="21"/>
      <c r="V995" s="21"/>
      <c r="W995" s="21"/>
      <c r="X995" s="21"/>
      <c r="Y995" s="21"/>
      <c r="Z995" s="21"/>
    </row>
    <row r="996" spans="1:26" ht="15.75">
      <c r="A996" s="21"/>
      <c r="B996" s="21"/>
      <c r="C996" s="21"/>
      <c r="D996" s="21"/>
      <c r="E996" s="21"/>
      <c r="F996" s="21"/>
      <c r="G996" s="21"/>
      <c r="H996" s="21"/>
      <c r="I996" s="21"/>
      <c r="J996" s="21"/>
      <c r="K996" s="21"/>
      <c r="L996" s="21"/>
      <c r="M996" s="21"/>
      <c r="N996" s="21"/>
      <c r="O996" s="21"/>
      <c r="P996" s="21"/>
      <c r="Q996" s="21"/>
      <c r="R996" s="21"/>
      <c r="S996" s="21"/>
      <c r="T996" s="21"/>
      <c r="U996" s="21"/>
      <c r="V996" s="21"/>
      <c r="W996" s="21"/>
      <c r="X996" s="21"/>
      <c r="Y996" s="21"/>
      <c r="Z996" s="21"/>
    </row>
    <row r="997" spans="1:26" ht="15.75">
      <c r="A997" s="21"/>
      <c r="B997" s="21"/>
      <c r="C997" s="21"/>
      <c r="D997" s="21"/>
      <c r="E997" s="21"/>
      <c r="F997" s="21"/>
      <c r="G997" s="21"/>
      <c r="H997" s="21"/>
      <c r="I997" s="21"/>
      <c r="J997" s="21"/>
      <c r="K997" s="21"/>
      <c r="L997" s="21"/>
      <c r="M997" s="21"/>
      <c r="N997" s="21"/>
      <c r="O997" s="21"/>
      <c r="P997" s="21"/>
      <c r="Q997" s="21"/>
      <c r="R997" s="21"/>
      <c r="S997" s="21"/>
      <c r="T997" s="21"/>
      <c r="U997" s="21"/>
      <c r="V997" s="21"/>
      <c r="W997" s="21"/>
      <c r="X997" s="21"/>
      <c r="Y997" s="21"/>
      <c r="Z997" s="21"/>
    </row>
    <row r="998" spans="1:26" ht="15.75">
      <c r="A998" s="21"/>
      <c r="B998" s="21"/>
      <c r="C998" s="21"/>
      <c r="D998" s="21"/>
      <c r="E998" s="21"/>
      <c r="F998" s="21"/>
      <c r="G998" s="21"/>
      <c r="H998" s="21"/>
      <c r="I998" s="21"/>
      <c r="J998" s="21"/>
      <c r="K998" s="21"/>
      <c r="L998" s="21"/>
      <c r="M998" s="21"/>
      <c r="N998" s="21"/>
      <c r="O998" s="21"/>
      <c r="P998" s="21"/>
      <c r="Q998" s="21"/>
      <c r="R998" s="21"/>
      <c r="S998" s="21"/>
      <c r="T998" s="21"/>
      <c r="U998" s="21"/>
      <c r="V998" s="21"/>
      <c r="W998" s="21"/>
      <c r="X998" s="21"/>
      <c r="Y998" s="21"/>
      <c r="Z998" s="2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933C0-1764-401B-8A6C-8F45BD15EB57}">
  <dimension ref="A1:F10"/>
  <sheetViews>
    <sheetView workbookViewId="0">
      <selection activeCell="B10" sqref="B10:C10"/>
    </sheetView>
  </sheetViews>
  <sheetFormatPr defaultRowHeight="14.25"/>
  <cols>
    <col min="2" max="2" width="41.33203125" bestFit="1" customWidth="1"/>
    <col min="3" max="4" width="11.3984375" bestFit="1" customWidth="1"/>
    <col min="5" max="6" width="11.6640625" bestFit="1" customWidth="1"/>
  </cols>
  <sheetData>
    <row r="1" spans="1:6" ht="18">
      <c r="A1" s="63" t="s">
        <v>184</v>
      </c>
    </row>
    <row r="4" spans="1:6">
      <c r="B4" s="64" t="s">
        <v>21</v>
      </c>
      <c r="C4" s="64" t="s">
        <v>22</v>
      </c>
      <c r="D4" s="64" t="s">
        <v>1</v>
      </c>
      <c r="E4" s="64" t="s">
        <v>2</v>
      </c>
      <c r="F4" s="64" t="s">
        <v>3</v>
      </c>
    </row>
    <row r="5" spans="1:6">
      <c r="B5" s="33" t="s">
        <v>47</v>
      </c>
      <c r="C5" s="34">
        <v>27727</v>
      </c>
      <c r="D5" s="34">
        <v>29816</v>
      </c>
      <c r="E5" s="34">
        <v>36851</v>
      </c>
      <c r="F5" s="34">
        <v>41190</v>
      </c>
    </row>
    <row r="6" spans="1:6">
      <c r="B6" s="33" t="s">
        <v>56</v>
      </c>
      <c r="C6" s="34">
        <v>13103</v>
      </c>
      <c r="D6" s="34">
        <v>15584</v>
      </c>
      <c r="E6" s="34">
        <v>18705</v>
      </c>
      <c r="F6" s="34">
        <v>18078</v>
      </c>
    </row>
    <row r="7" spans="1:6">
      <c r="B7" s="65" t="s">
        <v>188</v>
      </c>
      <c r="C7" s="37">
        <f>C5/C6</f>
        <v>2.1160802869571853</v>
      </c>
      <c r="D7" s="37">
        <f t="shared" ref="D7:F7" si="0">D5/D6</f>
        <v>1.9132443531827514</v>
      </c>
      <c r="E7" s="37">
        <f t="shared" si="0"/>
        <v>1.9701149425287356</v>
      </c>
      <c r="F7" s="37">
        <f t="shared" si="0"/>
        <v>2.2784600066379026</v>
      </c>
    </row>
    <row r="10" spans="1:6">
      <c r="B10" s="66" t="s">
        <v>189</v>
      </c>
      <c r="C10" s="27">
        <f>AVERAGE(C7:F7)</f>
        <v>2.0694748973266437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Income Statement</vt:lpstr>
      <vt:lpstr>Balance Sheet</vt:lpstr>
      <vt:lpstr>Cash Flow Statement</vt:lpstr>
      <vt:lpstr>Fixed Assets</vt:lpstr>
      <vt:lpstr>Free Cash Flow</vt:lpstr>
      <vt:lpstr>WACC</vt:lpstr>
      <vt:lpstr>DCF</vt:lpstr>
      <vt:lpstr>QUESTIONS</vt:lpstr>
      <vt:lpstr>Q3</vt:lpstr>
      <vt:lpstr>Q4</vt:lpstr>
      <vt:lpstr>Q5</vt:lpstr>
      <vt:lpstr>Q6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Saranya S</cp:lastModifiedBy>
  <dcterms:modified xsi:type="dcterms:W3CDTF">2024-08-23T15:01:14Z</dcterms:modified>
</cp:coreProperties>
</file>