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210" windowHeight="7620" activeTab="3"/>
  </bookViews>
  <sheets>
    <sheet name="Sheet5" sheetId="5" r:id="rId1"/>
    <sheet name="Sheet9" sheetId="10" r:id="rId2"/>
    <sheet name="SMRT " sheetId="3" r:id="rId3"/>
    <sheet name="Sheet2" sheetId="2" r:id="rId4"/>
  </sheets>
  <definedNames>
    <definedName name="Slicer_Mode_of_Transport">#N/A</definedName>
    <definedName name="Slicer_Region">#N/A</definedName>
    <definedName name="Slicer_SRMT_Nam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L19" i="3"/>
  <c r="B19" i="3"/>
  <c r="B18" i="3"/>
  <c r="B17" i="3"/>
  <c r="B16" i="3"/>
  <c r="B15" i="3"/>
  <c r="L14" i="3"/>
  <c r="B14" i="3"/>
  <c r="B13" i="3"/>
  <c r="B12" i="3"/>
  <c r="L11" i="3"/>
  <c r="B11" i="3"/>
  <c r="B10" i="3"/>
  <c r="B9" i="3"/>
  <c r="L8" i="3"/>
  <c r="B8" i="3"/>
  <c r="B7" i="3"/>
  <c r="B6" i="3"/>
  <c r="L5" i="3"/>
  <c r="B5" i="3"/>
  <c r="B4" i="3"/>
  <c r="B3" i="3"/>
  <c r="L2" i="3"/>
  <c r="C2" i="3"/>
  <c r="B2" i="3"/>
</calcChain>
</file>

<file path=xl/sharedStrings.xml><?xml version="1.0" encoding="utf-8"?>
<sst xmlns="http://schemas.openxmlformats.org/spreadsheetml/2006/main" count="95" uniqueCount="54">
  <si>
    <t>Row Labels</t>
  </si>
  <si>
    <t>Sum of Total_Revenue_14_15</t>
  </si>
  <si>
    <t>Sum of Net_Profit_14_15</t>
  </si>
  <si>
    <t>Sum of Staff _Costs_14_15</t>
  </si>
  <si>
    <t>Central</t>
  </si>
  <si>
    <t>Intercity</t>
  </si>
  <si>
    <t>East</t>
  </si>
  <si>
    <t>Island</t>
  </si>
  <si>
    <t>North</t>
  </si>
  <si>
    <t>North-East Regional</t>
  </si>
  <si>
    <t>South</t>
  </si>
  <si>
    <t>Regional</t>
  </si>
  <si>
    <t>West</t>
  </si>
  <si>
    <t>Urban</t>
  </si>
  <si>
    <t>Grand Total</t>
  </si>
  <si>
    <t>SRMT_Name</t>
  </si>
  <si>
    <t>Region</t>
  </si>
  <si>
    <t>Total_Revenue_14_15</t>
  </si>
  <si>
    <t>Net_Profit_14_15</t>
  </si>
  <si>
    <t>Revenue_per_Km_14_15</t>
  </si>
  <si>
    <t>Cost_per_Km_14_15</t>
  </si>
  <si>
    <t>Profit_per_Km_14_15</t>
  </si>
  <si>
    <t>Staff_per_Region</t>
  </si>
  <si>
    <t>Mode of Transport</t>
  </si>
  <si>
    <t>Total Revenue</t>
  </si>
  <si>
    <t>Ahmedabad MTC</t>
  </si>
  <si>
    <t>Andhra Pradesh SRTC</t>
  </si>
  <si>
    <t>Andaman &amp; Nicobar ST</t>
  </si>
  <si>
    <t>Total Profit</t>
  </si>
  <si>
    <t>Arunachal Pradesh ST</t>
  </si>
  <si>
    <t>BEST Undertaking</t>
  </si>
  <si>
    <t>Bangalore Metropolitan TC</t>
  </si>
  <si>
    <t>Total Revenue per SRTU</t>
  </si>
  <si>
    <t>Bihar SRTC</t>
  </si>
  <si>
    <t>Calcutta STC</t>
  </si>
  <si>
    <t>Chandigarh TU</t>
  </si>
  <si>
    <t>Profit/Loss % per SRTU</t>
  </si>
  <si>
    <t>Delhi TC</t>
  </si>
  <si>
    <t>Gujarat SRTC</t>
  </si>
  <si>
    <t>Haryana ST</t>
  </si>
  <si>
    <t>Total Staff</t>
  </si>
  <si>
    <t>Himachal RTC</t>
  </si>
  <si>
    <t>J&amp;K SRTC</t>
  </si>
  <si>
    <t>Kadamba TC Ltd.</t>
  </si>
  <si>
    <t>Karnataka SRTC</t>
  </si>
  <si>
    <t>Kerala SRTC</t>
  </si>
  <si>
    <t>NO OF SRMT</t>
  </si>
  <si>
    <t>Maharashtra SRTC</t>
  </si>
  <si>
    <t>Meghalaya STC</t>
  </si>
  <si>
    <t>Metro TC (Chennai) Limited</t>
  </si>
  <si>
    <t>Mizoram ST</t>
  </si>
  <si>
    <t>Nagaland ST</t>
  </si>
  <si>
    <t>Navi Mumbai MT</t>
  </si>
  <si>
    <t>North Bengal 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</si>
</sst>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₹&quot;\ #,##0;[Red]&quot;₹&quot;\ \-#,##0"/>
    <numFmt numFmtId="43" formatCode="_ * #,##0.00_ ;_ * \-#,##0.00_ ;_ * &quot;-&quot;??_ ;_ @_ "/>
    <numFmt numFmtId="166" formatCode="_ * #,##0_ ;_ * \-#,##0_ ;_ * &quot;-&quot;??_ ;_ @_ "/>
    <numFmt numFmtId="167" formatCode="_ * #,##0.000_ ;_ * \-#,##0.000_ ;_ * &quot;-&quot;??_ ;_ @_ "/>
    <numFmt numFmtId="168" formatCode="&quot;₹&quot;\ #,##0;[Red]&quot;₹&quot;\ \-#,###"/>
  </numFmts>
  <fonts count="7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2"/>
      <name val="Times New Roman"/>
      <charset val="134"/>
    </font>
    <font>
      <sz val="10"/>
      <color theme="2"/>
      <name val="Times New Roman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166" fontId="4" fillId="3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6" fontId="4" fillId="3" borderId="0" xfId="1" applyNumberFormat="1" applyFont="1" applyFill="1" applyAlignment="1">
      <alignment horizontal="center" vertical="center" wrapText="1"/>
    </xf>
    <xf numFmtId="166" fontId="5" fillId="3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3" fillId="0" borderId="0" xfId="1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6" fontId="0" fillId="0" borderId="0" xfId="0" applyNumberFormat="1"/>
    <xf numFmtId="168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u val="none"/>
        <sz val="11"/>
        <color theme="1"/>
        <name val="Times New Roman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numFmt numFmtId="1" formatCode="0"/>
      <alignment horizont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Times New Roman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311C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 clean.xlsx]Sheet9!PivotTable13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Region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718915072779"/>
          <c:y val="0.244473880017334"/>
          <c:w val="0.76700075865741202"/>
          <c:h val="0.58592619847752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Sheet9!$A$4:$A$9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Sheet9!$B$4:$B$9</c:f>
              <c:numCache>
                <c:formatCode>0</c:formatCode>
                <c:ptCount val="5"/>
                <c:pt idx="0">
                  <c:v>720573.89</c:v>
                </c:pt>
                <c:pt idx="1">
                  <c:v>16340.09</c:v>
                </c:pt>
                <c:pt idx="2">
                  <c:v>814907.24</c:v>
                </c:pt>
                <c:pt idx="3">
                  <c:v>1124121.0900000001</c:v>
                </c:pt>
                <c:pt idx="4">
                  <c:v>1078359.74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7680"/>
        <c:axId val="167209216"/>
      </c:barChart>
      <c:catAx>
        <c:axId val="167207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9216"/>
        <c:crosses val="autoZero"/>
        <c:auto val="1"/>
        <c:lblAlgn val="ctr"/>
        <c:lblOffset val="100"/>
        <c:noMultiLvlLbl val="0"/>
      </c:catAx>
      <c:valAx>
        <c:axId val="1672092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76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3d09b5-2dd4-4997-a0d6-7ccc9e3e3ac3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[Book1 clean.xlsx]Sheet9!PivotTable14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Mode</a:t>
            </a:r>
            <a:endParaRPr lang="en-US"/>
          </a:p>
        </c:rich>
      </c:tx>
      <c:layout>
        <c:manualLayout>
          <c:xMode val="edge"/>
          <c:yMode val="edge"/>
          <c:x val="0.320958442694663"/>
          <c:y val="9.157188684747739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0.147222222222222"/>
              <c:y val="3.703703703703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-4.7509819893202999E-2"/>
              <c:y val="0.13073083088056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-0.102586116390624"/>
              <c:y val="2.9279996958217198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-0.11915702778532"/>
              <c:y val="-0.13888888100698901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>
            <c:manualLayout>
              <c:x val="-8.8888888888888906E-2"/>
              <c:y val="-0.16203703703703701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3917929224364202"/>
          <c:y val="0.21297416839729499"/>
          <c:w val="0.39790398075240602"/>
          <c:h val="0.66317330125400997"/>
        </c:manualLayout>
      </c:layout>
      <c:doughnutChart>
        <c:varyColors val="1"/>
        <c:ser>
          <c:idx val="0"/>
          <c:order val="0"/>
          <c:tx>
            <c:strRef>
              <c:f>Sheet9!$E$3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layout>
                <c:manualLayout>
                  <c:x val="0.147222222222222"/>
                  <c:y val="3.7037037037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7509819893202999E-2"/>
                  <c:y val="0.1307308308805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2586116390624"/>
                  <c:y val="2.92799969582171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915702778532"/>
                  <c:y val="-0.13888888100698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8888888888888906E-2"/>
                  <c:y val="-0.16203703703703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Sheet9!$D$4:$D$9</c:f>
              <c:strCache>
                <c:ptCount val="5"/>
                <c:pt idx="0">
                  <c:v>Intercity</c:v>
                </c:pt>
                <c:pt idx="1">
                  <c:v>Island</c:v>
                </c:pt>
                <c:pt idx="2">
                  <c:v>North-East Regional</c:v>
                </c:pt>
                <c:pt idx="3">
                  <c:v>Regional</c:v>
                </c:pt>
                <c:pt idx="4">
                  <c:v>Urban</c:v>
                </c:pt>
              </c:strCache>
            </c:strRef>
          </c:cat>
          <c:val>
            <c:numRef>
              <c:f>Sheet9!$E$4:$E$9</c:f>
              <c:numCache>
                <c:formatCode>"₹"#,##0_);[Red]\("₹"#,##0\)</c:formatCode>
                <c:ptCount val="5"/>
                <c:pt idx="0">
                  <c:v>2380511.44</c:v>
                </c:pt>
                <c:pt idx="1">
                  <c:v>4813.76</c:v>
                </c:pt>
                <c:pt idx="2">
                  <c:v>9177.67</c:v>
                </c:pt>
                <c:pt idx="3">
                  <c:v>131485.82</c:v>
                </c:pt>
                <c:pt idx="4">
                  <c:v>1228313.3600000001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2.6454158747398E-2"/>
          <c:y val="0.89037692853144002"/>
          <c:w val="0.92776993393067198"/>
          <c:h val="0.107906677422622"/>
        </c:manualLayout>
      </c:layout>
      <c:overlay val="0"/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glow rad="12700">
            <a:schemeClr val="accent1"/>
          </a:glow>
        </a:effectLst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6f3aef-77d0-4ef7-96ef-71fbf6f7210c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clean.xlsx]Sheet9!PivotTable17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 Total staff by Region</a:t>
            </a:r>
          </a:p>
        </c:rich>
      </c:tx>
      <c:overlay val="0"/>
    </c:title>
    <c:autoTitleDeleted val="0"/>
    <c:pivotFmts>
      <c:pivotFmt>
        <c:idx val="0"/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-5.5555555555555601E-2"/>
              <c:y val="-5.092592592592590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-4.1666666666666699E-2"/>
              <c:y val="-0.125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-5.5555555555555601E-2"/>
              <c:y val="-8.333333333333330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-6.1111111111111102E-2"/>
              <c:y val="-7.870370370370370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>
            <c:manualLayout>
              <c:x val="-1.94444444444445E-2"/>
              <c:y val="-6.944444444444440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4074074074074098E-2"/>
          <c:y val="0.25634838366723101"/>
          <c:w val="0.84027777777777801"/>
          <c:h val="0.57558756104854003"/>
        </c:manualLayout>
      </c:layout>
      <c:lineChart>
        <c:grouping val="standard"/>
        <c:varyColors val="0"/>
        <c:ser>
          <c:idx val="0"/>
          <c:order val="0"/>
          <c:tx>
            <c:strRef>
              <c:f>Sheet9!$N$3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5.5555555555555601E-2"/>
                  <c:y val="-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666666666666699E-2"/>
                  <c:y val="-0.1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555555555555601E-2"/>
                  <c:y val="-8.3333333333333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11111111111111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4444444444445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Sheet9!$M$4:$M$9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Sheet9!$N$4:$N$9</c:f>
              <c:numCache>
                <c:formatCode>0</c:formatCode>
                <c:ptCount val="5"/>
                <c:pt idx="0">
                  <c:v>394010.11</c:v>
                </c:pt>
                <c:pt idx="1">
                  <c:v>9369.49</c:v>
                </c:pt>
                <c:pt idx="2">
                  <c:v>286018.15000000002</c:v>
                </c:pt>
                <c:pt idx="3">
                  <c:v>388193.94</c:v>
                </c:pt>
                <c:pt idx="4">
                  <c:v>421086.69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upDownBars>
          <c:gapWidth val="150"/>
          <c:upBars/>
          <c:downBars/>
        </c:upDownBars>
        <c:marker val="1"/>
        <c:smooth val="0"/>
        <c:axId val="167562624"/>
        <c:axId val="167568512"/>
      </c:lineChart>
      <c:catAx>
        <c:axId val="167562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937a052e-94c1-4ad4-b6b0-07c54ebc4771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clean.xlsx]Sheet9!PivotTable15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2.1505376344086E-3"/>
              <c:y val="-6.997084548104960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2.1505376344086E-3"/>
              <c:y val="-6.997084548104960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0"/>
              <c:y val="-6.219630709426630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1.50537634408602E-2"/>
              <c:y val="-8.5519922254616201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>
            <c:manualLayout>
              <c:x val="8.6021505376344103E-3"/>
              <c:y val="-5.830903790087459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752688172043"/>
          <c:y val="0.24015365426260499"/>
          <c:w val="0.77189331978664"/>
          <c:h val="0.58168820734142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Sheet9!$H$3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505376344086E-3"/>
                  <c:y val="-6.99708454810496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505376344086E-3"/>
                  <c:y val="-6.99708454810496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6.2196307094266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0537634408602E-2"/>
                  <c:y val="-8.55199222546162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6021505376344103E-3"/>
                  <c:y val="-5.83090379008745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Sheet9!$G$4:$G$9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Sheet9!$H$4:$H$9</c:f>
              <c:numCache>
                <c:formatCode>"₹"\ #,##0;[Red]"₹"\ \-#,###</c:formatCode>
                <c:ptCount val="5"/>
                <c:pt idx="0">
                  <c:v>162971.01999999999</c:v>
                </c:pt>
                <c:pt idx="1">
                  <c:v>10157.18</c:v>
                </c:pt>
                <c:pt idx="2">
                  <c:v>471367.36</c:v>
                </c:pt>
                <c:pt idx="3">
                  <c:v>139363.95000000001</c:v>
                </c:pt>
                <c:pt idx="4">
                  <c:v>56826.63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17344"/>
        <c:axId val="167418880"/>
      </c:barChart>
      <c:catAx>
        <c:axId val="167417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8880"/>
        <c:crosses val="autoZero"/>
        <c:auto val="1"/>
        <c:lblAlgn val="ctr"/>
        <c:lblOffset val="100"/>
        <c:noMultiLvlLbl val="0"/>
      </c:catAx>
      <c:valAx>
        <c:axId val="167418880"/>
        <c:scaling>
          <c:orientation val="minMax"/>
        </c:scaling>
        <c:delete val="1"/>
        <c:axPos val="l"/>
        <c:numFmt formatCode="&quot;₹&quot;\ #,##0;[Red]&quot;₹&quot;\ \-#,###" sourceLinked="1"/>
        <c:majorTickMark val="out"/>
        <c:minorTickMark val="none"/>
        <c:tickLblPos val="nextTo"/>
        <c:crossAx val="167417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077901-8f3b-41ba-8b11-875698e8d3d1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clean.xlsx]Sheet9!PivotTable17</c:name>
    <c:fmtId val="2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4074074074074098E-2"/>
          <c:y val="0.25634838366723101"/>
          <c:w val="0.84027777777777801"/>
          <c:h val="0.57558756104854003"/>
        </c:manualLayout>
      </c:layout>
      <c:lineChart>
        <c:grouping val="standard"/>
        <c:varyColors val="0"/>
        <c:ser>
          <c:idx val="0"/>
          <c:order val="0"/>
          <c:tx>
            <c:strRef>
              <c:f>Sheet9!$N$3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Sheet9!$M$4:$M$9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Sheet9!$N$4:$N$9</c:f>
              <c:numCache>
                <c:formatCode>0</c:formatCode>
                <c:ptCount val="5"/>
                <c:pt idx="0">
                  <c:v>394010.11</c:v>
                </c:pt>
                <c:pt idx="1">
                  <c:v>9369.49</c:v>
                </c:pt>
                <c:pt idx="2">
                  <c:v>286018.15000000002</c:v>
                </c:pt>
                <c:pt idx="3">
                  <c:v>388193.94</c:v>
                </c:pt>
                <c:pt idx="4">
                  <c:v>421086.69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marker val="1"/>
        <c:smooth val="0"/>
        <c:axId val="166888960"/>
        <c:axId val="166890496"/>
      </c:lineChart>
      <c:catAx>
        <c:axId val="166888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90496"/>
        <c:crosses val="autoZero"/>
        <c:auto val="1"/>
        <c:lblAlgn val="ctr"/>
        <c:lblOffset val="100"/>
        <c:noMultiLvlLbl val="0"/>
      </c:catAx>
      <c:valAx>
        <c:axId val="16689049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66888960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937a052e-94c1-4ad4-b6b0-07c54ebc4771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clean.xlsx]Sheet9!PivotTable15</c:name>
    <c:fmtId val="7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0752688172043"/>
          <c:y val="0.24015365426260499"/>
          <c:w val="0.77189331978664"/>
          <c:h val="0.58168820734142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Sheet9!$G$4:$G$9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Sheet9!$H$4:$H$9</c:f>
              <c:numCache>
                <c:formatCode>"₹"\ #,##0;[Red]"₹"\ \-#,###</c:formatCode>
                <c:ptCount val="5"/>
                <c:pt idx="0">
                  <c:v>162971.01999999999</c:v>
                </c:pt>
                <c:pt idx="1">
                  <c:v>10157.18</c:v>
                </c:pt>
                <c:pt idx="2">
                  <c:v>471367.36</c:v>
                </c:pt>
                <c:pt idx="3">
                  <c:v>139363.95000000001</c:v>
                </c:pt>
                <c:pt idx="4">
                  <c:v>56826.63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167006208"/>
        <c:axId val="167008896"/>
      </c:barChart>
      <c:catAx>
        <c:axId val="16700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8896"/>
        <c:crosses val="autoZero"/>
        <c:auto val="1"/>
        <c:lblAlgn val="ctr"/>
        <c:lblOffset val="100"/>
        <c:noMultiLvlLbl val="0"/>
      </c:catAx>
      <c:valAx>
        <c:axId val="167008896"/>
        <c:scaling>
          <c:orientation val="minMax"/>
        </c:scaling>
        <c:delete val="1"/>
        <c:axPos val="l"/>
        <c:numFmt formatCode="&quot;₹&quot;\ #,##0;[Red]&quot;₹&quot;\ \-#,###" sourceLinked="1"/>
        <c:majorTickMark val="out"/>
        <c:minorTickMark val="none"/>
        <c:tickLblPos val="nextTo"/>
        <c:crossAx val="1670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077901-8f3b-41ba-8b11-875698e8d3d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9525</xdr:rowOff>
    </xdr:from>
    <xdr:to>
      <xdr:col>2</xdr:col>
      <xdr:colOff>514351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8</xdr:row>
      <xdr:rowOff>133350</xdr:rowOff>
    </xdr:from>
    <xdr:to>
      <xdr:col>4</xdr:col>
      <xdr:colOff>400050</xdr:colOff>
      <xdr:row>24</xdr:row>
      <xdr:rowOff>66673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4</xdr:col>
      <xdr:colOff>914400</xdr:colOff>
      <xdr:row>19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7</xdr:row>
      <xdr:rowOff>180975</xdr:rowOff>
    </xdr:from>
    <xdr:to>
      <xdr:col>9</xdr:col>
      <xdr:colOff>695325</xdr:colOff>
      <xdr:row>25</xdr:row>
      <xdr:rowOff>19050</xdr:rowOff>
    </xdr:to>
    <xdr:graphicFrame macro="">
      <xdr:nvGraphicFramePr>
        <xdr:cNvPr id="12" name="Chart 11" descr="Total Profit by Reg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279400</xdr:colOff>
      <xdr:row>4</xdr:row>
      <xdr:rowOff>50800</xdr:rowOff>
    </xdr:from>
    <xdr:to>
      <xdr:col>4</xdr:col>
      <xdr:colOff>155575</xdr:colOff>
      <xdr:row>16</xdr:row>
      <xdr:rowOff>139700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RMT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RMT_Nam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00" y="8128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692150</xdr:colOff>
      <xdr:row>6</xdr:row>
      <xdr:rowOff>6351</xdr:rowOff>
    </xdr:from>
    <xdr:to>
      <xdr:col>8</xdr:col>
      <xdr:colOff>171275</xdr:colOff>
      <xdr:row>10</xdr:row>
      <xdr:rowOff>144351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1625" y="1149350"/>
              <a:ext cx="1907540" cy="899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1371599</xdr:colOff>
      <xdr:row>0</xdr:row>
      <xdr:rowOff>0</xdr:rowOff>
    </xdr:from>
    <xdr:to>
      <xdr:col>6</xdr:col>
      <xdr:colOff>771524</xdr:colOff>
      <xdr:row>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de of Transpo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 of Transport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8690" y="0"/>
              <a:ext cx="1971675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0</xdr:rowOff>
    </xdr:from>
    <xdr:to>
      <xdr:col>31</xdr:col>
      <xdr:colOff>358775</xdr:colOff>
      <xdr:row>4</xdr:row>
      <xdr:rowOff>152400</xdr:rowOff>
    </xdr:to>
    <xdr:sp macro="" textlink="">
      <xdr:nvSpPr>
        <xdr:cNvPr id="3" name="Rounded Rectangle 2"/>
        <xdr:cNvSpPr/>
      </xdr:nvSpPr>
      <xdr:spPr>
        <a:xfrm>
          <a:off x="6696075" y="0"/>
          <a:ext cx="12265025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34766</xdr:colOff>
      <xdr:row>5</xdr:row>
      <xdr:rowOff>66675</xdr:rowOff>
    </xdr:from>
    <xdr:to>
      <xdr:col>4</xdr:col>
      <xdr:colOff>193834</xdr:colOff>
      <xdr:row>10</xdr:row>
      <xdr:rowOff>161925</xdr:rowOff>
    </xdr:to>
    <xdr:sp macro="" textlink="">
      <xdr:nvSpPr>
        <xdr:cNvPr id="4" name="Rounded Rectangle 3"/>
        <xdr:cNvSpPr/>
      </xdr:nvSpPr>
      <xdr:spPr>
        <a:xfrm>
          <a:off x="34290" y="1019175"/>
          <a:ext cx="2559685" cy="10477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5</xdr:row>
      <xdr:rowOff>85724</xdr:rowOff>
    </xdr:from>
    <xdr:to>
      <xdr:col>1</xdr:col>
      <xdr:colOff>104775</xdr:colOff>
      <xdr:row>10</xdr:row>
      <xdr:rowOff>133349</xdr:rowOff>
    </xdr:to>
    <xdr:sp macro="" textlink="">
      <xdr:nvSpPr>
        <xdr:cNvPr id="2" name="Rounded Rectangle 1"/>
        <xdr:cNvSpPr/>
      </xdr:nvSpPr>
      <xdr:spPr>
        <a:xfrm>
          <a:off x="85725" y="1037590"/>
          <a:ext cx="619125" cy="1000125"/>
        </a:xfrm>
        <a:prstGeom prst="round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314325</xdr:colOff>
      <xdr:row>6</xdr:row>
      <xdr:rowOff>9525</xdr:rowOff>
    </xdr:from>
    <xdr:to>
      <xdr:col>3</xdr:col>
      <xdr:colOff>466725</xdr:colOff>
      <xdr:row>8</xdr:row>
      <xdr:rowOff>47624</xdr:rowOff>
    </xdr:to>
    <xdr:sp macro="" textlink="">
      <xdr:nvSpPr>
        <xdr:cNvPr id="5" name="TextBox 4"/>
        <xdr:cNvSpPr txBox="1"/>
      </xdr:nvSpPr>
      <xdr:spPr>
        <a:xfrm>
          <a:off x="914400" y="1152525"/>
          <a:ext cx="1352550" cy="4184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Total Profit </a:t>
          </a:r>
        </a:p>
      </xdr:txBody>
    </xdr:sp>
    <xdr:clientData/>
  </xdr:twoCellAnchor>
  <xdr:twoCellAnchor>
    <xdr:from>
      <xdr:col>4</xdr:col>
      <xdr:colOff>561974</xdr:colOff>
      <xdr:row>5</xdr:row>
      <xdr:rowOff>66675</xdr:rowOff>
    </xdr:from>
    <xdr:to>
      <xdr:col>9</xdr:col>
      <xdr:colOff>82867</xdr:colOff>
      <xdr:row>10</xdr:row>
      <xdr:rowOff>171450</xdr:rowOff>
    </xdr:to>
    <xdr:sp macro="" textlink="">
      <xdr:nvSpPr>
        <xdr:cNvPr id="15" name="Rounded Rectangle 14"/>
        <xdr:cNvSpPr/>
      </xdr:nvSpPr>
      <xdr:spPr>
        <a:xfrm>
          <a:off x="2961640" y="1019175"/>
          <a:ext cx="2521585" cy="105727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28574</xdr:colOff>
      <xdr:row>5</xdr:row>
      <xdr:rowOff>114299</xdr:rowOff>
    </xdr:from>
    <xdr:to>
      <xdr:col>6</xdr:col>
      <xdr:colOff>47624</xdr:colOff>
      <xdr:row>10</xdr:row>
      <xdr:rowOff>123825</xdr:rowOff>
    </xdr:to>
    <xdr:sp macro="" textlink="">
      <xdr:nvSpPr>
        <xdr:cNvPr id="16" name="Rounded Rectangle 15"/>
        <xdr:cNvSpPr/>
      </xdr:nvSpPr>
      <xdr:spPr>
        <a:xfrm>
          <a:off x="3028315" y="1066165"/>
          <a:ext cx="619125" cy="962660"/>
        </a:xfrm>
        <a:prstGeom prst="round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104776</xdr:colOff>
      <xdr:row>6</xdr:row>
      <xdr:rowOff>38098</xdr:rowOff>
    </xdr:from>
    <xdr:to>
      <xdr:col>9</xdr:col>
      <xdr:colOff>28576</xdr:colOff>
      <xdr:row>9</xdr:row>
      <xdr:rowOff>76199</xdr:rowOff>
    </xdr:to>
    <xdr:sp macro="" textlink="">
      <xdr:nvSpPr>
        <xdr:cNvPr id="17" name="TextBox 16"/>
        <xdr:cNvSpPr txBox="1"/>
      </xdr:nvSpPr>
      <xdr:spPr>
        <a:xfrm>
          <a:off x="3705225" y="1180465"/>
          <a:ext cx="1724025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N" sz="1800" b="1">
              <a:solidFill>
                <a:schemeClr val="dk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Total Revenue</a:t>
          </a:r>
          <a:endParaRPr lang="en-IN" sz="1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419101</xdr:colOff>
      <xdr:row>8</xdr:row>
      <xdr:rowOff>47626</xdr:rowOff>
    </xdr:from>
    <xdr:to>
      <xdr:col>8</xdr:col>
      <xdr:colOff>447675</xdr:colOff>
      <xdr:row>10</xdr:row>
      <xdr:rowOff>66676</xdr:rowOff>
    </xdr:to>
    <xdr:sp macro="" textlink="'SMRT '!L2">
      <xdr:nvSpPr>
        <xdr:cNvPr id="18" name="TextBox 17"/>
        <xdr:cNvSpPr txBox="1"/>
      </xdr:nvSpPr>
      <xdr:spPr>
        <a:xfrm>
          <a:off x="4019550" y="1571625"/>
          <a:ext cx="1228725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9ED6C7D-F2C9-4DAB-93B2-EB12FF143975}" type="TxLink"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 37,54,302 </a:t>
          </a:fld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514350</xdr:colOff>
      <xdr:row>5</xdr:row>
      <xdr:rowOff>133350</xdr:rowOff>
    </xdr:from>
    <xdr:to>
      <xdr:col>14</xdr:col>
      <xdr:colOff>130493</xdr:colOff>
      <xdr:row>10</xdr:row>
      <xdr:rowOff>142875</xdr:rowOff>
    </xdr:to>
    <xdr:sp macro="" textlink="">
      <xdr:nvSpPr>
        <xdr:cNvPr id="19" name="Rounded Rectangle 18"/>
        <xdr:cNvSpPr/>
      </xdr:nvSpPr>
      <xdr:spPr>
        <a:xfrm>
          <a:off x="5915025" y="1085850"/>
          <a:ext cx="2616200" cy="9620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581025</xdr:colOff>
      <xdr:row>5</xdr:row>
      <xdr:rowOff>95250</xdr:rowOff>
    </xdr:from>
    <xdr:to>
      <xdr:col>10</xdr:col>
      <xdr:colOff>600075</xdr:colOff>
      <xdr:row>10</xdr:row>
      <xdr:rowOff>104776</xdr:rowOff>
    </xdr:to>
    <xdr:sp macro="" textlink="">
      <xdr:nvSpPr>
        <xdr:cNvPr id="20" name="Rounded Rectangle 19"/>
        <xdr:cNvSpPr/>
      </xdr:nvSpPr>
      <xdr:spPr>
        <a:xfrm>
          <a:off x="5981700" y="1047750"/>
          <a:ext cx="619125" cy="962025"/>
        </a:xfrm>
        <a:prstGeom prst="round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95251</xdr:colOff>
      <xdr:row>6</xdr:row>
      <xdr:rowOff>76200</xdr:rowOff>
    </xdr:from>
    <xdr:to>
      <xdr:col>14</xdr:col>
      <xdr:colOff>28575</xdr:colOff>
      <xdr:row>8</xdr:row>
      <xdr:rowOff>95250</xdr:rowOff>
    </xdr:to>
    <xdr:sp macro="" textlink="">
      <xdr:nvSpPr>
        <xdr:cNvPr id="21" name="TextBox 20"/>
        <xdr:cNvSpPr txBox="1"/>
      </xdr:nvSpPr>
      <xdr:spPr>
        <a:xfrm>
          <a:off x="6696075" y="1219200"/>
          <a:ext cx="17335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N" sz="1800" b="1">
              <a:solidFill>
                <a:schemeClr val="dk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Total Staff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247650</xdr:colOff>
      <xdr:row>8</xdr:row>
      <xdr:rowOff>85725</xdr:rowOff>
    </xdr:from>
    <xdr:to>
      <xdr:col>13</xdr:col>
      <xdr:colOff>495300</xdr:colOff>
      <xdr:row>9</xdr:row>
      <xdr:rowOff>171450</xdr:rowOff>
    </xdr:to>
    <xdr:sp macro="" textlink="'SMRT '!L14">
      <xdr:nvSpPr>
        <xdr:cNvPr id="22" name="TextBox 21"/>
        <xdr:cNvSpPr txBox="1"/>
      </xdr:nvSpPr>
      <xdr:spPr>
        <a:xfrm>
          <a:off x="6848475" y="1609725"/>
          <a:ext cx="144780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9CC3BA0D-2D43-48DD-8ECD-01CB56E7219F}" type="TxLink"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 14,98,678 </a:t>
          </a:fld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0</xdr:colOff>
      <xdr:row>5</xdr:row>
      <xdr:rowOff>104775</xdr:rowOff>
    </xdr:from>
    <xdr:to>
      <xdr:col>18</xdr:col>
      <xdr:colOff>523875</xdr:colOff>
      <xdr:row>10</xdr:row>
      <xdr:rowOff>123824</xdr:rowOff>
    </xdr:to>
    <xdr:sp macro="" textlink="">
      <xdr:nvSpPr>
        <xdr:cNvPr id="23" name="Rounded Rectangle 22"/>
        <xdr:cNvSpPr/>
      </xdr:nvSpPr>
      <xdr:spPr>
        <a:xfrm>
          <a:off x="9001125" y="1057275"/>
          <a:ext cx="2324100" cy="97091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</xdr:row>
      <xdr:rowOff>133349</xdr:rowOff>
    </xdr:from>
    <xdr:to>
      <xdr:col>16</xdr:col>
      <xdr:colOff>19050</xdr:colOff>
      <xdr:row>10</xdr:row>
      <xdr:rowOff>76200</xdr:rowOff>
    </xdr:to>
    <xdr:sp macro="" textlink="">
      <xdr:nvSpPr>
        <xdr:cNvPr id="24" name="Rounded Rectangle 23"/>
        <xdr:cNvSpPr/>
      </xdr:nvSpPr>
      <xdr:spPr>
        <a:xfrm>
          <a:off x="9001125" y="1085215"/>
          <a:ext cx="619125" cy="895985"/>
        </a:xfrm>
        <a:prstGeom prst="roundRect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104775</xdr:colOff>
      <xdr:row>6</xdr:row>
      <xdr:rowOff>95251</xdr:rowOff>
    </xdr:from>
    <xdr:to>
      <xdr:col>18</xdr:col>
      <xdr:colOff>542925</xdr:colOff>
      <xdr:row>8</xdr:row>
      <xdr:rowOff>19051</xdr:rowOff>
    </xdr:to>
    <xdr:sp macro="" textlink="">
      <xdr:nvSpPr>
        <xdr:cNvPr id="25" name="TextBox 24"/>
        <xdr:cNvSpPr txBox="1"/>
      </xdr:nvSpPr>
      <xdr:spPr>
        <a:xfrm>
          <a:off x="9705975" y="1238250"/>
          <a:ext cx="16383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N" sz="1100" b="1">
              <a:solidFill>
                <a:schemeClr val="dk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   </a:t>
          </a:r>
          <a:r>
            <a:rPr lang="en-IN" sz="1800" b="1">
              <a:solidFill>
                <a:schemeClr val="dk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Total SRMT</a:t>
          </a:r>
          <a:endParaRPr lang="en-IN" sz="18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304800</xdr:colOff>
      <xdr:row>8</xdr:row>
      <xdr:rowOff>66675</xdr:rowOff>
    </xdr:from>
    <xdr:to>
      <xdr:col>18</xdr:col>
      <xdr:colOff>323850</xdr:colOff>
      <xdr:row>10</xdr:row>
      <xdr:rowOff>47624</xdr:rowOff>
    </xdr:to>
    <xdr:sp macro="" textlink="'SMRT '!L19">
      <xdr:nvSpPr>
        <xdr:cNvPr id="26" name="TextBox 25"/>
        <xdr:cNvSpPr txBox="1"/>
      </xdr:nvSpPr>
      <xdr:spPr>
        <a:xfrm>
          <a:off x="9906000" y="1590675"/>
          <a:ext cx="1219200" cy="3613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4525CD5-2FB8-4C63-97AA-D7371D60BA7E}" type="TxLink"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24</a:t>
          </a:fld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114302</xdr:colOff>
      <xdr:row>6</xdr:row>
      <xdr:rowOff>152400</xdr:rowOff>
    </xdr:from>
    <xdr:to>
      <xdr:col>6</xdr:col>
      <xdr:colOff>0</xdr:colOff>
      <xdr:row>9</xdr:row>
      <xdr:rowOff>114300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295400"/>
          <a:ext cx="485775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6</xdr:row>
      <xdr:rowOff>133350</xdr:rowOff>
    </xdr:from>
    <xdr:to>
      <xdr:col>1</xdr:col>
      <xdr:colOff>57150</xdr:colOff>
      <xdr:row>9</xdr:row>
      <xdr:rowOff>133350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276350"/>
          <a:ext cx="476250" cy="571500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8</xdr:row>
      <xdr:rowOff>85725</xdr:rowOff>
    </xdr:from>
    <xdr:to>
      <xdr:col>3</xdr:col>
      <xdr:colOff>438150</xdr:colOff>
      <xdr:row>10</xdr:row>
      <xdr:rowOff>76200</xdr:rowOff>
    </xdr:to>
    <xdr:sp macro="" textlink="'SMRT '!L5">
      <xdr:nvSpPr>
        <xdr:cNvPr id="8" name="TextBox 7"/>
        <xdr:cNvSpPr txBox="1"/>
      </xdr:nvSpPr>
      <xdr:spPr>
        <a:xfrm>
          <a:off x="933450" y="1609725"/>
          <a:ext cx="13049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76A39DB-39BE-4E44-91C2-B903A1AD0EC6}" type="TxLink"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 8,40,686 </a:t>
          </a:fld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295275</xdr:colOff>
      <xdr:row>5</xdr:row>
      <xdr:rowOff>161925</xdr:rowOff>
    </xdr:from>
    <xdr:to>
      <xdr:col>22</xdr:col>
      <xdr:colOff>403050</xdr:colOff>
      <xdr:row>10</xdr:row>
      <xdr:rowOff>109425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1114425"/>
              <a:ext cx="1907540" cy="899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95250</xdr:rowOff>
    </xdr:from>
    <xdr:to>
      <xdr:col>4</xdr:col>
      <xdr:colOff>219075</xdr:colOff>
      <xdr:row>29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SRMT_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RMT_Name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0750"/>
              <a:ext cx="2619375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30</xdr:row>
      <xdr:rowOff>66675</xdr:rowOff>
    </xdr:from>
    <xdr:to>
      <xdr:col>4</xdr:col>
      <xdr:colOff>241276</xdr:colOff>
      <xdr:row>38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ode of Transpo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 of Transport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81675"/>
              <a:ext cx="2640965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381000</xdr:colOff>
      <xdr:row>11</xdr:row>
      <xdr:rowOff>102870</xdr:rowOff>
    </xdr:from>
    <xdr:to>
      <xdr:col>13</xdr:col>
      <xdr:colOff>400685</xdr:colOff>
      <xdr:row>27</xdr:row>
      <xdr:rowOff>43815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282575</xdr:colOff>
      <xdr:row>12</xdr:row>
      <xdr:rowOff>38100</xdr:rowOff>
    </xdr:from>
    <xdr:to>
      <xdr:col>22</xdr:col>
      <xdr:colOff>463550</xdr:colOff>
      <xdr:row>28</xdr:row>
      <xdr:rowOff>20320</xdr:rowOff>
    </xdr:to>
    <xdr:graphicFrame macro="">
      <xdr:nvGraphicFramePr>
        <xdr:cNvPr id="12" name="Chart 11" descr="Total Profit by Reg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86.714454745401" createdVersion="4" refreshedVersion="4" minRefreshableVersion="3" recordCount="24">
  <cacheSource type="worksheet">
    <worksheetSource ref="A1" sheet="Sheet5"/>
  </cacheSource>
  <cacheFields count="8">
    <cacheField name="SRMT_Name" numFmtId="0">
      <sharedItems count="24">
        <s v="Ahmedabad MTC"/>
        <s v="Andhra Pradesh SRTC"/>
        <s v="Andaman &amp; Nicobar ST"/>
        <s v="Arunachal Pradesh ST"/>
        <s v="BEST Undertaking"/>
        <s v="Bangalore Metropolitan TC"/>
        <s v="Bihar SRTC"/>
        <s v="Calcutta STC"/>
        <s v="Chandigarh TU"/>
        <s v="Delhi TC"/>
        <s v="Gujarat SRTC"/>
        <s v="Haryana ST"/>
        <s v="Himachal RTC"/>
        <s v="J&amp;K SRTC"/>
        <s v="Kadamba TC Ltd."/>
        <s v="Karnataka SRTC"/>
        <s v="Kerala SRTC"/>
        <s v="Maharashtra SRTC"/>
        <s v="Meghalaya STC"/>
        <s v="Metro TC (Chennai) Limited"/>
        <s v="Mizoram ST"/>
        <s v="Nagaland ST"/>
        <s v="Navi Mumbai MT"/>
        <s v="North Bengal STC"/>
      </sharedItems>
    </cacheField>
    <cacheField name="Region" numFmtId="0">
      <sharedItems count="5">
        <s v="Central"/>
        <s v="South"/>
        <s v="East"/>
        <s v="North"/>
        <s v="West"/>
      </sharedItems>
    </cacheField>
    <cacheField name="Total_Revenue_14_15" numFmtId="0">
      <sharedItems containsSemiMixedTypes="0" containsNonDate="0" containsString="0"/>
    </cacheField>
    <cacheField name="Net_Profit_14_15" numFmtId="0">
      <sharedItems containsSemiMixedTypes="0" containsNonDate="0" containsString="0"/>
    </cacheField>
    <cacheField name="Revenue_per_Km_14_15" numFmtId="0">
      <sharedItems containsSemiMixedTypes="0" containsNonDate="0" containsString="0"/>
    </cacheField>
    <cacheField name="Cost_per_Km_14_15" numFmtId="0">
      <sharedItems containsSemiMixedTypes="0" containsNonDate="0" containsString="0"/>
    </cacheField>
    <cacheField name="Profit_per_Km_14_15" numFmtId="0">
      <sharedItems containsSemiMixedTypes="0" containsNonDate="0" containsString="0"/>
    </cacheField>
    <cacheField name="Staff _Costs_14_15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886.750026388901" createdVersion="4" refreshedVersion="4" minRefreshableVersion="3" recordCount="24">
  <cacheSource type="worksheet">
    <worksheetSource name="Table24"/>
  </cacheSource>
  <cacheFields count="9">
    <cacheField name="SRMT_Name" numFmtId="0">
      <sharedItems count="24">
        <s v="Ahmedabad MTC"/>
        <s v="Andhra Pradesh SRTC"/>
        <s v="Andaman &amp; Nicobar ST"/>
        <s v="Arunachal Pradesh ST"/>
        <s v="BEST Undertaking"/>
        <s v="Bangalore Metropolitan TC"/>
        <s v="Bihar SRTC"/>
        <s v="Calcutta STC"/>
        <s v="Chandigarh TU"/>
        <s v="Delhi TC"/>
        <s v="Gujarat SRTC"/>
        <s v="Haryana ST"/>
        <s v="Himachal RTC"/>
        <s v="J&amp;K SRTC"/>
        <s v="Kadamba TC Ltd."/>
        <s v="Karnataka SRTC"/>
        <s v="Kerala SRTC"/>
        <s v="Maharashtra SRTC"/>
        <s v="Meghalaya STC"/>
        <s v="Metro TC (Chennai) Limited"/>
        <s v="Mizoram ST"/>
        <s v="Nagaland ST"/>
        <s v="Navi Mumbai MT"/>
        <s v="North Bengal STC"/>
      </sharedItems>
    </cacheField>
    <cacheField name="Region" numFmtId="0">
      <sharedItems count="5">
        <s v="Central"/>
        <s v="South"/>
        <s v="East"/>
        <s v="North"/>
        <s v="West"/>
      </sharedItems>
    </cacheField>
    <cacheField name="Total_Revenue_14_15" numFmtId="1">
      <sharedItems containsSemiMixedTypes="0" containsNonDate="0" containsString="0"/>
    </cacheField>
    <cacheField name="Net_Profit_14_15" numFmtId="1">
      <sharedItems containsSemiMixedTypes="0" containsNonDate="0" containsString="0"/>
    </cacheField>
    <cacheField name="Revenue_per_Km_14_15" numFmtId="1">
      <sharedItems containsSemiMixedTypes="0" containsNonDate="0" containsString="0"/>
    </cacheField>
    <cacheField name="Cost_per_Km_14_15" numFmtId="1">
      <sharedItems containsSemiMixedTypes="0" containsNonDate="0" containsString="0"/>
    </cacheField>
    <cacheField name="Profit_per_Km_14_15" numFmtId="1">
      <sharedItems containsSemiMixedTypes="0" containsNonDate="0" containsString="0"/>
    </cacheField>
    <cacheField name="Staff _Costs_14_15" numFmtId="1">
      <sharedItems containsSemiMixedTypes="0" containsNonDate="0" containsString="0"/>
    </cacheField>
    <cacheField name="Mode of Transport" numFmtId="0">
      <sharedItems count="5">
        <s v="Urban"/>
        <s v="Intercity"/>
        <s v="Island"/>
        <s v="North-East Regional"/>
        <s v="Regional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35413.26"/>
    <n v="-22401.86"/>
    <n v="2446.6716999999999"/>
    <n v="6659.1313"/>
    <n v="-4212.4596000000001"/>
    <n v="19441.919999999998"/>
  </r>
  <r>
    <x v="1"/>
    <x v="1"/>
    <n v="540280.14"/>
    <n v="-59512.07"/>
    <n v="2921.2294999999999"/>
    <n v="3282.8350999999998"/>
    <n v="-361.60559999999998"/>
    <n v="198678.01"/>
  </r>
  <r>
    <x v="2"/>
    <x v="2"/>
    <n v="4813.76"/>
    <n v="-3046.77"/>
    <n v="1687.6695"/>
    <n v="4597.6695"/>
    <n v="-2910"/>
    <n v="1773.59"/>
  </r>
  <r>
    <x v="3"/>
    <x v="2"/>
    <n v="58.08"/>
    <n v="-41.31"/>
    <n v="19.729399999999998"/>
    <n v="68.329400000000007"/>
    <n v="-48.6"/>
    <n v="28.12"/>
  </r>
  <r>
    <x v="4"/>
    <x v="0"/>
    <n v="235503.03"/>
    <n v="-84647.1"/>
    <n v="6187.0321000000004"/>
    <n v="9658.6512999999995"/>
    <n v="-3471.6190999999999"/>
    <n v="158140.01999999999"/>
  </r>
  <r>
    <x v="5"/>
    <x v="0"/>
    <n v="232174.81"/>
    <n v="-6490.38"/>
    <n v="4793.0771000000004"/>
    <n v="4930.9195"/>
    <n v="-137.8424"/>
    <n v="101776.82"/>
  </r>
  <r>
    <x v="6"/>
    <x v="2"/>
    <n v="2348.66"/>
    <n v="-785.91"/>
    <n v="2604.2645000000002"/>
    <n v="3751.2538"/>
    <n v="-1255.2467999999999"/>
    <n v="971.82"/>
  </r>
  <r>
    <x v="7"/>
    <x v="0"/>
    <n v="23191.200000000001"/>
    <n v="-15950.68"/>
    <n v="3486.7186999999999"/>
    <n v="11167.8706"/>
    <n v="-7681.1518999999998"/>
    <n v="16065.63"/>
  </r>
  <r>
    <x v="8"/>
    <x v="3"/>
    <n v="18139.97"/>
    <n v="-7032.89"/>
    <n v="3308.8298"/>
    <n v="5403.9471999999996"/>
    <n v="-2095.1174000000001"/>
    <n v="8669.51"/>
  </r>
  <r>
    <x v="9"/>
    <x v="3"/>
    <n v="510467.72"/>
    <n v="-399146.61"/>
    <n v="3877.4603000000002"/>
    <n v="17780.260399999999"/>
    <n v="-13902.8001"/>
    <n v="132958.72"/>
  </r>
  <r>
    <x v="10"/>
    <x v="4"/>
    <n v="299568.69"/>
    <n v="-13350.23"/>
    <n v="2711.0028000000002"/>
    <n v="2837.4535000000001"/>
    <n v="-126.4507"/>
    <n v="108806.95"/>
  </r>
  <r>
    <x v="11"/>
    <x v="3"/>
    <n v="189506"/>
    <n v="-48249"/>
    <n v="3026.8687"/>
    <n v="4060.7529"/>
    <n v="-1033.8842"/>
    <n v="95208"/>
  </r>
  <r>
    <x v="12"/>
    <x v="3"/>
    <n v="88420.94"/>
    <n v="-13907.25"/>
    <n v="4130.6767"/>
    <n v="4901.6270000000004"/>
    <n v="-770.95029999999997"/>
    <n v="44988.87"/>
  </r>
  <r>
    <x v="13"/>
    <x v="3"/>
    <n v="8372.61"/>
    <n v="-3031.61"/>
    <n v="2983.9656"/>
    <n v="4677.6971000000003"/>
    <n v="-1693.7315000000001"/>
    <n v="4193.05"/>
  </r>
  <r>
    <x v="14"/>
    <x v="0"/>
    <n v="16581.87"/>
    <n v="-2193.29"/>
    <n v="4683.0203000000001"/>
    <n v="5396.8657000000003"/>
    <n v="-713.84540000000004"/>
    <n v="8749.16"/>
  </r>
  <r>
    <x v="15"/>
    <x v="1"/>
    <n v="324817.95"/>
    <n v="-4349.01"/>
    <n v="3243.3960999999999"/>
    <n v="3287.4115000000002"/>
    <n v="-44.0154"/>
    <n v="113881.93"/>
  </r>
  <r>
    <x v="16"/>
    <x v="1"/>
    <n v="259023"/>
    <n v="-75502.87"/>
    <n v="3314.2350000000001"/>
    <n v="4677.7599"/>
    <n v="-1363.5247999999999"/>
    <n v="75634"/>
  </r>
  <r>
    <x v="17"/>
    <x v="4"/>
    <n v="764967"/>
    <n v="-39101"/>
    <n v="3481.6122"/>
    <n v="3669.1599000000001"/>
    <n v="-187.54769999999999"/>
    <n v="306236"/>
  </r>
  <r>
    <x v="18"/>
    <x v="2"/>
    <n v="1360.98"/>
    <n v="-181.03"/>
    <n v="5225.6422000000002"/>
    <n v="6027.3693999999996"/>
    <n v="-801.72720000000004"/>
    <n v="768.54"/>
  </r>
  <r>
    <x v="19"/>
    <x v="0"/>
    <n v="159599.32"/>
    <n v="-21947.5"/>
    <n v="3916.4823000000001"/>
    <n v="4540.9345999999996"/>
    <n v="-624.45230000000004"/>
    <n v="81247.28"/>
  </r>
  <r>
    <x v="20"/>
    <x v="2"/>
    <n v="2383.36"/>
    <n v="-2151.91"/>
    <n v="3560.7692000000002"/>
    <n v="36667.0769"/>
    <n v="-33106.307699999998"/>
    <n v="2171.62"/>
  </r>
  <r>
    <x v="21"/>
    <x v="2"/>
    <n v="5375.25"/>
    <n v="-3950.25"/>
    <n v="2371.0482999999999"/>
    <n v="8943.8436000000002"/>
    <n v="-6572.7952999999998"/>
    <n v="3655.8"/>
  </r>
  <r>
    <x v="22"/>
    <x v="4"/>
    <n v="13824.05"/>
    <n v="-4375.3999999999996"/>
    <n v="3848.2669999999998"/>
    <n v="5630.2896000000001"/>
    <n v="-1782.0226"/>
    <n v="6043.74"/>
  </r>
  <r>
    <x v="23"/>
    <x v="0"/>
    <n v="18110.400000000001"/>
    <n v="-9340.2099999999991"/>
    <n v="2319.6651999999999"/>
    <n v="4790.0973000000004"/>
    <n v="-2470.4322000000002"/>
    <n v="8589.280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35413.26"/>
    <n v="22401.86"/>
    <n v="2446.6717"/>
    <n v="6659.1313"/>
    <n v="4212.4596"/>
    <n v="19441.92"/>
    <x v="0"/>
  </r>
  <r>
    <x v="1"/>
    <x v="1"/>
    <n v="540280.14"/>
    <n v="59512.07"/>
    <n v="2921.2295"/>
    <n v="3282.8351"/>
    <n v="361.6056"/>
    <n v="198678.01"/>
    <x v="1"/>
  </r>
  <r>
    <x v="2"/>
    <x v="2"/>
    <n v="4813.76"/>
    <n v="3046.77"/>
    <n v="1687.6695"/>
    <n v="4597.6695"/>
    <n v="2910"/>
    <n v="1773.59"/>
    <x v="2"/>
  </r>
  <r>
    <x v="3"/>
    <x v="2"/>
    <n v="58.08"/>
    <n v="41.31"/>
    <n v="19.7294"/>
    <n v="68.3294"/>
    <n v="48.6"/>
    <n v="28.12"/>
    <x v="3"/>
  </r>
  <r>
    <x v="4"/>
    <x v="0"/>
    <n v="235503.03"/>
    <n v="84647.1"/>
    <n v="6187.0321"/>
    <n v="9658.6513"/>
    <n v="3471.6191"/>
    <n v="158140.02"/>
    <x v="0"/>
  </r>
  <r>
    <x v="5"/>
    <x v="0"/>
    <n v="232174.81"/>
    <n v="6490.38"/>
    <n v="4793.0771"/>
    <n v="4930.9195"/>
    <n v="137.8424"/>
    <n v="101776.82"/>
    <x v="0"/>
  </r>
  <r>
    <x v="6"/>
    <x v="2"/>
    <n v="2348.66"/>
    <n v="785.91"/>
    <n v="2604.2645"/>
    <n v="3751.2538"/>
    <n v="1255.2468"/>
    <n v="971.82"/>
    <x v="1"/>
  </r>
  <r>
    <x v="7"/>
    <x v="0"/>
    <n v="23191.2"/>
    <n v="15950.68"/>
    <n v="3486.7187"/>
    <n v="11167.8706"/>
    <n v="7681.1519"/>
    <n v="16065.63"/>
    <x v="0"/>
  </r>
  <r>
    <x v="8"/>
    <x v="3"/>
    <n v="18139.97"/>
    <n v="7032.89"/>
    <n v="3308.8298"/>
    <n v="5403.9472"/>
    <n v="2095.1174"/>
    <n v="8669.51"/>
    <x v="0"/>
  </r>
  <r>
    <x v="9"/>
    <x v="3"/>
    <n v="510467.72"/>
    <n v="399146.61"/>
    <n v="3877.4603"/>
    <n v="17780.2604"/>
    <n v="13902.8001"/>
    <n v="132958.72"/>
    <x v="0"/>
  </r>
  <r>
    <x v="10"/>
    <x v="4"/>
    <n v="299568.69"/>
    <n v="13350.23"/>
    <n v="2711.0028"/>
    <n v="2837.4535"/>
    <n v="126.4507"/>
    <n v="108806.95"/>
    <x v="1"/>
  </r>
  <r>
    <x v="11"/>
    <x v="3"/>
    <n v="189506"/>
    <n v="48249"/>
    <n v="3026.8687"/>
    <n v="4060.7529"/>
    <n v="1033.8842"/>
    <n v="95208"/>
    <x v="1"/>
  </r>
  <r>
    <x v="12"/>
    <x v="3"/>
    <n v="88420.94"/>
    <n v="13907.25"/>
    <n v="4130.6767"/>
    <n v="4901.627"/>
    <n v="770.9503"/>
    <n v="44988.87"/>
    <x v="4"/>
  </r>
  <r>
    <x v="13"/>
    <x v="3"/>
    <n v="8372.61"/>
    <n v="3031.61"/>
    <n v="2983.9656"/>
    <n v="4677.6971"/>
    <n v="1693.7315"/>
    <n v="4193.05"/>
    <x v="4"/>
  </r>
  <r>
    <x v="14"/>
    <x v="0"/>
    <n v="16581.87"/>
    <n v="2193.29"/>
    <n v="4683.0203"/>
    <n v="5396.8657"/>
    <n v="713.8454"/>
    <n v="8749.16"/>
    <x v="4"/>
  </r>
  <r>
    <x v="15"/>
    <x v="1"/>
    <n v="324817.95"/>
    <n v="4349.01"/>
    <n v="3243.3961"/>
    <n v="3287.4115"/>
    <n v="44.0154"/>
    <n v="113881.93"/>
    <x v="1"/>
  </r>
  <r>
    <x v="16"/>
    <x v="1"/>
    <n v="259023"/>
    <n v="75502.87"/>
    <n v="3314.235"/>
    <n v="4677.7599"/>
    <n v="1363.5248"/>
    <n v="75634"/>
    <x v="1"/>
  </r>
  <r>
    <x v="17"/>
    <x v="4"/>
    <n v="764967"/>
    <n v="39101"/>
    <n v="3481.6122"/>
    <n v="3669.1599"/>
    <n v="187.5477"/>
    <n v="306236"/>
    <x v="1"/>
  </r>
  <r>
    <x v="18"/>
    <x v="2"/>
    <n v="1360.98"/>
    <n v="181.03"/>
    <n v="5225.6422"/>
    <n v="6027.3694"/>
    <n v="801.7272"/>
    <n v="768.54"/>
    <x v="3"/>
  </r>
  <r>
    <x v="19"/>
    <x v="0"/>
    <n v="159599.32"/>
    <n v="21947.5"/>
    <n v="3916.4823"/>
    <n v="4540.9346"/>
    <n v="624.4523"/>
    <n v="81247.28"/>
    <x v="0"/>
  </r>
  <r>
    <x v="20"/>
    <x v="2"/>
    <n v="2383.36"/>
    <n v="2151.91"/>
    <n v="3560.7692"/>
    <n v="36667.0769"/>
    <n v="33106.3077"/>
    <n v="2171.62"/>
    <x v="3"/>
  </r>
  <r>
    <x v="21"/>
    <x v="2"/>
    <n v="5375.25"/>
    <n v="3950.25"/>
    <n v="2371.0483"/>
    <n v="8943.8436"/>
    <n v="6572.7953"/>
    <n v="3655.8"/>
    <x v="3"/>
  </r>
  <r>
    <x v="22"/>
    <x v="4"/>
    <n v="13824.05"/>
    <n v="4375.4"/>
    <n v="3848.267"/>
    <n v="5630.2896"/>
    <n v="1782.0226"/>
    <n v="6043.74"/>
    <x v="0"/>
  </r>
  <r>
    <x v="23"/>
    <x v="0"/>
    <n v="18110.4"/>
    <n v="9340.21"/>
    <n v="2319.6652"/>
    <n v="4790.0973"/>
    <n v="2470.4322"/>
    <n v="8589.2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1">
  <location ref="D3:E9" firstHeaderRow="1" firstDataRow="1" firstDataCol="1"/>
  <pivotFields count="9">
    <pivotField showAll="0">
      <items count="25">
        <item x="0"/>
        <item x="2"/>
        <item x="1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Revenue_14_15" fld="2" baseField="8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1">
  <location ref="A3:B9" firstHeaderRow="1" firstDataRow="1" firstDataCol="1"/>
  <pivotFields count="9"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Revenue_14_15" fld="2" baseField="1" baseItem="3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4">
  <location ref="M3:N9" firstHeaderRow="1" firstDataRow="1" firstDataCol="1"/>
  <pivotFields count="9">
    <pivotField showAll="0">
      <items count="25">
        <item x="0"/>
        <item x="2"/>
        <item x="1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aff _Costs_14_15" fld="7" baseField="1" baseItem="2" numFmtId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J3:L20" firstHeaderRow="1" firstDataRow="1" firstDataCol="0"/>
  <pivotFields count="9">
    <pivotField showAll="0"/>
    <pivotField showAll="0">
      <items count="6">
        <item x="0"/>
        <item x="2"/>
        <item x="3"/>
        <item x="1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>
      <items count="6">
        <item x="1"/>
        <item x="2"/>
        <item x="3"/>
        <item x="4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9">
  <location ref="G3:H9" firstHeaderRow="1" firstDataRow="1" firstDataCol="1"/>
  <pivotFields count="9">
    <pivotField showAll="0">
      <items count="25">
        <item sd="0" x="0"/>
        <item sd="0" x="2"/>
        <item sd="0" x="1"/>
        <item sd="0" x="3"/>
        <item sd="0" x="5"/>
        <item sd="0" x="4"/>
        <item sd="0" x="6"/>
        <item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_Profit_14_15" fld="3" baseField="8" baseItem="3" numFmtId="168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RMT_Name" sourceName="SRMT_Name">
  <pivotTables>
    <pivotTable tabId="10" name="PivotTable14"/>
  </pivotTables>
  <data>
    <tabular pivotCacheId="1">
      <items count="24">
        <i x="0" s="1"/>
        <i x="2" s="1"/>
        <i x="1" s="1"/>
        <i x="3" s="1"/>
        <i x="5" s="1"/>
        <i x="4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0" name="PivotTable14"/>
  </pivotTables>
  <data>
    <tabular pivotCacheId="1">
      <items count="5">
        <i x="0" s="1"/>
        <i x="2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de_of_Transport" sourceName="Mode of Transport">
  <pivotTables>
    <pivotTable tabId="10" name="PivotTable14"/>
  </pivotTables>
  <data>
    <tabular pivotCacheId="1">
      <items count="5">
        <i x="1" s="1"/>
        <i x="2" s="1"/>
        <i x="3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RMT_Name" cache="Slicer_SRMT_Name" caption="SRMT_Name" startItem="16" showCaption="0" rowHeight="225425"/>
  <slicer name="Region" cache="Slicer_Region" caption="Region" columnCount="2" showCaption="0" rowHeight="216000"/>
  <slicer name="Mode of Transport" cache="Slicer_Mode_of_Transport" caption="Mode of Transport" columnCount="2" showCaption="0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RMT_Name 1" cache="Slicer_SRMT_Name" caption="SRMT_Name" columnCount="2" showCaption="0" style="SlicerStyleLight4" rowHeight="225425"/>
  <slicer name="Region 1" cache="Slicer_Region" caption="Region" columnCount="2" showCaption="0" style="SlicerStyleLight4" rowHeight="216000"/>
  <slicer name="Mode of Transport 1" cache="Slicer_Mode_of_Transport" caption="Mode of Transport" columnCount="2" showCaption="0" style="SlicerStyleLight4" rowHeight="432000"/>
</slicers>
</file>

<file path=xl/tables/table1.xml><?xml version="1.0" encoding="utf-8"?>
<table xmlns="http://schemas.openxmlformats.org/spreadsheetml/2006/main" id="3" name="Table24" displayName="Table24" ref="A1:I25" totalsRowShown="0">
  <autoFilter ref="A1:I25"/>
  <tableColumns count="9">
    <tableColumn id="1" name="SRMT_Name" dataDxfId="8"/>
    <tableColumn id="2" name="Region" dataDxfId="7">
      <calculatedColumnFormula>IF(OR(ISNUMBER(SEARCH("Delhi",A2)),ISNUMBER(SEARCH("Haryana",A2)),ISNUMBER(SEARCH("Himachal",A2)),ISNUMBER(SEARCH("J&amp;K",A2)),ISNUMBER(SEARCH("Chandigarh",A2))),"North",IF(OR(ISNUMBER(SEARCH("Maharashtra",A2)),ISNUMBER(SEARCH("Gujarat",A2)),ISNUMBER(SEARCH("Goa",A2)),ISNUMBER(SEARCH("Mumbai",A2))),"West",IF(OR(ISNUMBER(SEARCH("Tamil",A2)),ISNUMBER(SEARCH("Kerala",A2)),ISNUMBER(SEARCH("Karnataka",A2)),ISNUMBER(SEARCH("Andhra",A2)),ISNUMBER(SEARCH("Telangana",A2))),"South",IF(OR(ISNUMBER(SEARCH("West Bengal",A2)),ISNUMBER(SEARCH("Bihar",A2)),ISNUMBER(SEARCH("Odisha",A2)),ISNUMBER(SEARCH("Assam",A2)),ISNUMBER(SEARCH("Arunachal",A2)),ISNUMBER(SEARCH("Nagaland",A2)),ISNUMBER(SEARCH("Meghalaya",A2)),ISNUMBER(SEARCH("Mizoram",A2)),ISNUMBER(SEARCH("Tripura",A2)),ISNUMBER(SEARCH("Andaman",A2))),"East","Central"))))</calculatedColumnFormula>
    </tableColumn>
    <tableColumn id="3" name="Total_Revenue_14_15" dataDxfId="6"/>
    <tableColumn id="4" name="Net_Profit_14_15" dataDxfId="5"/>
    <tableColumn id="5" name="Revenue_per_Km_14_15" dataDxfId="4"/>
    <tableColumn id="6" name="Cost_per_Km_14_15" dataDxfId="3"/>
    <tableColumn id="7" name="Profit_per_Km_14_15" dataDxfId="2"/>
    <tableColumn id="8" name="Staff_per_Region" dataDxfId="1"/>
    <tableColumn id="9" name="Mode of Transp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microsoft.com/office/2007/relationships/slicer" Target="../slicers/slicer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ColWidth="9" defaultRowHeight="15"/>
  <sheetData>
    <row r="3" spans="1:3">
      <c r="A3" s="31"/>
      <c r="B3" s="32"/>
      <c r="C3" s="33"/>
    </row>
    <row r="4" spans="1:3">
      <c r="A4" s="34"/>
      <c r="B4" s="35"/>
      <c r="C4" s="36"/>
    </row>
    <row r="5" spans="1:3">
      <c r="A5" s="34"/>
      <c r="B5" s="35"/>
      <c r="C5" s="36"/>
    </row>
    <row r="6" spans="1:3">
      <c r="A6" s="34"/>
      <c r="B6" s="35"/>
      <c r="C6" s="36"/>
    </row>
    <row r="7" spans="1:3">
      <c r="A7" s="34"/>
      <c r="B7" s="35"/>
      <c r="C7" s="36"/>
    </row>
    <row r="8" spans="1:3">
      <c r="A8" s="34"/>
      <c r="B8" s="35"/>
      <c r="C8" s="36"/>
    </row>
    <row r="9" spans="1:3">
      <c r="A9" s="34"/>
      <c r="B9" s="35"/>
      <c r="C9" s="36"/>
    </row>
    <row r="10" spans="1:3">
      <c r="A10" s="34"/>
      <c r="B10" s="35"/>
      <c r="C10" s="36"/>
    </row>
    <row r="11" spans="1:3">
      <c r="A11" s="34"/>
      <c r="B11" s="35"/>
      <c r="C11" s="36"/>
    </row>
    <row r="12" spans="1:3">
      <c r="A12" s="34"/>
      <c r="B12" s="35"/>
      <c r="C12" s="36"/>
    </row>
    <row r="13" spans="1:3">
      <c r="A13" s="34"/>
      <c r="B13" s="35"/>
      <c r="C13" s="36"/>
    </row>
    <row r="14" spans="1:3">
      <c r="A14" s="34"/>
      <c r="B14" s="35"/>
      <c r="C14" s="36"/>
    </row>
    <row r="15" spans="1:3">
      <c r="A15" s="34"/>
      <c r="B15" s="35"/>
      <c r="C15" s="36"/>
    </row>
    <row r="16" spans="1:3">
      <c r="A16" s="34"/>
      <c r="B16" s="35"/>
      <c r="C16" s="36"/>
    </row>
    <row r="17" spans="1:3">
      <c r="A17" s="34"/>
      <c r="B17" s="35"/>
      <c r="C17" s="36"/>
    </row>
    <row r="18" spans="1:3">
      <c r="A18" s="34"/>
      <c r="B18" s="35"/>
      <c r="C18" s="36"/>
    </row>
    <row r="19" spans="1:3">
      <c r="A19" s="34"/>
      <c r="B19" s="35"/>
      <c r="C19" s="36"/>
    </row>
    <row r="20" spans="1:3">
      <c r="A20" s="38"/>
      <c r="B20" s="39"/>
      <c r="C20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0"/>
  <sheetViews>
    <sheetView topLeftCell="B1" workbookViewId="0">
      <selection activeCell="I1" sqref="I1"/>
    </sheetView>
  </sheetViews>
  <sheetFormatPr defaultColWidth="9" defaultRowHeight="15"/>
  <cols>
    <col min="1" max="1" width="13.140625" customWidth="1"/>
    <col min="2" max="2" width="27.42578125" customWidth="1"/>
    <col min="4" max="4" width="20.28515625"/>
    <col min="5" max="5" width="29.5703125"/>
    <col min="7" max="7" width="13.140625" customWidth="1"/>
    <col min="8" max="8" width="23.28515625" customWidth="1"/>
    <col min="10" max="11" width="23.28515625" customWidth="1"/>
    <col min="13" max="13" width="13.5703125"/>
    <col min="14" max="14" width="26.28515625"/>
    <col min="15" max="15" width="5.5703125"/>
    <col min="16" max="18" width="7.5703125"/>
    <col min="19" max="19" width="12.140625"/>
  </cols>
  <sheetData>
    <row r="3" spans="1:14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2</v>
      </c>
      <c r="J3" s="31"/>
      <c r="K3" s="32"/>
      <c r="L3" s="33"/>
      <c r="M3" t="s">
        <v>0</v>
      </c>
      <c r="N3" t="s">
        <v>3</v>
      </c>
    </row>
    <row r="4" spans="1:14">
      <c r="A4" s="27" t="s">
        <v>4</v>
      </c>
      <c r="B4" s="28">
        <v>720573.89</v>
      </c>
      <c r="D4" s="27" t="s">
        <v>5</v>
      </c>
      <c r="E4" s="29">
        <v>2380511.44</v>
      </c>
      <c r="G4" s="27" t="s">
        <v>4</v>
      </c>
      <c r="H4" s="30">
        <v>162971.01999999999</v>
      </c>
      <c r="J4" s="34"/>
      <c r="K4" s="35"/>
      <c r="L4" s="36"/>
      <c r="M4" s="37" t="s">
        <v>4</v>
      </c>
      <c r="N4" s="28">
        <v>394010.11</v>
      </c>
    </row>
    <row r="5" spans="1:14">
      <c r="A5" s="27" t="s">
        <v>6</v>
      </c>
      <c r="B5" s="28">
        <v>16340.09</v>
      </c>
      <c r="D5" s="27" t="s">
        <v>7</v>
      </c>
      <c r="E5" s="29">
        <v>4813.76</v>
      </c>
      <c r="G5" s="27" t="s">
        <v>6</v>
      </c>
      <c r="H5" s="30">
        <v>10157.18</v>
      </c>
      <c r="J5" s="34"/>
      <c r="K5" s="35"/>
      <c r="L5" s="36"/>
      <c r="M5" s="37" t="s">
        <v>6</v>
      </c>
      <c r="N5" s="28">
        <v>9369.49</v>
      </c>
    </row>
    <row r="6" spans="1:14">
      <c r="A6" s="27" t="s">
        <v>8</v>
      </c>
      <c r="B6" s="28">
        <v>814907.24</v>
      </c>
      <c r="D6" s="27" t="s">
        <v>9</v>
      </c>
      <c r="E6" s="29">
        <v>9177.67</v>
      </c>
      <c r="G6" s="27" t="s">
        <v>8</v>
      </c>
      <c r="H6" s="30">
        <v>471367.36</v>
      </c>
      <c r="J6" s="34"/>
      <c r="K6" s="35"/>
      <c r="L6" s="36"/>
      <c r="M6" s="37" t="s">
        <v>8</v>
      </c>
      <c r="N6" s="28">
        <v>286018.15000000002</v>
      </c>
    </row>
    <row r="7" spans="1:14">
      <c r="A7" s="27" t="s">
        <v>10</v>
      </c>
      <c r="B7" s="28">
        <v>1124121.0900000001</v>
      </c>
      <c r="D7" s="27" t="s">
        <v>11</v>
      </c>
      <c r="E7" s="29">
        <v>131485.82</v>
      </c>
      <c r="G7" s="27" t="s">
        <v>10</v>
      </c>
      <c r="H7" s="30">
        <v>139363.95000000001</v>
      </c>
      <c r="J7" s="34"/>
      <c r="K7" s="35"/>
      <c r="L7" s="36"/>
      <c r="M7" s="37" t="s">
        <v>10</v>
      </c>
      <c r="N7" s="28">
        <v>388193.94</v>
      </c>
    </row>
    <row r="8" spans="1:14">
      <c r="A8" s="27" t="s">
        <v>12</v>
      </c>
      <c r="B8" s="28">
        <v>1078359.74</v>
      </c>
      <c r="D8" s="27" t="s">
        <v>13</v>
      </c>
      <c r="E8" s="29">
        <v>1228313.3600000001</v>
      </c>
      <c r="G8" s="27" t="s">
        <v>12</v>
      </c>
      <c r="H8" s="30">
        <v>56826.63</v>
      </c>
      <c r="J8" s="34"/>
      <c r="K8" s="35"/>
      <c r="L8" s="36"/>
      <c r="M8" s="37" t="s">
        <v>12</v>
      </c>
      <c r="N8" s="28">
        <v>421086.69</v>
      </c>
    </row>
    <row r="9" spans="1:14">
      <c r="A9" s="27" t="s">
        <v>14</v>
      </c>
      <c r="B9" s="28">
        <v>3754302.05</v>
      </c>
      <c r="D9" s="27" t="s">
        <v>14</v>
      </c>
      <c r="E9" s="29">
        <v>3754302.05</v>
      </c>
      <c r="G9" s="27" t="s">
        <v>14</v>
      </c>
      <c r="H9" s="30">
        <v>840686.14</v>
      </c>
      <c r="J9" s="34"/>
      <c r="K9" s="35"/>
      <c r="L9" s="36"/>
      <c r="M9" s="37" t="s">
        <v>14</v>
      </c>
      <c r="N9" s="28">
        <v>1498678.38</v>
      </c>
    </row>
    <row r="10" spans="1:14">
      <c r="J10" s="34"/>
      <c r="K10" s="35"/>
      <c r="L10" s="36"/>
    </row>
    <row r="11" spans="1:14">
      <c r="J11" s="34"/>
      <c r="K11" s="35"/>
      <c r="L11" s="36"/>
    </row>
    <row r="12" spans="1:14">
      <c r="J12" s="34"/>
      <c r="K12" s="35"/>
      <c r="L12" s="36"/>
    </row>
    <row r="13" spans="1:14">
      <c r="J13" s="34"/>
      <c r="K13" s="35"/>
      <c r="L13" s="36"/>
    </row>
    <row r="14" spans="1:14">
      <c r="J14" s="34"/>
      <c r="K14" s="35"/>
      <c r="L14" s="36"/>
    </row>
    <row r="15" spans="1:14">
      <c r="J15" s="34"/>
      <c r="K15" s="35"/>
      <c r="L15" s="36"/>
    </row>
    <row r="16" spans="1:14">
      <c r="J16" s="34"/>
      <c r="K16" s="35"/>
      <c r="L16" s="36"/>
    </row>
    <row r="17" spans="10:12">
      <c r="J17" s="34"/>
      <c r="K17" s="35"/>
      <c r="L17" s="36"/>
    </row>
    <row r="18" spans="10:12">
      <c r="J18" s="34"/>
      <c r="K18" s="35"/>
      <c r="L18" s="36"/>
    </row>
    <row r="19" spans="10:12">
      <c r="J19" s="34"/>
      <c r="K19" s="35"/>
      <c r="L19" s="36"/>
    </row>
    <row r="20" spans="10:12">
      <c r="J20" s="38"/>
      <c r="K20" s="39"/>
      <c r="L20" s="40"/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E15" workbookViewId="0">
      <selection activeCell="L20" sqref="L20"/>
    </sheetView>
  </sheetViews>
  <sheetFormatPr defaultColWidth="9" defaultRowHeight="15"/>
  <cols>
    <col min="1" max="1" width="30.28515625" customWidth="1"/>
    <col min="2" max="2" width="21.42578125" customWidth="1"/>
    <col min="3" max="3" width="22.5703125" customWidth="1"/>
    <col min="4" max="4" width="26" customWidth="1"/>
    <col min="5" max="5" width="22.42578125" customWidth="1"/>
    <col min="6" max="6" width="17.140625" customWidth="1"/>
    <col min="7" max="7" width="15.42578125" customWidth="1"/>
    <col min="8" max="8" width="18.42578125" customWidth="1"/>
    <col min="9" max="9" width="16.42578125" customWidth="1"/>
    <col min="12" max="12" width="13.7109375" customWidth="1"/>
  </cols>
  <sheetData>
    <row r="1" spans="1:12" ht="28.5">
      <c r="A1" s="1" t="s">
        <v>15</v>
      </c>
      <c r="B1" s="2" t="s">
        <v>16</v>
      </c>
      <c r="C1" s="3" t="s">
        <v>17</v>
      </c>
      <c r="D1" s="4" t="s">
        <v>18</v>
      </c>
      <c r="E1" s="3" t="s">
        <v>19</v>
      </c>
      <c r="F1" s="3" t="s">
        <v>20</v>
      </c>
      <c r="G1" s="3" t="s">
        <v>21</v>
      </c>
      <c r="H1" s="5" t="s">
        <v>22</v>
      </c>
      <c r="I1" s="13" t="s">
        <v>23</v>
      </c>
      <c r="J1" s="14"/>
      <c r="L1" s="15" t="s">
        <v>24</v>
      </c>
    </row>
    <row r="2" spans="1:12">
      <c r="A2" s="6" t="s">
        <v>25</v>
      </c>
      <c r="B2" s="7" t="str">
        <f>IF(OR(ISNUMBER(SEARCH("Delhi",A2)),ISNUMBER(SEARCH("Haryana",A2)),ISNUMBER(SEARCH("Himachal",A2)),ISNUMBER(SEARCH("J&amp;K",A2)),ISNUMBER(SEARCH("Chandigarh",A2))),"North",IF(OR(ISNUMBER(SEARCH("Maharashtra",A2)),ISNUMBER(SEARCH("Gujarat",A2)),ISNUMBER(SEARCH("Goa",A2)),ISNUMBER(SEARCH("Mumbai",A2))),"West",IF(OR(ISNUMBER(SEARCH("Tamil",A2)),ISNUMBER(SEARCH("Kerala",A2)),ISNUMBER(SEARCH("Karnataka",A2)),ISNUMBER(SEARCH("Andhra",A2)),ISNUMBER(SEARCH("Telangana",A2))),"South",IF(OR(ISNUMBER(SEARCH("West Bengal",A2)),ISNUMBER(SEARCH("Bihar",A2)),ISNUMBER(SEARCH("Odisha",A2)),ISNUMBER(SEARCH("Assam",A2)),ISNUMBER(SEARCH("Arunachal",A2)),ISNUMBER(SEARCH("Nagaland",A2)),ISNUMBER(SEARCH("Meghalaya",A2)),ISNUMBER(SEARCH("Mizoram",A2)),ISNUMBER(SEARCH("Tripura",A2)),ISNUMBER(SEARCH("Andaman",A2))),"East","Central"))))</f>
        <v>Central</v>
      </c>
      <c r="C2" s="8">
        <f>ABS(35413.26)</f>
        <v>35413.26</v>
      </c>
      <c r="D2" s="8">
        <v>22401.86</v>
      </c>
      <c r="E2" s="8">
        <v>2446.6716999999999</v>
      </c>
      <c r="F2" s="8">
        <v>6659.1313</v>
      </c>
      <c r="G2" s="8">
        <v>4212.4596000000001</v>
      </c>
      <c r="H2" s="9">
        <v>19441.919999999998</v>
      </c>
      <c r="I2" s="16" t="s">
        <v>13</v>
      </c>
      <c r="J2" s="14"/>
      <c r="L2" s="17">
        <f>ABS(SUM(C2:C25))</f>
        <v>3754302.05</v>
      </c>
    </row>
    <row r="3" spans="1:12">
      <c r="A3" s="6" t="s">
        <v>26</v>
      </c>
      <c r="B3" s="7" t="str">
        <f t="shared" ref="B3:B25" si="0">IF(OR(ISNUMBER(SEARCH("Delhi",A3)),ISNUMBER(SEARCH("Haryana",A3)),ISNUMBER(SEARCH("Himachal",A3)),ISNUMBER(SEARCH("J&amp;K",A3)),ISNUMBER(SEARCH("Chandigarh",A3))),"North",IF(OR(ISNUMBER(SEARCH("Maharashtra",A3)),ISNUMBER(SEARCH("Gujarat",A3)),ISNUMBER(SEARCH("Goa",A3)),ISNUMBER(SEARCH("Mumbai",A3))),"West",IF(OR(ISNUMBER(SEARCH("Tamil",A3)),ISNUMBER(SEARCH("Kerala",A3)),ISNUMBER(SEARCH("Karnataka",A3)),ISNUMBER(SEARCH("Andhra",A3)),ISNUMBER(SEARCH("Telangana",A3))),"South",IF(OR(ISNUMBER(SEARCH("West Bengal",A3)),ISNUMBER(SEARCH("Bihar",A3)),ISNUMBER(SEARCH("Odisha",A3)),ISNUMBER(SEARCH("Assam",A3)),ISNUMBER(SEARCH("Arunachal",A3)),ISNUMBER(SEARCH("Nagaland",A3)),ISNUMBER(SEARCH("Meghalaya",A3)),ISNUMBER(SEARCH("Mizoram",A3)),ISNUMBER(SEARCH("Tripura",A3)),ISNUMBER(SEARCH("Andaman",A3))),"East","Central"))))</f>
        <v>South</v>
      </c>
      <c r="C3" s="8">
        <v>540280.14</v>
      </c>
      <c r="D3" s="8">
        <v>59512.07</v>
      </c>
      <c r="E3" s="8">
        <v>2921.2294999999999</v>
      </c>
      <c r="F3" s="8">
        <v>3282.8350999999998</v>
      </c>
      <c r="G3" s="8">
        <v>361.60559999999998</v>
      </c>
      <c r="H3" s="9">
        <v>198678.01</v>
      </c>
      <c r="I3" s="7" t="s">
        <v>5</v>
      </c>
      <c r="J3" s="14"/>
      <c r="L3" s="18"/>
    </row>
    <row r="4" spans="1:12">
      <c r="A4" s="6" t="s">
        <v>27</v>
      </c>
      <c r="B4" s="7" t="str">
        <f t="shared" si="0"/>
        <v>East</v>
      </c>
      <c r="C4" s="8">
        <v>4813.76</v>
      </c>
      <c r="D4" s="8">
        <v>3046.77</v>
      </c>
      <c r="E4" s="8">
        <v>1687.6695</v>
      </c>
      <c r="F4" s="8">
        <v>4597.6695</v>
      </c>
      <c r="G4" s="8">
        <v>2910</v>
      </c>
      <c r="H4" s="9">
        <v>1773.59</v>
      </c>
      <c r="I4" s="7" t="s">
        <v>7</v>
      </c>
      <c r="J4" s="14"/>
      <c r="L4" s="19" t="s">
        <v>28</v>
      </c>
    </row>
    <row r="5" spans="1:12">
      <c r="A5" s="6" t="s">
        <v>29</v>
      </c>
      <c r="B5" s="7" t="str">
        <f t="shared" si="0"/>
        <v>East</v>
      </c>
      <c r="C5" s="8">
        <v>58.08</v>
      </c>
      <c r="D5" s="8">
        <v>41.31</v>
      </c>
      <c r="E5" s="8">
        <v>19.729399999999998</v>
      </c>
      <c r="F5" s="8">
        <v>68.329400000000007</v>
      </c>
      <c r="G5" s="8">
        <v>48.6</v>
      </c>
      <c r="H5" s="9">
        <v>28.12</v>
      </c>
      <c r="I5" s="7" t="s">
        <v>9</v>
      </c>
      <c r="J5" s="14"/>
      <c r="L5" s="20">
        <f>ABS(SUM(D2:D25))</f>
        <v>840686.14</v>
      </c>
    </row>
    <row r="6" spans="1:12">
      <c r="A6" s="6" t="s">
        <v>30</v>
      </c>
      <c r="B6" s="7" t="str">
        <f t="shared" si="0"/>
        <v>Central</v>
      </c>
      <c r="C6" s="8">
        <v>235503.03</v>
      </c>
      <c r="D6" s="8">
        <v>84647.1</v>
      </c>
      <c r="E6" s="8">
        <v>6187.0321000000004</v>
      </c>
      <c r="F6" s="8">
        <v>9658.6512999999995</v>
      </c>
      <c r="G6" s="8">
        <v>3471.6190999999999</v>
      </c>
      <c r="H6" s="9">
        <v>158140.01999999999</v>
      </c>
      <c r="I6" s="7" t="s">
        <v>13</v>
      </c>
      <c r="J6" s="14"/>
      <c r="L6" s="18"/>
    </row>
    <row r="7" spans="1:12" ht="42.75">
      <c r="A7" s="6" t="s">
        <v>31</v>
      </c>
      <c r="B7" s="7" t="str">
        <f t="shared" si="0"/>
        <v>Central</v>
      </c>
      <c r="C7" s="8">
        <v>232174.81</v>
      </c>
      <c r="D7" s="8">
        <v>6490.38</v>
      </c>
      <c r="E7" s="8">
        <v>4793.0771000000004</v>
      </c>
      <c r="F7" s="8">
        <v>4930.9195</v>
      </c>
      <c r="G7" s="8">
        <v>137.8424</v>
      </c>
      <c r="H7" s="9">
        <v>101776.82</v>
      </c>
      <c r="I7" s="7" t="s">
        <v>13</v>
      </c>
      <c r="J7" s="14"/>
      <c r="L7" s="19" t="s">
        <v>32</v>
      </c>
    </row>
    <row r="8" spans="1:12">
      <c r="A8" s="6" t="s">
        <v>33</v>
      </c>
      <c r="B8" s="7" t="str">
        <f t="shared" si="0"/>
        <v>East</v>
      </c>
      <c r="C8" s="8">
        <v>2348.66</v>
      </c>
      <c r="D8" s="8">
        <v>785.91</v>
      </c>
      <c r="E8" s="8">
        <v>2604.2645000000002</v>
      </c>
      <c r="F8" s="8">
        <v>3751.2538</v>
      </c>
      <c r="G8" s="8">
        <v>1255.2467999999999</v>
      </c>
      <c r="H8" s="9">
        <v>971.82</v>
      </c>
      <c r="I8" s="7" t="s">
        <v>5</v>
      </c>
      <c r="J8" s="14"/>
      <c r="L8" s="21">
        <f>SUM(C2:C25)</f>
        <v>3754302.05</v>
      </c>
    </row>
    <row r="9" spans="1:12">
      <c r="A9" s="6" t="s">
        <v>34</v>
      </c>
      <c r="B9" s="7" t="str">
        <f t="shared" si="0"/>
        <v>Central</v>
      </c>
      <c r="C9" s="8">
        <v>23191.200000000001</v>
      </c>
      <c r="D9" s="8">
        <v>15950.68</v>
      </c>
      <c r="E9" s="8">
        <v>3486.7186999999999</v>
      </c>
      <c r="F9" s="8">
        <v>11167.8706</v>
      </c>
      <c r="G9" s="8">
        <v>7681.1518999999998</v>
      </c>
      <c r="H9" s="9">
        <v>16065.63</v>
      </c>
      <c r="I9" s="7" t="s">
        <v>13</v>
      </c>
      <c r="J9" s="14"/>
      <c r="L9" s="22"/>
    </row>
    <row r="10" spans="1:12" ht="28.5">
      <c r="A10" s="6" t="s">
        <v>35</v>
      </c>
      <c r="B10" s="7" t="str">
        <f t="shared" si="0"/>
        <v>North</v>
      </c>
      <c r="C10" s="8">
        <v>18139.97</v>
      </c>
      <c r="D10" s="8">
        <v>7032.89</v>
      </c>
      <c r="E10" s="8">
        <v>3308.8298</v>
      </c>
      <c r="F10" s="8">
        <v>5403.9471999999996</v>
      </c>
      <c r="G10" s="8">
        <v>2095.1174000000001</v>
      </c>
      <c r="H10" s="9">
        <v>8669.51</v>
      </c>
      <c r="I10" s="7" t="s">
        <v>13</v>
      </c>
      <c r="J10" s="14"/>
      <c r="L10" s="19" t="s">
        <v>36</v>
      </c>
    </row>
    <row r="11" spans="1:12">
      <c r="A11" s="6" t="s">
        <v>37</v>
      </c>
      <c r="B11" s="7" t="str">
        <f t="shared" si="0"/>
        <v>North</v>
      </c>
      <c r="C11" s="8">
        <v>510467.72</v>
      </c>
      <c r="D11" s="8">
        <v>399146.61</v>
      </c>
      <c r="E11" s="8">
        <v>3877.4603000000002</v>
      </c>
      <c r="F11" s="8">
        <v>17780.260399999999</v>
      </c>
      <c r="G11" s="8">
        <v>13902.8001</v>
      </c>
      <c r="H11" s="9">
        <v>132958.72</v>
      </c>
      <c r="I11" s="7" t="s">
        <v>13</v>
      </c>
      <c r="J11" s="14"/>
      <c r="L11" s="20">
        <f>ABS(AVERAGE(D2:D25))</f>
        <v>35028.589166666701</v>
      </c>
    </row>
    <row r="12" spans="1:12">
      <c r="A12" s="6" t="s">
        <v>38</v>
      </c>
      <c r="B12" s="7" t="str">
        <f t="shared" si="0"/>
        <v>West</v>
      </c>
      <c r="C12" s="8">
        <v>299568.69</v>
      </c>
      <c r="D12" s="8">
        <v>13350.23</v>
      </c>
      <c r="E12" s="8">
        <v>2711.0028000000002</v>
      </c>
      <c r="F12" s="8">
        <v>2837.4535000000001</v>
      </c>
      <c r="G12" s="8">
        <v>126.4507</v>
      </c>
      <c r="H12" s="9">
        <v>108806.95</v>
      </c>
      <c r="I12" s="7" t="s">
        <v>5</v>
      </c>
      <c r="J12" s="14"/>
      <c r="L12" s="23"/>
    </row>
    <row r="13" spans="1:12">
      <c r="A13" s="6" t="s">
        <v>39</v>
      </c>
      <c r="B13" s="7" t="str">
        <f t="shared" si="0"/>
        <v>North</v>
      </c>
      <c r="C13" s="8">
        <v>189506</v>
      </c>
      <c r="D13" s="8">
        <v>48249</v>
      </c>
      <c r="E13" s="8">
        <v>3026.8687</v>
      </c>
      <c r="F13" s="8">
        <v>4060.7529</v>
      </c>
      <c r="G13" s="8">
        <v>1033.8842</v>
      </c>
      <c r="H13" s="9">
        <v>95208</v>
      </c>
      <c r="I13" s="7" t="s">
        <v>5</v>
      </c>
      <c r="J13" s="14"/>
      <c r="L13" s="19" t="s">
        <v>40</v>
      </c>
    </row>
    <row r="14" spans="1:12">
      <c r="A14" s="6" t="s">
        <v>41</v>
      </c>
      <c r="B14" s="7" t="str">
        <f t="shared" si="0"/>
        <v>North</v>
      </c>
      <c r="C14" s="8">
        <v>88420.94</v>
      </c>
      <c r="D14" s="8">
        <v>13907.25</v>
      </c>
      <c r="E14" s="8">
        <v>4130.6767</v>
      </c>
      <c r="F14" s="8">
        <v>4901.6270000000004</v>
      </c>
      <c r="G14" s="8">
        <v>770.95029999999997</v>
      </c>
      <c r="H14" s="9">
        <v>44988.87</v>
      </c>
      <c r="I14" s="7" t="s">
        <v>11</v>
      </c>
      <c r="J14" s="14"/>
      <c r="L14" s="20">
        <f>SUM(H2:H25)</f>
        <v>1498678.38</v>
      </c>
    </row>
    <row r="15" spans="1:12">
      <c r="A15" s="6" t="s">
        <v>42</v>
      </c>
      <c r="B15" s="7" t="str">
        <f t="shared" si="0"/>
        <v>North</v>
      </c>
      <c r="C15" s="8">
        <v>8372.61</v>
      </c>
      <c r="D15" s="8">
        <v>3031.61</v>
      </c>
      <c r="E15" s="8">
        <v>2983.9656</v>
      </c>
      <c r="F15" s="8">
        <v>4677.6971000000003</v>
      </c>
      <c r="G15" s="8">
        <v>1693.7315000000001</v>
      </c>
      <c r="H15" s="9">
        <v>4193.05</v>
      </c>
      <c r="I15" s="7" t="s">
        <v>11</v>
      </c>
      <c r="J15" s="14"/>
      <c r="L15" s="24"/>
    </row>
    <row r="16" spans="1:12">
      <c r="A16" s="6" t="s">
        <v>43</v>
      </c>
      <c r="B16" s="7" t="str">
        <f t="shared" si="0"/>
        <v>Central</v>
      </c>
      <c r="C16" s="8">
        <v>16581.87</v>
      </c>
      <c r="D16" s="8">
        <v>2193.29</v>
      </c>
      <c r="E16" s="8">
        <v>4683.0203000000001</v>
      </c>
      <c r="F16" s="8">
        <v>5396.8657000000003</v>
      </c>
      <c r="G16" s="8">
        <v>713.84540000000004</v>
      </c>
      <c r="H16" s="9">
        <v>8749.16</v>
      </c>
      <c r="I16" s="7" t="s">
        <v>11</v>
      </c>
      <c r="J16" s="14"/>
      <c r="L16" s="24"/>
    </row>
    <row r="17" spans="1:12">
      <c r="A17" s="6" t="s">
        <v>44</v>
      </c>
      <c r="B17" s="7" t="str">
        <f t="shared" si="0"/>
        <v>South</v>
      </c>
      <c r="C17" s="8">
        <v>324817.95</v>
      </c>
      <c r="D17" s="8">
        <v>4349.01</v>
      </c>
      <c r="E17" s="8">
        <v>3243.3960999999999</v>
      </c>
      <c r="F17" s="8">
        <v>3287.4115000000002</v>
      </c>
      <c r="G17" s="8">
        <v>44.0154</v>
      </c>
      <c r="H17" s="9">
        <v>113881.93</v>
      </c>
      <c r="I17" s="7" t="s">
        <v>5</v>
      </c>
      <c r="J17" s="14"/>
    </row>
    <row r="18" spans="1:12">
      <c r="A18" s="6" t="s">
        <v>45</v>
      </c>
      <c r="B18" s="7" t="str">
        <f t="shared" si="0"/>
        <v>South</v>
      </c>
      <c r="C18" s="8">
        <v>259023</v>
      </c>
      <c r="D18" s="8">
        <v>75502.87</v>
      </c>
      <c r="E18" s="8">
        <v>3314.2350000000001</v>
      </c>
      <c r="F18" s="8">
        <v>4677.7599</v>
      </c>
      <c r="G18" s="8">
        <v>1363.5247999999999</v>
      </c>
      <c r="H18" s="9">
        <v>75634</v>
      </c>
      <c r="I18" s="7" t="s">
        <v>5</v>
      </c>
      <c r="J18" s="14"/>
      <c r="L18" s="25" t="s">
        <v>46</v>
      </c>
    </row>
    <row r="19" spans="1:12">
      <c r="A19" s="6" t="s">
        <v>47</v>
      </c>
      <c r="B19" s="7" t="str">
        <f t="shared" si="0"/>
        <v>West</v>
      </c>
      <c r="C19" s="8">
        <v>764967</v>
      </c>
      <c r="D19" s="8">
        <v>39101</v>
      </c>
      <c r="E19" s="8">
        <v>3481.6122</v>
      </c>
      <c r="F19" s="8">
        <v>3669.1599000000001</v>
      </c>
      <c r="G19" s="8">
        <v>187.54769999999999</v>
      </c>
      <c r="H19" s="9">
        <v>306236</v>
      </c>
      <c r="I19" s="7" t="s">
        <v>5</v>
      </c>
      <c r="J19" s="14"/>
      <c r="L19">
        <f>COUNTA(A2:A1000)</f>
        <v>24</v>
      </c>
    </row>
    <row r="20" spans="1:12">
      <c r="A20" s="6" t="s">
        <v>48</v>
      </c>
      <c r="B20" s="7" t="str">
        <f t="shared" si="0"/>
        <v>East</v>
      </c>
      <c r="C20" s="8">
        <v>1360.98</v>
      </c>
      <c r="D20" s="8">
        <v>181.03</v>
      </c>
      <c r="E20" s="8">
        <v>5225.6422000000002</v>
      </c>
      <c r="F20" s="8">
        <v>6027.3693999999996</v>
      </c>
      <c r="G20" s="8">
        <v>801.72720000000004</v>
      </c>
      <c r="H20" s="9">
        <v>768.54</v>
      </c>
      <c r="I20" s="7" t="s">
        <v>9</v>
      </c>
      <c r="J20" s="14"/>
    </row>
    <row r="21" spans="1:12">
      <c r="A21" s="6" t="s">
        <v>49</v>
      </c>
      <c r="B21" s="7" t="str">
        <f t="shared" si="0"/>
        <v>Central</v>
      </c>
      <c r="C21" s="8">
        <v>159599.32</v>
      </c>
      <c r="D21" s="8">
        <v>21947.5</v>
      </c>
      <c r="E21" s="8">
        <v>3916.4823000000001</v>
      </c>
      <c r="F21" s="8">
        <v>4540.9345999999996</v>
      </c>
      <c r="G21" s="8">
        <v>624.45230000000004</v>
      </c>
      <c r="H21" s="9">
        <v>81247.28</v>
      </c>
      <c r="I21" s="7" t="s">
        <v>13</v>
      </c>
      <c r="J21" s="14"/>
    </row>
    <row r="22" spans="1:12">
      <c r="A22" s="6" t="s">
        <v>50</v>
      </c>
      <c r="B22" s="7" t="str">
        <f t="shared" si="0"/>
        <v>East</v>
      </c>
      <c r="C22" s="8">
        <v>2383.36</v>
      </c>
      <c r="D22" s="8">
        <v>2151.91</v>
      </c>
      <c r="E22" s="8">
        <v>3560.7692000000002</v>
      </c>
      <c r="F22" s="8">
        <v>36667.0769</v>
      </c>
      <c r="G22" s="8">
        <v>33106.307699999998</v>
      </c>
      <c r="H22" s="9">
        <v>2171.62</v>
      </c>
      <c r="I22" s="7" t="s">
        <v>9</v>
      </c>
      <c r="J22" s="14"/>
    </row>
    <row r="23" spans="1:12">
      <c r="A23" s="6" t="s">
        <v>51</v>
      </c>
      <c r="B23" s="7" t="str">
        <f t="shared" si="0"/>
        <v>East</v>
      </c>
      <c r="C23" s="8">
        <v>5375.25</v>
      </c>
      <c r="D23" s="8">
        <v>3950.25</v>
      </c>
      <c r="E23" s="8">
        <v>2371.0482999999999</v>
      </c>
      <c r="F23" s="8">
        <v>8943.8436000000002</v>
      </c>
      <c r="G23" s="8">
        <v>6572.7952999999998</v>
      </c>
      <c r="H23" s="9">
        <v>3655.8</v>
      </c>
      <c r="I23" s="7" t="s">
        <v>9</v>
      </c>
      <c r="J23" s="14"/>
    </row>
    <row r="24" spans="1:12">
      <c r="A24" s="6" t="s">
        <v>52</v>
      </c>
      <c r="B24" s="7" t="str">
        <f t="shared" si="0"/>
        <v>West</v>
      </c>
      <c r="C24" s="8">
        <v>13824.05</v>
      </c>
      <c r="D24" s="8">
        <v>4375.3999999999996</v>
      </c>
      <c r="E24" s="8">
        <v>3848.2669999999998</v>
      </c>
      <c r="F24" s="8">
        <v>5630.2896000000001</v>
      </c>
      <c r="G24" s="8">
        <v>1782.0226</v>
      </c>
      <c r="H24" s="9">
        <v>6043.74</v>
      </c>
      <c r="I24" s="7" t="s">
        <v>13</v>
      </c>
      <c r="J24" s="14"/>
    </row>
    <row r="25" spans="1:12">
      <c r="A25" s="10" t="s">
        <v>53</v>
      </c>
      <c r="B25" s="7" t="str">
        <f t="shared" si="0"/>
        <v>Central</v>
      </c>
      <c r="C25" s="11">
        <v>18110.400000000001</v>
      </c>
      <c r="D25" s="11">
        <v>9340.2099999999991</v>
      </c>
      <c r="E25" s="11">
        <v>2319.6651999999999</v>
      </c>
      <c r="F25" s="11">
        <v>4790.0973000000004</v>
      </c>
      <c r="G25" s="11">
        <v>2470.4322000000002</v>
      </c>
      <c r="H25" s="12">
        <v>8589.2800000000007</v>
      </c>
      <c r="I25" s="26" t="s">
        <v>11</v>
      </c>
      <c r="J25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11" workbookViewId="0">
      <selection activeCell="U29" sqref="U29"/>
    </sheetView>
  </sheetViews>
  <sheetFormatPr defaultColWidth="9" defaultRowHeight="15"/>
  <sheetData/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Sheet9</vt:lpstr>
      <vt:lpstr>SMRT 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2025-08-17T07:31:00Z</dcterms:created>
  <dcterms:modified xsi:type="dcterms:W3CDTF">2025-08-20T03:18:09Z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DB52AD2CD8FB40BB8A095488B7C0660F_12</vt:lpwstr>
  </property>
  <property fmtid="{D5CDD505-2E9C-101B-9397-08002B2CF9AE}" pid="3" name="KSOProductBuildVer">
    <vt:lpwstr>1033-12.2.0.21931</vt:lpwstr>
  </property>
</Properties>
</file>