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537E657-D015-41A8-B67B-AAD259704A8A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Sheet1" sheetId="1" state="hidden" r:id="rId1"/>
    <sheet name="list" sheetId="3" r:id="rId2"/>
    <sheet name="March2023" sheetId="4" r:id="rId3"/>
    <sheet name="April2023" sheetId="5" r:id="rId4"/>
    <sheet name="May2023" sheetId="6" r:id="rId5"/>
    <sheet name="Feb2023" sheetId="7" r:id="rId6"/>
  </sheets>
  <definedNames>
    <definedName name="_xlnm._FilterDatabase" localSheetId="3" hidden="1">April2023!$A$11:$E$11</definedName>
    <definedName name="_xlnm._FilterDatabase" localSheetId="5" hidden="1">'Feb2023'!$A$26:$E$47</definedName>
    <definedName name="_xlnm._FilterDatabase" localSheetId="2" hidden="1">March2023!$A$11:$E$11</definedName>
    <definedName name="_xlnm._FilterDatabase" localSheetId="4" hidden="1">'May2023'!$A$11:$E$11</definedName>
    <definedName name="_xlnm._FilterDatabase" localSheetId="0" hidden="1">Sheet1!$A$2:$E$106</definedName>
    <definedName name="_xlnm.Print_Area" localSheetId="5">'Feb2023'!$A$1:$G$47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7" i="7" l="1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27" i="7"/>
  <c r="E47" i="7"/>
  <c r="E4" i="7"/>
  <c r="E22" i="7" s="1"/>
  <c r="E25" i="7" s="1"/>
  <c r="E23" i="6"/>
  <c r="F15" i="6"/>
  <c r="F14" i="6"/>
  <c r="F13" i="6"/>
  <c r="F12" i="6"/>
  <c r="E10" i="6"/>
  <c r="E25" i="6" s="1"/>
  <c r="E23" i="5"/>
  <c r="F15" i="5"/>
  <c r="F14" i="5"/>
  <c r="F13" i="5"/>
  <c r="F12" i="5"/>
  <c r="E10" i="5"/>
  <c r="E25" i="5" s="1"/>
  <c r="E23" i="4"/>
  <c r="F15" i="4"/>
  <c r="F14" i="4"/>
  <c r="F13" i="4"/>
  <c r="F12" i="4"/>
  <c r="E10" i="4"/>
  <c r="E25" i="4" s="1"/>
  <c r="F110" i="1"/>
  <c r="E110" i="1"/>
  <c r="D12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2" i="1"/>
  <c r="E49" i="7" l="1"/>
  <c r="G21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B117" i="1"/>
  <c r="B118" i="1" s="1"/>
  <c r="C130" i="1"/>
  <c r="C131" i="1" s="1"/>
  <c r="G19" i="1"/>
  <c r="G13" i="1"/>
  <c r="G12" i="1"/>
  <c r="G14" i="1"/>
</calcChain>
</file>

<file path=xl/sharedStrings.xml><?xml version="1.0" encoding="utf-8"?>
<sst xmlns="http://schemas.openxmlformats.org/spreadsheetml/2006/main" count="435" uniqueCount="228">
  <si>
    <t>Date</t>
  </si>
  <si>
    <t>Amount recieved</t>
  </si>
  <si>
    <t>Expencss</t>
  </si>
  <si>
    <t>expencs</t>
  </si>
  <si>
    <t>8.01.23</t>
  </si>
  <si>
    <t>OMR.             36.300</t>
  </si>
  <si>
    <t>OMR.                    4.500</t>
  </si>
  <si>
    <t>fuel</t>
  </si>
  <si>
    <t>salary advance 500aed</t>
  </si>
  <si>
    <t>OMR.                     5.500</t>
  </si>
  <si>
    <t>fuel ex</t>
  </si>
  <si>
    <t>Bus tickets 200 aed</t>
  </si>
  <si>
    <t>OMR.                     1.800</t>
  </si>
  <si>
    <t>food ex</t>
  </si>
  <si>
    <t>Taxi charges bus stop to office</t>
  </si>
  <si>
    <t>OMR.                     1.300</t>
  </si>
  <si>
    <t>phone SIM 2.200omr</t>
  </si>
  <si>
    <t>OMR.                    10.000</t>
  </si>
  <si>
    <t>room rent</t>
  </si>
  <si>
    <t>car rent one month advance 190omr</t>
  </si>
  <si>
    <t>9.01.23</t>
  </si>
  <si>
    <t>b fast</t>
  </si>
  <si>
    <t>OMR.                     2.200</t>
  </si>
  <si>
    <t>OMR.                      1.700</t>
  </si>
  <si>
    <t>OMR                       5.000</t>
  </si>
  <si>
    <t>10.01.23</t>
  </si>
  <si>
    <t>OMR.                36.300</t>
  </si>
  <si>
    <t>OMR.                      1.900</t>
  </si>
  <si>
    <t>dinner</t>
  </si>
  <si>
    <t>OMR.                      1.800</t>
  </si>
  <si>
    <t>OMR.                   10.500</t>
  </si>
  <si>
    <t>OMR.                   10.000</t>
  </si>
  <si>
    <t>11.01.23</t>
  </si>
  <si>
    <t>OMR.                    9.500</t>
  </si>
  <si>
    <t>OMR.                     2.000</t>
  </si>
  <si>
    <t>OMR.                      2.000</t>
  </si>
  <si>
    <t>12.01.23</t>
  </si>
  <si>
    <t>OMR                      10.200</t>
  </si>
  <si>
    <t>OMR.                     1.500</t>
  </si>
  <si>
    <t>car wash</t>
  </si>
  <si>
    <t>7.01.23</t>
  </si>
  <si>
    <t>OMR.                        9.500</t>
  </si>
  <si>
    <t>6.01.23</t>
  </si>
  <si>
    <t>OMR.                    180.000</t>
  </si>
  <si>
    <t>car rent</t>
  </si>
  <si>
    <t>OMR.                      5.000</t>
  </si>
  <si>
    <t xml:space="preserve">car extra kilometer charge
</t>
  </si>
  <si>
    <t>15.01.23</t>
  </si>
  <si>
    <t>OMR.                 10.000</t>
  </si>
  <si>
    <t>17.01.23</t>
  </si>
  <si>
    <t>18.1.23</t>
  </si>
  <si>
    <t>OMR.                   2.100</t>
  </si>
  <si>
    <t>food ex sohar</t>
  </si>
  <si>
    <t>18.01.23</t>
  </si>
  <si>
    <t>OMR.                  2.400</t>
  </si>
  <si>
    <t>food sohar</t>
  </si>
  <si>
    <t>OMR.                 15.750</t>
  </si>
  <si>
    <t>room sohar</t>
  </si>
  <si>
    <t>19.01.23</t>
  </si>
  <si>
    <t>OMR.                  1.400</t>
  </si>
  <si>
    <t>OMR                   7.600</t>
  </si>
  <si>
    <t>25.01.23</t>
  </si>
  <si>
    <t>OMR.                  1.800</t>
  </si>
  <si>
    <t xml:space="preserve">food bu Ali jalan </t>
  </si>
  <si>
    <t>26.01.23</t>
  </si>
  <si>
    <t>OMR.                 15.000</t>
  </si>
  <si>
    <t>room rent bu ali jalan</t>
  </si>
  <si>
    <t>OMR.                  1.200</t>
  </si>
  <si>
    <t>food bu Ali</t>
  </si>
  <si>
    <t>OMR.                 0.900</t>
  </si>
  <si>
    <t>food bu</t>
  </si>
  <si>
    <t>OMR.                  1.500</t>
  </si>
  <si>
    <t>food</t>
  </si>
  <si>
    <t>28.01.23</t>
  </si>
  <si>
    <t>OMR.                 13.600</t>
  </si>
  <si>
    <t>mobile bill</t>
  </si>
  <si>
    <t>OMR.                  6.700</t>
  </si>
  <si>
    <t>22.03.23</t>
  </si>
  <si>
    <t>27.01.23</t>
  </si>
  <si>
    <t>OMR.                   3.000</t>
  </si>
  <si>
    <t>30.01.23</t>
  </si>
  <si>
    <t>bus ticket</t>
  </si>
  <si>
    <t>OMR                  15.000</t>
  </si>
  <si>
    <t xml:space="preserve">room bu ali </t>
  </si>
  <si>
    <t>OMR                    1.800</t>
  </si>
  <si>
    <t>OMR                    1.500</t>
  </si>
  <si>
    <t>OMR                    1.700</t>
  </si>
  <si>
    <t>OMR                     7.700</t>
  </si>
  <si>
    <t>OMR                     8.000</t>
  </si>
  <si>
    <t>OMR                     7.800</t>
  </si>
  <si>
    <t>OMR                     7.900</t>
  </si>
  <si>
    <t>OMR.                     0.500</t>
  </si>
  <si>
    <t xml:space="preserve">fuel </t>
  </si>
  <si>
    <t xml:space="preserve">Mobile </t>
  </si>
  <si>
    <t xml:space="preserve">Travelling </t>
  </si>
  <si>
    <t xml:space="preserve">car wash </t>
  </si>
  <si>
    <t>manah</t>
  </si>
  <si>
    <t>salalah</t>
  </si>
  <si>
    <t>auqad</t>
  </si>
  <si>
    <t xml:space="preserve">thumrait salalah </t>
  </si>
  <si>
    <t>wilayat halma</t>
  </si>
  <si>
    <t>Expense Name</t>
  </si>
  <si>
    <t xml:space="preserve">Place of Visit </t>
  </si>
  <si>
    <t xml:space="preserve">Amount </t>
  </si>
  <si>
    <t xml:space="preserve">Purpose of Visit </t>
  </si>
  <si>
    <t xml:space="preserve">Break Fast </t>
  </si>
  <si>
    <t xml:space="preserve">Lunch </t>
  </si>
  <si>
    <t>Dinner</t>
  </si>
  <si>
    <t xml:space="preserve">Room Stay </t>
  </si>
  <si>
    <t>Fuel</t>
  </si>
  <si>
    <t xml:space="preserve">Mobile Recharge </t>
  </si>
  <si>
    <t xml:space="preserve">Expnese Name </t>
  </si>
  <si>
    <t xml:space="preserve">Location </t>
  </si>
  <si>
    <t xml:space="preserve">Bus Fare </t>
  </si>
  <si>
    <t>Taxi Fare</t>
  </si>
  <si>
    <t>Salalaha</t>
  </si>
  <si>
    <t>Sohar</t>
  </si>
  <si>
    <t xml:space="preserve">Bu Ali jalan </t>
  </si>
  <si>
    <t>Local</t>
  </si>
  <si>
    <t>Purpose</t>
  </si>
  <si>
    <t>Marketing</t>
  </si>
  <si>
    <t xml:space="preserve">Payment </t>
  </si>
  <si>
    <t>Cap Rate</t>
  </si>
  <si>
    <t>Rent A Car</t>
  </si>
  <si>
    <t>Vehicle Rep. &amp; Maint. Expenses</t>
  </si>
  <si>
    <t xml:space="preserve">Account Heads </t>
  </si>
  <si>
    <t xml:space="preserve">Visa </t>
  </si>
  <si>
    <t xml:space="preserve">Staff Meal Expenses </t>
  </si>
  <si>
    <t>Travelling Expneses</t>
  </si>
  <si>
    <t xml:space="preserve">Courier bill </t>
  </si>
  <si>
    <t xml:space="preserve">Postage &amp; Courier Expenses </t>
  </si>
  <si>
    <t xml:space="preserve">Telephone Expenses - Haris </t>
  </si>
  <si>
    <t>Vehicle Fuel Expenses</t>
  </si>
  <si>
    <t xml:space="preserve">Based on approval </t>
  </si>
  <si>
    <t>Closing Cash/ (Personal Cash)</t>
  </si>
  <si>
    <t xml:space="preserve">Amount Received </t>
  </si>
  <si>
    <t xml:space="preserve">Date </t>
  </si>
  <si>
    <t xml:space="preserve">Receipt Number </t>
  </si>
  <si>
    <t xml:space="preserve">Customer Name </t>
  </si>
  <si>
    <t xml:space="preserve">Invoice Number </t>
  </si>
  <si>
    <t xml:space="preserve">Total Amount Received </t>
  </si>
  <si>
    <t xml:space="preserve">Total Expenses </t>
  </si>
  <si>
    <t>Abdulla Ali Muhammed</t>
  </si>
  <si>
    <t>Abna Moosa Albalushi Trad. LLC</t>
  </si>
  <si>
    <t>Abraj Al Madina Al Sriya Trad. &amp; Comnt.LLC</t>
  </si>
  <si>
    <t>Abu Hamad Al Jassari Ent.</t>
  </si>
  <si>
    <t>Akhtar Al Khaleez Trading</t>
  </si>
  <si>
    <t>Al Arabi Signature for Trade</t>
  </si>
  <si>
    <t>Al-Burg Work for Hydulic Pipe &amp; Heavy Equip. Co.</t>
  </si>
  <si>
    <t>Alistewa Trading</t>
  </si>
  <si>
    <t>Al Shahama Developement &amp; Trad</t>
  </si>
  <si>
    <t>Al Tahfeez Al Asiya Inv.</t>
  </si>
  <si>
    <t>Alwan Al Tawoos Trdg.</t>
  </si>
  <si>
    <t>Arabian Gulf Hose LLC</t>
  </si>
  <si>
    <t>Ardh Al Luban</t>
  </si>
  <si>
    <t>Asiwar Jalan</t>
  </si>
  <si>
    <t>Bidayat Muscat Trading LLC</t>
  </si>
  <si>
    <t>Blue Diamond Square</t>
  </si>
  <si>
    <t>Central Co. For Hydrauic System Service LLC</t>
  </si>
  <si>
    <t>Desert Services Hydraulic Pipe</t>
  </si>
  <si>
    <t>Dolphin Radiators &amp; Cooling System LLC</t>
  </si>
  <si>
    <t>Fajr Muscat Modern Trad. Co. Asso</t>
  </si>
  <si>
    <t>Fence Bridge LLC</t>
  </si>
  <si>
    <t>First &amp; Last Destination LLC</t>
  </si>
  <si>
    <t>Galaxy National Trading &amp; Contracting</t>
  </si>
  <si>
    <t>Ghanem &amp; Nasar Al-Sahi Trad. LLC</t>
  </si>
  <si>
    <t>Green Line International LLC</t>
  </si>
  <si>
    <t>Hamad Bin Mohammed Bin Saeed Al Hadrami Trading</t>
  </si>
  <si>
    <t>Heel Al Khanbadhi Featured Trading</t>
  </si>
  <si>
    <t>High Technology &amp; Services LLC</t>
  </si>
  <si>
    <t>Horizon Technology SPC</t>
  </si>
  <si>
    <t>Hydrotech Besmit Al Madda Trad.</t>
  </si>
  <si>
    <t>Imsib Hydraulic Pipes</t>
  </si>
  <si>
    <t>Industrial Supplies Center LLC</t>
  </si>
  <si>
    <t>Jawahar Al Saram Trad</t>
  </si>
  <si>
    <t>John Tech Hydraulics</t>
  </si>
  <si>
    <t>Lubair United Trad. &amp; Cont. Co. Hydraulic System</t>
  </si>
  <si>
    <t>Malik Hamed Tahir Trad.</t>
  </si>
  <si>
    <t>Masar Al Tarif International</t>
  </si>
  <si>
    <t>M.F. Hydraulic &amp; Diesel Service</t>
  </si>
  <si>
    <t>Mshary ABW HMD Aljsasy</t>
  </si>
  <si>
    <t>Nabeel Al Wahidi Trad.</t>
  </si>
  <si>
    <t>Nakheel Oman Trad. Co.</t>
  </si>
  <si>
    <t>Nismath Ibri Al Mutamayizath SPC</t>
  </si>
  <si>
    <t>Noor Sohar Pipes &amp; Accessories</t>
  </si>
  <si>
    <t>Oriental Hydraulics</t>
  </si>
  <si>
    <t>Power Hydraulic Leading Works</t>
  </si>
  <si>
    <t>Rathath Modren Ent LLC</t>
  </si>
  <si>
    <t>Rimal Al-Khail Technical Services &amp; Trading</t>
  </si>
  <si>
    <t>Salam Habib Salim Al -Batashi &amp; Partners Trad. LLC</t>
  </si>
  <si>
    <t>Saoud Saeed Al Habsi Trd.</t>
  </si>
  <si>
    <t>Saraya Hydraulic Thumrait</t>
  </si>
  <si>
    <t>Saraya Salalah Excellent Trad. &amp; Cont. Co.</t>
  </si>
  <si>
    <t>Sawahid Al Sharq LLC</t>
  </si>
  <si>
    <t>Super Technical International SPC</t>
  </si>
  <si>
    <t>Sur Al Batha Trading LLC</t>
  </si>
  <si>
    <t>Techno Hydroline</t>
  </si>
  <si>
    <t>The Right Solution Services Hydraulic Pipe</t>
  </si>
  <si>
    <t>United Diamond</t>
  </si>
  <si>
    <t>Warood Al-Taif Co. L.L.C</t>
  </si>
  <si>
    <t>25/02/2023</t>
  </si>
  <si>
    <t>24/02/2023</t>
  </si>
  <si>
    <t>23/02/2023</t>
  </si>
  <si>
    <t>22/02/2023</t>
  </si>
  <si>
    <t>21/02/2023</t>
  </si>
  <si>
    <t>20/02/2023</t>
  </si>
  <si>
    <t>16/02/2023</t>
  </si>
  <si>
    <t>15/02/2023</t>
  </si>
  <si>
    <t>tagreed majas trd</t>
  </si>
  <si>
    <t>13/02/2023</t>
  </si>
  <si>
    <t>14/02/2023</t>
  </si>
  <si>
    <t xml:space="preserve">um rawaya trading </t>
  </si>
  <si>
    <t>19/02/2023</t>
  </si>
  <si>
    <t>18/02/2023</t>
  </si>
  <si>
    <t>17/02/2023</t>
  </si>
  <si>
    <t xml:space="preserve">Wash </t>
  </si>
  <si>
    <t>27/02/2023</t>
  </si>
  <si>
    <t xml:space="preserve">Dubai </t>
  </si>
  <si>
    <t xml:space="preserve">Visit </t>
  </si>
  <si>
    <t xml:space="preserve">Cash paid to Company </t>
  </si>
  <si>
    <t>From 10/2/23 to 21-03-2023</t>
  </si>
  <si>
    <t xml:space="preserve">Paid to Company </t>
  </si>
  <si>
    <t>Closing Cash</t>
  </si>
  <si>
    <t xml:space="preserve">Opening </t>
  </si>
  <si>
    <t xml:space="preserve">Jewel Gains Trading </t>
  </si>
  <si>
    <t xml:space="preserve">Net  Amount Received </t>
  </si>
  <si>
    <t>From 22/02/23 to 23/02/23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</si>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</sst>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OMR]\ #,##0.000"/>
    <numFmt numFmtId="165" formatCode="[$OMR]\ #,##0.00"/>
    <numFmt numFmtId="166" formatCode="[$AED]\ #,##0.00"/>
  </numFmts>
  <fonts count="10" x14ac:knownFonts="1">
    <font>
      <sz val="10"/>
      <color rgb="FF000000"/>
      <name val="Arial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8"/>
      <name val="Arial"/>
      <family val="2"/>
    </font>
    <font>
      <sz val="14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left"/>
    </xf>
    <xf numFmtId="0" fontId="3" fillId="0" borderId="0" xfId="0" applyFont="1"/>
    <xf numFmtId="0" fontId="0" fillId="0" borderId="1" xfId="0" applyBorder="1"/>
    <xf numFmtId="0" fontId="5" fillId="0" borderId="1" xfId="0" applyFont="1" applyBorder="1" applyAlignment="1">
      <alignment horizontal="center"/>
    </xf>
    <xf numFmtId="164" fontId="6" fillId="0" borderId="1" xfId="0" applyNumberFormat="1" applyFont="1" applyBorder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64" fontId="6" fillId="0" borderId="0" xfId="0" applyNumberFormat="1" applyFont="1"/>
    <xf numFmtId="0" fontId="7" fillId="0" borderId="1" xfId="0" applyFont="1" applyBorder="1"/>
    <xf numFmtId="164" fontId="7" fillId="0" borderId="1" xfId="0" applyNumberFormat="1" applyFont="1" applyBorder="1"/>
    <xf numFmtId="0" fontId="7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8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/>
    <xf numFmtId="0" fontId="4" fillId="3" borderId="1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14" fontId="7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7" fillId="0" borderId="1" xfId="0" applyFont="1" applyBorder="1" applyAlignment="1">
      <alignment horizontal="center"/>
    </xf>
    <xf numFmtId="165" fontId="0" fillId="0" borderId="0" xfId="0" applyNumberFormat="1"/>
    <xf numFmtId="0" fontId="7" fillId="0" borderId="1" xfId="0" applyFont="1" applyBorder="1" applyAlignment="1">
      <alignment horizontal="left" wrapText="1"/>
    </xf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164" fontId="6" fillId="4" borderId="1" xfId="0" applyNumberFormat="1" applyFont="1" applyFill="1" applyBorder="1"/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/>
    <xf numFmtId="0" fontId="9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left"/>
    </xf>
    <xf numFmtId="164" fontId="7" fillId="0" borderId="6" xfId="0" applyNumberFormat="1" applyFont="1" applyBorder="1"/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Border="1"/>
    <xf numFmtId="166" fontId="9" fillId="0" borderId="1" xfId="0" applyNumberFormat="1" applyFont="1" applyBorder="1"/>
    <xf numFmtId="0" fontId="6" fillId="0" borderId="1" xfId="0" applyFont="1" applyBorder="1"/>
    <xf numFmtId="166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T207"/>
  <sheetViews>
    <sheetView workbookViewId="0">
      <selection activeCell="C113" sqref="C113"/>
    </sheetView>
  </sheetViews>
  <sheetFormatPr defaultColWidth="14.42578125" defaultRowHeight="15" customHeight="1" x14ac:dyDescent="0.2"/>
  <cols>
    <col min="1" max="1" width="8.42578125" customWidth="1"/>
    <col min="2" max="2" width="20.28515625" customWidth="1"/>
    <col min="3" max="3" width="34" customWidth="1"/>
    <col min="4" max="4" width="25.85546875" customWidth="1"/>
    <col min="5" max="19" width="20.28515625" customWidth="1"/>
    <col min="20" max="20" width="27.42578125" customWidth="1"/>
  </cols>
  <sheetData>
    <row r="1" spans="1:20" ht="13.5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 t="s">
        <v>3</v>
      </c>
    </row>
    <row r="2" spans="1:20" ht="24.95" customHeight="1" x14ac:dyDescent="0.35">
      <c r="A2" s="2" t="s">
        <v>4</v>
      </c>
      <c r="B2" s="2" t="s">
        <v>5</v>
      </c>
      <c r="C2" s="1" t="s">
        <v>6</v>
      </c>
      <c r="D2" s="2" t="s">
        <v>7</v>
      </c>
      <c r="E2" s="19" t="str">
        <f>RIGHT(C2,7)</f>
        <v xml:space="preserve">  4.500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s">
        <v>8</v>
      </c>
    </row>
    <row r="3" spans="1:20" ht="24.95" hidden="1" customHeight="1" x14ac:dyDescent="0.35">
      <c r="B3" s="2"/>
      <c r="C3" s="1" t="s">
        <v>9</v>
      </c>
      <c r="D3" s="2" t="s">
        <v>10</v>
      </c>
      <c r="E3" s="19" t="str">
        <f t="shared" ref="E3:E50" si="0">RIGHT(C3,7)</f>
        <v xml:space="preserve">  5.500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11</v>
      </c>
    </row>
    <row r="4" spans="1:20" ht="15.75" hidden="1" customHeight="1" x14ac:dyDescent="0.2">
      <c r="A4" s="2"/>
      <c r="B4" s="2"/>
      <c r="C4" s="1" t="s">
        <v>12</v>
      </c>
      <c r="D4" s="2" t="s">
        <v>13</v>
      </c>
      <c r="E4" s="2" t="str">
        <f t="shared" si="0"/>
        <v xml:space="preserve">  1.800</v>
      </c>
      <c r="F4" s="5" t="s">
        <v>97</v>
      </c>
      <c r="T4" s="2" t="s">
        <v>14</v>
      </c>
    </row>
    <row r="5" spans="1:20" ht="15.75" hidden="1" customHeight="1" x14ac:dyDescent="0.2">
      <c r="C5" s="1" t="s">
        <v>15</v>
      </c>
      <c r="D5" s="2" t="s">
        <v>13</v>
      </c>
      <c r="E5" s="2" t="str">
        <f t="shared" si="0"/>
        <v xml:space="preserve">  1.300</v>
      </c>
      <c r="F5" s="5" t="s">
        <v>97</v>
      </c>
      <c r="T5" s="2" t="s">
        <v>16</v>
      </c>
    </row>
    <row r="6" spans="1:20" ht="15.75" customHeight="1" x14ac:dyDescent="0.2">
      <c r="A6" s="2"/>
      <c r="B6" s="2"/>
      <c r="C6" s="1" t="s">
        <v>17</v>
      </c>
      <c r="D6" s="2" t="s">
        <v>18</v>
      </c>
      <c r="E6" s="2" t="str">
        <f t="shared" si="0"/>
        <v xml:space="preserve"> 10.000</v>
      </c>
      <c r="F6" s="5" t="s">
        <v>97</v>
      </c>
      <c r="T6" s="2" t="s">
        <v>19</v>
      </c>
    </row>
    <row r="7" spans="1:20" ht="15.75" hidden="1" customHeight="1" x14ac:dyDescent="0.2">
      <c r="A7" s="2" t="s">
        <v>20</v>
      </c>
      <c r="B7" s="2"/>
      <c r="C7" s="4" t="s">
        <v>91</v>
      </c>
      <c r="D7" s="2" t="s">
        <v>21</v>
      </c>
      <c r="E7" s="2" t="str">
        <f t="shared" si="0"/>
        <v xml:space="preserve">  0.500</v>
      </c>
      <c r="F7" s="2" t="s">
        <v>97</v>
      </c>
    </row>
    <row r="8" spans="1:20" ht="15.75" hidden="1" customHeight="1" x14ac:dyDescent="0.2">
      <c r="B8" s="2"/>
      <c r="C8" s="1" t="s">
        <v>22</v>
      </c>
      <c r="D8" s="2" t="s">
        <v>13</v>
      </c>
      <c r="E8" s="2" t="str">
        <f t="shared" si="0"/>
        <v xml:space="preserve">  2.200</v>
      </c>
      <c r="F8" s="5" t="s">
        <v>96</v>
      </c>
    </row>
    <row r="9" spans="1:20" ht="15.75" hidden="1" customHeight="1" x14ac:dyDescent="0.2">
      <c r="C9" s="1" t="s">
        <v>23</v>
      </c>
      <c r="D9" s="2" t="s">
        <v>13</v>
      </c>
      <c r="E9" s="2" t="str">
        <f t="shared" si="0"/>
        <v xml:space="preserve">  1.700</v>
      </c>
      <c r="F9" s="2" t="s">
        <v>97</v>
      </c>
    </row>
    <row r="10" spans="1:20" ht="15.75" customHeight="1" x14ac:dyDescent="0.2">
      <c r="B10" s="2"/>
      <c r="C10" s="1" t="s">
        <v>24</v>
      </c>
      <c r="D10" s="2" t="s">
        <v>18</v>
      </c>
      <c r="E10" s="2" t="str">
        <f t="shared" si="0"/>
        <v xml:space="preserve">  5.000</v>
      </c>
      <c r="F10" s="2" t="s">
        <v>97</v>
      </c>
    </row>
    <row r="11" spans="1:20" ht="15.75" hidden="1" customHeight="1" x14ac:dyDescent="0.2">
      <c r="A11" s="2" t="s">
        <v>25</v>
      </c>
      <c r="B11" s="2" t="s">
        <v>26</v>
      </c>
      <c r="C11" s="1" t="s">
        <v>27</v>
      </c>
      <c r="D11" s="2" t="s">
        <v>28</v>
      </c>
      <c r="E11" s="2" t="str">
        <f t="shared" si="0"/>
        <v xml:space="preserve">  1.900</v>
      </c>
      <c r="F11" s="2" t="s">
        <v>97</v>
      </c>
    </row>
    <row r="12" spans="1:20" ht="15.75" hidden="1" customHeight="1" x14ac:dyDescent="0.2">
      <c r="C12" s="1" t="s">
        <v>29</v>
      </c>
      <c r="D12" s="2" t="s">
        <v>13</v>
      </c>
      <c r="E12" s="2" t="str">
        <f t="shared" si="0"/>
        <v xml:space="preserve">  1.800</v>
      </c>
      <c r="F12" s="2" t="s">
        <v>98</v>
      </c>
      <c r="G12">
        <f>4.5+5.5+1.8+1.3+10+0.5+2.2+1.7+5+1.9+1.8</f>
        <v>36.199999999999996</v>
      </c>
    </row>
    <row r="13" spans="1:20" ht="24.95" hidden="1" customHeight="1" x14ac:dyDescent="0.35">
      <c r="A13" s="2"/>
      <c r="B13" s="2"/>
      <c r="C13" s="1" t="s">
        <v>30</v>
      </c>
      <c r="D13" s="2" t="s">
        <v>10</v>
      </c>
      <c r="E13" s="19" t="str">
        <f t="shared" si="0"/>
        <v xml:space="preserve"> 10.500</v>
      </c>
      <c r="G13">
        <f>10.5+10+9.5+2+10.2+1.5+9.5+180+5+10+10+2.1+2.4+15.75+1.4+7.6+1.8+15+1.2+0.9+1.5+13.6+6.7+10+3+10+15+1.8+1.5+1.7+7.7+8+7.8+7.9</f>
        <v>402.54999999999995</v>
      </c>
    </row>
    <row r="14" spans="1:20" ht="15.75" customHeight="1" x14ac:dyDescent="0.2">
      <c r="C14" s="1" t="s">
        <v>31</v>
      </c>
      <c r="D14" s="2" t="s">
        <v>18</v>
      </c>
      <c r="E14" s="2" t="str">
        <f t="shared" si="0"/>
        <v xml:space="preserve"> 10.000</v>
      </c>
      <c r="F14" s="2" t="s">
        <v>99</v>
      </c>
      <c r="G14">
        <f>25*9.5</f>
        <v>237.5</v>
      </c>
    </row>
    <row r="15" spans="1:20" ht="24.95" hidden="1" customHeight="1" x14ac:dyDescent="0.35">
      <c r="A15" s="2" t="s">
        <v>32</v>
      </c>
      <c r="C15" s="1" t="s">
        <v>33</v>
      </c>
      <c r="D15" s="2" t="s">
        <v>10</v>
      </c>
      <c r="E15" s="19" t="str">
        <f t="shared" si="0"/>
        <v xml:space="preserve">  9.500</v>
      </c>
    </row>
    <row r="16" spans="1:20" ht="15.75" hidden="1" customHeight="1" x14ac:dyDescent="0.2">
      <c r="C16" s="1" t="s">
        <v>34</v>
      </c>
      <c r="D16" s="2" t="s">
        <v>13</v>
      </c>
      <c r="E16" s="2" t="str">
        <f t="shared" si="0"/>
        <v xml:space="preserve">  2.000</v>
      </c>
      <c r="F16" s="2" t="s">
        <v>100</v>
      </c>
    </row>
    <row r="17" spans="1:7" ht="15.75" hidden="1" customHeight="1" x14ac:dyDescent="0.2">
      <c r="C17" s="1" t="s">
        <v>35</v>
      </c>
      <c r="D17" s="2" t="s">
        <v>13</v>
      </c>
      <c r="E17" s="2" t="str">
        <f t="shared" si="0"/>
        <v xml:space="preserve">  2.000</v>
      </c>
      <c r="F17" s="2" t="s">
        <v>99</v>
      </c>
    </row>
    <row r="18" spans="1:7" ht="24.95" hidden="1" customHeight="1" x14ac:dyDescent="0.35">
      <c r="A18" s="2" t="s">
        <v>36</v>
      </c>
      <c r="C18" s="1" t="s">
        <v>37</v>
      </c>
      <c r="D18" s="2" t="s">
        <v>10</v>
      </c>
      <c r="E18" s="19" t="str">
        <f t="shared" si="0"/>
        <v xml:space="preserve"> 10.200</v>
      </c>
      <c r="G18">
        <v>4166</v>
      </c>
    </row>
    <row r="19" spans="1:7" ht="15.75" hidden="1" customHeight="1" x14ac:dyDescent="0.2">
      <c r="C19" s="1" t="s">
        <v>38</v>
      </c>
      <c r="D19" s="2" t="s">
        <v>39</v>
      </c>
      <c r="E19" s="2" t="str">
        <f t="shared" si="0"/>
        <v xml:space="preserve">  1.500</v>
      </c>
      <c r="G19">
        <f>G18/9.5</f>
        <v>438.5263157894737</v>
      </c>
    </row>
    <row r="20" spans="1:7" ht="24.95" hidden="1" customHeight="1" x14ac:dyDescent="0.35">
      <c r="A20" s="2" t="s">
        <v>40</v>
      </c>
      <c r="B20" s="2"/>
      <c r="C20" s="1" t="s">
        <v>41</v>
      </c>
      <c r="D20" s="2" t="s">
        <v>10</v>
      </c>
      <c r="E20" s="19" t="str">
        <f t="shared" si="0"/>
        <v xml:space="preserve">  9.500</v>
      </c>
    </row>
    <row r="21" spans="1:7" ht="15.75" customHeight="1" x14ac:dyDescent="0.2">
      <c r="A21" s="2" t="s">
        <v>42</v>
      </c>
      <c r="B21" s="2"/>
      <c r="C21" s="1" t="s">
        <v>43</v>
      </c>
      <c r="D21" s="2" t="s">
        <v>44</v>
      </c>
      <c r="E21" s="2" t="str">
        <f t="shared" si="0"/>
        <v>180.000</v>
      </c>
      <c r="G21">
        <f>E21*9.5</f>
        <v>1710</v>
      </c>
    </row>
    <row r="22" spans="1:7" ht="15.75" customHeight="1" x14ac:dyDescent="0.2">
      <c r="A22" s="2" t="s">
        <v>42</v>
      </c>
      <c r="B22" s="2"/>
      <c r="C22" s="4" t="s">
        <v>45</v>
      </c>
      <c r="D22" s="2" t="s">
        <v>46</v>
      </c>
      <c r="E22" s="2" t="str">
        <f t="shared" si="0"/>
        <v xml:space="preserve">  5.000</v>
      </c>
    </row>
    <row r="23" spans="1:7" ht="15.75" hidden="1" customHeight="1" x14ac:dyDescent="0.2">
      <c r="B23" s="2"/>
      <c r="C23" s="1"/>
      <c r="D23" s="2"/>
      <c r="E23" s="2" t="str">
        <f t="shared" si="0"/>
        <v/>
      </c>
    </row>
    <row r="24" spans="1:7" ht="15.75" hidden="1" customHeight="1" x14ac:dyDescent="0.2">
      <c r="B24" s="2"/>
      <c r="C24" s="1"/>
      <c r="E24" s="2" t="str">
        <f t="shared" si="0"/>
        <v/>
      </c>
    </row>
    <row r="25" spans="1:7" ht="15.75" hidden="1" customHeight="1" x14ac:dyDescent="0.2">
      <c r="C25" s="1"/>
      <c r="D25" s="1"/>
      <c r="E25" s="2" t="str">
        <f t="shared" si="0"/>
        <v/>
      </c>
    </row>
    <row r="26" spans="1:7" ht="24.95" hidden="1" customHeight="1" x14ac:dyDescent="0.35">
      <c r="A26" s="3" t="s">
        <v>47</v>
      </c>
      <c r="C26" s="1" t="s">
        <v>48</v>
      </c>
      <c r="D26" s="3" t="s">
        <v>10</v>
      </c>
      <c r="E26" s="19" t="str">
        <f t="shared" si="0"/>
        <v xml:space="preserve"> 10.000</v>
      </c>
    </row>
    <row r="27" spans="1:7" ht="24.95" hidden="1" customHeight="1" x14ac:dyDescent="0.35">
      <c r="A27" s="3" t="s">
        <v>49</v>
      </c>
      <c r="C27" s="1" t="s">
        <v>48</v>
      </c>
      <c r="D27" s="3" t="s">
        <v>10</v>
      </c>
      <c r="E27" s="19" t="str">
        <f t="shared" si="0"/>
        <v xml:space="preserve"> 10.000</v>
      </c>
    </row>
    <row r="28" spans="1:7" ht="15.75" hidden="1" customHeight="1" x14ac:dyDescent="0.2">
      <c r="A28" s="3" t="s">
        <v>50</v>
      </c>
      <c r="C28" s="1" t="s">
        <v>51</v>
      </c>
      <c r="D28" s="3" t="s">
        <v>52</v>
      </c>
      <c r="E28" s="2" t="str">
        <f t="shared" si="0"/>
        <v xml:space="preserve">  2.100</v>
      </c>
    </row>
    <row r="29" spans="1:7" ht="15.75" hidden="1" customHeight="1" x14ac:dyDescent="0.2">
      <c r="A29" s="3" t="s">
        <v>53</v>
      </c>
      <c r="C29" s="1" t="s">
        <v>54</v>
      </c>
      <c r="D29" s="2" t="s">
        <v>55</v>
      </c>
      <c r="E29" s="2" t="str">
        <f t="shared" si="0"/>
        <v xml:space="preserve">  2.400</v>
      </c>
    </row>
    <row r="30" spans="1:7" ht="15.75" customHeight="1" x14ac:dyDescent="0.2">
      <c r="A30" s="3" t="s">
        <v>53</v>
      </c>
      <c r="C30" s="1" t="s">
        <v>56</v>
      </c>
      <c r="D30" s="3" t="s">
        <v>57</v>
      </c>
      <c r="E30" s="2" t="str">
        <f t="shared" si="0"/>
        <v xml:space="preserve"> 15.750</v>
      </c>
    </row>
    <row r="31" spans="1:7" ht="15.75" hidden="1" customHeight="1" x14ac:dyDescent="0.2">
      <c r="A31" s="3" t="s">
        <v>58</v>
      </c>
      <c r="C31" s="1" t="s">
        <v>59</v>
      </c>
      <c r="D31" s="3" t="s">
        <v>55</v>
      </c>
      <c r="E31" s="2" t="str">
        <f t="shared" si="0"/>
        <v xml:space="preserve">  1.400</v>
      </c>
    </row>
    <row r="32" spans="1:7" ht="24.95" hidden="1" customHeight="1" x14ac:dyDescent="0.35">
      <c r="A32" s="3" t="s">
        <v>58</v>
      </c>
      <c r="C32" s="1" t="s">
        <v>60</v>
      </c>
      <c r="D32" s="3" t="s">
        <v>7</v>
      </c>
      <c r="E32" s="19" t="str">
        <f t="shared" si="0"/>
        <v xml:space="preserve">  7.600</v>
      </c>
    </row>
    <row r="33" spans="1:5" ht="15.75" hidden="1" customHeight="1" x14ac:dyDescent="0.2">
      <c r="A33" s="3" t="s">
        <v>61</v>
      </c>
      <c r="C33" s="1" t="s">
        <v>62</v>
      </c>
      <c r="D33" s="2" t="s">
        <v>63</v>
      </c>
      <c r="E33" s="2" t="str">
        <f t="shared" si="0"/>
        <v xml:space="preserve">  1.800</v>
      </c>
    </row>
    <row r="34" spans="1:5" ht="15.75" customHeight="1" x14ac:dyDescent="0.2">
      <c r="A34" s="3" t="s">
        <v>64</v>
      </c>
      <c r="C34" s="1" t="s">
        <v>65</v>
      </c>
      <c r="D34" s="3" t="s">
        <v>66</v>
      </c>
      <c r="E34" s="2" t="str">
        <f t="shared" si="0"/>
        <v xml:space="preserve"> 15.000</v>
      </c>
    </row>
    <row r="35" spans="1:5" ht="15.75" hidden="1" customHeight="1" x14ac:dyDescent="0.2">
      <c r="A35" s="3" t="s">
        <v>64</v>
      </c>
      <c r="C35" s="1" t="s">
        <v>67</v>
      </c>
      <c r="D35" s="3" t="s">
        <v>68</v>
      </c>
      <c r="E35" s="2" t="str">
        <f t="shared" si="0"/>
        <v xml:space="preserve">  1.200</v>
      </c>
    </row>
    <row r="36" spans="1:5" ht="15.75" hidden="1" customHeight="1" x14ac:dyDescent="0.2">
      <c r="A36" s="3" t="s">
        <v>61</v>
      </c>
      <c r="C36" s="1" t="s">
        <v>69</v>
      </c>
      <c r="D36" s="3" t="s">
        <v>70</v>
      </c>
      <c r="E36" s="2" t="str">
        <f t="shared" si="0"/>
        <v xml:space="preserve">  0.900</v>
      </c>
    </row>
    <row r="37" spans="1:5" ht="15.75" hidden="1" customHeight="1" x14ac:dyDescent="0.2">
      <c r="A37" s="3" t="s">
        <v>64</v>
      </c>
      <c r="C37" s="1" t="s">
        <v>71</v>
      </c>
      <c r="D37" s="3" t="s">
        <v>72</v>
      </c>
      <c r="E37" s="2" t="str">
        <f t="shared" si="0"/>
        <v xml:space="preserve">  1.500</v>
      </c>
    </row>
    <row r="38" spans="1:5" ht="15.75" hidden="1" customHeight="1" x14ac:dyDescent="0.2">
      <c r="A38" s="3" t="s">
        <v>73</v>
      </c>
      <c r="C38" s="1" t="s">
        <v>74</v>
      </c>
      <c r="D38" s="3" t="s">
        <v>75</v>
      </c>
      <c r="E38" s="2" t="str">
        <f t="shared" si="0"/>
        <v xml:space="preserve"> 13.600</v>
      </c>
    </row>
    <row r="39" spans="1:5" ht="24.95" hidden="1" customHeight="1" x14ac:dyDescent="0.35">
      <c r="A39" s="3" t="s">
        <v>61</v>
      </c>
      <c r="C39" s="1" t="s">
        <v>76</v>
      </c>
      <c r="D39" s="3" t="s">
        <v>7</v>
      </c>
      <c r="E39" s="19" t="str">
        <f t="shared" si="0"/>
        <v xml:space="preserve">  6.700</v>
      </c>
    </row>
    <row r="40" spans="1:5" ht="24.95" hidden="1" customHeight="1" x14ac:dyDescent="0.35">
      <c r="A40" s="3" t="s">
        <v>77</v>
      </c>
      <c r="C40" s="1" t="s">
        <v>48</v>
      </c>
      <c r="D40" s="3" t="s">
        <v>7</v>
      </c>
      <c r="E40" s="19" t="str">
        <f t="shared" si="0"/>
        <v xml:space="preserve"> 10.000</v>
      </c>
    </row>
    <row r="41" spans="1:5" ht="24.95" hidden="1" customHeight="1" x14ac:dyDescent="0.35">
      <c r="A41" s="3" t="s">
        <v>78</v>
      </c>
      <c r="C41" s="1" t="s">
        <v>79</v>
      </c>
      <c r="D41" s="3" t="s">
        <v>7</v>
      </c>
      <c r="E41" s="19" t="str">
        <f t="shared" si="0"/>
        <v xml:space="preserve">  3.000</v>
      </c>
    </row>
    <row r="42" spans="1:5" ht="15.75" customHeight="1" x14ac:dyDescent="0.2">
      <c r="A42" s="3" t="s">
        <v>80</v>
      </c>
      <c r="C42" s="1" t="s">
        <v>48</v>
      </c>
      <c r="D42" s="3" t="s">
        <v>81</v>
      </c>
      <c r="E42" s="2" t="str">
        <f t="shared" si="0"/>
        <v xml:space="preserve"> 10.000</v>
      </c>
    </row>
    <row r="43" spans="1:5" ht="15.75" customHeight="1" x14ac:dyDescent="0.2">
      <c r="B43" s="3"/>
      <c r="C43" s="1" t="s">
        <v>82</v>
      </c>
      <c r="D43" s="2" t="s">
        <v>83</v>
      </c>
      <c r="E43" s="2" t="str">
        <f t="shared" si="0"/>
        <v xml:space="preserve"> 15.000</v>
      </c>
    </row>
    <row r="44" spans="1:5" ht="15.75" hidden="1" customHeight="1" x14ac:dyDescent="0.2">
      <c r="C44" s="1" t="s">
        <v>84</v>
      </c>
      <c r="D44" s="2" t="s">
        <v>72</v>
      </c>
      <c r="E44" s="2" t="str">
        <f t="shared" si="0"/>
        <v xml:space="preserve">  1.800</v>
      </c>
    </row>
    <row r="45" spans="1:5" ht="15.75" hidden="1" customHeight="1" x14ac:dyDescent="0.2">
      <c r="C45" s="1" t="s">
        <v>85</v>
      </c>
      <c r="D45" s="2" t="s">
        <v>72</v>
      </c>
      <c r="E45" s="2" t="str">
        <f t="shared" si="0"/>
        <v xml:space="preserve">  1.500</v>
      </c>
    </row>
    <row r="46" spans="1:5" ht="15.75" hidden="1" customHeight="1" x14ac:dyDescent="0.2">
      <c r="B46" s="3"/>
      <c r="C46" s="1" t="s">
        <v>86</v>
      </c>
      <c r="D46" s="2" t="s">
        <v>72</v>
      </c>
      <c r="E46" s="2" t="str">
        <f t="shared" si="0"/>
        <v xml:space="preserve">  1.700</v>
      </c>
    </row>
    <row r="47" spans="1:5" ht="24.95" hidden="1" customHeight="1" x14ac:dyDescent="0.35">
      <c r="C47" s="1" t="s">
        <v>87</v>
      </c>
      <c r="D47" s="2" t="s">
        <v>7</v>
      </c>
      <c r="E47" s="19" t="str">
        <f t="shared" si="0"/>
        <v xml:space="preserve">  7.700</v>
      </c>
    </row>
    <row r="48" spans="1:5" ht="24.95" hidden="1" customHeight="1" x14ac:dyDescent="0.35">
      <c r="C48" s="1" t="s">
        <v>88</v>
      </c>
      <c r="D48" s="2" t="s">
        <v>7</v>
      </c>
      <c r="E48" s="19" t="str">
        <f t="shared" si="0"/>
        <v xml:space="preserve">  8.000</v>
      </c>
    </row>
    <row r="49" spans="2:5" ht="24.95" hidden="1" customHeight="1" x14ac:dyDescent="0.35">
      <c r="B49" s="3"/>
      <c r="C49" s="1" t="s">
        <v>89</v>
      </c>
      <c r="D49" s="2" t="s">
        <v>7</v>
      </c>
      <c r="E49" s="19" t="str">
        <f t="shared" si="0"/>
        <v xml:space="preserve">  7.800</v>
      </c>
    </row>
    <row r="50" spans="2:5" ht="24.95" hidden="1" customHeight="1" x14ac:dyDescent="0.35">
      <c r="C50" s="1" t="s">
        <v>90</v>
      </c>
      <c r="D50" s="2" t="s">
        <v>7</v>
      </c>
      <c r="E50" s="19" t="str">
        <f t="shared" si="0"/>
        <v xml:space="preserve">  7.900</v>
      </c>
    </row>
    <row r="51" spans="2:5" ht="15.75" hidden="1" customHeight="1" x14ac:dyDescent="0.2">
      <c r="C51" s="1"/>
      <c r="E51" s="2" t="str">
        <f t="shared" ref="E51:E66" si="1">RIGHT(C51,6)</f>
        <v/>
      </c>
    </row>
    <row r="52" spans="2:5" ht="15.75" hidden="1" customHeight="1" x14ac:dyDescent="0.2">
      <c r="C52" s="1"/>
      <c r="E52" s="2" t="str">
        <f t="shared" si="1"/>
        <v/>
      </c>
    </row>
    <row r="53" spans="2:5" ht="15.75" hidden="1" customHeight="1" x14ac:dyDescent="0.2">
      <c r="C53" s="1"/>
      <c r="E53" s="2" t="str">
        <f t="shared" si="1"/>
        <v/>
      </c>
    </row>
    <row r="54" spans="2:5" ht="15.75" hidden="1" customHeight="1" x14ac:dyDescent="0.2">
      <c r="C54" s="1"/>
      <c r="E54" s="2" t="str">
        <f t="shared" si="1"/>
        <v/>
      </c>
    </row>
    <row r="55" spans="2:5" ht="15.75" hidden="1" customHeight="1" x14ac:dyDescent="0.2">
      <c r="C55" s="1"/>
      <c r="E55" s="2" t="str">
        <f t="shared" si="1"/>
        <v/>
      </c>
    </row>
    <row r="56" spans="2:5" ht="15.75" hidden="1" customHeight="1" x14ac:dyDescent="0.2">
      <c r="C56" s="1"/>
      <c r="E56" s="2" t="str">
        <f t="shared" si="1"/>
        <v/>
      </c>
    </row>
    <row r="57" spans="2:5" ht="15.75" hidden="1" customHeight="1" x14ac:dyDescent="0.2">
      <c r="C57" s="1"/>
      <c r="E57" s="2" t="str">
        <f t="shared" si="1"/>
        <v/>
      </c>
    </row>
    <row r="58" spans="2:5" ht="15.75" hidden="1" customHeight="1" x14ac:dyDescent="0.2">
      <c r="C58" s="1"/>
      <c r="E58" s="2" t="str">
        <f t="shared" si="1"/>
        <v/>
      </c>
    </row>
    <row r="59" spans="2:5" ht="15.75" hidden="1" customHeight="1" x14ac:dyDescent="0.2">
      <c r="C59" s="1"/>
      <c r="E59" s="2" t="str">
        <f t="shared" si="1"/>
        <v/>
      </c>
    </row>
    <row r="60" spans="2:5" ht="15.75" hidden="1" customHeight="1" x14ac:dyDescent="0.2">
      <c r="C60" s="1"/>
      <c r="E60" s="2" t="str">
        <f t="shared" si="1"/>
        <v/>
      </c>
    </row>
    <row r="61" spans="2:5" ht="15.75" hidden="1" customHeight="1" x14ac:dyDescent="0.2">
      <c r="C61" s="1"/>
      <c r="E61" s="2" t="str">
        <f t="shared" si="1"/>
        <v/>
      </c>
    </row>
    <row r="62" spans="2:5" ht="15.75" hidden="1" customHeight="1" x14ac:dyDescent="0.2">
      <c r="C62" s="1"/>
      <c r="E62" s="2" t="str">
        <f t="shared" si="1"/>
        <v/>
      </c>
    </row>
    <row r="63" spans="2:5" ht="15.75" hidden="1" customHeight="1" x14ac:dyDescent="0.2">
      <c r="C63" s="1"/>
      <c r="E63" s="2" t="str">
        <f t="shared" si="1"/>
        <v/>
      </c>
    </row>
    <row r="64" spans="2:5" ht="15.75" hidden="1" customHeight="1" x14ac:dyDescent="0.2">
      <c r="C64" s="1"/>
      <c r="E64" s="2" t="str">
        <f t="shared" si="1"/>
        <v/>
      </c>
    </row>
    <row r="65" spans="3:5" ht="15.75" hidden="1" customHeight="1" x14ac:dyDescent="0.2">
      <c r="C65" s="1"/>
      <c r="E65" s="2" t="str">
        <f t="shared" si="1"/>
        <v/>
      </c>
    </row>
    <row r="66" spans="3:5" ht="15.75" hidden="1" customHeight="1" x14ac:dyDescent="0.2">
      <c r="C66" s="1"/>
      <c r="E66" s="2" t="str">
        <f t="shared" si="1"/>
        <v/>
      </c>
    </row>
    <row r="67" spans="3:5" ht="15.75" hidden="1" customHeight="1" x14ac:dyDescent="0.2">
      <c r="C67" s="1"/>
      <c r="E67" s="2" t="str">
        <f t="shared" ref="E67:E106" si="2">RIGHT(C67,6)</f>
        <v/>
      </c>
    </row>
    <row r="68" spans="3:5" ht="15.75" hidden="1" customHeight="1" x14ac:dyDescent="0.2">
      <c r="C68" s="1"/>
      <c r="E68" s="2" t="str">
        <f t="shared" si="2"/>
        <v/>
      </c>
    </row>
    <row r="69" spans="3:5" ht="15.75" hidden="1" customHeight="1" x14ac:dyDescent="0.2">
      <c r="C69" s="1"/>
      <c r="E69" s="2" t="str">
        <f t="shared" si="2"/>
        <v/>
      </c>
    </row>
    <row r="70" spans="3:5" ht="15.75" hidden="1" customHeight="1" x14ac:dyDescent="0.2">
      <c r="C70" s="1"/>
      <c r="E70" s="2" t="str">
        <f t="shared" si="2"/>
        <v/>
      </c>
    </row>
    <row r="71" spans="3:5" ht="15.75" hidden="1" customHeight="1" x14ac:dyDescent="0.2">
      <c r="C71" s="1"/>
      <c r="E71" s="2" t="str">
        <f t="shared" si="2"/>
        <v/>
      </c>
    </row>
    <row r="72" spans="3:5" ht="15.75" hidden="1" customHeight="1" x14ac:dyDescent="0.2">
      <c r="C72" s="1"/>
      <c r="E72" s="2" t="str">
        <f t="shared" si="2"/>
        <v/>
      </c>
    </row>
    <row r="73" spans="3:5" ht="15.75" hidden="1" customHeight="1" x14ac:dyDescent="0.2">
      <c r="C73" s="1"/>
      <c r="E73" s="2" t="str">
        <f t="shared" si="2"/>
        <v/>
      </c>
    </row>
    <row r="74" spans="3:5" ht="15.75" hidden="1" customHeight="1" x14ac:dyDescent="0.2">
      <c r="C74" s="1"/>
      <c r="E74" s="2" t="str">
        <f t="shared" si="2"/>
        <v/>
      </c>
    </row>
    <row r="75" spans="3:5" ht="15.75" hidden="1" customHeight="1" x14ac:dyDescent="0.2">
      <c r="C75" s="1"/>
      <c r="E75" s="2" t="str">
        <f t="shared" si="2"/>
        <v/>
      </c>
    </row>
    <row r="76" spans="3:5" ht="15.75" hidden="1" customHeight="1" x14ac:dyDescent="0.2">
      <c r="C76" s="1"/>
      <c r="E76" s="2" t="str">
        <f t="shared" si="2"/>
        <v/>
      </c>
    </row>
    <row r="77" spans="3:5" ht="15.75" hidden="1" customHeight="1" x14ac:dyDescent="0.2">
      <c r="C77" s="1"/>
      <c r="E77" s="2" t="str">
        <f t="shared" si="2"/>
        <v/>
      </c>
    </row>
    <row r="78" spans="3:5" ht="15.75" hidden="1" customHeight="1" x14ac:dyDescent="0.2">
      <c r="C78" s="1"/>
      <c r="E78" s="2" t="str">
        <f t="shared" si="2"/>
        <v/>
      </c>
    </row>
    <row r="79" spans="3:5" ht="15.75" hidden="1" customHeight="1" x14ac:dyDescent="0.2">
      <c r="C79" s="1"/>
      <c r="E79" s="2" t="str">
        <f t="shared" si="2"/>
        <v/>
      </c>
    </row>
    <row r="80" spans="3:5" ht="15.75" hidden="1" customHeight="1" x14ac:dyDescent="0.2">
      <c r="C80" s="1"/>
      <c r="E80" s="2" t="str">
        <f t="shared" si="2"/>
        <v/>
      </c>
    </row>
    <row r="81" spans="3:5" ht="15.75" hidden="1" customHeight="1" x14ac:dyDescent="0.2">
      <c r="C81" s="1"/>
      <c r="E81" s="2" t="str">
        <f t="shared" si="2"/>
        <v/>
      </c>
    </row>
    <row r="82" spans="3:5" ht="15.75" hidden="1" customHeight="1" x14ac:dyDescent="0.2">
      <c r="C82" s="1"/>
      <c r="E82" s="2" t="str">
        <f t="shared" si="2"/>
        <v/>
      </c>
    </row>
    <row r="83" spans="3:5" ht="15.75" hidden="1" customHeight="1" x14ac:dyDescent="0.2">
      <c r="C83" s="1"/>
      <c r="E83" s="2" t="str">
        <f t="shared" si="2"/>
        <v/>
      </c>
    </row>
    <row r="84" spans="3:5" ht="15.75" hidden="1" customHeight="1" x14ac:dyDescent="0.2">
      <c r="C84" s="1"/>
      <c r="E84" s="2" t="str">
        <f t="shared" si="2"/>
        <v/>
      </c>
    </row>
    <row r="85" spans="3:5" ht="15.75" hidden="1" customHeight="1" x14ac:dyDescent="0.2">
      <c r="C85" s="1"/>
      <c r="E85" s="2" t="str">
        <f t="shared" si="2"/>
        <v/>
      </c>
    </row>
    <row r="86" spans="3:5" ht="15.75" hidden="1" customHeight="1" x14ac:dyDescent="0.2">
      <c r="C86" s="1"/>
      <c r="E86" s="2" t="str">
        <f t="shared" si="2"/>
        <v/>
      </c>
    </row>
    <row r="87" spans="3:5" ht="15.75" hidden="1" customHeight="1" x14ac:dyDescent="0.2">
      <c r="C87" s="1"/>
      <c r="E87" s="2" t="str">
        <f t="shared" si="2"/>
        <v/>
      </c>
    </row>
    <row r="88" spans="3:5" ht="15.75" hidden="1" customHeight="1" x14ac:dyDescent="0.2">
      <c r="C88" s="1"/>
      <c r="E88" s="2" t="str">
        <f t="shared" si="2"/>
        <v/>
      </c>
    </row>
    <row r="89" spans="3:5" ht="15.75" hidden="1" customHeight="1" x14ac:dyDescent="0.2">
      <c r="C89" s="1"/>
      <c r="E89" s="2" t="str">
        <f t="shared" si="2"/>
        <v/>
      </c>
    </row>
    <row r="90" spans="3:5" ht="15.75" hidden="1" customHeight="1" x14ac:dyDescent="0.2">
      <c r="C90" s="1"/>
      <c r="E90" s="2" t="str">
        <f t="shared" si="2"/>
        <v/>
      </c>
    </row>
    <row r="91" spans="3:5" ht="15.75" hidden="1" customHeight="1" x14ac:dyDescent="0.2">
      <c r="C91" s="1"/>
      <c r="E91" s="2" t="str">
        <f t="shared" si="2"/>
        <v/>
      </c>
    </row>
    <row r="92" spans="3:5" ht="15.75" hidden="1" customHeight="1" x14ac:dyDescent="0.2">
      <c r="C92" s="1"/>
      <c r="E92" s="2" t="str">
        <f t="shared" si="2"/>
        <v/>
      </c>
    </row>
    <row r="93" spans="3:5" ht="15.75" hidden="1" customHeight="1" x14ac:dyDescent="0.2">
      <c r="C93" s="1"/>
      <c r="E93" s="2" t="str">
        <f t="shared" si="2"/>
        <v/>
      </c>
    </row>
    <row r="94" spans="3:5" ht="15.75" hidden="1" customHeight="1" x14ac:dyDescent="0.2">
      <c r="C94" s="1"/>
      <c r="E94" s="2" t="str">
        <f t="shared" si="2"/>
        <v/>
      </c>
    </row>
    <row r="95" spans="3:5" ht="15.75" hidden="1" customHeight="1" x14ac:dyDescent="0.2">
      <c r="C95" s="1"/>
      <c r="E95" s="2" t="str">
        <f t="shared" si="2"/>
        <v/>
      </c>
    </row>
    <row r="96" spans="3:5" ht="15.75" hidden="1" customHeight="1" x14ac:dyDescent="0.2">
      <c r="C96" s="1"/>
      <c r="E96" s="2" t="str">
        <f t="shared" si="2"/>
        <v/>
      </c>
    </row>
    <row r="97" spans="2:6" ht="15.75" hidden="1" customHeight="1" x14ac:dyDescent="0.2">
      <c r="C97" s="1"/>
      <c r="E97" s="2" t="str">
        <f t="shared" si="2"/>
        <v/>
      </c>
    </row>
    <row r="98" spans="2:6" ht="15.75" hidden="1" customHeight="1" x14ac:dyDescent="0.2">
      <c r="C98" s="1"/>
      <c r="E98" s="2" t="str">
        <f t="shared" si="2"/>
        <v/>
      </c>
    </row>
    <row r="99" spans="2:6" ht="15.75" hidden="1" customHeight="1" x14ac:dyDescent="0.2">
      <c r="C99" s="1"/>
      <c r="E99" s="2" t="str">
        <f t="shared" si="2"/>
        <v/>
      </c>
    </row>
    <row r="100" spans="2:6" ht="15.75" hidden="1" customHeight="1" x14ac:dyDescent="0.2">
      <c r="C100" s="1"/>
      <c r="E100" s="2" t="str">
        <f t="shared" si="2"/>
        <v/>
      </c>
    </row>
    <row r="101" spans="2:6" ht="15.75" hidden="1" customHeight="1" x14ac:dyDescent="0.2">
      <c r="C101" s="1"/>
      <c r="E101" s="2" t="str">
        <f t="shared" si="2"/>
        <v/>
      </c>
    </row>
    <row r="102" spans="2:6" ht="15.75" hidden="1" customHeight="1" x14ac:dyDescent="0.2">
      <c r="C102" s="1"/>
      <c r="E102" s="2" t="str">
        <f t="shared" si="2"/>
        <v/>
      </c>
    </row>
    <row r="103" spans="2:6" ht="15.75" hidden="1" customHeight="1" x14ac:dyDescent="0.2">
      <c r="C103" s="1"/>
      <c r="E103" s="2" t="str">
        <f t="shared" si="2"/>
        <v/>
      </c>
    </row>
    <row r="104" spans="2:6" ht="15.75" hidden="1" customHeight="1" x14ac:dyDescent="0.2">
      <c r="C104" s="1"/>
      <c r="E104" s="2" t="str">
        <f t="shared" si="2"/>
        <v/>
      </c>
    </row>
    <row r="105" spans="2:6" ht="15.75" hidden="1" customHeight="1" x14ac:dyDescent="0.2">
      <c r="C105" s="1"/>
      <c r="E105" s="2" t="str">
        <f t="shared" si="2"/>
        <v/>
      </c>
    </row>
    <row r="106" spans="2:6" ht="15.75" hidden="1" customHeight="1" x14ac:dyDescent="0.2">
      <c r="C106" s="1"/>
      <c r="E106" s="2" t="str">
        <f t="shared" si="2"/>
        <v/>
      </c>
    </row>
    <row r="107" spans="2:6" ht="15.75" customHeight="1" x14ac:dyDescent="0.2">
      <c r="C107" s="1"/>
    </row>
    <row r="108" spans="2:6" ht="15.75" customHeight="1" x14ac:dyDescent="0.2">
      <c r="B108" s="24" t="s">
        <v>94</v>
      </c>
      <c r="C108" s="7" t="s">
        <v>72</v>
      </c>
      <c r="D108" s="7" t="s">
        <v>92</v>
      </c>
      <c r="E108" s="7" t="s">
        <v>93</v>
      </c>
      <c r="F108" s="7" t="s">
        <v>95</v>
      </c>
    </row>
    <row r="109" spans="2:6" ht="15.75" customHeight="1" x14ac:dyDescent="0.2">
      <c r="B109" s="21">
        <v>10</v>
      </c>
      <c r="C109" s="21">
        <v>1.8</v>
      </c>
      <c r="D109" s="21">
        <v>4.5</v>
      </c>
      <c r="E109" s="6">
        <v>13.6</v>
      </c>
      <c r="F109" s="21">
        <v>1.5</v>
      </c>
    </row>
    <row r="110" spans="2:6" ht="15.75" customHeight="1" x14ac:dyDescent="0.2">
      <c r="B110" s="21">
        <v>5</v>
      </c>
      <c r="C110" s="21">
        <v>1.3</v>
      </c>
      <c r="D110" s="21">
        <v>5.5</v>
      </c>
      <c r="E110" s="25">
        <f>E109*9.45</f>
        <v>128.51999999999998</v>
      </c>
      <c r="F110" s="25">
        <f>9.45*F109</f>
        <v>14.174999999999999</v>
      </c>
    </row>
    <row r="111" spans="2:6" ht="15.75" customHeight="1" x14ac:dyDescent="0.2">
      <c r="B111" s="21">
        <v>10</v>
      </c>
      <c r="C111" s="21">
        <v>0.5</v>
      </c>
      <c r="D111" s="21">
        <v>0.5</v>
      </c>
      <c r="E111" s="6"/>
      <c r="F111" s="6"/>
    </row>
    <row r="112" spans="2:6" ht="15.75" customHeight="1" x14ac:dyDescent="0.2">
      <c r="B112" s="21">
        <v>15.75</v>
      </c>
      <c r="C112" s="21">
        <v>2.2000000000000002</v>
      </c>
      <c r="D112" s="21">
        <v>9.5</v>
      </c>
      <c r="E112" s="6"/>
      <c r="F112" s="6"/>
    </row>
    <row r="113" spans="2:6" ht="15.75" customHeight="1" x14ac:dyDescent="0.2">
      <c r="B113" s="21">
        <v>15</v>
      </c>
      <c r="C113" s="21">
        <v>1.7</v>
      </c>
      <c r="D113" s="21">
        <v>0.2</v>
      </c>
      <c r="E113" s="6"/>
      <c r="F113" s="6"/>
    </row>
    <row r="114" spans="2:6" ht="15.75" customHeight="1" x14ac:dyDescent="0.2">
      <c r="B114" s="21">
        <v>185</v>
      </c>
      <c r="C114" s="21"/>
      <c r="D114" s="21"/>
      <c r="E114" s="6"/>
      <c r="F114" s="6"/>
    </row>
    <row r="115" spans="2:6" ht="15.75" customHeight="1" x14ac:dyDescent="0.2">
      <c r="B115" s="21">
        <v>10</v>
      </c>
      <c r="C115" s="21"/>
      <c r="D115" s="21"/>
      <c r="E115" s="6"/>
      <c r="F115" s="6"/>
    </row>
    <row r="116" spans="2:6" ht="15.75" customHeight="1" x14ac:dyDescent="0.2">
      <c r="B116" s="21">
        <v>15</v>
      </c>
      <c r="C116" s="21">
        <v>1.9</v>
      </c>
      <c r="D116" s="21">
        <v>9.5</v>
      </c>
      <c r="E116" s="6"/>
      <c r="F116" s="6"/>
    </row>
    <row r="117" spans="2:6" ht="15.75" customHeight="1" x14ac:dyDescent="0.2">
      <c r="B117" s="22">
        <f>SUBTOTAL(9,B109:B116)</f>
        <v>265.75</v>
      </c>
      <c r="C117" s="21">
        <v>1.8</v>
      </c>
      <c r="D117" s="21">
        <v>0</v>
      </c>
      <c r="E117" s="6"/>
      <c r="F117" s="6"/>
    </row>
    <row r="118" spans="2:6" ht="15.75" customHeight="1" x14ac:dyDescent="0.2">
      <c r="B118" s="27">
        <f>B117*9.45</f>
        <v>2511.3374999999996</v>
      </c>
      <c r="C118" s="21">
        <v>2</v>
      </c>
      <c r="D118" s="21">
        <v>0</v>
      </c>
      <c r="E118" s="6"/>
      <c r="F118" s="6"/>
    </row>
    <row r="119" spans="2:6" ht="15.75" customHeight="1" x14ac:dyDescent="0.2">
      <c r="B119" s="20"/>
      <c r="C119" s="21">
        <v>2</v>
      </c>
      <c r="D119" s="21">
        <v>7.6</v>
      </c>
      <c r="E119" s="6"/>
      <c r="F119" s="6"/>
    </row>
    <row r="120" spans="2:6" ht="15.75" customHeight="1" x14ac:dyDescent="0.2">
      <c r="B120" s="20"/>
      <c r="C120" s="21">
        <v>2.1</v>
      </c>
      <c r="D120" s="21">
        <v>6.7</v>
      </c>
      <c r="E120" s="6"/>
      <c r="F120" s="6"/>
    </row>
    <row r="121" spans="2:6" ht="15.75" customHeight="1" x14ac:dyDescent="0.2">
      <c r="B121" s="20"/>
      <c r="C121" s="21">
        <v>2.4</v>
      </c>
      <c r="D121" s="21">
        <v>0</v>
      </c>
      <c r="E121" s="6"/>
      <c r="F121" s="6"/>
    </row>
    <row r="122" spans="2:6" ht="15.75" customHeight="1" x14ac:dyDescent="0.2">
      <c r="B122" s="20"/>
      <c r="C122" s="21">
        <v>1.4</v>
      </c>
      <c r="D122" s="21">
        <v>3</v>
      </c>
      <c r="E122" s="6"/>
      <c r="F122" s="6"/>
    </row>
    <row r="123" spans="2:6" ht="15.75" customHeight="1" x14ac:dyDescent="0.2">
      <c r="B123" s="6"/>
      <c r="C123" s="21">
        <v>1.8</v>
      </c>
      <c r="D123" s="21">
        <v>7.7</v>
      </c>
      <c r="E123" s="6"/>
      <c r="F123" s="6"/>
    </row>
    <row r="124" spans="2:6" ht="15.75" customHeight="1" x14ac:dyDescent="0.2">
      <c r="B124" s="20"/>
      <c r="C124" s="21">
        <v>1.2</v>
      </c>
      <c r="D124" s="21">
        <v>8</v>
      </c>
      <c r="E124" s="6"/>
      <c r="F124" s="6"/>
    </row>
    <row r="125" spans="2:6" ht="15.75" customHeight="1" x14ac:dyDescent="0.2">
      <c r="B125" s="20"/>
      <c r="C125" s="21">
        <v>0.9</v>
      </c>
      <c r="D125" s="21">
        <v>7.8</v>
      </c>
      <c r="E125" s="6"/>
      <c r="F125" s="6"/>
    </row>
    <row r="126" spans="2:6" ht="15.75" customHeight="1" x14ac:dyDescent="0.2">
      <c r="B126" s="20"/>
      <c r="C126" s="21">
        <v>1.5</v>
      </c>
      <c r="D126" s="21">
        <v>7.9</v>
      </c>
      <c r="E126" s="6"/>
      <c r="F126" s="6"/>
    </row>
    <row r="127" spans="2:6" ht="15.75" customHeight="1" x14ac:dyDescent="0.2">
      <c r="B127" s="20"/>
      <c r="C127" s="21">
        <v>1.8</v>
      </c>
      <c r="D127" s="23">
        <v>128.4</v>
      </c>
      <c r="E127" s="6"/>
      <c r="F127" s="6"/>
    </row>
    <row r="128" spans="2:6" ht="15.75" customHeight="1" x14ac:dyDescent="0.2">
      <c r="B128" s="20"/>
      <c r="C128" s="21">
        <v>1.5</v>
      </c>
      <c r="D128" s="26">
        <f>D127*9.45</f>
        <v>1213.3799999999999</v>
      </c>
      <c r="E128" s="6"/>
      <c r="F128" s="6"/>
    </row>
    <row r="129" spans="2:6" ht="15.75" customHeight="1" x14ac:dyDescent="0.2">
      <c r="B129" s="20"/>
      <c r="C129" s="21">
        <v>1.7</v>
      </c>
      <c r="D129" s="6"/>
      <c r="E129" s="6"/>
      <c r="F129" s="6"/>
    </row>
    <row r="130" spans="2:6" ht="15.75" customHeight="1" x14ac:dyDescent="0.2">
      <c r="B130" s="20"/>
      <c r="C130" s="6">
        <f>SUM(C109:C129)</f>
        <v>31.499999999999996</v>
      </c>
      <c r="D130" s="6"/>
      <c r="E130" s="6"/>
      <c r="F130" s="6"/>
    </row>
    <row r="131" spans="2:6" ht="15.75" customHeight="1" x14ac:dyDescent="0.2">
      <c r="B131" s="20"/>
      <c r="C131" s="25">
        <f>C130*9.45</f>
        <v>297.67499999999995</v>
      </c>
      <c r="D131" s="6"/>
      <c r="E131" s="6"/>
      <c r="F131" s="6"/>
    </row>
    <row r="132" spans="2:6" ht="15.75" customHeight="1" x14ac:dyDescent="0.2"/>
    <row r="133" spans="2:6" ht="15.75" customHeight="1" x14ac:dyDescent="0.2">
      <c r="C133" s="1"/>
    </row>
    <row r="134" spans="2:6" ht="15.75" customHeight="1" x14ac:dyDescent="0.2">
      <c r="C134" s="1"/>
    </row>
    <row r="135" spans="2:6" ht="15.75" customHeight="1" x14ac:dyDescent="0.2">
      <c r="C135" s="1"/>
    </row>
    <row r="136" spans="2:6" ht="15.75" customHeight="1" x14ac:dyDescent="0.2">
      <c r="C136" s="1"/>
    </row>
    <row r="137" spans="2:6" ht="15.75" customHeight="1" x14ac:dyDescent="0.2">
      <c r="C137" s="1"/>
    </row>
    <row r="138" spans="2:6" ht="15.75" customHeight="1" x14ac:dyDescent="0.2">
      <c r="C138" s="1"/>
    </row>
    <row r="139" spans="2:6" ht="15.75" customHeight="1" x14ac:dyDescent="0.2">
      <c r="C139" s="1"/>
    </row>
    <row r="140" spans="2:6" ht="15.75" customHeight="1" x14ac:dyDescent="0.2">
      <c r="C140" s="1"/>
    </row>
    <row r="141" spans="2:6" ht="15.75" customHeight="1" x14ac:dyDescent="0.2">
      <c r="C141" s="1"/>
    </row>
    <row r="142" spans="2:6" ht="15.75" customHeight="1" x14ac:dyDescent="0.2">
      <c r="C142" s="1"/>
    </row>
    <row r="143" spans="2:6" ht="15.75" customHeight="1" x14ac:dyDescent="0.2">
      <c r="C143" s="1"/>
    </row>
    <row r="144" spans="2:6" ht="15.75" customHeight="1" x14ac:dyDescent="0.2">
      <c r="C144" s="1"/>
    </row>
    <row r="145" spans="3:3" ht="15.75" customHeight="1" x14ac:dyDescent="0.2">
      <c r="C145" s="1"/>
    </row>
    <row r="146" spans="3:3" ht="15.75" customHeight="1" x14ac:dyDescent="0.2">
      <c r="C146" s="1"/>
    </row>
    <row r="147" spans="3:3" ht="15.75" customHeight="1" x14ac:dyDescent="0.2">
      <c r="C147" s="1"/>
    </row>
    <row r="148" spans="3:3" ht="15.75" customHeight="1" x14ac:dyDescent="0.2">
      <c r="C148" s="1"/>
    </row>
    <row r="149" spans="3:3" ht="15.75" customHeight="1" x14ac:dyDescent="0.2">
      <c r="C149" s="1"/>
    </row>
    <row r="150" spans="3:3" ht="15.75" customHeight="1" x14ac:dyDescent="0.2">
      <c r="C150" s="1"/>
    </row>
    <row r="151" spans="3:3" ht="15.75" customHeight="1" x14ac:dyDescent="0.2">
      <c r="C151" s="1"/>
    </row>
    <row r="152" spans="3:3" ht="15.75" customHeight="1" x14ac:dyDescent="0.2">
      <c r="C152" s="1"/>
    </row>
    <row r="153" spans="3:3" ht="15.75" customHeight="1" x14ac:dyDescent="0.2">
      <c r="C153" s="1"/>
    </row>
    <row r="154" spans="3:3" ht="15.75" customHeight="1" x14ac:dyDescent="0.2">
      <c r="C154" s="1"/>
    </row>
    <row r="155" spans="3:3" ht="15.75" customHeight="1" x14ac:dyDescent="0.2">
      <c r="C155" s="1"/>
    </row>
    <row r="156" spans="3:3" ht="15.75" customHeight="1" x14ac:dyDescent="0.2">
      <c r="C156" s="1"/>
    </row>
    <row r="157" spans="3:3" ht="15.75" customHeight="1" x14ac:dyDescent="0.2">
      <c r="C157" s="1"/>
    </row>
    <row r="158" spans="3:3" ht="15.75" customHeight="1" x14ac:dyDescent="0.2">
      <c r="C158" s="1"/>
    </row>
    <row r="159" spans="3:3" ht="15.75" customHeight="1" x14ac:dyDescent="0.2">
      <c r="C159" s="1"/>
    </row>
    <row r="160" spans="3:3" ht="15.75" customHeight="1" x14ac:dyDescent="0.2">
      <c r="C160" s="1"/>
    </row>
    <row r="161" spans="3:3" ht="15.75" customHeight="1" x14ac:dyDescent="0.2">
      <c r="C161" s="1"/>
    </row>
    <row r="162" spans="3:3" ht="15.75" customHeight="1" x14ac:dyDescent="0.2">
      <c r="C162" s="1"/>
    </row>
    <row r="163" spans="3:3" ht="15.75" customHeight="1" x14ac:dyDescent="0.2">
      <c r="C163" s="1"/>
    </row>
    <row r="164" spans="3:3" ht="15.75" customHeight="1" x14ac:dyDescent="0.2">
      <c r="C164" s="1"/>
    </row>
    <row r="165" spans="3:3" ht="15.75" customHeight="1" x14ac:dyDescent="0.2">
      <c r="C165" s="1"/>
    </row>
    <row r="166" spans="3:3" ht="15.75" customHeight="1" x14ac:dyDescent="0.2">
      <c r="C166" s="1"/>
    </row>
    <row r="167" spans="3:3" ht="15.75" customHeight="1" x14ac:dyDescent="0.2">
      <c r="C167" s="1"/>
    </row>
    <row r="168" spans="3:3" ht="15.75" customHeight="1" x14ac:dyDescent="0.2">
      <c r="C168" s="1"/>
    </row>
    <row r="169" spans="3:3" ht="15.75" customHeight="1" x14ac:dyDescent="0.2">
      <c r="C169" s="1"/>
    </row>
    <row r="170" spans="3:3" ht="15.75" customHeight="1" x14ac:dyDescent="0.2">
      <c r="C170" s="1"/>
    </row>
    <row r="171" spans="3:3" ht="15.75" customHeight="1" x14ac:dyDescent="0.2">
      <c r="C171" s="1"/>
    </row>
    <row r="172" spans="3:3" ht="15.75" customHeight="1" x14ac:dyDescent="0.2">
      <c r="C172" s="1"/>
    </row>
    <row r="173" spans="3:3" ht="15.75" customHeight="1" x14ac:dyDescent="0.2">
      <c r="C173" s="1"/>
    </row>
    <row r="174" spans="3:3" ht="15.75" customHeight="1" x14ac:dyDescent="0.2">
      <c r="C174" s="1"/>
    </row>
    <row r="175" spans="3:3" ht="15.75" customHeight="1" x14ac:dyDescent="0.2">
      <c r="C175" s="1"/>
    </row>
    <row r="176" spans="3:3" ht="15.75" customHeight="1" x14ac:dyDescent="0.2">
      <c r="C176" s="1"/>
    </row>
    <row r="177" spans="3:3" ht="15.75" customHeight="1" x14ac:dyDescent="0.2">
      <c r="C177" s="1"/>
    </row>
    <row r="178" spans="3:3" ht="15.75" customHeight="1" x14ac:dyDescent="0.2">
      <c r="C178" s="1"/>
    </row>
    <row r="179" spans="3:3" ht="15.75" customHeight="1" x14ac:dyDescent="0.2">
      <c r="C179" s="1"/>
    </row>
    <row r="180" spans="3:3" ht="15.75" customHeight="1" x14ac:dyDescent="0.2">
      <c r="C180" s="1"/>
    </row>
    <row r="181" spans="3:3" ht="15.75" customHeight="1" x14ac:dyDescent="0.2">
      <c r="C181" s="1"/>
    </row>
    <row r="182" spans="3:3" ht="15.75" customHeight="1" x14ac:dyDescent="0.2">
      <c r="C182" s="1"/>
    </row>
    <row r="183" spans="3:3" ht="15.75" customHeight="1" x14ac:dyDescent="0.2">
      <c r="C183" s="1"/>
    </row>
    <row r="184" spans="3:3" ht="15.75" customHeight="1" x14ac:dyDescent="0.2">
      <c r="C184" s="1"/>
    </row>
    <row r="185" spans="3:3" ht="15.75" customHeight="1" x14ac:dyDescent="0.2">
      <c r="C185" s="1"/>
    </row>
    <row r="186" spans="3:3" ht="15.75" customHeight="1" x14ac:dyDescent="0.2">
      <c r="C186" s="1"/>
    </row>
    <row r="187" spans="3:3" ht="15.75" customHeight="1" x14ac:dyDescent="0.2">
      <c r="C187" s="1"/>
    </row>
    <row r="188" spans="3:3" ht="15.75" customHeight="1" x14ac:dyDescent="0.2">
      <c r="C188" s="1"/>
    </row>
    <row r="189" spans="3:3" ht="15.75" customHeight="1" x14ac:dyDescent="0.2">
      <c r="C189" s="1"/>
    </row>
    <row r="190" spans="3:3" ht="15.75" customHeight="1" x14ac:dyDescent="0.2">
      <c r="C190" s="1"/>
    </row>
    <row r="191" spans="3:3" ht="15.75" customHeight="1" x14ac:dyDescent="0.2">
      <c r="C191" s="1"/>
    </row>
    <row r="192" spans="3:3" ht="15.75" customHeight="1" x14ac:dyDescent="0.2">
      <c r="C192" s="1"/>
    </row>
    <row r="193" spans="3:3" ht="15.75" customHeight="1" x14ac:dyDescent="0.2">
      <c r="C193" s="1"/>
    </row>
    <row r="194" spans="3:3" ht="15.75" customHeight="1" x14ac:dyDescent="0.2">
      <c r="C194" s="1"/>
    </row>
    <row r="195" spans="3:3" ht="15.75" customHeight="1" x14ac:dyDescent="0.2">
      <c r="C195" s="1"/>
    </row>
    <row r="196" spans="3:3" ht="15.75" customHeight="1" x14ac:dyDescent="0.2">
      <c r="C196" s="1"/>
    </row>
    <row r="197" spans="3:3" ht="15.75" customHeight="1" x14ac:dyDescent="0.2">
      <c r="C197" s="1"/>
    </row>
    <row r="198" spans="3:3" ht="15.75" customHeight="1" x14ac:dyDescent="0.2">
      <c r="C198" s="1"/>
    </row>
    <row r="199" spans="3:3" ht="15.75" customHeight="1" x14ac:dyDescent="0.2">
      <c r="C199" s="1"/>
    </row>
    <row r="200" spans="3:3" ht="15.75" customHeight="1" x14ac:dyDescent="0.2">
      <c r="C200" s="1"/>
    </row>
    <row r="201" spans="3:3" ht="15.75" customHeight="1" x14ac:dyDescent="0.2">
      <c r="C201" s="1"/>
    </row>
    <row r="202" spans="3:3" ht="15.75" customHeight="1" x14ac:dyDescent="0.2">
      <c r="C202" s="1"/>
    </row>
    <row r="203" spans="3:3" ht="15.75" customHeight="1" x14ac:dyDescent="0.2">
      <c r="C203" s="1"/>
    </row>
    <row r="204" spans="3:3" ht="15.75" customHeight="1" x14ac:dyDescent="0.2">
      <c r="C204" s="1"/>
    </row>
    <row r="205" spans="3:3" ht="15.75" customHeight="1" x14ac:dyDescent="0.2">
      <c r="C205" s="1"/>
    </row>
    <row r="206" spans="3:3" ht="15.75" customHeight="1" x14ac:dyDescent="0.2">
      <c r="C206" s="1"/>
    </row>
    <row r="207" spans="3:3" ht="15.75" customHeight="1" x14ac:dyDescent="0.2">
      <c r="C207" s="1"/>
    </row>
  </sheetData>
  <autoFilter ref="A2:E106" xr:uid="{00000000-0001-0000-0000-000000000000}">
    <filterColumn colId="3">
      <filters>
        <filter val="bus ticket"/>
        <filter val="car extra kilometer charge_x000a_"/>
        <filter val="car rent"/>
        <filter val="room bu ali"/>
        <filter val="room rent"/>
        <filter val="room rent bu ali jalan"/>
        <filter val="room soha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58E0-6557-4BA0-9F72-6D0A955F4A72}">
  <dimension ref="A1:G62"/>
  <sheetViews>
    <sheetView topLeftCell="A49" workbookViewId="0">
      <selection activeCell="G63" sqref="G63"/>
    </sheetView>
  </sheetViews>
  <sheetFormatPr defaultRowHeight="12.75" x14ac:dyDescent="0.2"/>
  <cols>
    <col min="1" max="1" width="30.42578125" customWidth="1"/>
    <col min="2" max="2" width="21" customWidth="1"/>
    <col min="3" max="3" width="22.140625" customWidth="1"/>
    <col min="4" max="4" width="16.7109375" customWidth="1"/>
    <col min="5" max="5" width="15.7109375" customWidth="1"/>
    <col min="7" max="7" width="49.140625" customWidth="1"/>
  </cols>
  <sheetData>
    <row r="1" spans="1:7" ht="21.75" customHeight="1" x14ac:dyDescent="0.2">
      <c r="A1" s="28" t="s">
        <v>125</v>
      </c>
      <c r="B1" s="28"/>
      <c r="C1" s="28" t="s">
        <v>111</v>
      </c>
      <c r="D1" s="28" t="s">
        <v>112</v>
      </c>
      <c r="E1" s="28" t="s">
        <v>119</v>
      </c>
      <c r="G1" s="28" t="s">
        <v>138</v>
      </c>
    </row>
    <row r="2" spans="1:7" ht="12.75" customHeight="1" x14ac:dyDescent="0.2">
      <c r="A2" s="31" t="s">
        <v>127</v>
      </c>
      <c r="B2" s="18">
        <v>20</v>
      </c>
      <c r="C2" s="17" t="s">
        <v>105</v>
      </c>
      <c r="D2" s="17" t="s">
        <v>115</v>
      </c>
      <c r="E2" s="17" t="s">
        <v>120</v>
      </c>
      <c r="G2" t="s">
        <v>142</v>
      </c>
    </row>
    <row r="3" spans="1:7" x14ac:dyDescent="0.2">
      <c r="A3" s="31"/>
      <c r="B3" s="18">
        <v>25</v>
      </c>
      <c r="C3" s="17" t="s">
        <v>106</v>
      </c>
      <c r="D3" s="17" t="s">
        <v>116</v>
      </c>
      <c r="E3" s="17" t="s">
        <v>121</v>
      </c>
      <c r="G3" t="s">
        <v>143</v>
      </c>
    </row>
    <row r="4" spans="1:7" x14ac:dyDescent="0.2">
      <c r="A4" s="31"/>
      <c r="B4" s="18">
        <v>25</v>
      </c>
      <c r="C4" s="17" t="s">
        <v>107</v>
      </c>
      <c r="D4" s="17" t="s">
        <v>117</v>
      </c>
      <c r="E4" s="17" t="s">
        <v>218</v>
      </c>
      <c r="G4" t="s">
        <v>144</v>
      </c>
    </row>
    <row r="5" spans="1:7" x14ac:dyDescent="0.2">
      <c r="A5" s="31" t="s">
        <v>128</v>
      </c>
      <c r="B5" s="18">
        <v>150</v>
      </c>
      <c r="C5" s="17" t="s">
        <v>108</v>
      </c>
      <c r="D5" s="17" t="s">
        <v>118</v>
      </c>
      <c r="E5" s="29"/>
      <c r="G5" t="s">
        <v>145</v>
      </c>
    </row>
    <row r="6" spans="1:7" x14ac:dyDescent="0.2">
      <c r="A6" s="31"/>
      <c r="B6" s="5" t="s">
        <v>133</v>
      </c>
      <c r="C6" s="17" t="s">
        <v>126</v>
      </c>
      <c r="D6" s="17" t="s">
        <v>217</v>
      </c>
      <c r="E6" s="29"/>
      <c r="G6" t="s">
        <v>146</v>
      </c>
    </row>
    <row r="7" spans="1:7" x14ac:dyDescent="0.2">
      <c r="A7" s="31"/>
      <c r="B7" s="5" t="s">
        <v>133</v>
      </c>
      <c r="C7" s="17" t="s">
        <v>113</v>
      </c>
      <c r="D7" s="17"/>
      <c r="E7" s="29"/>
      <c r="G7" t="s">
        <v>147</v>
      </c>
    </row>
    <row r="8" spans="1:7" x14ac:dyDescent="0.2">
      <c r="A8" s="31"/>
      <c r="B8" s="5" t="s">
        <v>133</v>
      </c>
      <c r="C8" s="17" t="s">
        <v>114</v>
      </c>
      <c r="D8" s="17"/>
      <c r="E8" s="29"/>
      <c r="G8" t="s">
        <v>148</v>
      </c>
    </row>
    <row r="9" spans="1:7" ht="18" customHeight="1" x14ac:dyDescent="0.2">
      <c r="A9" s="30" t="s">
        <v>132</v>
      </c>
      <c r="B9" s="30">
        <v>2000</v>
      </c>
      <c r="C9" s="17" t="s">
        <v>109</v>
      </c>
      <c r="D9" s="29"/>
      <c r="E9" s="29"/>
      <c r="G9" t="s">
        <v>149</v>
      </c>
    </row>
    <row r="10" spans="1:7" ht="19.5" customHeight="1" x14ac:dyDescent="0.2">
      <c r="A10" s="17" t="s">
        <v>124</v>
      </c>
      <c r="B10" s="17">
        <v>2000</v>
      </c>
      <c r="C10" s="17" t="s">
        <v>123</v>
      </c>
      <c r="D10" s="29"/>
      <c r="E10" s="29"/>
      <c r="G10" t="s">
        <v>150</v>
      </c>
    </row>
    <row r="11" spans="1:7" ht="19.5" customHeight="1" x14ac:dyDescent="0.2">
      <c r="A11" s="17" t="s">
        <v>131</v>
      </c>
      <c r="B11" s="17">
        <v>150</v>
      </c>
      <c r="C11" s="17" t="s">
        <v>110</v>
      </c>
      <c r="D11" s="29"/>
      <c r="E11" s="29"/>
      <c r="G11" t="s">
        <v>151</v>
      </c>
    </row>
    <row r="12" spans="1:7" ht="21.75" customHeight="1" x14ac:dyDescent="0.2">
      <c r="A12" s="5" t="s">
        <v>130</v>
      </c>
      <c r="B12" s="5" t="s">
        <v>133</v>
      </c>
      <c r="C12" s="17" t="s">
        <v>129</v>
      </c>
      <c r="G12" t="s">
        <v>152</v>
      </c>
    </row>
    <row r="13" spans="1:7" x14ac:dyDescent="0.2">
      <c r="C13" s="17" t="s">
        <v>215</v>
      </c>
      <c r="G13" t="s">
        <v>153</v>
      </c>
    </row>
    <row r="14" spans="1:7" x14ac:dyDescent="0.2">
      <c r="C14" s="17" t="s">
        <v>219</v>
      </c>
      <c r="G14" t="s">
        <v>154</v>
      </c>
    </row>
    <row r="15" spans="1:7" x14ac:dyDescent="0.2">
      <c r="G15" t="s">
        <v>155</v>
      </c>
    </row>
    <row r="16" spans="1:7" x14ac:dyDescent="0.2">
      <c r="G16" t="s">
        <v>156</v>
      </c>
    </row>
    <row r="17" spans="7:7" x14ac:dyDescent="0.2">
      <c r="G17" t="s">
        <v>157</v>
      </c>
    </row>
    <row r="18" spans="7:7" x14ac:dyDescent="0.2">
      <c r="G18" t="s">
        <v>158</v>
      </c>
    </row>
    <row r="19" spans="7:7" x14ac:dyDescent="0.2">
      <c r="G19" t="s">
        <v>159</v>
      </c>
    </row>
    <row r="20" spans="7:7" x14ac:dyDescent="0.2">
      <c r="G20" t="s">
        <v>160</v>
      </c>
    </row>
    <row r="21" spans="7:7" x14ac:dyDescent="0.2">
      <c r="G21" t="s">
        <v>161</v>
      </c>
    </row>
    <row r="22" spans="7:7" x14ac:dyDescent="0.2">
      <c r="G22" t="s">
        <v>162</v>
      </c>
    </row>
    <row r="23" spans="7:7" x14ac:dyDescent="0.2">
      <c r="G23" t="s">
        <v>163</v>
      </c>
    </row>
    <row r="24" spans="7:7" x14ac:dyDescent="0.2">
      <c r="G24" t="s">
        <v>164</v>
      </c>
    </row>
    <row r="25" spans="7:7" x14ac:dyDescent="0.2">
      <c r="G25" t="s">
        <v>165</v>
      </c>
    </row>
    <row r="26" spans="7:7" x14ac:dyDescent="0.2">
      <c r="G26" t="s">
        <v>166</v>
      </c>
    </row>
    <row r="27" spans="7:7" x14ac:dyDescent="0.2">
      <c r="G27" t="s">
        <v>167</v>
      </c>
    </row>
    <row r="28" spans="7:7" x14ac:dyDescent="0.2">
      <c r="G28" t="s">
        <v>168</v>
      </c>
    </row>
    <row r="29" spans="7:7" x14ac:dyDescent="0.2">
      <c r="G29" t="s">
        <v>169</v>
      </c>
    </row>
    <row r="30" spans="7:7" x14ac:dyDescent="0.2">
      <c r="G30" t="s">
        <v>170</v>
      </c>
    </row>
    <row r="31" spans="7:7" x14ac:dyDescent="0.2">
      <c r="G31" t="s">
        <v>171</v>
      </c>
    </row>
    <row r="32" spans="7:7" x14ac:dyDescent="0.2">
      <c r="G32" t="s">
        <v>172</v>
      </c>
    </row>
    <row r="33" spans="7:7" x14ac:dyDescent="0.2">
      <c r="G33" t="s">
        <v>173</v>
      </c>
    </row>
    <row r="34" spans="7:7" x14ac:dyDescent="0.2">
      <c r="G34" t="s">
        <v>174</v>
      </c>
    </row>
    <row r="35" spans="7:7" x14ac:dyDescent="0.2">
      <c r="G35" t="s">
        <v>175</v>
      </c>
    </row>
    <row r="36" spans="7:7" x14ac:dyDescent="0.2">
      <c r="G36" t="s">
        <v>176</v>
      </c>
    </row>
    <row r="37" spans="7:7" x14ac:dyDescent="0.2">
      <c r="G37" t="s">
        <v>177</v>
      </c>
    </row>
    <row r="38" spans="7:7" x14ac:dyDescent="0.2">
      <c r="G38" t="s">
        <v>178</v>
      </c>
    </row>
    <row r="39" spans="7:7" x14ac:dyDescent="0.2">
      <c r="G39" t="s">
        <v>179</v>
      </c>
    </row>
    <row r="40" spans="7:7" x14ac:dyDescent="0.2">
      <c r="G40" t="s">
        <v>180</v>
      </c>
    </row>
    <row r="41" spans="7:7" x14ac:dyDescent="0.2">
      <c r="G41" t="s">
        <v>181</v>
      </c>
    </row>
    <row r="42" spans="7:7" x14ac:dyDescent="0.2">
      <c r="G42" t="s">
        <v>182</v>
      </c>
    </row>
    <row r="43" spans="7:7" x14ac:dyDescent="0.2">
      <c r="G43" t="s">
        <v>183</v>
      </c>
    </row>
    <row r="44" spans="7:7" x14ac:dyDescent="0.2">
      <c r="G44" t="s">
        <v>184</v>
      </c>
    </row>
    <row r="45" spans="7:7" x14ac:dyDescent="0.2">
      <c r="G45" t="s">
        <v>185</v>
      </c>
    </row>
    <row r="46" spans="7:7" x14ac:dyDescent="0.2">
      <c r="G46" t="s">
        <v>186</v>
      </c>
    </row>
    <row r="47" spans="7:7" x14ac:dyDescent="0.2">
      <c r="G47" t="s">
        <v>187</v>
      </c>
    </row>
    <row r="48" spans="7:7" x14ac:dyDescent="0.2">
      <c r="G48" t="s">
        <v>188</v>
      </c>
    </row>
    <row r="49" spans="7:7" x14ac:dyDescent="0.2">
      <c r="G49" t="s">
        <v>189</v>
      </c>
    </row>
    <row r="50" spans="7:7" x14ac:dyDescent="0.2">
      <c r="G50" t="s">
        <v>190</v>
      </c>
    </row>
    <row r="51" spans="7:7" x14ac:dyDescent="0.2">
      <c r="G51" t="s">
        <v>191</v>
      </c>
    </row>
    <row r="52" spans="7:7" x14ac:dyDescent="0.2">
      <c r="G52" t="s">
        <v>192</v>
      </c>
    </row>
    <row r="53" spans="7:7" x14ac:dyDescent="0.2">
      <c r="G53" t="s">
        <v>193</v>
      </c>
    </row>
    <row r="54" spans="7:7" x14ac:dyDescent="0.2">
      <c r="G54" t="s">
        <v>194</v>
      </c>
    </row>
    <row r="55" spans="7:7" x14ac:dyDescent="0.2">
      <c r="G55" t="s">
        <v>195</v>
      </c>
    </row>
    <row r="56" spans="7:7" x14ac:dyDescent="0.2">
      <c r="G56" t="s">
        <v>196</v>
      </c>
    </row>
    <row r="57" spans="7:7" x14ac:dyDescent="0.2">
      <c r="G57" t="s">
        <v>197</v>
      </c>
    </row>
    <row r="58" spans="7:7" x14ac:dyDescent="0.2">
      <c r="G58" t="s">
        <v>198</v>
      </c>
    </row>
    <row r="59" spans="7:7" x14ac:dyDescent="0.2">
      <c r="G59" t="s">
        <v>199</v>
      </c>
    </row>
    <row r="60" spans="7:7" x14ac:dyDescent="0.2">
      <c r="G60" s="5" t="s">
        <v>208</v>
      </c>
    </row>
    <row r="61" spans="7:7" x14ac:dyDescent="0.2">
      <c r="G61" s="5" t="s">
        <v>211</v>
      </c>
    </row>
    <row r="62" spans="7:7" x14ac:dyDescent="0.2">
      <c r="G62" s="5" t="s">
        <v>224</v>
      </c>
    </row>
  </sheetData>
  <mergeCells count="2">
    <mergeCell ref="A5:A8"/>
    <mergeCell ref="A2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F296-0C81-4634-A7D8-A3A87AEF7B75}">
  <sheetPr>
    <outlinePr summaryBelow="0" summaryRight="0"/>
  </sheetPr>
  <dimension ref="A1:F228"/>
  <sheetViews>
    <sheetView topLeftCell="A19" workbookViewId="0">
      <selection activeCell="C33" sqref="C33"/>
    </sheetView>
  </sheetViews>
  <sheetFormatPr defaultColWidth="14.42578125" defaultRowHeight="15" customHeight="1" x14ac:dyDescent="0.2"/>
  <cols>
    <col min="1" max="1" width="17.85546875" customWidth="1"/>
    <col min="2" max="2" width="22.85546875" customWidth="1"/>
    <col min="3" max="3" width="37.7109375" bestFit="1" customWidth="1"/>
    <col min="4" max="4" width="25.42578125" customWidth="1"/>
    <col min="5" max="5" width="21.5703125" customWidth="1"/>
    <col min="6" max="6" width="16.28515625" hidden="1" customWidth="1"/>
  </cols>
  <sheetData>
    <row r="1" spans="1:6" ht="15.75" customHeight="1" x14ac:dyDescent="0.2"/>
    <row r="2" spans="1:6" ht="31.5" customHeight="1" x14ac:dyDescent="0.25">
      <c r="A2" s="33" t="s">
        <v>135</v>
      </c>
      <c r="B2" s="34"/>
      <c r="C2" s="34"/>
      <c r="D2" s="34"/>
      <c r="E2" s="35"/>
      <c r="F2" s="9"/>
    </row>
    <row r="3" spans="1:6" ht="31.5" customHeight="1" x14ac:dyDescent="0.2">
      <c r="A3" s="10" t="s">
        <v>136</v>
      </c>
      <c r="B3" s="10" t="s">
        <v>137</v>
      </c>
      <c r="C3" s="10" t="s">
        <v>138</v>
      </c>
      <c r="D3" s="10" t="s">
        <v>139</v>
      </c>
      <c r="E3" s="10" t="s">
        <v>103</v>
      </c>
      <c r="F3" s="9"/>
    </row>
    <row r="4" spans="1:6" ht="31.5" customHeight="1" x14ac:dyDescent="0.25">
      <c r="A4" s="16"/>
      <c r="B4" s="16"/>
      <c r="C4" s="16"/>
      <c r="D4" s="16"/>
      <c r="E4" s="8"/>
      <c r="F4" s="9"/>
    </row>
    <row r="5" spans="1:6" ht="31.5" customHeight="1" x14ac:dyDescent="0.25">
      <c r="A5" s="16"/>
      <c r="B5" s="16"/>
      <c r="C5" s="16"/>
      <c r="D5" s="16"/>
      <c r="E5" s="8"/>
      <c r="F5" s="9"/>
    </row>
    <row r="6" spans="1:6" ht="31.5" customHeight="1" x14ac:dyDescent="0.25">
      <c r="A6" s="16"/>
      <c r="B6" s="16"/>
      <c r="C6" s="16"/>
      <c r="D6" s="16"/>
      <c r="E6" s="8"/>
      <c r="F6" s="9"/>
    </row>
    <row r="7" spans="1:6" ht="31.5" customHeight="1" x14ac:dyDescent="0.25">
      <c r="A7" s="16"/>
      <c r="B7" s="16"/>
      <c r="C7" s="16"/>
      <c r="D7" s="16"/>
      <c r="E7" s="8"/>
      <c r="F7" s="9"/>
    </row>
    <row r="8" spans="1:6" ht="31.5" customHeight="1" x14ac:dyDescent="0.25">
      <c r="A8" s="16"/>
      <c r="B8" s="16"/>
      <c r="C8" s="16"/>
      <c r="D8" s="16"/>
      <c r="E8" s="8"/>
      <c r="F8" s="9"/>
    </row>
    <row r="9" spans="1:6" ht="31.5" customHeight="1" x14ac:dyDescent="0.25">
      <c r="A9" s="16"/>
      <c r="B9" s="16"/>
      <c r="C9" s="16"/>
      <c r="D9" s="16"/>
      <c r="E9" s="8"/>
      <c r="F9" s="9"/>
    </row>
    <row r="10" spans="1:6" ht="31.5" customHeight="1" x14ac:dyDescent="0.25">
      <c r="A10" s="32" t="s">
        <v>140</v>
      </c>
      <c r="B10" s="32"/>
      <c r="C10" s="32"/>
      <c r="D10" s="32"/>
      <c r="E10" s="15">
        <f>SUM(E4:E9)</f>
        <v>0</v>
      </c>
      <c r="F10" s="9"/>
    </row>
    <row r="11" spans="1:6" ht="25.5" customHeight="1" x14ac:dyDescent="0.2">
      <c r="A11" s="10" t="s">
        <v>0</v>
      </c>
      <c r="B11" s="10" t="s">
        <v>102</v>
      </c>
      <c r="C11" s="10" t="s">
        <v>104</v>
      </c>
      <c r="D11" s="10" t="s">
        <v>101</v>
      </c>
      <c r="E11" s="10" t="s">
        <v>103</v>
      </c>
      <c r="F11" s="11" t="s">
        <v>122</v>
      </c>
    </row>
    <row r="12" spans="1:6" ht="20.100000000000001" customHeight="1" x14ac:dyDescent="0.2">
      <c r="A12" s="12"/>
      <c r="B12" s="12" t="s">
        <v>115</v>
      </c>
      <c r="C12" s="12" t="s">
        <v>120</v>
      </c>
      <c r="D12" s="12" t="s">
        <v>105</v>
      </c>
      <c r="E12" s="8">
        <v>0</v>
      </c>
      <c r="F12" s="9">
        <f>ROUND(20/9.5,2)</f>
        <v>2.11</v>
      </c>
    </row>
    <row r="13" spans="1:6" ht="20.100000000000001" customHeight="1" x14ac:dyDescent="0.2">
      <c r="A13" s="12"/>
      <c r="B13" s="12" t="s">
        <v>115</v>
      </c>
      <c r="C13" s="12" t="s">
        <v>120</v>
      </c>
      <c r="D13" s="12" t="s">
        <v>106</v>
      </c>
      <c r="E13" s="8"/>
      <c r="F13" s="9">
        <f>ROUND(25/9.5,2)</f>
        <v>2.63</v>
      </c>
    </row>
    <row r="14" spans="1:6" ht="20.100000000000001" customHeight="1" x14ac:dyDescent="0.2">
      <c r="A14" s="12"/>
      <c r="B14" s="12" t="s">
        <v>115</v>
      </c>
      <c r="C14" s="12" t="s">
        <v>120</v>
      </c>
      <c r="D14" s="12" t="s">
        <v>107</v>
      </c>
      <c r="E14" s="8"/>
      <c r="F14" s="9">
        <f>ROUND(25/9.5,2)</f>
        <v>2.63</v>
      </c>
    </row>
    <row r="15" spans="1:6" ht="20.100000000000001" customHeight="1" x14ac:dyDescent="0.2">
      <c r="A15" s="12"/>
      <c r="B15" s="12" t="s">
        <v>115</v>
      </c>
      <c r="C15" s="12" t="s">
        <v>120</v>
      </c>
      <c r="D15" s="12" t="s">
        <v>108</v>
      </c>
      <c r="E15" s="8"/>
      <c r="F15" s="9">
        <f>ROUND(150/9.5,2)</f>
        <v>15.79</v>
      </c>
    </row>
    <row r="16" spans="1:6" ht="20.100000000000001" customHeight="1" x14ac:dyDescent="0.2">
      <c r="A16" s="12"/>
      <c r="B16" s="12"/>
      <c r="C16" s="12"/>
      <c r="D16" s="12"/>
      <c r="E16" s="8"/>
      <c r="F16" s="9"/>
    </row>
    <row r="17" spans="1:6" ht="20.100000000000001" customHeight="1" x14ac:dyDescent="0.2">
      <c r="A17" s="12"/>
      <c r="B17" s="12"/>
      <c r="C17" s="12"/>
      <c r="D17" s="12"/>
      <c r="E17" s="8"/>
      <c r="F17" s="13"/>
    </row>
    <row r="18" spans="1:6" ht="20.100000000000001" customHeight="1" x14ac:dyDescent="0.2">
      <c r="A18" s="12"/>
      <c r="B18" s="12"/>
      <c r="C18" s="12"/>
      <c r="D18" s="12"/>
      <c r="E18" s="8"/>
      <c r="F18" s="9"/>
    </row>
    <row r="19" spans="1:6" ht="20.100000000000001" customHeight="1" x14ac:dyDescent="0.2">
      <c r="A19" s="12"/>
      <c r="B19" s="12"/>
      <c r="C19" s="12"/>
      <c r="D19" s="12"/>
      <c r="E19" s="8"/>
      <c r="F19" s="9"/>
    </row>
    <row r="20" spans="1:6" ht="20.100000000000001" customHeight="1" x14ac:dyDescent="0.2">
      <c r="A20" s="12"/>
      <c r="B20" s="12"/>
      <c r="C20" s="12"/>
      <c r="D20" s="12"/>
      <c r="E20" s="8"/>
      <c r="F20" s="9"/>
    </row>
    <row r="21" spans="1:6" ht="20.100000000000001" customHeight="1" x14ac:dyDescent="0.2">
      <c r="A21" s="12"/>
      <c r="B21" s="12"/>
      <c r="C21" s="12"/>
      <c r="D21" s="12"/>
      <c r="E21" s="8"/>
      <c r="F21" s="9"/>
    </row>
    <row r="22" spans="1:6" ht="15.75" customHeight="1" x14ac:dyDescent="0.2">
      <c r="A22" s="12"/>
      <c r="B22" s="12"/>
      <c r="C22" s="12"/>
      <c r="D22" s="12"/>
      <c r="E22" s="8"/>
      <c r="F22" s="9"/>
    </row>
    <row r="23" spans="1:6" ht="31.5" customHeight="1" x14ac:dyDescent="0.25">
      <c r="A23" s="14" t="s">
        <v>141</v>
      </c>
      <c r="B23" s="14"/>
      <c r="C23" s="14"/>
      <c r="D23" s="14"/>
      <c r="E23" s="15">
        <f>SUM(E12:E22)</f>
        <v>0</v>
      </c>
      <c r="F23" s="9"/>
    </row>
    <row r="24" spans="1:6" ht="15.75" customHeight="1" x14ac:dyDescent="0.2">
      <c r="A24" s="9"/>
      <c r="B24" s="9"/>
      <c r="C24" s="9"/>
      <c r="D24" s="9"/>
      <c r="E24" s="9"/>
      <c r="F24" s="9"/>
    </row>
    <row r="25" spans="1:6" ht="30" customHeight="1" x14ac:dyDescent="0.25">
      <c r="A25" s="32" t="s">
        <v>134</v>
      </c>
      <c r="B25" s="32"/>
      <c r="C25" s="32"/>
      <c r="D25" s="32"/>
      <c r="E25" s="15">
        <f>E10-E23</f>
        <v>0</v>
      </c>
      <c r="F25" s="9"/>
    </row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</sheetData>
  <autoFilter ref="A11:E11" xr:uid="{00000000-0001-0000-0100-000000000000}"/>
  <mergeCells count="3">
    <mergeCell ref="A2:E2"/>
    <mergeCell ref="A10:D10"/>
    <mergeCell ref="A25:D2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925F6B5-E0EA-4C05-90A3-44C738A84751}">
          <x14:formula1>
            <xm:f>list!$G:$G</xm:f>
          </x14:formula1>
          <xm:sqref>C4:C9</xm:sqref>
        </x14:dataValidation>
        <x14:dataValidation type="list" allowBlank="1" showInputMessage="1" showErrorMessage="1" xr:uid="{65B9FB43-996E-4F37-95F3-8593AA2562A7}">
          <x14:formula1>
            <xm:f>list!$C:$C</xm:f>
          </x14:formula1>
          <xm:sqref>D12:D22</xm:sqref>
        </x14:dataValidation>
        <x14:dataValidation type="list" allowBlank="1" showInputMessage="1" showErrorMessage="1" xr:uid="{1767693F-025C-4451-8D9A-E5287716A980}">
          <x14:formula1>
            <xm:f>list!$E:$E</xm:f>
          </x14:formula1>
          <xm:sqref>C12:C22</xm:sqref>
        </x14:dataValidation>
        <x14:dataValidation type="list" allowBlank="1" showInputMessage="1" showErrorMessage="1" xr:uid="{4611DD37-57C2-4BEA-9F92-15BF93DC9569}">
          <x14:formula1>
            <xm:f>list!$D:$D</xm:f>
          </x14:formula1>
          <xm:sqref>B12:B22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B274-B056-4D91-97E9-8E179E20A194}">
  <sheetPr>
    <outlinePr summaryBelow="0" summaryRight="0"/>
  </sheetPr>
  <dimension ref="A1:F228"/>
  <sheetViews>
    <sheetView topLeftCell="A19" workbookViewId="0">
      <selection activeCell="C29" sqref="C29"/>
    </sheetView>
  </sheetViews>
  <sheetFormatPr defaultColWidth="14.42578125" defaultRowHeight="15" customHeight="1" x14ac:dyDescent="0.2"/>
  <cols>
    <col min="1" max="1" width="17.85546875" customWidth="1"/>
    <col min="2" max="2" width="22.85546875" customWidth="1"/>
    <col min="3" max="3" width="37.7109375" bestFit="1" customWidth="1"/>
    <col min="4" max="4" width="25.42578125" customWidth="1"/>
    <col min="5" max="5" width="21.5703125" customWidth="1"/>
    <col min="6" max="6" width="16.28515625" hidden="1" customWidth="1"/>
  </cols>
  <sheetData>
    <row r="1" spans="1:6" ht="15.75" customHeight="1" x14ac:dyDescent="0.2"/>
    <row r="2" spans="1:6" ht="31.5" customHeight="1" x14ac:dyDescent="0.25">
      <c r="A2" s="33" t="s">
        <v>135</v>
      </c>
      <c r="B2" s="34"/>
      <c r="C2" s="34"/>
      <c r="D2" s="34"/>
      <c r="E2" s="35"/>
      <c r="F2" s="9"/>
    </row>
    <row r="3" spans="1:6" ht="31.5" customHeight="1" x14ac:dyDescent="0.2">
      <c r="A3" s="10" t="s">
        <v>136</v>
      </c>
      <c r="B3" s="10" t="s">
        <v>137</v>
      </c>
      <c r="C3" s="10" t="s">
        <v>138</v>
      </c>
      <c r="D3" s="10" t="s">
        <v>139</v>
      </c>
      <c r="E3" s="10" t="s">
        <v>103</v>
      </c>
      <c r="F3" s="9"/>
    </row>
    <row r="4" spans="1:6" ht="31.5" customHeight="1" x14ac:dyDescent="0.25">
      <c r="A4" s="16"/>
      <c r="B4" s="16"/>
      <c r="C4" s="16"/>
      <c r="D4" s="16"/>
      <c r="E4" s="8"/>
      <c r="F4" s="9"/>
    </row>
    <row r="5" spans="1:6" ht="31.5" customHeight="1" x14ac:dyDescent="0.25">
      <c r="A5" s="16"/>
      <c r="B5" s="16"/>
      <c r="C5" s="16"/>
      <c r="D5" s="16"/>
      <c r="E5" s="8"/>
      <c r="F5" s="9"/>
    </row>
    <row r="6" spans="1:6" ht="31.5" customHeight="1" x14ac:dyDescent="0.25">
      <c r="A6" s="16"/>
      <c r="B6" s="16"/>
      <c r="C6" s="16"/>
      <c r="D6" s="16"/>
      <c r="E6" s="8"/>
      <c r="F6" s="9"/>
    </row>
    <row r="7" spans="1:6" ht="31.5" customHeight="1" x14ac:dyDescent="0.25">
      <c r="A7" s="16"/>
      <c r="B7" s="16"/>
      <c r="C7" s="16"/>
      <c r="D7" s="16"/>
      <c r="E7" s="8"/>
      <c r="F7" s="9"/>
    </row>
    <row r="8" spans="1:6" ht="31.5" customHeight="1" x14ac:dyDescent="0.25">
      <c r="A8" s="16"/>
      <c r="B8" s="16"/>
      <c r="C8" s="16"/>
      <c r="D8" s="16"/>
      <c r="E8" s="8"/>
      <c r="F8" s="9"/>
    </row>
    <row r="9" spans="1:6" ht="31.5" customHeight="1" x14ac:dyDescent="0.25">
      <c r="A9" s="16"/>
      <c r="B9" s="16"/>
      <c r="C9" s="16"/>
      <c r="D9" s="16"/>
      <c r="E9" s="8"/>
      <c r="F9" s="9"/>
    </row>
    <row r="10" spans="1:6" ht="31.5" customHeight="1" x14ac:dyDescent="0.25">
      <c r="A10" s="32" t="s">
        <v>140</v>
      </c>
      <c r="B10" s="32"/>
      <c r="C10" s="32"/>
      <c r="D10" s="32"/>
      <c r="E10" s="15">
        <f>SUM(E4:E9)</f>
        <v>0</v>
      </c>
      <c r="F10" s="9"/>
    </row>
    <row r="11" spans="1:6" ht="25.5" customHeight="1" x14ac:dyDescent="0.2">
      <c r="A11" s="10" t="s">
        <v>0</v>
      </c>
      <c r="B11" s="10" t="s">
        <v>102</v>
      </c>
      <c r="C11" s="10" t="s">
        <v>104</v>
      </c>
      <c r="D11" s="10" t="s">
        <v>101</v>
      </c>
      <c r="E11" s="10" t="s">
        <v>103</v>
      </c>
      <c r="F11" s="11" t="s">
        <v>122</v>
      </c>
    </row>
    <row r="12" spans="1:6" ht="20.100000000000001" customHeight="1" x14ac:dyDescent="0.2">
      <c r="A12" s="12"/>
      <c r="B12" s="12" t="s">
        <v>115</v>
      </c>
      <c r="C12" s="12" t="s">
        <v>120</v>
      </c>
      <c r="D12" s="12" t="s">
        <v>105</v>
      </c>
      <c r="E12" s="8">
        <v>0</v>
      </c>
      <c r="F12" s="9">
        <f>ROUND(20/9.5,2)</f>
        <v>2.11</v>
      </c>
    </row>
    <row r="13" spans="1:6" ht="20.100000000000001" customHeight="1" x14ac:dyDescent="0.2">
      <c r="A13" s="12"/>
      <c r="B13" s="12" t="s">
        <v>115</v>
      </c>
      <c r="C13" s="12" t="s">
        <v>120</v>
      </c>
      <c r="D13" s="12" t="s">
        <v>106</v>
      </c>
      <c r="E13" s="8"/>
      <c r="F13" s="9">
        <f>ROUND(25/9.5,2)</f>
        <v>2.63</v>
      </c>
    </row>
    <row r="14" spans="1:6" ht="20.100000000000001" customHeight="1" x14ac:dyDescent="0.2">
      <c r="A14" s="12"/>
      <c r="B14" s="12" t="s">
        <v>115</v>
      </c>
      <c r="C14" s="12" t="s">
        <v>120</v>
      </c>
      <c r="D14" s="12" t="s">
        <v>107</v>
      </c>
      <c r="E14" s="8"/>
      <c r="F14" s="9">
        <f>ROUND(25/9.5,2)</f>
        <v>2.63</v>
      </c>
    </row>
    <row r="15" spans="1:6" ht="20.100000000000001" customHeight="1" x14ac:dyDescent="0.2">
      <c r="A15" s="12"/>
      <c r="B15" s="12" t="s">
        <v>115</v>
      </c>
      <c r="C15" s="12" t="s">
        <v>120</v>
      </c>
      <c r="D15" s="12" t="s">
        <v>108</v>
      </c>
      <c r="E15" s="8"/>
      <c r="F15" s="9">
        <f>ROUND(150/9.5,2)</f>
        <v>15.79</v>
      </c>
    </row>
    <row r="16" spans="1:6" ht="20.100000000000001" customHeight="1" x14ac:dyDescent="0.2">
      <c r="A16" s="12"/>
      <c r="B16" s="12"/>
      <c r="C16" s="12"/>
      <c r="D16" s="12"/>
      <c r="E16" s="8"/>
      <c r="F16" s="9"/>
    </row>
    <row r="17" spans="1:6" ht="20.100000000000001" customHeight="1" x14ac:dyDescent="0.2">
      <c r="A17" s="12"/>
      <c r="B17" s="12"/>
      <c r="C17" s="12"/>
      <c r="D17" s="12"/>
      <c r="E17" s="8"/>
      <c r="F17" s="13"/>
    </row>
    <row r="18" spans="1:6" ht="20.100000000000001" customHeight="1" x14ac:dyDescent="0.2">
      <c r="A18" s="12"/>
      <c r="B18" s="12"/>
      <c r="C18" s="12"/>
      <c r="D18" s="12"/>
      <c r="E18" s="8"/>
      <c r="F18" s="9"/>
    </row>
    <row r="19" spans="1:6" ht="20.100000000000001" customHeight="1" x14ac:dyDescent="0.2">
      <c r="A19" s="12"/>
      <c r="B19" s="12"/>
      <c r="C19" s="12"/>
      <c r="D19" s="12"/>
      <c r="E19" s="8"/>
      <c r="F19" s="9"/>
    </row>
    <row r="20" spans="1:6" ht="20.100000000000001" customHeight="1" x14ac:dyDescent="0.2">
      <c r="A20" s="12"/>
      <c r="B20" s="12"/>
      <c r="C20" s="12"/>
      <c r="D20" s="12"/>
      <c r="E20" s="8"/>
      <c r="F20" s="9"/>
    </row>
    <row r="21" spans="1:6" ht="20.100000000000001" customHeight="1" x14ac:dyDescent="0.2">
      <c r="A21" s="12"/>
      <c r="B21" s="12"/>
      <c r="C21" s="12"/>
      <c r="D21" s="12"/>
      <c r="E21" s="8"/>
      <c r="F21" s="9"/>
    </row>
    <row r="22" spans="1:6" ht="15.75" customHeight="1" x14ac:dyDescent="0.2">
      <c r="A22" s="12"/>
      <c r="B22" s="12"/>
      <c r="C22" s="12"/>
      <c r="D22" s="12"/>
      <c r="E22" s="8"/>
      <c r="F22" s="9"/>
    </row>
    <row r="23" spans="1:6" ht="31.5" customHeight="1" x14ac:dyDescent="0.25">
      <c r="A23" s="14" t="s">
        <v>141</v>
      </c>
      <c r="B23" s="14"/>
      <c r="C23" s="14"/>
      <c r="D23" s="14"/>
      <c r="E23" s="15">
        <f>SUM(E12:E22)</f>
        <v>0</v>
      </c>
      <c r="F23" s="9"/>
    </row>
    <row r="24" spans="1:6" ht="15.75" customHeight="1" x14ac:dyDescent="0.2">
      <c r="A24" s="9"/>
      <c r="B24" s="9"/>
      <c r="C24" s="9"/>
      <c r="D24" s="9"/>
      <c r="E24" s="9"/>
      <c r="F24" s="9"/>
    </row>
    <row r="25" spans="1:6" ht="30" customHeight="1" x14ac:dyDescent="0.25">
      <c r="A25" s="32" t="s">
        <v>134</v>
      </c>
      <c r="B25" s="32"/>
      <c r="C25" s="32"/>
      <c r="D25" s="32"/>
      <c r="E25" s="15">
        <f>E10-E23</f>
        <v>0</v>
      </c>
      <c r="F25" s="9"/>
    </row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</sheetData>
  <autoFilter ref="A11:E11" xr:uid="{00000000-0001-0000-0100-000000000000}"/>
  <mergeCells count="3">
    <mergeCell ref="A2:E2"/>
    <mergeCell ref="A10:D10"/>
    <mergeCell ref="A25:D2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80F76A7-3DF7-4C32-8DB5-48F3A5A78DE7}">
          <x14:formula1>
            <xm:f>list!$D:$D</xm:f>
          </x14:formula1>
          <xm:sqref>B12:B22</xm:sqref>
        </x14:dataValidation>
        <x14:dataValidation type="list" allowBlank="1" showInputMessage="1" showErrorMessage="1" xr:uid="{F15128A3-29CC-4131-A521-7E2F554DDF37}">
          <x14:formula1>
            <xm:f>list!$E:$E</xm:f>
          </x14:formula1>
          <xm:sqref>C12:C22</xm:sqref>
        </x14:dataValidation>
        <x14:dataValidation type="list" allowBlank="1" showInputMessage="1" showErrorMessage="1" xr:uid="{A5737021-F3DB-44E4-9E38-09AA0EE5D49B}">
          <x14:formula1>
            <xm:f>list!$C:$C</xm:f>
          </x14:formula1>
          <xm:sqref>D12:D22</xm:sqref>
        </x14:dataValidation>
        <x14:dataValidation type="list" allowBlank="1" showInputMessage="1" showErrorMessage="1" xr:uid="{3A33E00F-EBE2-42D1-B84D-9D9D56B14B92}">
          <x14:formula1>
            <xm:f>list!$G:$G</xm:f>
          </x14:formula1>
          <xm:sqref>C4:C9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B777-A55B-4FAE-A271-1446AFDC2C3A}">
  <sheetPr>
    <outlinePr summaryBelow="0" summaryRight="0"/>
  </sheetPr>
  <dimension ref="A1:F228"/>
  <sheetViews>
    <sheetView topLeftCell="A19" workbookViewId="0">
      <selection activeCell="D28" sqref="D28"/>
    </sheetView>
  </sheetViews>
  <sheetFormatPr defaultColWidth="14.42578125" defaultRowHeight="15" customHeight="1" x14ac:dyDescent="0.2"/>
  <cols>
    <col min="1" max="1" width="17.85546875" customWidth="1"/>
    <col min="2" max="2" width="22.85546875" customWidth="1"/>
    <col min="3" max="3" width="37.7109375" bestFit="1" customWidth="1"/>
    <col min="4" max="4" width="25.42578125" customWidth="1"/>
    <col min="5" max="5" width="21.5703125" customWidth="1"/>
    <col min="6" max="6" width="16.28515625" hidden="1" customWidth="1"/>
  </cols>
  <sheetData>
    <row r="1" spans="1:6" ht="15.75" customHeight="1" x14ac:dyDescent="0.2"/>
    <row r="2" spans="1:6" ht="31.5" customHeight="1" x14ac:dyDescent="0.25">
      <c r="A2" s="33" t="s">
        <v>135</v>
      </c>
      <c r="B2" s="34"/>
      <c r="C2" s="34"/>
      <c r="D2" s="34"/>
      <c r="E2" s="35"/>
      <c r="F2" s="9"/>
    </row>
    <row r="3" spans="1:6" ht="31.5" customHeight="1" x14ac:dyDescent="0.2">
      <c r="A3" s="10" t="s">
        <v>136</v>
      </c>
      <c r="B3" s="10" t="s">
        <v>137</v>
      </c>
      <c r="C3" s="10" t="s">
        <v>138</v>
      </c>
      <c r="D3" s="10" t="s">
        <v>139</v>
      </c>
      <c r="E3" s="10" t="s">
        <v>103</v>
      </c>
      <c r="F3" s="9"/>
    </row>
    <row r="4" spans="1:6" ht="31.5" customHeight="1" x14ac:dyDescent="0.25">
      <c r="A4" s="16"/>
      <c r="B4" s="16"/>
      <c r="C4" s="16"/>
      <c r="D4" s="16"/>
      <c r="E4" s="8"/>
      <c r="F4" s="9"/>
    </row>
    <row r="5" spans="1:6" ht="31.5" customHeight="1" x14ac:dyDescent="0.25">
      <c r="A5" s="16"/>
      <c r="B5" s="16"/>
      <c r="C5" s="16"/>
      <c r="D5" s="16"/>
      <c r="E5" s="8"/>
      <c r="F5" s="9"/>
    </row>
    <row r="6" spans="1:6" ht="31.5" customHeight="1" x14ac:dyDescent="0.25">
      <c r="A6" s="16"/>
      <c r="B6" s="16"/>
      <c r="C6" s="16"/>
      <c r="D6" s="16"/>
      <c r="E6" s="8"/>
      <c r="F6" s="9"/>
    </row>
    <row r="7" spans="1:6" ht="31.5" customHeight="1" x14ac:dyDescent="0.25">
      <c r="A7" s="16"/>
      <c r="B7" s="16"/>
      <c r="C7" s="16"/>
      <c r="D7" s="16"/>
      <c r="E7" s="8"/>
      <c r="F7" s="9"/>
    </row>
    <row r="8" spans="1:6" ht="31.5" customHeight="1" x14ac:dyDescent="0.25">
      <c r="A8" s="16"/>
      <c r="B8" s="16"/>
      <c r="C8" s="16"/>
      <c r="D8" s="16"/>
      <c r="E8" s="8"/>
      <c r="F8" s="9"/>
    </row>
    <row r="9" spans="1:6" ht="31.5" customHeight="1" x14ac:dyDescent="0.25">
      <c r="A9" s="16"/>
      <c r="B9" s="16"/>
      <c r="C9" s="16"/>
      <c r="D9" s="16"/>
      <c r="E9" s="8"/>
      <c r="F9" s="9"/>
    </row>
    <row r="10" spans="1:6" ht="31.5" customHeight="1" x14ac:dyDescent="0.25">
      <c r="A10" s="32" t="s">
        <v>140</v>
      </c>
      <c r="B10" s="32"/>
      <c r="C10" s="32"/>
      <c r="D10" s="32"/>
      <c r="E10" s="15">
        <f>SUM(E4:E9)</f>
        <v>0</v>
      </c>
      <c r="F10" s="9"/>
    </row>
    <row r="11" spans="1:6" ht="25.5" customHeight="1" x14ac:dyDescent="0.2">
      <c r="A11" s="10" t="s">
        <v>0</v>
      </c>
      <c r="B11" s="10" t="s">
        <v>102</v>
      </c>
      <c r="C11" s="10" t="s">
        <v>104</v>
      </c>
      <c r="D11" s="10" t="s">
        <v>101</v>
      </c>
      <c r="E11" s="10" t="s">
        <v>103</v>
      </c>
      <c r="F11" s="11" t="s">
        <v>122</v>
      </c>
    </row>
    <row r="12" spans="1:6" ht="20.100000000000001" customHeight="1" x14ac:dyDescent="0.2">
      <c r="A12" s="12"/>
      <c r="B12" s="12" t="s">
        <v>115</v>
      </c>
      <c r="C12" s="12" t="s">
        <v>120</v>
      </c>
      <c r="D12" s="12" t="s">
        <v>105</v>
      </c>
      <c r="E12" s="8">
        <v>0</v>
      </c>
      <c r="F12" s="9">
        <f>ROUND(20/9.5,2)</f>
        <v>2.11</v>
      </c>
    </row>
    <row r="13" spans="1:6" ht="20.100000000000001" customHeight="1" x14ac:dyDescent="0.2">
      <c r="A13" s="12"/>
      <c r="B13" s="12" t="s">
        <v>115</v>
      </c>
      <c r="C13" s="12" t="s">
        <v>120</v>
      </c>
      <c r="D13" s="12" t="s">
        <v>106</v>
      </c>
      <c r="E13" s="8"/>
      <c r="F13" s="9">
        <f>ROUND(25/9.5,2)</f>
        <v>2.63</v>
      </c>
    </row>
    <row r="14" spans="1:6" ht="20.100000000000001" customHeight="1" x14ac:dyDescent="0.2">
      <c r="A14" s="12"/>
      <c r="B14" s="12" t="s">
        <v>115</v>
      </c>
      <c r="C14" s="12" t="s">
        <v>120</v>
      </c>
      <c r="D14" s="12" t="s">
        <v>107</v>
      </c>
      <c r="E14" s="8"/>
      <c r="F14" s="9">
        <f>ROUND(25/9.5,2)</f>
        <v>2.63</v>
      </c>
    </row>
    <row r="15" spans="1:6" ht="20.100000000000001" customHeight="1" x14ac:dyDescent="0.2">
      <c r="A15" s="12"/>
      <c r="B15" s="12" t="s">
        <v>115</v>
      </c>
      <c r="C15" s="12" t="s">
        <v>120</v>
      </c>
      <c r="D15" s="12" t="s">
        <v>108</v>
      </c>
      <c r="E15" s="8"/>
      <c r="F15" s="9">
        <f>ROUND(150/9.5,2)</f>
        <v>15.79</v>
      </c>
    </row>
    <row r="16" spans="1:6" ht="20.100000000000001" customHeight="1" x14ac:dyDescent="0.2">
      <c r="A16" s="12"/>
      <c r="B16" s="12"/>
      <c r="C16" s="12"/>
      <c r="D16" s="12"/>
      <c r="E16" s="8"/>
      <c r="F16" s="9"/>
    </row>
    <row r="17" spans="1:6" ht="20.100000000000001" customHeight="1" x14ac:dyDescent="0.2">
      <c r="A17" s="12"/>
      <c r="B17" s="12"/>
      <c r="C17" s="12"/>
      <c r="D17" s="12"/>
      <c r="E17" s="8"/>
      <c r="F17" s="13"/>
    </row>
    <row r="18" spans="1:6" ht="20.100000000000001" customHeight="1" x14ac:dyDescent="0.2">
      <c r="A18" s="12"/>
      <c r="B18" s="12"/>
      <c r="C18" s="12"/>
      <c r="D18" s="12"/>
      <c r="E18" s="8"/>
      <c r="F18" s="9"/>
    </row>
    <row r="19" spans="1:6" ht="20.100000000000001" customHeight="1" x14ac:dyDescent="0.2">
      <c r="A19" s="12"/>
      <c r="B19" s="12"/>
      <c r="C19" s="12"/>
      <c r="D19" s="12"/>
      <c r="E19" s="8"/>
      <c r="F19" s="9"/>
    </row>
    <row r="20" spans="1:6" ht="20.100000000000001" customHeight="1" x14ac:dyDescent="0.2">
      <c r="A20" s="12"/>
      <c r="B20" s="12"/>
      <c r="C20" s="12"/>
      <c r="D20" s="12"/>
      <c r="E20" s="8"/>
      <c r="F20" s="9"/>
    </row>
    <row r="21" spans="1:6" ht="20.100000000000001" customHeight="1" x14ac:dyDescent="0.2">
      <c r="A21" s="12"/>
      <c r="B21" s="12"/>
      <c r="C21" s="12"/>
      <c r="D21" s="12"/>
      <c r="E21" s="8"/>
      <c r="F21" s="9"/>
    </row>
    <row r="22" spans="1:6" ht="15.75" customHeight="1" x14ac:dyDescent="0.2">
      <c r="A22" s="12"/>
      <c r="B22" s="12"/>
      <c r="C22" s="12"/>
      <c r="D22" s="12"/>
      <c r="E22" s="8"/>
      <c r="F22" s="9"/>
    </row>
    <row r="23" spans="1:6" ht="31.5" customHeight="1" x14ac:dyDescent="0.25">
      <c r="A23" s="14" t="s">
        <v>141</v>
      </c>
      <c r="B23" s="14"/>
      <c r="C23" s="14"/>
      <c r="D23" s="14"/>
      <c r="E23" s="15">
        <f>SUM(E12:E22)</f>
        <v>0</v>
      </c>
      <c r="F23" s="9"/>
    </row>
    <row r="24" spans="1:6" ht="15.75" customHeight="1" x14ac:dyDescent="0.2">
      <c r="A24" s="9"/>
      <c r="B24" s="9"/>
      <c r="C24" s="9"/>
      <c r="D24" s="9"/>
      <c r="E24" s="9"/>
      <c r="F24" s="9"/>
    </row>
    <row r="25" spans="1:6" ht="30" customHeight="1" x14ac:dyDescent="0.25">
      <c r="A25" s="32" t="s">
        <v>134</v>
      </c>
      <c r="B25" s="32"/>
      <c r="C25" s="32"/>
      <c r="D25" s="32"/>
      <c r="E25" s="15">
        <f>E10-E23</f>
        <v>0</v>
      </c>
      <c r="F25" s="9"/>
    </row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</sheetData>
  <autoFilter ref="A11:E11" xr:uid="{00000000-0001-0000-0100-000000000000}"/>
  <mergeCells count="3">
    <mergeCell ref="A2:E2"/>
    <mergeCell ref="A10:D10"/>
    <mergeCell ref="A25:D2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B43FEDD-493E-4FFE-A81A-D970212621B3}">
          <x14:formula1>
            <xm:f>list!$G:$G</xm:f>
          </x14:formula1>
          <xm:sqref>C4:C9</xm:sqref>
        </x14:dataValidation>
        <x14:dataValidation type="list" allowBlank="1" showInputMessage="1" showErrorMessage="1" xr:uid="{7FD10B4C-3DA3-4DA8-A524-BD2DF6DB5075}">
          <x14:formula1>
            <xm:f>list!$C:$C</xm:f>
          </x14:formula1>
          <xm:sqref>D12:D22</xm:sqref>
        </x14:dataValidation>
        <x14:dataValidation type="list" allowBlank="1" showInputMessage="1" showErrorMessage="1" xr:uid="{08C58033-EEE0-465D-8510-79B2118DDD7D}">
          <x14:formula1>
            <xm:f>list!$E:$E</xm:f>
          </x14:formula1>
          <xm:sqref>C12:C22</xm:sqref>
        </x14:dataValidation>
        <x14:dataValidation type="list" allowBlank="1" showInputMessage="1" showErrorMessage="1" xr:uid="{C7BB36D9-724D-4191-8AC0-47690B068569}">
          <x14:formula1>
            <xm:f>list!$D:$D</xm:f>
          </x14:formula1>
          <xm:sqref>B12:B22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32C7-AFAB-48F9-8A57-9430CBBCB64F}">
  <sheetPr>
    <outlinePr summaryBelow="0" summaryRight="0"/>
  </sheetPr>
  <dimension ref="A1:H252"/>
  <sheetViews>
    <sheetView tabSelected="1" view="pageBreakPreview" zoomScale="60" zoomScaleNormal="100" workbookViewId="0">
      <selection activeCell="C37" sqref="C37"/>
    </sheetView>
  </sheetViews>
  <sheetFormatPr defaultColWidth="14.42578125" defaultRowHeight="15" customHeight="1" x14ac:dyDescent="0.2"/>
  <cols>
    <col min="1" max="1" width="36" customWidth="1"/>
    <col min="2" max="2" width="27.140625" customWidth="1"/>
    <col min="3" max="3" width="23.42578125" customWidth="1"/>
    <col min="4" max="4" width="26" customWidth="1"/>
    <col min="5" max="5" width="21.5703125" customWidth="1"/>
    <col min="6" max="6" width="9.7109375" customWidth="1"/>
    <col min="7" max="7" width="22.28515625" customWidth="1"/>
  </cols>
  <sheetData>
    <row r="1" spans="1:7" ht="15.75" customHeight="1" x14ac:dyDescent="0.2"/>
    <row r="2" spans="1:7" ht="31.5" hidden="1" customHeight="1" x14ac:dyDescent="0.25">
      <c r="A2" s="33" t="s">
        <v>135</v>
      </c>
      <c r="B2" s="34"/>
      <c r="C2" s="34"/>
      <c r="D2" s="34"/>
      <c r="E2" s="35"/>
      <c r="F2" s="9"/>
    </row>
    <row r="3" spans="1:7" ht="31.5" hidden="1" customHeight="1" x14ac:dyDescent="0.2">
      <c r="A3" s="10" t="s">
        <v>136</v>
      </c>
      <c r="B3" s="10" t="s">
        <v>137</v>
      </c>
      <c r="C3" s="10" t="s">
        <v>138</v>
      </c>
      <c r="D3" s="10" t="s">
        <v>139</v>
      </c>
      <c r="E3" s="10" t="s">
        <v>103</v>
      </c>
      <c r="F3" s="9"/>
    </row>
    <row r="4" spans="1:7" ht="31.5" hidden="1" customHeight="1" x14ac:dyDescent="0.25">
      <c r="A4" s="36">
        <v>45201</v>
      </c>
      <c r="B4" s="10" t="s">
        <v>223</v>
      </c>
      <c r="C4" s="10"/>
      <c r="D4" s="10"/>
      <c r="E4" s="15">
        <f>641.7/9.45</f>
        <v>67.904761904761912</v>
      </c>
      <c r="F4" s="9"/>
      <c r="G4" s="39"/>
    </row>
    <row r="5" spans="1:7" ht="31.5" hidden="1" customHeight="1" x14ac:dyDescent="0.25">
      <c r="A5" s="36">
        <v>45232</v>
      </c>
      <c r="B5" s="10">
        <v>4628</v>
      </c>
      <c r="C5" s="16" t="s">
        <v>193</v>
      </c>
      <c r="D5" s="10"/>
      <c r="E5" s="8">
        <v>219</v>
      </c>
      <c r="F5" s="9"/>
    </row>
    <row r="6" spans="1:7" ht="31.5" hidden="1" customHeight="1" x14ac:dyDescent="0.25">
      <c r="A6" s="36">
        <v>45232</v>
      </c>
      <c r="B6" s="10">
        <v>4629</v>
      </c>
      <c r="C6" s="16" t="s">
        <v>157</v>
      </c>
      <c r="D6" s="10"/>
      <c r="E6" s="8">
        <v>20</v>
      </c>
      <c r="F6" s="9"/>
    </row>
    <row r="7" spans="1:7" ht="31.5" hidden="1" customHeight="1" x14ac:dyDescent="0.25">
      <c r="A7" s="36">
        <v>45232</v>
      </c>
      <c r="B7" s="10">
        <v>4630</v>
      </c>
      <c r="C7" s="16" t="s">
        <v>211</v>
      </c>
      <c r="D7" s="10"/>
      <c r="E7" s="8">
        <v>121.3</v>
      </c>
      <c r="F7" s="9"/>
    </row>
    <row r="8" spans="1:7" ht="31.5" hidden="1" customHeight="1" x14ac:dyDescent="0.25">
      <c r="A8" s="10" t="s">
        <v>209</v>
      </c>
      <c r="B8" s="10">
        <v>4631</v>
      </c>
      <c r="C8" s="16" t="s">
        <v>145</v>
      </c>
      <c r="D8" s="10"/>
      <c r="E8" s="8">
        <v>250</v>
      </c>
      <c r="F8" s="9"/>
    </row>
    <row r="9" spans="1:7" ht="31.5" hidden="1" customHeight="1" x14ac:dyDescent="0.25">
      <c r="A9" s="10" t="s">
        <v>209</v>
      </c>
      <c r="B9" s="10">
        <v>4632</v>
      </c>
      <c r="C9" s="16" t="s">
        <v>155</v>
      </c>
      <c r="D9" s="10"/>
      <c r="E9" s="8">
        <v>400</v>
      </c>
      <c r="F9" s="9"/>
    </row>
    <row r="10" spans="1:7" ht="31.5" hidden="1" customHeight="1" x14ac:dyDescent="0.25">
      <c r="A10" s="10" t="s">
        <v>210</v>
      </c>
      <c r="B10" s="10">
        <v>4633</v>
      </c>
      <c r="C10" s="16" t="s">
        <v>147</v>
      </c>
      <c r="D10" s="10"/>
      <c r="E10" s="8">
        <v>168</v>
      </c>
      <c r="F10" s="9"/>
    </row>
    <row r="11" spans="1:7" ht="31.5" hidden="1" customHeight="1" x14ac:dyDescent="0.25">
      <c r="A11" s="10" t="s">
        <v>210</v>
      </c>
      <c r="B11" s="10">
        <v>4634</v>
      </c>
      <c r="C11" s="16" t="s">
        <v>193</v>
      </c>
      <c r="D11" s="10"/>
      <c r="E11" s="8">
        <v>112</v>
      </c>
      <c r="F11" s="9"/>
    </row>
    <row r="12" spans="1:7" ht="31.5" hidden="1" customHeight="1" x14ac:dyDescent="0.25">
      <c r="A12" s="10" t="s">
        <v>206</v>
      </c>
      <c r="B12" s="10">
        <v>4635</v>
      </c>
      <c r="C12" s="16" t="s">
        <v>162</v>
      </c>
      <c r="D12" s="10"/>
      <c r="E12" s="8">
        <v>343</v>
      </c>
      <c r="F12" s="9"/>
    </row>
    <row r="13" spans="1:7" ht="31.5" hidden="1" customHeight="1" x14ac:dyDescent="0.25">
      <c r="A13" s="10" t="s">
        <v>209</v>
      </c>
      <c r="B13" s="10">
        <v>4636</v>
      </c>
      <c r="C13" s="16" t="s">
        <v>190</v>
      </c>
      <c r="D13" s="10"/>
      <c r="E13" s="8">
        <v>110</v>
      </c>
      <c r="F13" s="9"/>
    </row>
    <row r="14" spans="1:7" ht="31.5" hidden="1" customHeight="1" x14ac:dyDescent="0.25">
      <c r="A14" s="10" t="s">
        <v>207</v>
      </c>
      <c r="B14" s="10">
        <v>4637</v>
      </c>
      <c r="C14" s="16" t="s">
        <v>208</v>
      </c>
      <c r="D14" s="10"/>
      <c r="E14" s="8">
        <v>115</v>
      </c>
      <c r="F14" s="9"/>
    </row>
    <row r="15" spans="1:7" ht="31.5" hidden="1" customHeight="1" x14ac:dyDescent="0.25">
      <c r="A15" s="10" t="s">
        <v>206</v>
      </c>
      <c r="B15" s="10">
        <v>4638</v>
      </c>
      <c r="C15" s="16" t="s">
        <v>224</v>
      </c>
      <c r="D15" s="10"/>
      <c r="E15" s="8">
        <v>118.8</v>
      </c>
      <c r="F15" s="9"/>
      <c r="G15" s="39"/>
    </row>
    <row r="16" spans="1:7" ht="31.5" hidden="1" customHeight="1" x14ac:dyDescent="0.25">
      <c r="A16" s="38" t="s">
        <v>205</v>
      </c>
      <c r="B16" s="38">
        <v>4639</v>
      </c>
      <c r="C16" s="16" t="s">
        <v>161</v>
      </c>
      <c r="D16" s="16"/>
      <c r="E16" s="8">
        <v>1300</v>
      </c>
      <c r="F16" s="9"/>
    </row>
    <row r="17" spans="1:8" ht="31.5" hidden="1" customHeight="1" x14ac:dyDescent="0.25">
      <c r="A17" s="38" t="s">
        <v>204</v>
      </c>
      <c r="B17" s="38">
        <v>4640</v>
      </c>
      <c r="C17" s="16" t="s">
        <v>187</v>
      </c>
      <c r="D17" s="16"/>
      <c r="E17" s="8">
        <v>222.7</v>
      </c>
      <c r="F17" s="9"/>
    </row>
    <row r="18" spans="1:8" ht="31.5" hidden="1" customHeight="1" x14ac:dyDescent="0.25">
      <c r="A18" s="38" t="s">
        <v>203</v>
      </c>
      <c r="B18" s="38">
        <v>4641</v>
      </c>
      <c r="C18" s="16" t="s">
        <v>184</v>
      </c>
      <c r="D18" s="16"/>
      <c r="E18" s="8">
        <v>326.5</v>
      </c>
      <c r="F18" s="9"/>
    </row>
    <row r="19" spans="1:8" ht="31.5" hidden="1" customHeight="1" x14ac:dyDescent="0.25">
      <c r="A19" s="38" t="s">
        <v>202</v>
      </c>
      <c r="B19" s="38">
        <v>4642</v>
      </c>
      <c r="C19" s="40" t="s">
        <v>176</v>
      </c>
      <c r="D19" s="16"/>
      <c r="E19" s="8">
        <v>100</v>
      </c>
      <c r="F19" s="9"/>
    </row>
    <row r="20" spans="1:8" ht="31.5" hidden="1" customHeight="1" x14ac:dyDescent="0.25">
      <c r="A20" s="38" t="s">
        <v>201</v>
      </c>
      <c r="B20" s="38">
        <v>4643</v>
      </c>
      <c r="C20" s="16" t="s">
        <v>190</v>
      </c>
      <c r="D20" s="16"/>
      <c r="E20" s="8">
        <v>140</v>
      </c>
      <c r="F20" s="9"/>
    </row>
    <row r="21" spans="1:8" ht="31.5" hidden="1" customHeight="1" x14ac:dyDescent="0.25">
      <c r="A21" s="38" t="s">
        <v>200</v>
      </c>
      <c r="B21" s="38">
        <v>4644</v>
      </c>
      <c r="C21" s="16" t="s">
        <v>155</v>
      </c>
      <c r="D21" s="16"/>
      <c r="E21" s="8">
        <v>200</v>
      </c>
      <c r="F21" s="9"/>
    </row>
    <row r="22" spans="1:8" ht="31.5" hidden="1" customHeight="1" x14ac:dyDescent="0.25">
      <c r="A22" s="32" t="s">
        <v>140</v>
      </c>
      <c r="B22" s="32"/>
      <c r="C22" s="32"/>
      <c r="D22" s="32"/>
      <c r="E22" s="15">
        <f>SUM(E4:E21)</f>
        <v>4334.2047619047617</v>
      </c>
      <c r="F22" s="9"/>
    </row>
    <row r="23" spans="1:8" ht="31.5" hidden="1" customHeight="1" x14ac:dyDescent="0.25">
      <c r="A23" s="41" t="s">
        <v>202</v>
      </c>
      <c r="B23" s="42" t="s">
        <v>221</v>
      </c>
      <c r="C23" s="43"/>
      <c r="D23" s="43"/>
      <c r="E23" s="44">
        <v>-3200</v>
      </c>
      <c r="F23" s="9"/>
    </row>
    <row r="24" spans="1:8" ht="31.5" hidden="1" customHeight="1" x14ac:dyDescent="0.25">
      <c r="A24" s="41" t="s">
        <v>216</v>
      </c>
      <c r="B24" s="42" t="s">
        <v>221</v>
      </c>
      <c r="C24" s="43"/>
      <c r="D24" s="43"/>
      <c r="E24" s="44">
        <v>-450</v>
      </c>
      <c r="F24" s="9"/>
    </row>
    <row r="25" spans="1:8" ht="31.5" hidden="1" customHeight="1" x14ac:dyDescent="0.25">
      <c r="A25" s="49" t="s">
        <v>225</v>
      </c>
      <c r="B25" s="49"/>
      <c r="C25" s="49"/>
      <c r="D25" s="49"/>
      <c r="E25" s="50">
        <f>E22+E23+E24</f>
        <v>684.20476190476165</v>
      </c>
      <c r="F25" s="9"/>
      <c r="H25" s="37"/>
    </row>
    <row r="26" spans="1:8" ht="25.5" customHeight="1" x14ac:dyDescent="0.2">
      <c r="A26" s="10" t="s">
        <v>0</v>
      </c>
      <c r="B26" s="10" t="s">
        <v>102</v>
      </c>
      <c r="C26" s="10" t="s">
        <v>104</v>
      </c>
      <c r="D26" s="10" t="s">
        <v>101</v>
      </c>
      <c r="E26" s="10" t="s">
        <v>103</v>
      </c>
      <c r="F26" s="10" t="s">
        <v>227</v>
      </c>
      <c r="G26" s="51" t="s">
        <v>103</v>
      </c>
    </row>
    <row r="27" spans="1:8" ht="20.100000000000001" customHeight="1" x14ac:dyDescent="0.25">
      <c r="A27" s="45">
        <v>45201</v>
      </c>
      <c r="B27" s="46" t="s">
        <v>118</v>
      </c>
      <c r="C27" s="46"/>
      <c r="D27" s="46" t="s">
        <v>109</v>
      </c>
      <c r="E27" s="47">
        <v>5</v>
      </c>
      <c r="F27" s="52">
        <v>9.4499999999999993</v>
      </c>
      <c r="G27" s="53">
        <f>E27*F27</f>
        <v>47.25</v>
      </c>
    </row>
    <row r="28" spans="1:8" ht="20.100000000000001" customHeight="1" x14ac:dyDescent="0.25">
      <c r="A28" s="45">
        <v>45262</v>
      </c>
      <c r="B28" s="46" t="s">
        <v>118</v>
      </c>
      <c r="C28" s="46"/>
      <c r="D28" s="46" t="s">
        <v>109</v>
      </c>
      <c r="E28" s="47">
        <v>10.199999999999999</v>
      </c>
      <c r="F28" s="52">
        <v>9.4499999999999993</v>
      </c>
      <c r="G28" s="53">
        <f t="shared" ref="G28:G46" si="0">E28*F28</f>
        <v>96.389999999999986</v>
      </c>
    </row>
    <row r="29" spans="1:8" ht="20.100000000000001" customHeight="1" x14ac:dyDescent="0.25">
      <c r="A29" s="46" t="s">
        <v>210</v>
      </c>
      <c r="B29" s="46" t="s">
        <v>118</v>
      </c>
      <c r="C29" s="46"/>
      <c r="D29" s="46" t="s">
        <v>109</v>
      </c>
      <c r="E29" s="47">
        <v>10.4</v>
      </c>
      <c r="F29" s="52">
        <v>9.4499999999999993</v>
      </c>
      <c r="G29" s="53">
        <f t="shared" si="0"/>
        <v>98.28</v>
      </c>
    </row>
    <row r="30" spans="1:8" ht="20.100000000000001" customHeight="1" x14ac:dyDescent="0.25">
      <c r="A30" s="46" t="s">
        <v>214</v>
      </c>
      <c r="B30" s="46" t="s">
        <v>118</v>
      </c>
      <c r="C30" s="46"/>
      <c r="D30" s="46" t="s">
        <v>215</v>
      </c>
      <c r="E30" s="47">
        <v>2</v>
      </c>
      <c r="F30" s="52">
        <v>9.4499999999999993</v>
      </c>
      <c r="G30" s="53">
        <f t="shared" si="0"/>
        <v>18.899999999999999</v>
      </c>
    </row>
    <row r="31" spans="1:8" ht="20.100000000000001" customHeight="1" x14ac:dyDescent="0.25">
      <c r="A31" s="46" t="s">
        <v>213</v>
      </c>
      <c r="B31" s="46" t="s">
        <v>118</v>
      </c>
      <c r="C31" s="46"/>
      <c r="D31" s="46" t="s">
        <v>109</v>
      </c>
      <c r="E31" s="47">
        <v>10</v>
      </c>
      <c r="F31" s="52">
        <v>9.4499999999999993</v>
      </c>
      <c r="G31" s="53">
        <f t="shared" si="0"/>
        <v>94.5</v>
      </c>
    </row>
    <row r="32" spans="1:8" ht="20.100000000000001" customHeight="1" x14ac:dyDescent="0.25">
      <c r="A32" s="46" t="s">
        <v>212</v>
      </c>
      <c r="B32" s="46" t="s">
        <v>118</v>
      </c>
      <c r="C32" s="46"/>
      <c r="D32" s="46" t="s">
        <v>109</v>
      </c>
      <c r="E32" s="47">
        <v>5</v>
      </c>
      <c r="F32" s="52">
        <v>9.4499999999999993</v>
      </c>
      <c r="G32" s="53">
        <f t="shared" si="0"/>
        <v>47.25</v>
      </c>
    </row>
    <row r="33" spans="1:7" ht="20.100000000000001" customHeight="1" x14ac:dyDescent="0.25">
      <c r="A33" s="46" t="s">
        <v>204</v>
      </c>
      <c r="B33" s="46" t="s">
        <v>118</v>
      </c>
      <c r="C33" s="46"/>
      <c r="D33" s="46" t="s">
        <v>109</v>
      </c>
      <c r="E33" s="47">
        <v>2</v>
      </c>
      <c r="F33" s="52">
        <v>9.4499999999999993</v>
      </c>
      <c r="G33" s="53">
        <f t="shared" si="0"/>
        <v>18.899999999999999</v>
      </c>
    </row>
    <row r="34" spans="1:7" ht="20.100000000000001" customHeight="1" x14ac:dyDescent="0.25">
      <c r="A34" s="46" t="s">
        <v>204</v>
      </c>
      <c r="B34" s="46" t="s">
        <v>118</v>
      </c>
      <c r="C34" s="46"/>
      <c r="D34" s="46" t="s">
        <v>109</v>
      </c>
      <c r="E34" s="47">
        <v>13.6</v>
      </c>
      <c r="F34" s="52">
        <v>9.4499999999999993</v>
      </c>
      <c r="G34" s="53">
        <f t="shared" si="0"/>
        <v>128.51999999999998</v>
      </c>
    </row>
    <row r="35" spans="1:7" ht="20.100000000000001" customHeight="1" x14ac:dyDescent="0.25">
      <c r="A35" s="46" t="s">
        <v>204</v>
      </c>
      <c r="B35" s="46" t="s">
        <v>118</v>
      </c>
      <c r="C35" s="46"/>
      <c r="D35" s="46" t="s">
        <v>123</v>
      </c>
      <c r="E35" s="47">
        <v>10</v>
      </c>
      <c r="F35" s="52">
        <v>9.4499999999999993</v>
      </c>
      <c r="G35" s="53">
        <f t="shared" si="0"/>
        <v>94.5</v>
      </c>
    </row>
    <row r="36" spans="1:7" ht="20.100000000000001" customHeight="1" x14ac:dyDescent="0.25">
      <c r="A36" s="48" t="s">
        <v>220</v>
      </c>
      <c r="B36" s="46" t="s">
        <v>118</v>
      </c>
      <c r="C36" s="46"/>
      <c r="D36" s="46" t="s">
        <v>123</v>
      </c>
      <c r="E36" s="47">
        <v>90</v>
      </c>
      <c r="F36" s="52">
        <v>9.4499999999999993</v>
      </c>
      <c r="G36" s="53">
        <f t="shared" si="0"/>
        <v>850.49999999999989</v>
      </c>
    </row>
    <row r="37" spans="1:7" ht="20.100000000000001" customHeight="1" x14ac:dyDescent="0.25">
      <c r="A37" s="46" t="s">
        <v>203</v>
      </c>
      <c r="B37" s="46" t="s">
        <v>116</v>
      </c>
      <c r="C37" s="46"/>
      <c r="D37" s="46" t="s">
        <v>106</v>
      </c>
      <c r="E37" s="47">
        <v>1.4</v>
      </c>
      <c r="F37" s="52">
        <v>9.4499999999999993</v>
      </c>
      <c r="G37" s="53">
        <f t="shared" si="0"/>
        <v>13.229999999999999</v>
      </c>
    </row>
    <row r="38" spans="1:7" ht="20.100000000000001" customHeight="1" x14ac:dyDescent="0.25">
      <c r="A38" s="46" t="s">
        <v>203</v>
      </c>
      <c r="B38" s="46" t="s">
        <v>116</v>
      </c>
      <c r="C38" s="46"/>
      <c r="D38" s="46" t="s">
        <v>107</v>
      </c>
      <c r="E38" s="47">
        <v>2.5</v>
      </c>
      <c r="F38" s="52">
        <v>9.4499999999999993</v>
      </c>
      <c r="G38" s="53">
        <f t="shared" si="0"/>
        <v>23.625</v>
      </c>
    </row>
    <row r="39" spans="1:7" ht="20.100000000000001" customHeight="1" x14ac:dyDescent="0.25">
      <c r="A39" s="46" t="s">
        <v>201</v>
      </c>
      <c r="B39" s="46" t="s">
        <v>118</v>
      </c>
      <c r="C39" s="46"/>
      <c r="D39" s="46" t="s">
        <v>123</v>
      </c>
      <c r="E39" s="47">
        <v>9</v>
      </c>
      <c r="F39" s="52">
        <v>9.4499999999999993</v>
      </c>
      <c r="G39" s="53">
        <f t="shared" si="0"/>
        <v>85.05</v>
      </c>
    </row>
    <row r="40" spans="1:7" ht="20.100000000000001" customHeight="1" x14ac:dyDescent="0.25">
      <c r="A40" s="46" t="s">
        <v>201</v>
      </c>
      <c r="B40" s="46" t="s">
        <v>118</v>
      </c>
      <c r="C40" s="46"/>
      <c r="D40" s="46" t="s">
        <v>123</v>
      </c>
      <c r="E40" s="47">
        <v>11</v>
      </c>
      <c r="F40" s="52">
        <v>9.4499999999999993</v>
      </c>
      <c r="G40" s="53">
        <f t="shared" si="0"/>
        <v>103.94999999999999</v>
      </c>
    </row>
    <row r="41" spans="1:7" ht="20.100000000000001" customHeight="1" x14ac:dyDescent="0.25">
      <c r="A41" s="46" t="s">
        <v>200</v>
      </c>
      <c r="B41" s="46" t="s">
        <v>217</v>
      </c>
      <c r="C41" s="46"/>
      <c r="D41" s="46" t="s">
        <v>113</v>
      </c>
      <c r="E41" s="47">
        <v>10</v>
      </c>
      <c r="F41" s="52">
        <v>9.4499999999999993</v>
      </c>
      <c r="G41" s="53">
        <f t="shared" si="0"/>
        <v>94.5</v>
      </c>
    </row>
    <row r="42" spans="1:7" ht="20.100000000000001" customHeight="1" x14ac:dyDescent="0.25">
      <c r="A42" s="46" t="s">
        <v>202</v>
      </c>
      <c r="B42" s="46" t="s">
        <v>116</v>
      </c>
      <c r="C42" s="46"/>
      <c r="D42" s="46" t="s">
        <v>109</v>
      </c>
      <c r="E42" s="47">
        <v>3</v>
      </c>
      <c r="F42" s="52">
        <v>9.4499999999999993</v>
      </c>
      <c r="G42" s="53">
        <f t="shared" si="0"/>
        <v>28.349999999999998</v>
      </c>
    </row>
    <row r="43" spans="1:7" ht="20.100000000000001" customHeight="1" x14ac:dyDescent="0.25">
      <c r="A43" s="46" t="s">
        <v>202</v>
      </c>
      <c r="B43" s="46" t="s">
        <v>116</v>
      </c>
      <c r="C43" s="46"/>
      <c r="D43" s="46" t="s">
        <v>105</v>
      </c>
      <c r="E43" s="47">
        <v>1</v>
      </c>
      <c r="F43" s="52">
        <v>9.4499999999999993</v>
      </c>
      <c r="G43" s="53">
        <f t="shared" si="0"/>
        <v>9.4499999999999993</v>
      </c>
    </row>
    <row r="44" spans="1:7" ht="20.100000000000001" customHeight="1" x14ac:dyDescent="0.25">
      <c r="A44" s="46" t="s">
        <v>202</v>
      </c>
      <c r="B44" s="46" t="s">
        <v>116</v>
      </c>
      <c r="C44" s="46"/>
      <c r="D44" s="46" t="s">
        <v>106</v>
      </c>
      <c r="E44" s="47">
        <v>1.7</v>
      </c>
      <c r="F44" s="52">
        <v>9.4499999999999993</v>
      </c>
      <c r="G44" s="53">
        <f t="shared" si="0"/>
        <v>16.064999999999998</v>
      </c>
    </row>
    <row r="45" spans="1:7" ht="20.100000000000001" customHeight="1" x14ac:dyDescent="0.25">
      <c r="A45" s="46" t="s">
        <v>226</v>
      </c>
      <c r="B45" s="46" t="s">
        <v>116</v>
      </c>
      <c r="C45" s="46"/>
      <c r="D45" s="46" t="s">
        <v>108</v>
      </c>
      <c r="E45" s="47">
        <v>15</v>
      </c>
      <c r="F45" s="52">
        <v>9.4499999999999993</v>
      </c>
      <c r="G45" s="53">
        <f t="shared" si="0"/>
        <v>141.75</v>
      </c>
    </row>
    <row r="46" spans="1:7" ht="20.100000000000001" customHeight="1" x14ac:dyDescent="0.25">
      <c r="A46" s="46" t="s">
        <v>201</v>
      </c>
      <c r="B46" s="46" t="s">
        <v>118</v>
      </c>
      <c r="C46" s="46" t="s">
        <v>120</v>
      </c>
      <c r="D46" s="46" t="s">
        <v>109</v>
      </c>
      <c r="E46" s="47">
        <v>2</v>
      </c>
      <c r="F46" s="52">
        <v>9.4499999999999993</v>
      </c>
      <c r="G46" s="53">
        <f t="shared" si="0"/>
        <v>18.899999999999999</v>
      </c>
    </row>
    <row r="47" spans="1:7" ht="31.5" customHeight="1" x14ac:dyDescent="0.25">
      <c r="A47" s="14" t="s">
        <v>141</v>
      </c>
      <c r="B47" s="14"/>
      <c r="C47" s="14"/>
      <c r="D47" s="14"/>
      <c r="E47" s="15">
        <f>SUM(E27:E46)</f>
        <v>214.79999999999998</v>
      </c>
      <c r="F47" s="54"/>
      <c r="G47" s="55">
        <f>SUM(G27:G46)</f>
        <v>2029.86</v>
      </c>
    </row>
    <row r="48" spans="1:7" ht="15.75" hidden="1" customHeight="1" x14ac:dyDescent="0.2">
      <c r="A48" s="9"/>
      <c r="B48" s="9"/>
      <c r="C48" s="9"/>
      <c r="D48" s="9"/>
      <c r="E48" s="9"/>
      <c r="F48" s="9"/>
    </row>
    <row r="49" spans="1:6" ht="30" hidden="1" customHeight="1" x14ac:dyDescent="0.25">
      <c r="A49" s="32" t="s">
        <v>222</v>
      </c>
      <c r="B49" s="32"/>
      <c r="C49" s="32"/>
      <c r="D49" s="32"/>
      <c r="E49" s="15">
        <f>E25-E47</f>
        <v>469.4047619047617</v>
      </c>
      <c r="F49" s="9"/>
    </row>
    <row r="50" spans="1:6" ht="21" hidden="1" customHeight="1" x14ac:dyDescent="0.2"/>
    <row r="51" spans="1:6" ht="15.75" customHeight="1" x14ac:dyDescent="0.2"/>
    <row r="52" spans="1:6" ht="15.75" customHeight="1" x14ac:dyDescent="0.2"/>
    <row r="53" spans="1:6" ht="15.75" customHeight="1" x14ac:dyDescent="0.2"/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</sheetData>
  <autoFilter ref="A26:E47" xr:uid="{00000000-0001-0000-0100-000000000000}"/>
  <sortState xmlns:xlrd2="http://schemas.microsoft.com/office/spreadsheetml/2017/richdata2" ref="A27:E44">
    <sortCondition ref="A27:A44"/>
  </sortState>
  <mergeCells count="4">
    <mergeCell ref="A2:E2"/>
    <mergeCell ref="A25:D25"/>
    <mergeCell ref="A49:D49"/>
    <mergeCell ref="A22:D22"/>
  </mergeCells>
  <pageMargins left="0.7" right="0.7" top="0.75" bottom="0.75" header="0.3" footer="0.3"/>
  <pageSetup scale="55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9247879-89E1-4D03-81D4-FB9484F8DA29}">
          <x14:formula1>
            <xm:f>list!$G:$G</xm:f>
          </x14:formula1>
          <xm:sqref>C5:C21 C23:C24</xm:sqref>
        </x14:dataValidation>
        <x14:dataValidation type="list" allowBlank="1" showInputMessage="1" showErrorMessage="1" xr:uid="{BA00DDBB-B67E-490F-B5B6-20AA0F5611A6}">
          <x14:formula1>
            <xm:f>list!$C:$C</xm:f>
          </x14:formula1>
          <xm:sqref>D27:D46</xm:sqref>
        </x14:dataValidation>
        <x14:dataValidation type="list" allowBlank="1" showInputMessage="1" showErrorMessage="1" xr:uid="{290E4DAC-1031-4BC7-BB1E-37A7784E6216}">
          <x14:formula1>
            <xm:f>list!$E:$E</xm:f>
          </x14:formula1>
          <xm:sqref>C27:C46</xm:sqref>
        </x14:dataValidation>
        <x14:dataValidation type="list" allowBlank="1" showInputMessage="1" showErrorMessage="1" xr:uid="{AC47EA66-E3B3-4491-B822-DC3728DE1074}">
          <x14:formula1>
            <xm:f>list!$D:$D</xm:f>
          </x14:formula1>
          <xm:sqref>B27:B46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list</vt:lpstr>
      <vt:lpstr>March2023</vt:lpstr>
      <vt:lpstr>April2023</vt:lpstr>
      <vt:lpstr>May2023</vt:lpstr>
      <vt:lpstr>Feb2023</vt:lpstr>
      <vt:lpstr>'Feb2023'!Print_Area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counter.alfeel</dc:creator>
  <cp:lastModifiedBy>user</cp:lastModifiedBy>
  <cp:lastPrinted>2023-02-27T10:11:47Z</cp:lastPrinted>
  <dcterms:created xsi:type="dcterms:W3CDTF">2023-02-06T11:47:00Z</dcterms:created>
  <dcterms:modified xsi:type="dcterms:W3CDTF">2023-02-27T10:11:50Z</dcterms:modified>
</cp:coreProperties>
</file>