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heet1" sheetId="1" state="visible" r:id="rId3"/>
    <sheet name="Sheet2" sheetId="2" state="visible" r:id="rId4"/>
    <sheet name="newTable_1" sheetId="3" state="visible" r:id="rId5"/>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<sst xmlns="http://schemas.openxmlformats.org/spreadsheetml/2006/main" count="303" uniqueCount="215">
  <si>
    <t xml:space="preserve">Sr.No.</t>
  </si>
  <si>
    <t xml:space="preserve">File Name</t>
  </si>
  <si>
    <t xml:space="preserve">Cyclomatic Complexity</t>
  </si>
  <si>
    <t xml:space="preserve">1° variables</t>
  </si>
  <si>
    <t xml:space="preserve">2° variables</t>
  </si>
  <si>
    <t xml:space="preserve"># of subrules – golden truth</t>
  </si>
  <si>
    <t xml:space="preserve"># of rules – golden truth</t>
  </si>
  <si>
    <t xml:space="preserve"># of extracted subrules</t>
  </si>
  <si>
    <t xml:space="preserve"># of extracted rules (correct)</t>
  </si>
  <si>
    <t xml:space="preserve">Noise</t>
  </si>
  <si>
    <t xml:space="preserve"># of total extracted rules</t>
  </si>
  <si>
    <t xml:space="preserve"># of rules when 1 and 2 no t given</t>
  </si>
  <si>
    <t xml:space="preserve">Constructs addressed</t>
  </si>
  <si>
    <t xml:space="preserve">Constructs unaddressed</t>
  </si>
  <si>
    <t xml:space="preserve"># of unique constructs</t>
  </si>
  <si>
    <t xml:space="preserve"># of constructs</t>
  </si>
  <si>
    <t xml:space="preserve">Construct – Logic Mapping</t>
  </si>
  <si>
    <t xml:space="preserve">Merging  Logics used</t>
  </si>
  <si>
    <t xml:space="preserve">Precision</t>
  </si>
  <si>
    <t xml:space="preserve">Recall</t>
  </si>
  <si>
    <t xml:space="preserve">f1-score</t>
  </si>
  <si>
    <t xml:space="preserve">CARRENT.cbl</t>
  </si>
  <si>
    <t xml:space="preserve">PAYMENT
CAR_TYPE</t>
  </si>
  <si>
    <t xml:space="preserve">KILOMETERS
NUM_DAYS</t>
  </si>
  <si>
    <t xml:space="preserve">{'evaluate', 'ruled'}</t>
  </si>
  <si>
    <t xml:space="preserve">{'compute', 'write', 'start', 'display', 'move', 'close', 'paragraphName', 'stop', 'if', 'perform', 'read', 'open'}</t>
  </si>
  <si>
    <t xml:space="preserve">{}</t>
  </si>
  <si>
    <t xml:space="preserve">When-rule</t>
  </si>
  <si>
    <t xml:space="preserve">-&gt; entire when is one rule here so the issue</t>
  </si>
  <si>
    <t xml:space="preserve">LOANPYMT.cbl</t>
  </si>
  <si>
    <t xml:space="preserve">total-cost
annual-interest
annual-worth
Annual-term</t>
  </si>
  <si>
    <t xml:space="preserve">monthly-interest
loan-term-months
Present-value</t>
  </si>
  <si>
    <t xml:space="preserve">set()</t>
  </si>
  <si>
    <t xml:space="preserve">{'start', 'display', 'accept', 'goto', 'divide', 'move', 'stop', 'paragraphName', 'multiply', 'if', 'compute'}</t>
  </si>
  <si>
    <t xml:space="preserve">No Logic applied</t>
  </si>
  <si>
    <t xml:space="preserve">POKER.cbl</t>
  </si>
  <si>
    <t xml:space="preserve">CARD-VALUE
CARD-VALUE(I)
CARD-VALUE(J)
CARD-SUIT
CARD-SUIT(I)
CARD-SUIT(J)</t>
  </si>
  <si>
    <t xml:space="preserve">FOUR-COUNT
STRAIGHT-FLAG
FLUSH-FLAG
THREE-COUNT
PAIR-COUNT</t>
  </si>
  <si>
    <t xml:space="preserve">{'start', 'add', 'accept', 'ruled', 'move', 'end-if', 'paragraphName', 'evaluate', 'rule', 'if', 'perform', 'exit'}</t>
  </si>
  <si>
    <t xml:space="preserve">{'display', 'stop', 'continue', 'sectionHeader'}</t>
  </si>
  <si>
    <t xml:space="preserve">{'end-if': {'Loop-Logic'}, 'rule': {'Loop-Logic', 'Sequential-Logic'}, 'if': {'Loop-Logic'}, 'perform': {'Loop-Logic'}, 'exit': {'Loop-Logic'}, 'add': {'Loop-Logic'}, 'move': {'Loop-Logic'}, 'start': {'Sequential-Logic'}, 'accept': {'Sequential-Logic'}, 'paragraphName': {'Sequential-Logic'}}</t>
  </si>
  <si>
    <t xml:space="preserve">Loop Logic, when rule and Sequential Logic</t>
  </si>
  <si>
    <t xml:space="preserve">-&gt; Rest of the rules are realised in a partial manner</t>
  </si>
  <si>
    <t xml:space="preserve">TICTACTOBOL.cbl</t>
  </si>
  <si>
    <t xml:space="preserve">WS-CELL
WS-CELL(WS-ROW,WS-COL)
WS-MOVE-OUTCOME</t>
  </si>
  <si>
    <t xml:space="preserve">WS-PLAYER
WS-STATE
WS-COL
WS-ROW
WS-COMPUTER-MOVE
WS-MASK-DETECTED
WS-FLAT-GAME-GRID</t>
  </si>
  <si>
    <t xml:space="preserve">{'start', 'add', 'inspect', 'ruled', 'set', 'move', 'end-if', 'evaluate', 'rule', 'if', 'perform', 'compute'}</t>
  </si>
  <si>
    <t xml:space="preserve">{'display', 'accept', 'stop', 'paragraphName', 'initialize', 'close', 'read', 'open'}</t>
  </si>
  <si>
    <t xml:space="preserve">{'move': {'Loop-Logic', 'Branch-Logic', 'Sequential-Logic'}, 'end-if': {'Loop-Logic', 'Branch-Logic', 'Sequential-Logic'}, 'rule': {'Loop-Logic', 'Branch-Logic', 'Sequential-Logic'}, 'if': {'Loop-Logic', 'Branch-Logic', 'Sequential-Logic'}, 'set': {'Loop-Logic', 'Sequential-Logic'}, 'perform': {'Loop-Logic'}, 'compute': {'Loop-Logic'}, 'add': {'Loop-Logic'}, 'start': {'Sequential-Logic'}, 'inspect': {'Sequential-Logic'}}</t>
  </si>
  <si>
    <t xml:space="preserve">Loop Logic, when rule , Sequential Logic and Branch Logic</t>
  </si>
  <si>
    <t xml:space="preserve">-&gt; Realised all of them its just that those are realised as condition units rather than rules</t>
  </si>
  <si>
    <t xml:space="preserve">didzorchcancelmovienight.cbl</t>
  </si>
  <si>
    <t xml:space="preserve">ISMOVIENIGHT
ISCANCELLED</t>
  </si>
  <si>
    <t xml:space="preserve">TODAY</t>
  </si>
  <si>
    <t xml:space="preserve">{'start', 'accept', 'move', 'paragraphName', 'end-if', 'rule', 'if'}</t>
  </si>
  <si>
    <t xml:space="preserve">{'display', 'stop', 'perform'}</t>
  </si>
  <si>
    <t xml:space="preserve">{'start': {'Sequential-Logic'}, 'accept': {'Sequential-Logic'}, 'paragraphName': {'Sequential-Logic'}, 'rule': {'Sequential-Logic'}, 'move': {'Sequential-Logic'}, 'end-if': {'Sequential-Logic'}, 'if': {'Sequential-Logic'}}</t>
  </si>
  <si>
    <t xml:space="preserve">Sequential Logic</t>
  </si>
  <si>
    <t xml:space="preserve">knuth-shuffle.cbl</t>
  </si>
  <si>
    <t xml:space="preserve">ttable(i)
ttable(j)</t>
  </si>
  <si>
    <t xml:space="preserve">Table-Len</t>
  </si>
  <si>
    <t xml:space="preserve">{'move', 'perform', 'compute', 'rule'}</t>
  </si>
  <si>
    <t xml:space="preserve">{'goback', 'start'}</t>
  </si>
  <si>
    <t xml:space="preserve">{'move': {'Loop-Logic', 'Sequential-Logic'}, 'perform': {'Loop-Logic', 'Sequential-Logic'}, 'compute': {'Loop-Logic', 'Sequential-Logic'}, 'rule': {'Loop-Logic', 'Sequential-Logic'}}</t>
  </si>
  <si>
    <t xml:space="preserve">Loop Logic, Sequential Logic</t>
  </si>
  <si>
    <t xml:space="preserve">testgen.cbl</t>
  </si>
  <si>
    <t xml:space="preserve">Csvhandle
Bool</t>
  </si>
  <si>
    <t xml:space="preserve">success
Failure</t>
  </si>
  <si>
    <t xml:space="preserve">{'start', 'call', 'display', 'paragraphName', 'end-if', 'rule', 'string', 'if', 'perform'}</t>
  </si>
  <si>
    <t xml:space="preserve">{'goback'}</t>
  </si>
  <si>
    <t xml:space="preserve">{'start': {'Sequential-Logic'}, 'paragraphName': {'Sequential-Logic'}, 'rule': {'Sequential-Logic'}, 'string': {'Sequential-Logic'}, 'call': {'Sequential-Logic'}, 'end-if': {'Sequential-Logic'}, 'if': {'Sequential-Logic'}, 'display': {'Sequential-Logic'}}</t>
  </si>
  <si>
    <t xml:space="preserve">worker.cob</t>
  </si>
  <si>
    <t xml:space="preserve">PLAYER-CHOICE</t>
  </si>
  <si>
    <t xml:space="preserve">ARG-VALUE
COMPUTER-CHOICE</t>
  </si>
  <si>
    <t xml:space="preserve">{'start', 'call', 'display', 'accept', 'divide', 'move', 'end-if', 'rule', 'if', 'compute'}</t>
  </si>
  <si>
    <t xml:space="preserve">{'stop', 'evaluate', 'paragraphName', 'perform'}</t>
  </si>
  <si>
    <t xml:space="preserve">{'call': {'Sequential-Logic'}, 'start': {'Sequential-Logic'}, 'rule': {'Sequential-Logic'}, 'display': {'Sequential-Logic'}, 'accept': {'Sequential-Logic'}, 'divide': {'Sequential-Logic'}, 'move': {'Sequential-Logic'}, 'end-if': {'Sequential-Logic'}, 'if': {'Sequential-Logic'}, 'compute': {'Sequential-Logic'}}</t>
  </si>
  <si>
    <t xml:space="preserve">-&gt; Other as well realised just nor merged</t>
  </si>
  <si>
    <t xml:space="preserve">ATM.cbl</t>
  </si>
  <si>
    <t xml:space="preserve">PIN-NUMBER
BALANCE</t>
  </si>
  <si>
    <t xml:space="preserve">AMOUNT
DENOMINATIONS
DENOMINATIONS(I)</t>
  </si>
  <si>
    <t xml:space="preserve">{'end-if', 'accept', 'perform', 'move', 'display', 'if', 'rule', 'paragraphName', 'divide'}</t>
  </si>
  <si>
    <t xml:space="preserve">{'subtract', 'start', 'stop', 'continue', 'evaluate', 'add'}</t>
  </si>
  <si>
    <t xml:space="preserve">{'end-if': {'Loop-Logic', 'Sequential-Logic'}, 'perform': {'Loop-Logic', 'Sequential-Logic'}, 'if': {'Loop-Logic', 'Sequential-Logic'}, 'rule': {'Loop-Logic', 'Sequential-Logic'}, 'display': {'Loop-Logic', 'Sequential-Logic'}, 'divide': {'Loop-Logic', 'Sequential-Logic'}, 'move': {'Sequential-Logic'}, 'paragraphName': {'Sequential-Logic'}}</t>
  </si>
  <si>
    <t xml:space="preserve">-&gt; The way of realising is a bit different as we are having if conditions</t>
  </si>
  <si>
    <t xml:space="preserve">shop.cbl</t>
  </si>
  <si>
    <t xml:space="preserve">MONEY
BAG</t>
  </si>
  <si>
    <t xml:space="preserve">PR-VEG
QT-VEG
PR-MEAT
QT-MEAT
PR-FRUIT
QT-FRUIT
PR-MILK
QT-MILK
PR-BREAD
QT-BREAD
MAX-CAP</t>
  </si>
  <si>
    <t xml:space="preserve">{'end-if', 'goto', 'subtract', 'perform', 'compute', 'exit', 'if', 'paragraphName', 'rule', 'add'}</t>
  </si>
  <si>
    <t xml:space="preserve">{'start', 'display', 'stop', 'move'}</t>
  </si>
  <si>
    <t xml:space="preserve">{'end-if': {'Branch-Logic'}, 'goto': {'Branch-Logic', 'Sequential-Logic'}, 'subtract': {'Branch-Logic'}, 'if': {'Branch-Logic', 'Sequential-Logic'}, 'compute': {'Branch-Logic'}, 'rule': {'Branch-Logic', 'Sequential-Logic'}, 'add': {'Branch-Logic'}, 'paragraphName': {'Sequential-Logic'}}</t>
  </si>
  <si>
    <t xml:space="preserve">Sequential Logic, Branch Logic</t>
  </si>
  <si>
    <t xml:space="preserve">AESMAIN.cbl</t>
  </si>
  <si>
    <t xml:space="preserve">WS-DATA-GET
WS-TEXT-GET
WS-TEXT-PUT
WS-PUT-MESSAGE
WS-ACTION
WS-MODE
WS-BITS
WS-CIPHER-DATA
WS-DECIPHER-DATA</t>
  </si>
  <si>
    <t xml:space="preserve">{'end-if', 'perform', 'move', 'evaluate', 'if', 'ruled', 'rule', 'paragraphName', 'set'}</t>
  </si>
  <si>
    <t xml:space="preserve">{'start', 'call', 'continue', 'goback', 'string', 'add'}</t>
  </si>
  <si>
    <t xml:space="preserve">{'end-if': {'Branch-Logic', 'Sequential-Logic'}, 'if': {'Branch-Logic', 'Sequential-Logic'}, 'set': {'Branch-Logic', 'Sequential-Logic'}, 'rule': {'Sequential-Logic'}, 'paragraphName': {'Sequential-Logic'}}</t>
  </si>
  <si>
    <t xml:space="preserve">-&gt; 18 are computation rules
-&gt; 7 rules are realised as one big check input rule
-&gt; When trigger rule is fetching separate rules instead of encapsulating them as one</t>
  </si>
  <si>
    <t xml:space="preserve">AESXGET.cbl</t>
  </si>
  <si>
    <t xml:space="preserve">LXG-TEXT
LXG-TLENGTH
LXG-CFILE</t>
  </si>
  <si>
    <t xml:space="preserve">{'end-if', 'if', 'perform', 'move', 'rule', 'call', 'set'}</t>
  </si>
  <si>
    <t xml:space="preserve">{'open', 'close', 'start', 'read', 'continue', 'evaluate', 'goback', 'string', 'paragraphName'}</t>
  </si>
  <si>
    <t xml:space="preserve">BranchLogic</t>
  </si>
  <si>
    <t xml:space="preserve">-&gt; We are saying if evaluate then it is a rule why?</t>
  </si>
  <si>
    <t xml:space="preserve">CWKTCOBX.cbl</t>
  </si>
  <si>
    <t xml:space="preserve">YRS-OF-SERVICE
EMPLOYEE-WORK-AREA
EMPLOYEE-HDR1
EMPLOYEE-DTL
EMP-TOTAL-DTL
REGION-DETAIL
MGMT-TOTAL-DTL</t>
  </si>
  <si>
    <t xml:space="preserve">END-OF-MONTH-SW
EMP-DTL-NAME
EMP-DTL-REGION
EMP-DTL-TYPE
EMP-DTL-HIRE-MM
EMP-DTL-SLASH1
EMP-DTL-HIRE-DD
EMP-DTL-SLASH2
EMP-DTL-HIRE-YY
EMP-DTL-WAGES
EMP-DTL-OT
EMP-DTL-COMM
EMP-DTL-TOTAL
EMP-GRAND-TOTAL
REG-RUN-MONTH
REG-RUN-YEAR
MGMT-GRAND-TOTAL</t>
  </si>
  <si>
    <t xml:space="preserve">{'open', 'perform', 'compute', 'move', 'start', 'call', 'rule', 'paragraphName', 'set', 'end-if', 'close', 'if', 'goback', 'add', 'write'}</t>
  </si>
  <si>
    <t xml:space="preserve">{'accept', 'read'}</t>
  </si>
  <si>
    <t xml:space="preserve">{'perform': {'Branch-Logic', 'Sequential-Logic'}, 'if': {'Branch-Logic', 'Sequential-Logic'}, 'end-if': {'Branch-Logic', 'Sequential-Logic'}, 'move': {'Branch-Logic', 'Sequential-Logic'}, 'rule': {'Branch-Logic', 'Sequential-Logic'}, 'add': {'Branch-Logic', 'Sequential-Logic'}, 'set': {'Branch-Logic'}, 'open': {'Sequential-Logic'}, 'paragraphName': {'Sequential-Logic'}, 'compute': {'Sequential-Logic'}, 'call': {'Sequential-Logic'}, 'write': {'Sequential-Logic'}, 'close': {'Sequential-Logic'}, 'goback': {'Sequential-Logic'}, 'start': {'Sequential-Logic'}}</t>
  </si>
  <si>
    <t xml:space="preserve">FAKBANK.cbl</t>
  </si>
  <si>
    <t xml:space="preserve">FAKER-RESULT
W-FAKER-RESULT</t>
  </si>
  <si>
    <t xml:space="preserve">W-COMPILED-DATE 
W-RECURSED-FORMAT
W-FAKRAND-PARAMETER
FAKER-RESPONSE-MSG
FAKER-ADDRESS
FAKER-PERSON
FAKER-TELEPHONE
FAKER-INFO-CNT
FAKER-INFO-OCCS</t>
  </si>
  <si>
    <t xml:space="preserve">{'end-if', 'goto', 'subtract', 'perform', 'compute', 'move', 'exit', 'if', 'rule', 'paragraphName', 'divide'}</t>
  </si>
  <si>
    <t xml:space="preserve">{'start', 'call', 'evaluate', 'goback', 'string', 'display', 'set'}</t>
  </si>
  <si>
    <t xml:space="preserve">{'end-if': {'Sequential-Logic'}, 'goto': {'Sequential-Logic'}, 'if': {'Sequential-Logic'}, 'rule': {'Sequential-Logic'}, 'paragraphName': {'Sequential-Logic'}, 'subtract': {'Sequential-Logic'}, 'compute': {'Sequential-Logic'}, 'move': {'Sequential-Logic'}, 'divide': {'Sequential-Logic'}}</t>
  </si>
  <si>
    <t xml:space="preserve">FAKCOMP.cob</t>
  </si>
  <si>
    <t xml:space="preserve">{'end-if', 'perform', 'compute', 'move', 'unstring', 'add', 'exit', 'call', 'if', 'rule', 'paragraphName', 'set'}</t>
  </si>
  <si>
    <t xml:space="preserve">{'goto', 'subtract', 'start', 'evaluate', 'goback', 'string', 'display'}</t>
  </si>
  <si>
    <t xml:space="preserve">{'end-if': {'Branch-Logic', 'Sequential-Logic'}, 'if': {'Branch-Logic', 'Sequential-Logic'}, 'move': {'Branch-Logic', 'Sequential-Logic'}, 'rule': {'Sequential-Logic'}, 'exit': {'Sequential-Logic'}, 'paragraphName': {'Sequential-Logic'}, 'call': {'Sequential-Logic'}, 'perform': {'Sequential-Logic'}, 'compute': {'Sequential-Logic'}, 'set': {'Sequential-Logic'}, 'unstring': {'Sequential-Logic'}, 'add': {'Sequential-Logic'}}</t>
  </si>
  <si>
    <t xml:space="preserve">FAKERGEN.cob</t>
  </si>
  <si>
    <t xml:space="preserve">G-TAXID-SSN</t>
  </si>
  <si>
    <t xml:space="preserve">G-PERSON
G-TELEPHONE
G-ADDRESS</t>
  </si>
  <si>
    <t xml:space="preserve">{'end-if', 'open', 'perform', 'close', 'move', 'display', 'exit', 'call', 'if', 'rule', 'paragraphName', 'write'}</t>
  </si>
  <si>
    <t xml:space="preserve">{'start', 'add', 'stop', 'set'}</t>
  </si>
  <si>
    <t xml:space="preserve">{'end-if': {'Branch-Logic', 'Sequential-Logic'}, 'display': {'Branch-Logic', 'Sequential-Logic'}, 'if': {'Branch-Logic', 'Sequential-Logic'}, 'rule': {'Sequential-Logic'}, 'exit': {'Sequential-Logic'}, 'paragraphName': {'Sequential-Logic'}, 'write': {'Sequential-Logic'}, 'call': {'Sequential-Logic'}}</t>
  </si>
  <si>
    <t xml:space="preserve">FAKTXID.cob</t>
  </si>
  <si>
    <t xml:space="preserve">EIN-SEQUENCE
FORMAT-ITIN-AREA
FORMAT-ITIN-GROUP
FORMAT-ITIN-SERIAL
ITIN-SERIAL</t>
  </si>
  <si>
    <t xml:space="preserve">FORMAT-SSN
SSN-AREA
SSN-GROUP
SSN-SERIAL
FAKER-RESULT</t>
  </si>
  <si>
    <t xml:space="preserve">{'exit', 'paragraphName', 'perform', 'rule'}</t>
  </si>
  <si>
    <t xml:space="preserve">{'goto', 'compute', 'move', 'start', 'call', 'evaluate', 'goback', 'if', 'string', 'display', 'set'}</t>
  </si>
  <si>
    <t xml:space="preserve">IB4OP01.cob</t>
  </si>
  <si>
    <t xml:space="preserve">TI-TRAN</t>
  </si>
  <si>
    <t xml:space="preserve">TB-DESCR
TB-PO-QTY
TB-PO-AMT
TB-PRTY
TB-PO-QTY-X
TB-PO-QTY
TB-PO-AMT-X
TB-PO-AMT
TA-UNITS-STARTED-X
TA-UNITS-STARTED
TA-UNITS-COMPL-X
TA-UNITS-COMPL
R-CC
E-CC</t>
  </si>
  <si>
    <t xml:space="preserve">{'end-if', 'open', 'perform', 'move', 'start', 'call', 'if', 'paragraphName', 'rule', 'display'}</t>
  </si>
  <si>
    <t xml:space="preserve">{'close', 'read', 'goback', 'add', 'write'}</t>
  </si>
  <si>
    <t xml:space="preserve">{'perform': {'Branch-Logic'}, 'if': {'Branch-Logic', 'Sequential-Logic'}, 'end-if': {'Branch-Logic', 'Sequential-Logic'}, 'move': {'Branch-Logic', 'Sequential-Logic'}, 'rule': {'Branch-Logic', 'Sequential-Logic'}, 'display': {'Branch-Logic', 'Sequential-Logic'}, 'call': {'Branch-Logic', 'Sequential-Logic'}, 'open': {'Sequential-Logic'}, 'paragraphName': {'Sequential-Logic'}, 'start': {'Sequential-Logic'}}</t>
  </si>
  <si>
    <t xml:space="preserve">Sequential Logic. Branch Logic</t>
  </si>
  <si>
    <t xml:space="preserve">-&gt; Doubtful of the CFG but the thing is all the rules are realised but not merged to  appropriate level</t>
  </si>
  <si>
    <t xml:space="preserve">eleve.cob</t>
  </si>
  <si>
    <t xml:space="preserve">RECHERCHES
RESULTATS
RES-MOYC
RES-MOYG
RES-MOYG-OK</t>
  </si>
  <si>
    <t xml:space="preserve">MENU-CHOIX-MOYG
MENU-CHOIX-MOYD
MENU-CHOIX-AJOUTER
MENU-CHOIX-MODIFIER
MENU-CHOIX-SUPPRIMER
MENU-CHOIX-CHERCHER
MENU-CHOIX-ENREGISTRER
MENU-CHOIX-QUITTER</t>
  </si>
  <si>
    <t xml:space="preserve">{'accept', 'perform', 'display', 'rule', 'paragraphName', 'set'}</t>
  </si>
  <si>
    <t xml:space="preserve">{'open', 'close', 'compute', 'move', 'start', 'read', 'call', 'stop', 'rewrite', 'evaluate', 'delete', 'add', 'divide', 'write'}</t>
  </si>
  <si>
    <t xml:space="preserve">{'accept': {'Loop-Logic', 'Sequential-Logic'}, 'display': {'Loop-Logic', 'Sequential-Logic'}, 'perform': {'Loop-Logic', 'Sequential-Logic'}, 'rule': {'Loop-Logic', 'Sequential-Logic'}, 'paragraphName': {'Sequential-Logic'}, 'set': {'Sequential-Logic'}}</t>
  </si>
  <si>
    <t xml:space="preserve">Sequential Logic. Loop Logic</t>
  </si>
  <si>
    <t xml:space="preserve">-&gt; when separate trigger</t>
  </si>
  <si>
    <t xml:space="preserve">FAKPERS.cob</t>
  </si>
  <si>
    <t xml:space="preserve">FAKER-RESULT
FAKER-RESULT-FIELDS
FAKER-PERSON</t>
  </si>
  <si>
    <t xml:space="preserve">{'end-if', 'perform', 'compute', 'add', 'move', 'unstring', 'exit', 'call', 'if', 'rule', 'paragraphName'}</t>
  </si>
  <si>
    <t xml:space="preserve">{'goto', 'subtract', 'string', 'start', 'evaluate', 'goback', 'inspect', 'display', 'set'}</t>
  </si>
  <si>
    <t xml:space="preserve">{'perform': {'Loop-Logic', 'Branch-Logic', 'Sequential-Logic'}, 'if': {'Branch-Logic', 'Sequential-Logic'}, 'end-if': {'Branch-Logic', 'Sequential-Logic'}, 'move': {'Branch-Logic', 'Sequential-Logic'}, 'add': {'Loop-Logic', 'Sequential-Logic'}, 'rule': {'Loop-Logic', 'Sequential-Logic'}, 'exit': {'Sequential-Logic'}, 'paragraphName': {'Sequential-Logic'}, 'call': {'Sequential-Logic'}, 'compute': {'Sequential-Logic'}, 'unstring': {'Sequential-Logic'}}</t>
  </si>
  <si>
    <t xml:space="preserve">LUHN.cbl</t>
  </si>
  <si>
    <t xml:space="preserve">CHECKSUM,PASS</t>
  </si>
  <si>
    <t xml:space="preserve">TEST-NUM
ODD-DIGIT
DBL-DIGIT
TEST-NUM(DIGIT-COUNTER:1)
ODD-DIGIT(ODD-IDX)
DBL-DIGIT(EVEN-IDX)
EVEN-DIGIT(EVEN-IDX)</t>
  </si>
  <si>
    <t xml:space="preserve">HEATINDX.cbl</t>
  </si>
  <si>
    <t xml:space="preserve">CALC.cbl</t>
  </si>
  <si>
    <t xml:space="preserve">TAX.cbl</t>
  </si>
  <si>
    <t xml:space="preserve">FUELSAVE</t>
  </si>
  <si>
    <t xml:space="preserve">ATM_1</t>
  </si>
  <si>
    <t xml:space="preserve">p</t>
  </si>
  <si>
    <t xml:space="preserve">s</t>
  </si>
  <si>
    <t xml:space="preserve">ATM_2</t>
  </si>
  <si>
    <t xml:space="preserve">ATM_4</t>
  </si>
  <si>
    <t xml:space="preserve">STRAIGHT-FLAG
FLUSH-FLAG</t>
  </si>
  <si>
    <t xml:space="preserve">ATM_3</t>
  </si>
  <si>
    <t xml:space="preserve">CARD-VALUE
CARD-SUIT</t>
  </si>
  <si>
    <t xml:space="preserve">ATM_5</t>
  </si>
  <si>
    <t xml:space="preserve">ATM_6</t>
  </si>
  <si>
    <t xml:space="preserve">CARD-VALUE(I)
CARD-VALUE(J)
CARD-SUIT(I)
CARD-SUIT(J)</t>
  </si>
  <si>
    <t xml:space="preserve">ATM_7</t>
  </si>
  <si>
    <t xml:space="preserve">ATM_8</t>
  </si>
  <si>
    <t xml:space="preserve">EXACT MATCHING</t>
  </si>
  <si>
    <t xml:space="preserve">Line Matching</t>
  </si>
  <si>
    <t xml:space="preserve">Table 1</t>
  </si>
  <si>
    <t xml:space="preserve">FileName</t>
  </si>
  <si>
    <t xml:space="preserve">Primary Variables</t>
  </si>
  <si>
    <t xml:space="preserve">Secondary Variables</t>
  </si>
  <si>
    <t xml:space="preserve">Computation type – golden truth</t>
  </si>
  <si>
    <t xml:space="preserve">Condition type – golden truth</t>
  </si>
  <si>
    <t xml:space="preserve">RBB = AU + CU+CN</t>
  </si>
  <si>
    <t xml:space="preserve">Extracted Rules correct</t>
  </si>
  <si>
    <t xml:space="preserve">Total Correct Rules</t>
  </si>
  <si>
    <t xml:space="preserve"># of lines in the golden  truth</t>
  </si>
  <si>
    <t xml:space="preserve"># of lines of extracted rules that are present in golden truth</t>
  </si>
  <si>
    <t xml:space="preserve">Ratio</t>
  </si>
  <si>
    <t xml:space="preserve"># of rules in ground Truth</t>
  </si>
  <si>
    <t xml:space="preserve">% of rules with partial match of &lt; 50</t>
  </si>
  <si>
    <t xml:space="preserve">% of rules with partial match of &gt;= 50</t>
  </si>
  <si>
    <t xml:space="preserve">LOC – without comments</t>
  </si>
  <si>
    <t xml:space="preserve">&gt; rules are not realised due to sequential structural constraints</t>
  </si>
  <si>
    <t xml:space="preserve">&gt; Rules not realised due to the structure of the program not able to avail sequential rule</t>
  </si>
  <si>
    <t xml:space="preserve">&gt; No rules present in the program</t>
  </si>
  <si>
    <t xml:space="preserve">&gt; Computation rule realised and one more thing to note is why we are not able to realise check once at ease
&gt; Ig our algo should realise this as rule so currently marked it as not realised then we need to see whether to mark as realised or not</t>
  </si>
  <si>
    <t xml:space="preserve">&gt; At times we are realising more than what is in the golden truth currently I’ve considered it but what to do generally?</t>
  </si>
  <si>
    <t xml:space="preserve">&gt; 7 validation rules of LOCs = 5 each
&gt; LOCs of golden truth total computation + conditional
&gt; Like when we say when trigger we consider para call as well and that cascading we are realising computation rules and so covered here similar thing can be seen in ATM</t>
  </si>
  <si>
    <t xml:space="preserve">ek baar firse dekhle</t>
  </si>
  <si>
    <t xml:space="preserve">&gt; Three rules of the same type we are auable to capture, it is more with the structure mostly</t>
  </si>
  <si>
    <t xml:space="preserve">&gt;All becauase of cascading when effect</t>
  </si>
  <si>
    <t xml:space="preserve">&gt; Need to do with more concentration due to cascading effect</t>
  </si>
  <si>
    <t xml:space="preserve">&gt; These rules now involve human to decide whther to account which when for rule or not
&gt; Not able to realise rules to the right level of granularity</t>
  </si>
  <si>
    <t xml:space="preserve">&gt; We might be overfit but not underfit</t>
  </si>
  <si>
    <t xml:space="preserve">CHECKSUM
PASS</t>
  </si>
  <si>
    <t xml:space="preserve">heat-index</t>
  </si>
  <si>
    <t xml:space="preserve">Outside-temp
Relative-humidity</t>
  </si>
  <si>
    <t xml:space="preserve">RESULT</t>
  </si>
  <si>
    <t xml:space="preserve">NUM1
NUM2
INCOME
TAX
GST</t>
  </si>
  <si>
    <t xml:space="preserve">TOTAL-INCOME
TOTAL-EXPENSE
TAXABLE-INCOME
TAX-AMOUNT</t>
  </si>
  <si>
    <t xml:space="preserve">ACCOUNT-BALANCE
ACCOUNT-TYPE</t>
  </si>
  <si>
    <t xml:space="preserve">BMI.cbl</t>
  </si>
  <si>
    <t xml:space="preserve">BMI
HEART-RATE
BLOOD-PRESSURE</t>
  </si>
  <si>
    <t xml:space="preserve">HEIGHTT
WEIGHT
AGE
GENDER</t>
  </si>
  <si>
    <t xml:space="preserve">PRIME.cbl</t>
  </si>
  <si>
    <t xml:space="preserve">N</t>
  </si>
  <si>
    <t xml:space="preserve">FLAG
I</t>
  </si>
</sst>
</file>

<file path=xl/styles.xml><?xml version="1.0" encoding="utf-8"?>
<styleSheet xmlns="http://schemas.openxmlformats.org/spreadsheetml/2006/main">
  <numFmts count="2">
    <numFmt numFmtId="164" formatCode="General"/>
    <numFmt numFmtId="165" formatCode="0.00%"/>
  </numFmts>
  <fonts count="9">
    <font>
      <sz val="10"/>
      <name val="Arial"/>
      <family val="2"/>
      <charset val="1"/>
    </font>
    <font>
      <sz val="10"/>
      <name val="Arial"/>
      <family val="0"/>
    </font>
    <font>
      <sz val="10"/>
      <name val="Arial"/>
      <family val="0"/>
    </font>
    <font>
      <sz val="10"/>
      <name val="Arial"/>
      <family val="0"/>
    </font>
    <font>
      <b val="true"/>
      <sz val="14"/>
      <name val="Quicksand"/>
      <family val="0"/>
      <charset val="1"/>
    </font>
    <font>
      <sz val="14"/>
      <name val="Quicksand"/>
      <family val="0"/>
      <charset val="1"/>
    </font>
    <font>
      <sz val="14"/>
      <color rgb="FF000000"/>
      <name val="Century Gothic"/>
      <family val="2"/>
      <charset val="1"/>
    </font>
    <font>
      <b val="true"/>
      <sz val="10"/>
      <name val="Arial"/>
      <family val="2"/>
      <charset val="1"/>
    </font>
    <font>
      <b val="true"/>
      <sz val="10"/>
      <color rgb="FFC9211E"/>
      <name val="Arial"/>
      <family val="2"/>
      <charset val="1"/>
    </font>
  </fonts>
  <fills count="4">
    <fill>
      <patternFill patternType="none"/>
    </fill>
    <fill>
      <patternFill patternType="gray125"/>
    </fill>
    <fill>
      <patternFill patternType="solid">
        <fgColor rgb="FFA1467E"/>
        <bgColor rgb="FF993366"/>
      </patternFill>
    </fill>
    <fill>
      <patternFill patternType="solid">
        <fgColor rgb="FF729FCF"/>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A1467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P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17" activePane="bottomLeft" state="frozen"/>
      <selection pane="topLeft" activeCell="A1" activeCellId="0" sqref="A1"/>
      <selection pane="bottomLeft" activeCell="I19" activeCellId="0" sqref="I19"/>
    </sheetView>
  </sheetViews>
  <sheetFormatPr defaultColWidth="11.53515625" defaultRowHeight="12.75" zeroHeight="false" outlineLevelRow="0" outlineLevelCol="0"/>
  <cols>
    <col collapsed="false" customWidth="true" hidden="false" outlineLevel="0" max="2" min="2" style="1" width="21.28"/>
    <col collapsed="false" customWidth="true" hidden="false" outlineLevel="0" max="4" min="3" style="1" width="15.85"/>
    <col collapsed="false" customWidth="true" hidden="false" outlineLevel="0" max="5" min="5" style="1" width="15.43"/>
    <col collapsed="false" customWidth="true" hidden="false" outlineLevel="0" max="8" min="8" style="1" width="16.27"/>
    <col collapsed="false" customWidth="true" hidden="false" outlineLevel="0" max="9" min="9" style="1" width="14.6"/>
    <col collapsed="false" customWidth="true" hidden="false" outlineLevel="0" max="12" min="11" style="1" width="17.24"/>
    <col collapsed="false" customWidth="true" hidden="false" outlineLevel="0" max="13" min="13" style="1" width="14.6"/>
    <col collapsed="false" customWidth="true" hidden="false" outlineLevel="0" max="14" min="14" style="1" width="18.35"/>
    <col collapsed="false" customWidth="true" hidden="false" outlineLevel="0" max="17" min="15" style="1" width="14.06"/>
    <col collapsed="false" customWidth="true" hidden="false" outlineLevel="0" max="18" min="18" style="1" width="11.68"/>
  </cols>
  <sheetData>
    <row r="1" customFormat="false" ht="90.7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3" t="s">
        <v>19</v>
      </c>
      <c r="U1" s="3" t="s">
        <v>20</v>
      </c>
      <c r="V1" s="3"/>
      <c r="W1" s="3"/>
      <c r="X1" s="3"/>
      <c r="Y1" s="3"/>
      <c r="Z1" s="3"/>
      <c r="AA1" s="3"/>
      <c r="AB1" s="3"/>
      <c r="AC1" s="3"/>
      <c r="AD1" s="3"/>
      <c r="AE1" s="3"/>
      <c r="AF1" s="3"/>
      <c r="AG1" s="3"/>
      <c r="AH1" s="3"/>
      <c r="AI1" s="3"/>
    </row>
    <row r="2" customFormat="false" ht="54.75" hidden="false" customHeight="true" outlineLevel="0" collapsed="false">
      <c r="A2" s="4" t="n">
        <v>1</v>
      </c>
      <c r="B2" s="4" t="s">
        <v>21</v>
      </c>
      <c r="C2" s="4" t="n">
        <v>8</v>
      </c>
      <c r="D2" s="5" t="s">
        <v>22</v>
      </c>
      <c r="E2" s="5" t="s">
        <v>23</v>
      </c>
      <c r="F2" s="6" t="n">
        <v>1</v>
      </c>
      <c r="G2" s="6" t="n">
        <v>4</v>
      </c>
      <c r="H2" s="4" t="n">
        <v>1</v>
      </c>
      <c r="I2" s="4" t="n">
        <v>0</v>
      </c>
      <c r="J2" s="4" t="n">
        <f aca="false">K2-I2</f>
        <v>1</v>
      </c>
      <c r="K2" s="4" t="n">
        <v>1</v>
      </c>
      <c r="L2" s="4"/>
      <c r="M2" s="4" t="s">
        <v>24</v>
      </c>
      <c r="N2" s="4" t="s">
        <v>25</v>
      </c>
      <c r="O2" s="4" t="n">
        <v>13</v>
      </c>
      <c r="P2" s="4" t="n">
        <v>32</v>
      </c>
      <c r="Q2" s="4" t="s">
        <v>26</v>
      </c>
      <c r="R2" s="4" t="s">
        <v>27</v>
      </c>
      <c r="S2" s="4" t="n">
        <f aca="false">(I2/K2)*100</f>
        <v>0</v>
      </c>
      <c r="T2" s="4" t="n">
        <f aca="false">(I2/G2)*100</f>
        <v>0</v>
      </c>
      <c r="U2" s="4" t="n">
        <v>0</v>
      </c>
      <c r="V2" s="7"/>
      <c r="W2" s="4"/>
      <c r="X2" s="4" t="s">
        <v>28</v>
      </c>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8"/>
      <c r="BN2" s="8"/>
      <c r="BO2" s="8"/>
      <c r="BP2" s="8"/>
    </row>
    <row r="3" customFormat="false" ht="108.75" hidden="false" customHeight="true" outlineLevel="0" collapsed="false">
      <c r="A3" s="4" t="n">
        <v>2</v>
      </c>
      <c r="B3" s="4" t="s">
        <v>29</v>
      </c>
      <c r="C3" s="4" t="n">
        <v>13</v>
      </c>
      <c r="D3" s="5" t="s">
        <v>30</v>
      </c>
      <c r="E3" s="5" t="s">
        <v>31</v>
      </c>
      <c r="F3" s="6" t="n">
        <v>12</v>
      </c>
      <c r="G3" s="6" t="n">
        <v>7</v>
      </c>
      <c r="H3" s="4" t="n">
        <v>12</v>
      </c>
      <c r="I3" s="4" t="n">
        <v>0</v>
      </c>
      <c r="J3" s="4" t="n">
        <f aca="false">K3-I3</f>
        <v>0</v>
      </c>
      <c r="K3" s="4" t="n">
        <v>0</v>
      </c>
      <c r="L3" s="4"/>
      <c r="M3" s="4" t="s">
        <v>32</v>
      </c>
      <c r="N3" s="4" t="s">
        <v>33</v>
      </c>
      <c r="O3" s="4" t="n">
        <v>11</v>
      </c>
      <c r="P3" s="4" t="n">
        <v>90</v>
      </c>
      <c r="Q3" s="4" t="s">
        <v>26</v>
      </c>
      <c r="R3" s="4" t="s">
        <v>34</v>
      </c>
      <c r="S3" s="4" t="n">
        <v>0</v>
      </c>
      <c r="T3" s="4" t="n">
        <f aca="false">(I3/G3)*100</f>
        <v>0</v>
      </c>
      <c r="U3" s="4" t="n">
        <v>0</v>
      </c>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8"/>
      <c r="BN3" s="8"/>
      <c r="BO3" s="8"/>
      <c r="BP3" s="8"/>
    </row>
    <row r="4" customFormat="false" ht="198" hidden="false" customHeight="true" outlineLevel="0" collapsed="false">
      <c r="A4" s="4" t="n">
        <v>3</v>
      </c>
      <c r="B4" s="4" t="s">
        <v>35</v>
      </c>
      <c r="C4" s="4" t="n">
        <v>29</v>
      </c>
      <c r="D4" s="5" t="s">
        <v>36</v>
      </c>
      <c r="E4" s="5" t="s">
        <v>37</v>
      </c>
      <c r="F4" s="6" t="n">
        <v>4</v>
      </c>
      <c r="G4" s="6" t="n">
        <v>12</v>
      </c>
      <c r="H4" s="4" t="n">
        <v>4</v>
      </c>
      <c r="I4" s="4" t="n">
        <v>3</v>
      </c>
      <c r="J4" s="4" t="n">
        <f aca="false">K4-I4</f>
        <v>3</v>
      </c>
      <c r="K4" s="4" t="n">
        <v>6</v>
      </c>
      <c r="L4" s="4"/>
      <c r="M4" s="4" t="s">
        <v>38</v>
      </c>
      <c r="N4" s="4" t="s">
        <v>39</v>
      </c>
      <c r="O4" s="4" t="n">
        <v>12</v>
      </c>
      <c r="P4" s="4" t="n">
        <v>58</v>
      </c>
      <c r="Q4" s="4" t="s">
        <v>40</v>
      </c>
      <c r="R4" s="4" t="s">
        <v>41</v>
      </c>
      <c r="S4" s="4" t="n">
        <f aca="false">(I4/K4)*100</f>
        <v>50</v>
      </c>
      <c r="T4" s="4" t="n">
        <f aca="false">(I4/G4)*100</f>
        <v>25</v>
      </c>
      <c r="U4" s="4" t="n">
        <f aca="false">(2*S4*T4)/(S4+T4)</f>
        <v>33.3333333333333</v>
      </c>
      <c r="V4" s="4"/>
      <c r="W4" s="4"/>
      <c r="X4" s="4" t="s">
        <v>42</v>
      </c>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8"/>
      <c r="BN4" s="8"/>
      <c r="BO4" s="8"/>
      <c r="BP4" s="8"/>
    </row>
    <row r="5" customFormat="false" ht="198" hidden="false" customHeight="true" outlineLevel="0" collapsed="false">
      <c r="A5" s="4" t="n">
        <v>4</v>
      </c>
      <c r="B5" s="4" t="s">
        <v>43</v>
      </c>
      <c r="C5" s="4" t="n">
        <v>28</v>
      </c>
      <c r="D5" s="5" t="s">
        <v>44</v>
      </c>
      <c r="E5" s="5" t="s">
        <v>45</v>
      </c>
      <c r="F5" s="6" t="n">
        <v>7</v>
      </c>
      <c r="G5" s="6" t="n">
        <v>5</v>
      </c>
      <c r="H5" s="4" t="n">
        <v>7</v>
      </c>
      <c r="I5" s="4" t="n">
        <v>3</v>
      </c>
      <c r="J5" s="4" t="n">
        <f aca="false">K5-I5</f>
        <v>7</v>
      </c>
      <c r="K5" s="4" t="n">
        <v>10</v>
      </c>
      <c r="L5" s="4"/>
      <c r="M5" s="4" t="s">
        <v>46</v>
      </c>
      <c r="N5" s="4" t="s">
        <v>47</v>
      </c>
      <c r="O5" s="4" t="n">
        <v>17</v>
      </c>
      <c r="P5" s="4" t="n">
        <v>97</v>
      </c>
      <c r="Q5" s="4" t="s">
        <v>48</v>
      </c>
      <c r="R5" s="4" t="s">
        <v>49</v>
      </c>
      <c r="S5" s="4" t="n">
        <f aca="false">(I5/K5)*100</f>
        <v>30</v>
      </c>
      <c r="T5" s="4" t="n">
        <f aca="false">(I5/G5)*100</f>
        <v>60</v>
      </c>
      <c r="U5" s="4" t="n">
        <f aca="false">(2*S5*T5)/(S5+T5)</f>
        <v>40</v>
      </c>
      <c r="V5" s="4"/>
      <c r="W5" s="4"/>
      <c r="X5" s="4" t="s">
        <v>50</v>
      </c>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8"/>
      <c r="BN5" s="8"/>
      <c r="BO5" s="8"/>
      <c r="BP5" s="8"/>
    </row>
    <row r="6" customFormat="false" ht="72.75" hidden="false" customHeight="true" outlineLevel="0" collapsed="false">
      <c r="A6" s="4" t="n">
        <v>5</v>
      </c>
      <c r="B6" s="4" t="s">
        <v>51</v>
      </c>
      <c r="C6" s="4" t="n">
        <v>10</v>
      </c>
      <c r="D6" s="5" t="s">
        <v>52</v>
      </c>
      <c r="E6" s="5" t="s">
        <v>53</v>
      </c>
      <c r="F6" s="6" t="n">
        <v>4</v>
      </c>
      <c r="G6" s="6" t="n">
        <v>1</v>
      </c>
      <c r="H6" s="4" t="n">
        <v>4</v>
      </c>
      <c r="I6" s="4" t="n">
        <v>0</v>
      </c>
      <c r="J6" s="4" t="n">
        <f aca="false">K6-I6</f>
        <v>2</v>
      </c>
      <c r="K6" s="4" t="n">
        <v>2</v>
      </c>
      <c r="L6" s="4"/>
      <c r="M6" s="4" t="s">
        <v>54</v>
      </c>
      <c r="N6" s="4" t="s">
        <v>55</v>
      </c>
      <c r="O6" s="4" t="n">
        <v>8</v>
      </c>
      <c r="P6" s="4" t="n">
        <v>29</v>
      </c>
      <c r="Q6" s="4" t="s">
        <v>56</v>
      </c>
      <c r="R6" s="4" t="s">
        <v>57</v>
      </c>
      <c r="S6" s="4" t="n">
        <f aca="false">(I6/K6)*100</f>
        <v>0</v>
      </c>
      <c r="T6" s="4" t="n">
        <f aca="false">(I6/G6)*100</f>
        <v>0</v>
      </c>
      <c r="U6" s="4" t="n">
        <v>0</v>
      </c>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8"/>
      <c r="BN6" s="8"/>
      <c r="BO6" s="8"/>
      <c r="BP6" s="8"/>
    </row>
    <row r="7" customFormat="false" ht="36.75" hidden="false" customHeight="true" outlineLevel="0" collapsed="false">
      <c r="A7" s="4" t="n">
        <v>6</v>
      </c>
      <c r="B7" s="4" t="s">
        <v>58</v>
      </c>
      <c r="C7" s="4" t="n">
        <v>2</v>
      </c>
      <c r="D7" s="5" t="s">
        <v>59</v>
      </c>
      <c r="E7" s="5" t="s">
        <v>60</v>
      </c>
      <c r="F7" s="6" t="n">
        <v>0</v>
      </c>
      <c r="G7" s="6" t="n">
        <v>1</v>
      </c>
      <c r="H7" s="4" t="n">
        <v>0</v>
      </c>
      <c r="I7" s="4" t="n">
        <v>1</v>
      </c>
      <c r="J7" s="4" t="n">
        <f aca="false">K7-I7</f>
        <v>0</v>
      </c>
      <c r="K7" s="4" t="n">
        <v>1</v>
      </c>
      <c r="L7" s="4"/>
      <c r="M7" s="4" t="s">
        <v>61</v>
      </c>
      <c r="N7" s="4" t="s">
        <v>62</v>
      </c>
      <c r="O7" s="4" t="n">
        <v>5</v>
      </c>
      <c r="P7" s="4" t="n">
        <v>8</v>
      </c>
      <c r="Q7" s="4" t="s">
        <v>63</v>
      </c>
      <c r="R7" s="4" t="s">
        <v>64</v>
      </c>
      <c r="S7" s="4" t="n">
        <f aca="false">(I7/K7)*100</f>
        <v>100</v>
      </c>
      <c r="T7" s="4" t="n">
        <f aca="false">(I7/G7)*100</f>
        <v>100</v>
      </c>
      <c r="U7" s="4" t="n">
        <f aca="false">(2*S7*T7)/(S7+T7)</f>
        <v>100</v>
      </c>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8"/>
      <c r="BN7" s="8"/>
      <c r="BO7" s="8"/>
      <c r="BP7" s="8"/>
    </row>
    <row r="8" customFormat="false" ht="36.75" hidden="false" customHeight="true" outlineLevel="0" collapsed="false">
      <c r="A8" s="4" t="n">
        <v>7</v>
      </c>
      <c r="B8" s="4" t="s">
        <v>65</v>
      </c>
      <c r="C8" s="4" t="n">
        <v>11</v>
      </c>
      <c r="D8" s="5" t="s">
        <v>66</v>
      </c>
      <c r="E8" s="5" t="s">
        <v>67</v>
      </c>
      <c r="F8" s="6" t="n">
        <v>5</v>
      </c>
      <c r="G8" s="6" t="n">
        <v>0</v>
      </c>
      <c r="H8" s="4" t="n">
        <v>5</v>
      </c>
      <c r="I8" s="4" t="n">
        <v>0</v>
      </c>
      <c r="J8" s="4" t="n">
        <f aca="false">K8-I8</f>
        <v>6</v>
      </c>
      <c r="K8" s="4" t="n">
        <v>6</v>
      </c>
      <c r="L8" s="4"/>
      <c r="M8" s="4" t="s">
        <v>68</v>
      </c>
      <c r="N8" s="4" t="s">
        <v>69</v>
      </c>
      <c r="O8" s="4" t="n">
        <v>8</v>
      </c>
      <c r="P8" s="4" t="n">
        <v>32</v>
      </c>
      <c r="Q8" s="4" t="s">
        <v>70</v>
      </c>
      <c r="R8" s="4" t="s">
        <v>57</v>
      </c>
      <c r="S8" s="4" t="n">
        <f aca="false">(I8/K8)*100</f>
        <v>0</v>
      </c>
      <c r="T8" s="4" t="n">
        <v>0</v>
      </c>
      <c r="U8" s="4" t="n">
        <v>0</v>
      </c>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8"/>
      <c r="BN8" s="8"/>
      <c r="BO8" s="8"/>
      <c r="BP8" s="8"/>
    </row>
    <row r="9" customFormat="false" ht="54.75" hidden="false" customHeight="true" outlineLevel="0" collapsed="false">
      <c r="A9" s="4" t="n">
        <v>8</v>
      </c>
      <c r="B9" s="4" t="s">
        <v>71</v>
      </c>
      <c r="C9" s="4" t="n">
        <v>12</v>
      </c>
      <c r="D9" s="5" t="s">
        <v>72</v>
      </c>
      <c r="E9" s="5" t="s">
        <v>73</v>
      </c>
      <c r="F9" s="6" t="n">
        <v>6</v>
      </c>
      <c r="G9" s="6" t="n">
        <v>2</v>
      </c>
      <c r="H9" s="4" t="n">
        <v>6</v>
      </c>
      <c r="I9" s="4" t="n">
        <v>1</v>
      </c>
      <c r="J9" s="4" t="n">
        <f aca="false">K9-I9</f>
        <v>1</v>
      </c>
      <c r="K9" s="4" t="n">
        <v>2</v>
      </c>
      <c r="L9" s="4"/>
      <c r="M9" s="4" t="s">
        <v>74</v>
      </c>
      <c r="N9" s="4" t="s">
        <v>75</v>
      </c>
      <c r="O9" s="4" t="n">
        <v>12</v>
      </c>
      <c r="P9" s="4" t="n">
        <v>50</v>
      </c>
      <c r="Q9" s="4" t="s">
        <v>76</v>
      </c>
      <c r="R9" s="4" t="s">
        <v>57</v>
      </c>
      <c r="S9" s="4" t="n">
        <f aca="false">(I9/K9)*100</f>
        <v>50</v>
      </c>
      <c r="T9" s="4" t="n">
        <f aca="false">(I9/G9)*100</f>
        <v>50</v>
      </c>
      <c r="U9" s="4" t="n">
        <f aca="false">(2*S9*T9)/(S9+T9)</f>
        <v>50</v>
      </c>
      <c r="V9" s="4"/>
      <c r="W9" s="4"/>
      <c r="X9" s="4" t="s">
        <v>77</v>
      </c>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8"/>
      <c r="BN9" s="8"/>
      <c r="BO9" s="8"/>
      <c r="BP9" s="8"/>
    </row>
    <row r="10" customFormat="false" ht="90.75" hidden="false" customHeight="true" outlineLevel="0" collapsed="false">
      <c r="A10" s="4" t="n">
        <v>9</v>
      </c>
      <c r="B10" s="4" t="s">
        <v>78</v>
      </c>
      <c r="C10" s="4" t="n">
        <v>17</v>
      </c>
      <c r="D10" s="5" t="s">
        <v>79</v>
      </c>
      <c r="E10" s="5" t="s">
        <v>80</v>
      </c>
      <c r="F10" s="6" t="n">
        <v>2</v>
      </c>
      <c r="G10" s="6" t="n">
        <v>3</v>
      </c>
      <c r="H10" s="4" t="n">
        <v>2</v>
      </c>
      <c r="I10" s="4" t="n">
        <v>3</v>
      </c>
      <c r="J10" s="4" t="n">
        <f aca="false">K10-I10</f>
        <v>1</v>
      </c>
      <c r="K10" s="4" t="n">
        <v>4</v>
      </c>
      <c r="L10" s="4"/>
      <c r="M10" s="4" t="s">
        <v>81</v>
      </c>
      <c r="N10" s="4" t="s">
        <v>82</v>
      </c>
      <c r="O10" s="4" t="n">
        <v>13</v>
      </c>
      <c r="P10" s="4" t="n">
        <v>57</v>
      </c>
      <c r="Q10" s="4" t="s">
        <v>83</v>
      </c>
      <c r="R10" s="4" t="s">
        <v>64</v>
      </c>
      <c r="S10" s="4" t="n">
        <f aca="false">(I10/K10)*100</f>
        <v>75</v>
      </c>
      <c r="T10" s="4" t="n">
        <f aca="false">(I10/G10)*100</f>
        <v>100</v>
      </c>
      <c r="U10" s="4" t="n">
        <f aca="false">(2*S10*T10)/(S10+T10)</f>
        <v>85.7142857142857</v>
      </c>
      <c r="V10" s="4"/>
      <c r="W10" s="4"/>
      <c r="X10" s="4" t="s">
        <v>84</v>
      </c>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8"/>
      <c r="BN10" s="8"/>
      <c r="BO10" s="8"/>
      <c r="BP10" s="8"/>
    </row>
    <row r="11" customFormat="false" ht="18.75" hidden="false" customHeight="true" outlineLevel="0" collapsed="false">
      <c r="A11" s="4" t="n">
        <v>10</v>
      </c>
      <c r="B11" s="4" t="s">
        <v>85</v>
      </c>
      <c r="C11" s="4" t="n">
        <v>27</v>
      </c>
      <c r="D11" s="5" t="s">
        <v>86</v>
      </c>
      <c r="E11" s="5" t="s">
        <v>87</v>
      </c>
      <c r="F11" s="6" t="n">
        <v>6</v>
      </c>
      <c r="G11" s="6" t="n">
        <v>5</v>
      </c>
      <c r="H11" s="4" t="n">
        <v>6</v>
      </c>
      <c r="I11" s="4" t="n">
        <v>5</v>
      </c>
      <c r="J11" s="4" t="n">
        <f aca="false">K11-I11</f>
        <v>2</v>
      </c>
      <c r="K11" s="4" t="n">
        <v>7</v>
      </c>
      <c r="L11" s="4"/>
      <c r="M11" s="4" t="s">
        <v>88</v>
      </c>
      <c r="N11" s="4" t="s">
        <v>89</v>
      </c>
      <c r="O11" s="4" t="n">
        <v>11</v>
      </c>
      <c r="P11" s="4" t="n">
        <v>84</v>
      </c>
      <c r="Q11" s="4" t="s">
        <v>90</v>
      </c>
      <c r="R11" s="4" t="s">
        <v>91</v>
      </c>
      <c r="S11" s="4" t="n">
        <f aca="false">(I11/K11)*100</f>
        <v>71.4285714285714</v>
      </c>
      <c r="T11" s="4" t="n">
        <f aca="false">(I11/G11)*100</f>
        <v>100</v>
      </c>
      <c r="U11" s="4" t="n">
        <f aca="false">(2*S11*T11)/(S11+T11)</f>
        <v>83.3333333333333</v>
      </c>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8"/>
      <c r="BN11" s="8"/>
      <c r="BO11" s="8"/>
      <c r="BP11" s="8"/>
    </row>
    <row r="12" customFormat="false" ht="288" hidden="false" customHeight="true" outlineLevel="0" collapsed="false">
      <c r="A12" s="4" t="n">
        <v>11</v>
      </c>
      <c r="B12" s="4" t="s">
        <v>92</v>
      </c>
      <c r="C12" s="4" t="n">
        <v>92</v>
      </c>
      <c r="D12" s="5" t="s">
        <v>93</v>
      </c>
      <c r="E12" s="5"/>
      <c r="F12" s="4" t="n">
        <v>7</v>
      </c>
      <c r="G12" s="4" t="n">
        <v>27</v>
      </c>
      <c r="H12" s="4" t="n">
        <v>7</v>
      </c>
      <c r="I12" s="4" t="n">
        <v>1</v>
      </c>
      <c r="J12" s="4" t="n">
        <f aca="false">K12-I12</f>
        <v>4</v>
      </c>
      <c r="K12" s="4" t="n">
        <v>5</v>
      </c>
      <c r="L12" s="4"/>
      <c r="M12" s="4" t="s">
        <v>94</v>
      </c>
      <c r="N12" s="4" t="s">
        <v>95</v>
      </c>
      <c r="O12" s="4" t="n">
        <v>12</v>
      </c>
      <c r="P12" s="4" t="n">
        <v>306</v>
      </c>
      <c r="Q12" s="4" t="s">
        <v>96</v>
      </c>
      <c r="R12" s="4" t="s">
        <v>91</v>
      </c>
      <c r="S12" s="4" t="n">
        <f aca="false">(I12/K12)*100</f>
        <v>20</v>
      </c>
      <c r="T12" s="4" t="n">
        <f aca="false">(I12/G12)*100</f>
        <v>3.7037037037037</v>
      </c>
      <c r="U12" s="4" t="n">
        <f aca="false">(2*S12*T12)/(S12+T12)</f>
        <v>6.25</v>
      </c>
      <c r="V12" s="4"/>
      <c r="W12" s="4"/>
      <c r="X12" s="8" t="s">
        <v>97</v>
      </c>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8"/>
      <c r="BN12" s="8"/>
      <c r="BO12" s="8"/>
      <c r="BP12" s="8"/>
    </row>
    <row r="13" customFormat="false" ht="148.5" hidden="false" customHeight="true" outlineLevel="0" collapsed="false">
      <c r="A13" s="4" t="n">
        <v>12</v>
      </c>
      <c r="B13" s="4" t="s">
        <v>98</v>
      </c>
      <c r="C13" s="4" t="n">
        <v>10</v>
      </c>
      <c r="D13" s="5" t="s">
        <v>99</v>
      </c>
      <c r="E13" s="5"/>
      <c r="F13" s="4" t="n">
        <v>1</v>
      </c>
      <c r="G13" s="4" t="n">
        <v>0</v>
      </c>
      <c r="H13" s="4" t="n">
        <v>1</v>
      </c>
      <c r="I13" s="4" t="n">
        <v>0</v>
      </c>
      <c r="J13" s="4" t="n">
        <f aca="false">K13-I13</f>
        <v>2</v>
      </c>
      <c r="K13" s="4" t="n">
        <v>2</v>
      </c>
      <c r="L13" s="4"/>
      <c r="M13" s="4" t="s">
        <v>100</v>
      </c>
      <c r="N13" s="4" t="s">
        <v>101</v>
      </c>
      <c r="O13" s="4" t="n">
        <v>14</v>
      </c>
      <c r="P13" s="4" t="n">
        <v>55</v>
      </c>
      <c r="Q13" s="4" t="s">
        <v>102</v>
      </c>
      <c r="R13" s="4"/>
      <c r="S13" s="4" t="n">
        <f aca="false">(I13/K13)*100</f>
        <v>0</v>
      </c>
      <c r="T13" s="4" t="n">
        <v>0</v>
      </c>
      <c r="U13" s="4" t="n">
        <v>0</v>
      </c>
      <c r="V13" s="4"/>
      <c r="W13" s="4"/>
      <c r="X13" s="4" t="s">
        <v>103</v>
      </c>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8"/>
      <c r="BN13" s="8"/>
      <c r="BO13" s="8"/>
      <c r="BP13" s="8"/>
    </row>
    <row r="14" customFormat="false" ht="192.75" hidden="false" customHeight="true" outlineLevel="0" collapsed="false">
      <c r="A14" s="4" t="n">
        <v>13</v>
      </c>
      <c r="B14" s="4" t="s">
        <v>104</v>
      </c>
      <c r="C14" s="4" t="n">
        <v>52</v>
      </c>
      <c r="D14" s="5" t="s">
        <v>105</v>
      </c>
      <c r="E14" s="5" t="s">
        <v>106</v>
      </c>
      <c r="F14" s="4" t="n">
        <v>6</v>
      </c>
      <c r="G14" s="4" t="n">
        <v>4</v>
      </c>
      <c r="H14" s="4" t="n">
        <v>6</v>
      </c>
      <c r="I14" s="4" t="n">
        <v>1</v>
      </c>
      <c r="J14" s="4" t="n">
        <f aca="false">K14-I14</f>
        <v>9</v>
      </c>
      <c r="K14" s="4" t="n">
        <v>10</v>
      </c>
      <c r="L14" s="4"/>
      <c r="M14" s="4" t="s">
        <v>107</v>
      </c>
      <c r="N14" s="4" t="s">
        <v>108</v>
      </c>
      <c r="O14" s="4" t="n">
        <v>15</v>
      </c>
      <c r="P14" s="4" t="n">
        <v>212</v>
      </c>
      <c r="Q14" s="4" t="s">
        <v>109</v>
      </c>
      <c r="R14" s="4" t="s">
        <v>91</v>
      </c>
      <c r="S14" s="4" t="n">
        <f aca="false">(I14/K14)*100</f>
        <v>10</v>
      </c>
      <c r="T14" s="4" t="n">
        <f aca="false">(I14/G14)*100</f>
        <v>25</v>
      </c>
      <c r="U14" s="4" t="n">
        <f aca="false">(2*S14*T14)/(S14+T14)</f>
        <v>14.2857142857143</v>
      </c>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8"/>
      <c r="BN14" s="8"/>
      <c r="BO14" s="8"/>
      <c r="BP14" s="8"/>
    </row>
    <row r="15" customFormat="false" ht="159" hidden="false" customHeight="true" outlineLevel="0" collapsed="false">
      <c r="A15" s="4" t="n">
        <v>14</v>
      </c>
      <c r="B15" s="4" t="s">
        <v>110</v>
      </c>
      <c r="C15" s="4" t="n">
        <v>23</v>
      </c>
      <c r="D15" s="5" t="s">
        <v>111</v>
      </c>
      <c r="E15" s="5" t="s">
        <v>112</v>
      </c>
      <c r="F15" s="4" t="n">
        <v>4</v>
      </c>
      <c r="G15" s="4" t="n">
        <v>3</v>
      </c>
      <c r="H15" s="4" t="n">
        <v>4</v>
      </c>
      <c r="I15" s="4" t="n">
        <v>3</v>
      </c>
      <c r="J15" s="4" t="n">
        <f aca="false">K15-I15</f>
        <v>3</v>
      </c>
      <c r="K15" s="4" t="n">
        <v>6</v>
      </c>
      <c r="L15" s="4"/>
      <c r="M15" s="4" t="s">
        <v>113</v>
      </c>
      <c r="N15" s="4" t="s">
        <v>114</v>
      </c>
      <c r="O15" s="4" t="n">
        <v>15</v>
      </c>
      <c r="P15" s="4" t="n">
        <v>69</v>
      </c>
      <c r="Q15" s="4" t="s">
        <v>115</v>
      </c>
      <c r="R15" s="4" t="s">
        <v>57</v>
      </c>
      <c r="S15" s="4" t="n">
        <f aca="false">(I15/K15)*100</f>
        <v>50</v>
      </c>
      <c r="T15" s="4" t="n">
        <f aca="false">(I15/G15)*100</f>
        <v>100</v>
      </c>
      <c r="U15" s="4" t="n">
        <f aca="false">(2*S15*T15)/(S15+T15)</f>
        <v>66.6666666666667</v>
      </c>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8"/>
      <c r="BN15" s="8"/>
      <c r="BO15" s="8"/>
      <c r="BP15" s="8"/>
    </row>
    <row r="16" customFormat="false" ht="177.75" hidden="false" customHeight="true" outlineLevel="0" collapsed="false">
      <c r="A16" s="4" t="n">
        <v>15</v>
      </c>
      <c r="B16" s="4" t="s">
        <v>116</v>
      </c>
      <c r="C16" s="4" t="n">
        <v>51</v>
      </c>
      <c r="D16" s="5" t="s">
        <v>111</v>
      </c>
      <c r="E16" s="5" t="s">
        <v>112</v>
      </c>
      <c r="F16" s="4" t="n">
        <v>7</v>
      </c>
      <c r="G16" s="4" t="n">
        <v>3</v>
      </c>
      <c r="H16" s="4" t="n">
        <v>7</v>
      </c>
      <c r="I16" s="4" t="n">
        <v>0</v>
      </c>
      <c r="J16" s="4" t="n">
        <f aca="false">K16-I16</f>
        <v>16</v>
      </c>
      <c r="K16" s="4" t="n">
        <v>16</v>
      </c>
      <c r="L16" s="4"/>
      <c r="M16" s="4" t="s">
        <v>117</v>
      </c>
      <c r="N16" s="4" t="s">
        <v>118</v>
      </c>
      <c r="O16" s="4" t="n">
        <v>16</v>
      </c>
      <c r="P16" s="4" t="n">
        <v>147</v>
      </c>
      <c r="Q16" s="4" t="s">
        <v>119</v>
      </c>
      <c r="R16" s="4" t="s">
        <v>91</v>
      </c>
      <c r="S16" s="4" t="n">
        <f aca="false">(I16/K16)*100</f>
        <v>0</v>
      </c>
      <c r="T16" s="4" t="n">
        <f aca="false">(I16/G16)*100</f>
        <v>0</v>
      </c>
      <c r="U16" s="4" t="n">
        <v>0</v>
      </c>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8"/>
      <c r="BN16" s="8"/>
      <c r="BO16" s="8"/>
      <c r="BP16" s="8"/>
    </row>
    <row r="17" customFormat="false" ht="90.75" hidden="false" customHeight="true" outlineLevel="0" collapsed="false">
      <c r="A17" s="4" t="n">
        <v>16</v>
      </c>
      <c r="B17" s="4" t="s">
        <v>120</v>
      </c>
      <c r="C17" s="4" t="n">
        <v>20</v>
      </c>
      <c r="D17" s="5" t="s">
        <v>121</v>
      </c>
      <c r="E17" s="5" t="s">
        <v>122</v>
      </c>
      <c r="F17" s="4" t="n">
        <v>4</v>
      </c>
      <c r="G17" s="4" t="n">
        <v>0</v>
      </c>
      <c r="H17" s="4" t="n">
        <v>4</v>
      </c>
      <c r="I17" s="4" t="n">
        <v>0</v>
      </c>
      <c r="J17" s="4" t="n">
        <f aca="false">K17-I17</f>
        <v>4</v>
      </c>
      <c r="K17" s="4" t="n">
        <v>4</v>
      </c>
      <c r="L17" s="4"/>
      <c r="M17" s="4" t="s">
        <v>123</v>
      </c>
      <c r="N17" s="4" t="s">
        <v>124</v>
      </c>
      <c r="O17" s="4" t="n">
        <v>13</v>
      </c>
      <c r="P17" s="4" t="n">
        <v>62</v>
      </c>
      <c r="Q17" s="4" t="s">
        <v>125</v>
      </c>
      <c r="R17" s="4" t="s">
        <v>91</v>
      </c>
      <c r="S17" s="4" t="n">
        <f aca="false">(I17/K17)*100</f>
        <v>0</v>
      </c>
      <c r="T17" s="4" t="n">
        <v>0</v>
      </c>
      <c r="U17" s="4" t="n">
        <v>0</v>
      </c>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8"/>
      <c r="BN17" s="8"/>
      <c r="BO17" s="8"/>
      <c r="BP17" s="8"/>
    </row>
    <row r="18" customFormat="false" ht="162" hidden="false" customHeight="true" outlineLevel="0" collapsed="false">
      <c r="A18" s="4" t="n">
        <v>17</v>
      </c>
      <c r="B18" s="4" t="s">
        <v>126</v>
      </c>
      <c r="C18" s="4" t="n">
        <v>46</v>
      </c>
      <c r="D18" s="5" t="s">
        <v>127</v>
      </c>
      <c r="E18" s="5" t="s">
        <v>128</v>
      </c>
      <c r="F18" s="4" t="n">
        <v>1</v>
      </c>
      <c r="G18" s="4" t="n">
        <v>3</v>
      </c>
      <c r="H18" s="4" t="n">
        <v>1</v>
      </c>
      <c r="I18" s="4" t="n">
        <v>0</v>
      </c>
      <c r="J18" s="4" t="n">
        <f aca="false">K18-I18</f>
        <v>6</v>
      </c>
      <c r="K18" s="4" t="n">
        <v>6</v>
      </c>
      <c r="L18" s="4"/>
      <c r="M18" s="4" t="s">
        <v>129</v>
      </c>
      <c r="N18" s="4" t="s">
        <v>130</v>
      </c>
      <c r="O18" s="4" t="n">
        <v>13</v>
      </c>
      <c r="P18" s="4" t="n">
        <v>105</v>
      </c>
      <c r="Q18" s="4" t="s">
        <v>26</v>
      </c>
      <c r="R18" s="4" t="s">
        <v>27</v>
      </c>
      <c r="S18" s="4" t="n">
        <f aca="false">(I18/K18)*100</f>
        <v>0</v>
      </c>
      <c r="T18" s="4" t="n">
        <f aca="false">(I18/G18)*100</f>
        <v>0</v>
      </c>
      <c r="U18" s="4" t="n">
        <v>0</v>
      </c>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8"/>
      <c r="BN18" s="8"/>
      <c r="BO18" s="8"/>
      <c r="BP18" s="8"/>
    </row>
    <row r="19" customFormat="false" ht="359.25" hidden="false" customHeight="true" outlineLevel="0" collapsed="false">
      <c r="A19" s="4" t="n">
        <v>18</v>
      </c>
      <c r="B19" s="4" t="s">
        <v>131</v>
      </c>
      <c r="C19" s="4" t="n">
        <v>112</v>
      </c>
      <c r="D19" s="5" t="s">
        <v>132</v>
      </c>
      <c r="E19" s="5" t="s">
        <v>133</v>
      </c>
      <c r="F19" s="4" t="n">
        <v>30</v>
      </c>
      <c r="G19" s="4" t="n">
        <v>5</v>
      </c>
      <c r="H19" s="4" t="n">
        <v>30</v>
      </c>
      <c r="I19" s="4" t="n">
        <v>0</v>
      </c>
      <c r="J19" s="4" t="n">
        <f aca="false">K19-I19</f>
        <v>24</v>
      </c>
      <c r="K19" s="4" t="n">
        <v>24</v>
      </c>
      <c r="L19" s="4"/>
      <c r="M19" s="4" t="s">
        <v>134</v>
      </c>
      <c r="N19" s="4" t="s">
        <v>135</v>
      </c>
      <c r="O19" s="4" t="n">
        <v>13</v>
      </c>
      <c r="P19" s="4" t="n">
        <v>327</v>
      </c>
      <c r="Q19" s="4" t="s">
        <v>136</v>
      </c>
      <c r="R19" s="4" t="s">
        <v>137</v>
      </c>
      <c r="S19" s="4" t="n">
        <f aca="false">(I19/K19)*100</f>
        <v>0</v>
      </c>
      <c r="T19" s="4" t="n">
        <f aca="false">(I19/G19)*100</f>
        <v>0</v>
      </c>
      <c r="U19" s="4" t="n">
        <v>0</v>
      </c>
      <c r="V19" s="4"/>
      <c r="W19" s="4"/>
      <c r="X19" s="4" t="s">
        <v>138</v>
      </c>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8"/>
      <c r="BN19" s="8"/>
      <c r="BO19" s="8"/>
      <c r="BP19" s="8"/>
    </row>
    <row r="20" customFormat="false" ht="61.5" hidden="false" customHeight="true" outlineLevel="0" collapsed="false">
      <c r="A20" s="4" t="n">
        <v>19</v>
      </c>
      <c r="B20" s="4" t="s">
        <v>139</v>
      </c>
      <c r="C20" s="4" t="n">
        <v>48</v>
      </c>
      <c r="D20" s="5" t="s">
        <v>140</v>
      </c>
      <c r="E20" s="5" t="s">
        <v>141</v>
      </c>
      <c r="F20" s="4" t="n">
        <v>0</v>
      </c>
      <c r="G20" s="4" t="n">
        <v>8</v>
      </c>
      <c r="H20" s="4" t="n">
        <v>0</v>
      </c>
      <c r="I20" s="4" t="n">
        <v>7</v>
      </c>
      <c r="J20" s="4" t="n">
        <f aca="false">K20-I20</f>
        <v>3</v>
      </c>
      <c r="K20" s="4" t="n">
        <v>10</v>
      </c>
      <c r="L20" s="4"/>
      <c r="M20" s="4" t="s">
        <v>142</v>
      </c>
      <c r="N20" s="4" t="s">
        <v>143</v>
      </c>
      <c r="O20" s="4" t="n">
        <v>19</v>
      </c>
      <c r="P20" s="4" t="n">
        <v>132</v>
      </c>
      <c r="Q20" s="4" t="s">
        <v>144</v>
      </c>
      <c r="R20" s="4" t="s">
        <v>145</v>
      </c>
      <c r="S20" s="4" t="n">
        <f aca="false">(I20/K20)*100</f>
        <v>70</v>
      </c>
      <c r="T20" s="4" t="n">
        <f aca="false">(I20/G20)*100</f>
        <v>87.5</v>
      </c>
      <c r="U20" s="4" t="n">
        <f aca="false">(2*S20*T20)/(S20+T20)</f>
        <v>77.7777777777778</v>
      </c>
      <c r="V20" s="4"/>
      <c r="W20" s="4"/>
      <c r="X20" s="4" t="s">
        <v>146</v>
      </c>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8"/>
      <c r="BN20" s="8"/>
      <c r="BO20" s="8"/>
      <c r="BP20" s="8"/>
    </row>
    <row r="21" customFormat="false" ht="126.75" hidden="false" customHeight="true" outlineLevel="0" collapsed="false">
      <c r="A21" s="4" t="n">
        <v>20</v>
      </c>
      <c r="B21" s="4" t="s">
        <v>147</v>
      </c>
      <c r="C21" s="4" t="n">
        <v>122</v>
      </c>
      <c r="D21" s="5" t="s">
        <v>148</v>
      </c>
      <c r="E21" s="5" t="s">
        <v>140</v>
      </c>
      <c r="F21" s="4"/>
      <c r="G21" s="4"/>
      <c r="H21" s="4" t="n">
        <v>10</v>
      </c>
      <c r="I21" s="4"/>
      <c r="J21" s="4" t="n">
        <f aca="false">K21-I21</f>
        <v>12</v>
      </c>
      <c r="K21" s="4" t="n">
        <v>12</v>
      </c>
      <c r="L21" s="4"/>
      <c r="M21" s="4" t="s">
        <v>149</v>
      </c>
      <c r="N21" s="4" t="s">
        <v>150</v>
      </c>
      <c r="O21" s="4" t="n">
        <v>17</v>
      </c>
      <c r="P21" s="4" t="n">
        <v>267</v>
      </c>
      <c r="Q21" s="4" t="s">
        <v>151</v>
      </c>
      <c r="R21" s="4"/>
      <c r="S21" s="4" t="n">
        <f aca="false">(I21/K21)*100</f>
        <v>0</v>
      </c>
      <c r="T21" s="4" t="n">
        <v>0</v>
      </c>
      <c r="U21" s="4" t="n">
        <v>0</v>
      </c>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8"/>
      <c r="BN21" s="8"/>
      <c r="BO21" s="8"/>
      <c r="BP21" s="8"/>
    </row>
    <row r="22" customFormat="false" ht="17.25" hidden="false" customHeight="true" outlineLevel="0" collapsed="false">
      <c r="A22" s="4"/>
      <c r="B22" s="4"/>
      <c r="C22" s="4"/>
      <c r="D22" s="4"/>
      <c r="E22" s="4"/>
      <c r="F22" s="4"/>
      <c r="G22" s="4"/>
      <c r="H22" s="4"/>
      <c r="I22" s="4"/>
      <c r="J22" s="4"/>
      <c r="K22" s="4"/>
      <c r="L22" s="4"/>
      <c r="M22" s="4"/>
      <c r="N22" s="4"/>
      <c r="O22" s="4"/>
      <c r="P22" s="4"/>
      <c r="Q22" s="4"/>
      <c r="R22" s="4"/>
      <c r="S22" s="4" t="n">
        <f aca="false">AVERAGE(S2:S21)</f>
        <v>26.3214285714286</v>
      </c>
      <c r="T22" s="4" t="n">
        <f aca="false">AVERAGE(T2:T21)</f>
        <v>32.5601851851852</v>
      </c>
      <c r="U22" s="4" t="n">
        <f aca="false">AVERAGE(U2:U21)</f>
        <v>27.8680555555556</v>
      </c>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8"/>
      <c r="BN22" s="8"/>
      <c r="BO22" s="8"/>
      <c r="BP22" s="8"/>
    </row>
    <row r="23" customFormat="false" ht="135.75" hidden="false" customHeight="true" outlineLevel="0" collapsed="false">
      <c r="A23" s="4"/>
      <c r="B23" s="4" t="s">
        <v>152</v>
      </c>
      <c r="C23" s="4"/>
      <c r="D23" s="9" t="s">
        <v>153</v>
      </c>
      <c r="E23" s="9" t="s">
        <v>154</v>
      </c>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8"/>
      <c r="BN23" s="8"/>
      <c r="BO23" s="8"/>
      <c r="BP23" s="8"/>
    </row>
    <row r="24" customFormat="false" ht="17.25" hidden="false" customHeight="true" outlineLevel="0" collapsed="false">
      <c r="A24" s="4"/>
      <c r="B24" s="4" t="s">
        <v>155</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8"/>
      <c r="BN24" s="8"/>
      <c r="BO24" s="8"/>
      <c r="BP24" s="8"/>
    </row>
    <row r="25" customFormat="false" ht="17.25" hidden="false" customHeight="true" outlineLevel="0" collapsed="false">
      <c r="A25" s="4"/>
      <c r="B25" s="4" t="s">
        <v>156</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8"/>
      <c r="BN25" s="8"/>
      <c r="BO25" s="8"/>
      <c r="BP25" s="8"/>
    </row>
    <row r="26" customFormat="false" ht="17.25" hidden="false" customHeight="true" outlineLevel="0" collapsed="false">
      <c r="A26" s="4"/>
      <c r="B26" s="4" t="s">
        <v>157</v>
      </c>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8"/>
      <c r="BN26" s="8"/>
      <c r="BO26" s="8"/>
      <c r="BP26" s="8"/>
    </row>
    <row r="27" customFormat="false" ht="17.25" hidden="false" customHeight="true" outlineLevel="0" collapsed="false">
      <c r="A27" s="4"/>
      <c r="B27" s="4" t="s">
        <v>158</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8"/>
      <c r="BN27" s="8"/>
      <c r="BO27" s="8"/>
      <c r="BP27" s="8"/>
    </row>
    <row r="28" customFormat="false" ht="17.25" hidden="false" customHeight="tru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8"/>
      <c r="BN28" s="8"/>
      <c r="BO28" s="8"/>
      <c r="BP28" s="8"/>
    </row>
    <row r="29" customFormat="false" ht="17.25" hidden="false" customHeight="tru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8"/>
      <c r="BN29" s="8"/>
      <c r="BO29" s="8"/>
      <c r="BP29" s="8"/>
    </row>
    <row r="30" customFormat="false" ht="17.25" hidden="false" customHeight="tru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8"/>
      <c r="BN30" s="8"/>
      <c r="BO30" s="8"/>
      <c r="BP30" s="8"/>
    </row>
    <row r="31" customFormat="false" ht="17.25" hidden="false" customHeight="tru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8"/>
      <c r="BN31" s="8"/>
      <c r="BO31" s="8"/>
      <c r="BP31" s="8"/>
    </row>
    <row r="32" customFormat="false" ht="17.25" hidden="false" customHeight="tru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8"/>
      <c r="BN32" s="8"/>
      <c r="BO32" s="8"/>
      <c r="BP32" s="8"/>
    </row>
    <row r="33" customFormat="false" ht="17.25" hidden="false" customHeight="tru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8"/>
      <c r="BN33" s="8"/>
      <c r="BO33" s="8"/>
      <c r="BP33" s="8"/>
    </row>
    <row r="34" customFormat="false" ht="17.25" hidden="false" customHeight="tru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8"/>
      <c r="BN34" s="8"/>
      <c r="BO34" s="8"/>
      <c r="BP34" s="8"/>
    </row>
    <row r="35" customFormat="false" ht="17.25" hidden="false" customHeight="tru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8"/>
      <c r="BN35" s="8"/>
      <c r="BO35" s="8"/>
      <c r="BP35" s="8"/>
    </row>
    <row r="36" customFormat="false" ht="17.25" hidden="false" customHeight="tru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8"/>
      <c r="BN36" s="8"/>
      <c r="BO36" s="8"/>
      <c r="BP36" s="8"/>
    </row>
    <row r="37" customFormat="false" ht="17.25" hidden="false" customHeight="tru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8"/>
      <c r="BN37" s="8"/>
      <c r="BO37" s="8"/>
      <c r="BP37" s="8"/>
    </row>
    <row r="38" customFormat="false" ht="17.25" hidden="false" customHeight="tru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8"/>
      <c r="BN38" s="8"/>
      <c r="BO38" s="8"/>
      <c r="BP38" s="8"/>
    </row>
    <row r="39" customFormat="false" ht="17.25" hidden="false" customHeight="tru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8"/>
      <c r="BN39" s="8"/>
      <c r="BO39" s="8"/>
      <c r="BP39" s="8"/>
    </row>
    <row r="40" customFormat="false" ht="17.25" hidden="false" customHeight="tru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8"/>
      <c r="BN40" s="8"/>
      <c r="BO40" s="8"/>
      <c r="BP40" s="8"/>
    </row>
    <row r="41" customFormat="false" ht="17.25" hidden="false" customHeight="tru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8"/>
      <c r="BN41" s="8"/>
      <c r="BO41" s="8"/>
      <c r="BP41" s="8"/>
    </row>
    <row r="42" customFormat="false" ht="17.25" hidden="false" customHeight="tru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8"/>
      <c r="BN42" s="8"/>
      <c r="BO42" s="8"/>
      <c r="BP42" s="8"/>
    </row>
    <row r="43" customFormat="false" ht="17.25" hidden="false" customHeight="tru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8"/>
      <c r="BN43" s="8"/>
      <c r="BO43" s="8"/>
      <c r="BP43" s="8"/>
    </row>
    <row r="44" customFormat="false" ht="17.25" hidden="false" customHeight="tru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8"/>
      <c r="BN44" s="8"/>
      <c r="BO44" s="8"/>
      <c r="BP44" s="8"/>
    </row>
    <row r="45" customFormat="false" ht="17.25" hidden="false" customHeight="tru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8"/>
      <c r="BN45" s="8"/>
      <c r="BO45" s="8"/>
      <c r="BP45" s="8"/>
    </row>
    <row r="46" customFormat="false" ht="17.25" hidden="false" customHeight="tru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8"/>
      <c r="BN46" s="8"/>
      <c r="BO46" s="8"/>
      <c r="BP46" s="8"/>
    </row>
    <row r="47" customFormat="false" ht="17.25" hidden="false" customHeight="tru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8"/>
      <c r="BN47" s="8"/>
      <c r="BO47" s="8"/>
      <c r="BP47" s="8"/>
    </row>
    <row r="48" customFormat="false" ht="17.25" hidden="false" customHeight="tru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8"/>
      <c r="BN48" s="8"/>
      <c r="BO48" s="8"/>
      <c r="BP48" s="8"/>
    </row>
    <row r="49" customFormat="false" ht="17.25" hidden="false" customHeight="tru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8"/>
      <c r="BN49" s="8"/>
      <c r="BO49" s="8"/>
      <c r="BP49" s="8"/>
    </row>
    <row r="50" customFormat="false" ht="17.25" hidden="false" customHeight="tru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8"/>
      <c r="BN50" s="8"/>
      <c r="BO50" s="8"/>
      <c r="BP50" s="8"/>
    </row>
    <row r="51" customFormat="false" ht="17.25" hidden="false" customHeight="tru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8"/>
      <c r="BN51" s="8"/>
      <c r="BO51" s="8"/>
      <c r="BP51" s="8"/>
    </row>
    <row r="52" customFormat="false" ht="17.25" hidden="false" customHeight="tru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8"/>
      <c r="BN52" s="8"/>
      <c r="BO52" s="8"/>
      <c r="BP52" s="8"/>
    </row>
    <row r="53" customFormat="false" ht="17.25" hidden="false" customHeight="tru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8"/>
      <c r="BN53" s="8"/>
      <c r="BO53" s="8"/>
      <c r="BP53" s="8"/>
    </row>
    <row r="54" customFormat="false" ht="17.25" hidden="false" customHeight="tru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8"/>
      <c r="BN54" s="8"/>
      <c r="BO54" s="8"/>
      <c r="BP54" s="8"/>
    </row>
    <row r="55" customFormat="false" ht="17.25" hidden="false" customHeight="tru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8"/>
      <c r="BN55" s="8"/>
      <c r="BO55" s="8"/>
      <c r="BP55" s="8"/>
    </row>
    <row r="56" customFormat="false" ht="17.25" hidden="false" customHeight="tru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8"/>
      <c r="BN56" s="8"/>
      <c r="BO56" s="8"/>
      <c r="BP56" s="8"/>
    </row>
    <row r="57" customFormat="false" ht="17.25" hidden="false" customHeight="tru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8"/>
      <c r="BN57" s="8"/>
      <c r="BO57" s="8"/>
      <c r="BP57" s="8"/>
    </row>
    <row r="58" customFormat="false" ht="17.25" hidden="false" customHeight="tru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8"/>
      <c r="BN58" s="8"/>
      <c r="BO58" s="8"/>
      <c r="BP58" s="8"/>
    </row>
    <row r="59" customFormat="false" ht="17.25" hidden="false" customHeight="tru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8"/>
      <c r="BN59" s="8"/>
      <c r="BO59" s="8"/>
      <c r="BP59" s="8"/>
    </row>
    <row r="60" customFormat="false" ht="17.25" hidden="false" customHeight="tru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8"/>
      <c r="BN60" s="8"/>
      <c r="BO60" s="8"/>
      <c r="BP60" s="8"/>
    </row>
    <row r="61" customFormat="false" ht="17.25" hidden="false" customHeight="tru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8"/>
      <c r="BN61" s="8"/>
      <c r="BO61" s="8"/>
      <c r="BP61" s="8"/>
    </row>
    <row r="62" customFormat="false" ht="17.25" hidden="false" customHeight="tru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8"/>
      <c r="BN62" s="8"/>
      <c r="BO62" s="8"/>
      <c r="BP62" s="8"/>
    </row>
    <row r="63" customFormat="false" ht="17.25" hidden="false" customHeight="tru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8"/>
      <c r="BN63" s="8"/>
      <c r="BO63" s="8"/>
      <c r="BP63" s="8"/>
    </row>
    <row r="64" customFormat="false" ht="17.25" hidden="false" customHeight="tru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8"/>
      <c r="BN64" s="8"/>
      <c r="BO64" s="8"/>
      <c r="BP64" s="8"/>
    </row>
    <row r="65" customFormat="false" ht="17.25" hidden="false" customHeight="tru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8"/>
      <c r="BN65" s="8"/>
      <c r="BO65" s="8"/>
      <c r="BP65" s="8"/>
    </row>
    <row r="66" customFormat="false" ht="17.25" hidden="false" customHeight="tru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8"/>
      <c r="BN66" s="8"/>
      <c r="BO66" s="8"/>
      <c r="BP66" s="8"/>
    </row>
    <row r="67" customFormat="false" ht="17.25" hidden="false" customHeight="tru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8"/>
      <c r="BN67" s="8"/>
      <c r="BO67" s="8"/>
      <c r="BP67" s="8"/>
    </row>
    <row r="68" customFormat="false" ht="17.25" hidden="false" customHeight="tru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8"/>
      <c r="BN68" s="8"/>
      <c r="BO68" s="8"/>
      <c r="BP68" s="8"/>
    </row>
    <row r="69" customFormat="false" ht="17.25" hidden="false" customHeight="tru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8"/>
      <c r="BN69" s="8"/>
      <c r="BO69" s="8"/>
      <c r="BP69" s="8"/>
    </row>
    <row r="70" customFormat="false" ht="17.25" hidden="false" customHeight="tru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8"/>
      <c r="BN70" s="8"/>
      <c r="BO70" s="8"/>
      <c r="BP70" s="8"/>
    </row>
    <row r="71" customFormat="false" ht="17.25" hidden="false" customHeight="tru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8"/>
      <c r="BN71" s="8"/>
      <c r="BO71" s="8"/>
      <c r="BP71" s="8"/>
    </row>
    <row r="72" customFormat="false" ht="17.25" hidden="false" customHeight="tru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8"/>
      <c r="BN72" s="8"/>
      <c r="BO72" s="8"/>
      <c r="BP72" s="8"/>
    </row>
    <row r="73" customFormat="false" ht="17.25" hidden="false" customHeight="tru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8"/>
      <c r="BN73" s="8"/>
      <c r="BO73" s="8"/>
      <c r="BP73" s="8"/>
    </row>
    <row r="74" customFormat="false" ht="17.25" hidden="false" customHeight="tru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8"/>
      <c r="BN74" s="8"/>
      <c r="BO74" s="8"/>
      <c r="BP74" s="8"/>
    </row>
    <row r="75" customFormat="false" ht="17.25" hidden="false" customHeight="tru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8"/>
      <c r="BN75" s="8"/>
      <c r="BO75" s="8"/>
      <c r="BP75" s="8"/>
    </row>
    <row r="76" customFormat="false" ht="17.25" hidden="false" customHeight="tru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8"/>
      <c r="BN76" s="8"/>
      <c r="BO76" s="8"/>
      <c r="BP76" s="8"/>
    </row>
    <row r="77" customFormat="false" ht="17.25" hidden="false" customHeight="tru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8"/>
      <c r="BN77" s="8"/>
      <c r="BO77" s="8"/>
      <c r="BP77" s="8"/>
    </row>
    <row r="78" customFormat="false" ht="17.25" hidden="false" customHeight="tru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8"/>
      <c r="BN78" s="8"/>
      <c r="BO78" s="8"/>
      <c r="BP78" s="8"/>
    </row>
    <row r="79" customFormat="false" ht="17.25" hidden="false" customHeight="tru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8"/>
      <c r="BN79" s="8"/>
      <c r="BO79" s="8"/>
      <c r="BP79" s="8"/>
    </row>
    <row r="80" customFormat="false" ht="17.25" hidden="false" customHeight="tru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8"/>
      <c r="BN80" s="8"/>
      <c r="BO80" s="8"/>
      <c r="BP80" s="8"/>
    </row>
    <row r="81" customFormat="false" ht="17.25" hidden="false" customHeight="tru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8"/>
      <c r="BN81" s="8"/>
      <c r="BO81" s="8"/>
      <c r="BP81" s="8"/>
    </row>
    <row r="82" customFormat="false" ht="17.25" hidden="false" customHeight="tru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8"/>
      <c r="BN82" s="8"/>
      <c r="BO82" s="8"/>
      <c r="BP82" s="8"/>
    </row>
    <row r="83" customFormat="false" ht="17.25" hidden="false" customHeight="tru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8"/>
      <c r="BN83" s="8"/>
      <c r="BO83" s="8"/>
      <c r="BP83" s="8"/>
    </row>
    <row r="84" customFormat="false" ht="17.25" hidden="false" customHeight="tru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8"/>
      <c r="BN84" s="8"/>
      <c r="BO84" s="8"/>
      <c r="BP84" s="8"/>
    </row>
    <row r="85" customFormat="false" ht="17.25" hidden="false" customHeight="tru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8"/>
      <c r="BN85" s="8"/>
      <c r="BO85" s="8"/>
      <c r="BP85" s="8"/>
    </row>
    <row r="86" customFormat="false" ht="17.25" hidden="false" customHeight="tru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8"/>
      <c r="BN86" s="8"/>
      <c r="BO86" s="8"/>
      <c r="BP86" s="8"/>
    </row>
    <row r="87" customFormat="false" ht="17.25" hidden="false" customHeight="tru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8"/>
      <c r="BN87" s="8"/>
      <c r="BO87" s="8"/>
      <c r="BP87" s="8"/>
    </row>
    <row r="88" customFormat="false" ht="17.25" hidden="false" customHeight="tru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8"/>
      <c r="BN88" s="8"/>
      <c r="BO88" s="8"/>
      <c r="BP88" s="8"/>
    </row>
    <row r="89" customFormat="false" ht="17.25" hidden="false" customHeight="tru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8"/>
      <c r="BN89" s="8"/>
      <c r="BO89" s="8"/>
      <c r="BP89" s="8"/>
    </row>
    <row r="90" customFormat="false" ht="17.25" hidden="false" customHeight="tru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8"/>
      <c r="BN90" s="8"/>
      <c r="BO90" s="8"/>
      <c r="BP90" s="8"/>
    </row>
    <row r="91" customFormat="false" ht="17.25" hidden="false" customHeight="tru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8"/>
      <c r="BN91" s="8"/>
      <c r="BO91" s="8"/>
      <c r="BP91" s="8"/>
    </row>
    <row r="92" customFormat="false" ht="17.25" hidden="false" customHeight="tru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8"/>
      <c r="BN92" s="8"/>
      <c r="BO92" s="8"/>
      <c r="BP92" s="8"/>
    </row>
    <row r="93" customFormat="false" ht="17.25" hidden="false" customHeight="tru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row>
    <row r="94" customFormat="false" ht="17.25" hidden="false" customHeight="tru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row>
    <row r="95" customFormat="false" ht="17.25" hidden="false" customHeight="tru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row>
    <row r="96" customFormat="false" ht="17.25" hidden="false" customHeight="tru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row>
    <row r="97" customFormat="false" ht="17.25" hidden="false" customHeight="tru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row>
    <row r="98" customFormat="false" ht="17.25" hidden="false" customHeight="tru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row>
    <row r="99" customFormat="false" ht="17.25" hidden="false" customHeight="tru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row>
    <row r="100" customFormat="false" ht="17.25" hidden="false" customHeight="tru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row>
    <row r="101" customFormat="false" ht="17.25" hidden="false" customHeight="tru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row>
    <row r="102" customFormat="false" ht="17.25" hidden="false" customHeight="tru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row>
    <row r="103" customFormat="false" ht="17.25" hidden="false" customHeight="tru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row>
    <row r="104" customFormat="false" ht="17.25" hidden="false" customHeight="tru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row>
    <row r="105" customFormat="false" ht="17.25" hidden="false" customHeight="tru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row>
    <row r="106" customFormat="false" ht="17.25" hidden="false" customHeight="tru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row>
    <row r="107" customFormat="false" ht="17.25" hidden="false" customHeight="tru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row>
    <row r="108" customFormat="false" ht="17.25" hidden="false" customHeight="tru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row>
    <row r="109" customFormat="false" ht="17.25" hidden="false" customHeight="tru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row>
    <row r="110" customFormat="false" ht="17.25" hidden="false" customHeight="tru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row>
    <row r="111" customFormat="false" ht="17.25" hidden="false" customHeight="tru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row>
    <row r="112" customFormat="false" ht="17.25" hidden="false" customHeight="tru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row>
    <row r="113" customFormat="false" ht="17.25" hidden="false" customHeight="tru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row>
    <row r="114" customFormat="false" ht="17.25" hidden="false" customHeight="tru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row>
    <row r="115" customFormat="false" ht="17.25" hidden="false" customHeight="tru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row>
    <row r="116" customFormat="false" ht="17.25" hidden="false" customHeight="tru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row>
    <row r="117" customFormat="false" ht="17.25" hidden="false" customHeight="tru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row>
    <row r="118" customFormat="false" ht="17.25" hidden="false" customHeight="tru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row>
    <row r="119" customFormat="false" ht="17.25" hidden="false" customHeight="tru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row>
    <row r="120" customFormat="false" ht="17.25" hidden="false" customHeight="tru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row>
    <row r="121" customFormat="false" ht="17.25" hidden="false" customHeight="tru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row>
    <row r="122" customFormat="false" ht="17.25" hidden="false" customHeight="tru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row>
    <row r="123" customFormat="false" ht="17.25" hidden="false" customHeight="tru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row>
    <row r="124" customFormat="false" ht="17.25" hidden="false" customHeight="tru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row>
    <row r="125" customFormat="false" ht="17.25" hidden="false" customHeight="tru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row>
    <row r="126" customFormat="false" ht="17.25" hidden="false" customHeight="tru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row>
    <row r="127" customFormat="false" ht="17.25" hidden="false" customHeight="tru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row>
    <row r="128" customFormat="false" ht="17.25" hidden="false" customHeight="tru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row>
    <row r="129" customFormat="false" ht="17.25" hidden="false" customHeight="tru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9" activeCellId="0" sqref="A9"/>
    </sheetView>
  </sheetViews>
  <sheetFormatPr defaultColWidth="11.53515625" defaultRowHeight="12.75" zeroHeight="false" outlineLevelRow="0" outlineLevelCol="0"/>
  <sheetData>
    <row r="1" customFormat="false" ht="12.75" hidden="false" customHeight="true" outlineLevel="0" collapsed="false">
      <c r="A1" s="1" t="s">
        <v>159</v>
      </c>
      <c r="B1" s="1" t="s">
        <v>160</v>
      </c>
      <c r="C1" s="1" t="s">
        <v>161</v>
      </c>
    </row>
    <row r="2" customFormat="false" ht="12.75" hidden="false" customHeight="true" outlineLevel="0" collapsed="false">
      <c r="A2" s="1" t="s">
        <v>162</v>
      </c>
      <c r="B2" s="1" t="s">
        <v>161</v>
      </c>
      <c r="C2" s="1" t="s">
        <v>160</v>
      </c>
    </row>
    <row r="3" customFormat="false" ht="68.25" hidden="false" customHeight="true" outlineLevel="0" collapsed="false">
      <c r="A3" s="1" t="s">
        <v>163</v>
      </c>
      <c r="B3" s="9" t="s">
        <v>36</v>
      </c>
      <c r="C3" s="9" t="s">
        <v>164</v>
      </c>
    </row>
    <row r="4" customFormat="false" ht="23.25" hidden="false" customHeight="true" outlineLevel="0" collapsed="false">
      <c r="A4" s="1" t="s">
        <v>165</v>
      </c>
      <c r="B4" s="9" t="s">
        <v>166</v>
      </c>
      <c r="C4" s="9" t="s">
        <v>164</v>
      </c>
    </row>
    <row r="5" customFormat="false" ht="12.75" hidden="false" customHeight="true" outlineLevel="0" collapsed="false">
      <c r="A5" s="1" t="s">
        <v>167</v>
      </c>
      <c r="B5" s="1" t="n">
        <f aca="false">-C5</f>
        <v>-0</v>
      </c>
      <c r="C5" s="1" t="n">
        <v>0</v>
      </c>
    </row>
    <row r="6" customFormat="false" ht="45.75" hidden="false" customHeight="true" outlineLevel="0" collapsed="false">
      <c r="A6" s="1" t="s">
        <v>168</v>
      </c>
      <c r="B6" s="9" t="s">
        <v>169</v>
      </c>
      <c r="C6" s="9" t="s">
        <v>164</v>
      </c>
    </row>
    <row r="7" customFormat="false" ht="57" hidden="false" customHeight="true" outlineLevel="0" collapsed="false">
      <c r="A7" s="1" t="s">
        <v>170</v>
      </c>
      <c r="B7" s="1" t="n">
        <v>0</v>
      </c>
      <c r="C7" s="9" t="s">
        <v>37</v>
      </c>
    </row>
    <row r="8" customFormat="false" ht="68.25" hidden="false" customHeight="true" outlineLevel="0" collapsed="false">
      <c r="A8" s="1" t="s">
        <v>171</v>
      </c>
      <c r="B8" s="9" t="s">
        <v>36</v>
      </c>
      <c r="C8" s="1" t="n">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2" topLeftCell="A14" activePane="bottomLeft" state="frozen"/>
      <selection pane="topLeft" activeCell="A1" activeCellId="0" sqref="A1"/>
      <selection pane="bottomLeft" activeCell="O15" activeCellId="0" sqref="O15"/>
    </sheetView>
  </sheetViews>
  <sheetFormatPr defaultColWidth="11.53515625" defaultRowHeight="12.75" zeroHeight="false" outlineLevelRow="0" outlineLevelCol="0"/>
  <cols>
    <col collapsed="false" customWidth="true" hidden="false" outlineLevel="0" max="2" min="2" style="1" width="13.63"/>
    <col collapsed="false" customWidth="true" hidden="false" outlineLevel="0" max="3" min="3" style="1" width="13.49"/>
    <col collapsed="false" customWidth="true" hidden="false" outlineLevel="0" max="4" min="4" style="1" width="15.85"/>
    <col collapsed="false" customWidth="true" hidden="false" outlineLevel="0" max="5" min="5" style="1" width="18.63"/>
    <col collapsed="false" customWidth="true" hidden="false" outlineLevel="0" max="6" min="6" style="1" width="15.85"/>
    <col collapsed="false" customWidth="true" hidden="false" outlineLevel="0" max="7" min="7" style="1" width="13.75"/>
    <col collapsed="false" customWidth="true" hidden="false" outlineLevel="0" max="8" min="8" style="1" width="14.74"/>
    <col collapsed="false" customWidth="true" hidden="false" outlineLevel="0" max="9" min="9" style="1" width="13.07"/>
    <col collapsed="false" customWidth="true" hidden="false" outlineLevel="0" max="10" min="10" style="1" width="13.21"/>
    <col collapsed="false" customWidth="true" hidden="false" outlineLevel="0" max="11" min="11" style="1" width="12.38"/>
    <col collapsed="false" customWidth="true" hidden="false" outlineLevel="0" max="12" min="12" style="1" width="12.65"/>
    <col collapsed="false" customWidth="false" hidden="false" outlineLevel="0" max="13" min="13" style="10" width="11.53"/>
    <col collapsed="false" customWidth="true" hidden="false" outlineLevel="0" max="22" min="22" style="1" width="33.75"/>
  </cols>
  <sheetData>
    <row r="1" customFormat="false" ht="26.1" hidden="false" customHeight="true" outlineLevel="0" collapsed="false">
      <c r="A1" s="11" t="s">
        <v>172</v>
      </c>
      <c r="B1" s="11"/>
      <c r="C1" s="11"/>
      <c r="D1" s="11"/>
      <c r="E1" s="11"/>
      <c r="F1" s="11"/>
      <c r="G1" s="11"/>
      <c r="H1" s="11"/>
      <c r="I1" s="11"/>
      <c r="J1" s="11"/>
      <c r="K1" s="11"/>
      <c r="L1" s="11"/>
      <c r="N1" s="11" t="s">
        <v>173</v>
      </c>
      <c r="O1" s="11"/>
      <c r="P1" s="11"/>
      <c r="Q1" s="11"/>
      <c r="R1" s="11"/>
      <c r="S1" s="11"/>
      <c r="T1" s="12"/>
      <c r="U1" s="11" t="s">
        <v>174</v>
      </c>
      <c r="V1" s="12"/>
      <c r="W1" s="12"/>
      <c r="X1" s="12"/>
      <c r="Y1" s="12"/>
      <c r="Z1" s="12"/>
    </row>
    <row r="2" customFormat="false" ht="90.75" hidden="false" customHeight="true" outlineLevel="0" collapsed="false">
      <c r="A2" s="2" t="s">
        <v>0</v>
      </c>
      <c r="B2" s="2" t="s">
        <v>175</v>
      </c>
      <c r="C2" s="2" t="s">
        <v>176</v>
      </c>
      <c r="D2" s="2" t="s">
        <v>177</v>
      </c>
      <c r="E2" s="2" t="s">
        <v>178</v>
      </c>
      <c r="F2" s="2" t="s">
        <v>179</v>
      </c>
      <c r="G2" s="2" t="s">
        <v>180</v>
      </c>
      <c r="H2" s="2" t="s">
        <v>181</v>
      </c>
      <c r="I2" s="2" t="s">
        <v>182</v>
      </c>
      <c r="J2" s="2" t="s">
        <v>18</v>
      </c>
      <c r="K2" s="2" t="s">
        <v>19</v>
      </c>
      <c r="L2" s="2" t="s">
        <v>20</v>
      </c>
      <c r="N2" s="2" t="s">
        <v>183</v>
      </c>
      <c r="O2" s="2" t="s">
        <v>184</v>
      </c>
      <c r="P2" s="2" t="s">
        <v>185</v>
      </c>
      <c r="Q2" s="2" t="s">
        <v>186</v>
      </c>
      <c r="R2" s="2" t="s">
        <v>187</v>
      </c>
      <c r="S2" s="2" t="s">
        <v>188</v>
      </c>
      <c r="T2" s="2"/>
      <c r="U2" s="2" t="s">
        <v>189</v>
      </c>
    </row>
    <row r="3" customFormat="false" ht="54.75" hidden="false" customHeight="true" outlineLevel="0" collapsed="false">
      <c r="A3" s="4" t="n">
        <v>1</v>
      </c>
      <c r="B3" s="4" t="s">
        <v>21</v>
      </c>
      <c r="C3" s="5" t="s">
        <v>22</v>
      </c>
      <c r="D3" s="5" t="s">
        <v>23</v>
      </c>
      <c r="E3" s="1" t="n">
        <v>0</v>
      </c>
      <c r="F3" s="1" t="n">
        <v>4</v>
      </c>
      <c r="G3" s="1" t="n">
        <v>10</v>
      </c>
      <c r="H3" s="1" t="n">
        <v>0</v>
      </c>
      <c r="I3" s="1" t="n">
        <v>1</v>
      </c>
      <c r="J3" s="1" t="n">
        <f aca="false">(H3/I3)*100</f>
        <v>0</v>
      </c>
      <c r="K3" s="1" t="n">
        <f aca="false">(H3/F3)*100</f>
        <v>0</v>
      </c>
      <c r="L3" s="1" t="e">
        <f aca="false">(2*J3*K3)/(J3+K3)</f>
        <v>#DIV/0!</v>
      </c>
      <c r="N3" s="1" t="n">
        <v>14</v>
      </c>
      <c r="O3" s="1" t="n">
        <v>12</v>
      </c>
      <c r="P3" s="1" t="n">
        <f aca="false">(O3/N3)*100</f>
        <v>85.7142857142857</v>
      </c>
      <c r="Q3" s="1" t="n">
        <f aca="false">F3</f>
        <v>4</v>
      </c>
      <c r="R3" s="1" t="n">
        <v>25</v>
      </c>
      <c r="S3" s="1" t="n">
        <v>75</v>
      </c>
    </row>
    <row r="4" customFormat="false" ht="73.1" hidden="false" customHeight="true" outlineLevel="0" collapsed="false">
      <c r="A4" s="4" t="n">
        <v>2</v>
      </c>
      <c r="B4" s="4" t="s">
        <v>29</v>
      </c>
      <c r="C4" s="5" t="s">
        <v>30</v>
      </c>
      <c r="D4" s="5" t="s">
        <v>31</v>
      </c>
      <c r="E4" s="1" t="n">
        <v>1</v>
      </c>
      <c r="F4" s="1" t="n">
        <v>6</v>
      </c>
      <c r="G4" s="1" t="n">
        <v>15</v>
      </c>
      <c r="H4" s="1" t="n">
        <v>0</v>
      </c>
      <c r="I4" s="1" t="n">
        <v>0</v>
      </c>
      <c r="J4" s="1" t="e">
        <f aca="false">(H4/I4)*100</f>
        <v>#DIV/0!</v>
      </c>
      <c r="K4" s="1" t="n">
        <f aca="false">(H4/F4)*100</f>
        <v>0</v>
      </c>
      <c r="L4" s="1" t="e">
        <f aca="false">(2*J4*K4)/(J4+K4)</f>
        <v>#DIV/0!</v>
      </c>
      <c r="N4" s="1" t="n">
        <v>7</v>
      </c>
      <c r="O4" s="1" t="n">
        <v>0</v>
      </c>
      <c r="P4" s="1" t="n">
        <f aca="false">(O4/N4)*100</f>
        <v>0</v>
      </c>
      <c r="Q4" s="1" t="n">
        <f aca="false">F4</f>
        <v>6</v>
      </c>
      <c r="R4" s="1" t="n">
        <v>0</v>
      </c>
      <c r="S4" s="1" t="n">
        <v>0</v>
      </c>
      <c r="V4" s="1" t="s">
        <v>190</v>
      </c>
    </row>
    <row r="5" customFormat="false" ht="90.25" hidden="false" customHeight="true" outlineLevel="0" collapsed="false">
      <c r="A5" s="4" t="n">
        <v>3</v>
      </c>
      <c r="B5" s="4" t="s">
        <v>35</v>
      </c>
      <c r="C5" s="5" t="s">
        <v>36</v>
      </c>
      <c r="D5" s="5" t="s">
        <v>37</v>
      </c>
      <c r="E5" s="1" t="n">
        <v>0</v>
      </c>
      <c r="F5" s="1" t="n">
        <v>12</v>
      </c>
      <c r="G5" s="1" t="n">
        <v>34</v>
      </c>
      <c r="H5" s="1" t="n">
        <v>3</v>
      </c>
      <c r="I5" s="1" t="n">
        <v>6</v>
      </c>
      <c r="J5" s="1" t="n">
        <f aca="false">(H5/I5)*100</f>
        <v>50</v>
      </c>
      <c r="K5" s="1" t="n">
        <f aca="false">(H5/F5)*100</f>
        <v>25</v>
      </c>
      <c r="L5" s="1" t="n">
        <f aca="false">(2*J5*K5)/(J5+K5)</f>
        <v>33.3333333333333</v>
      </c>
      <c r="N5" s="1" t="n">
        <v>58</v>
      </c>
      <c r="O5" s="1" t="n">
        <v>53</v>
      </c>
      <c r="P5" s="1" t="n">
        <f aca="false">(O5/N5)*100</f>
        <v>91.3793103448276</v>
      </c>
      <c r="Q5" s="1" t="n">
        <f aca="false">F5</f>
        <v>12</v>
      </c>
      <c r="R5" s="1" t="n">
        <v>0</v>
      </c>
      <c r="S5" s="1" t="n">
        <v>100</v>
      </c>
    </row>
    <row r="6" customFormat="false" ht="77.6" hidden="false" customHeight="true" outlineLevel="0" collapsed="false">
      <c r="A6" s="4" t="n">
        <v>4</v>
      </c>
      <c r="B6" s="4" t="s">
        <v>43</v>
      </c>
      <c r="C6" s="5" t="s">
        <v>44</v>
      </c>
      <c r="D6" s="5" t="s">
        <v>45</v>
      </c>
      <c r="E6" s="1" t="n">
        <v>0</v>
      </c>
      <c r="F6" s="1" t="n">
        <v>5</v>
      </c>
      <c r="G6" s="1" t="n">
        <v>44</v>
      </c>
      <c r="H6" s="1" t="n">
        <v>3</v>
      </c>
      <c r="I6" s="1" t="n">
        <v>10</v>
      </c>
      <c r="J6" s="1" t="n">
        <f aca="false">(H6/I6)*100</f>
        <v>30</v>
      </c>
      <c r="K6" s="1" t="n">
        <f aca="false">(H6/F6)*100</f>
        <v>60</v>
      </c>
      <c r="L6" s="1" t="n">
        <f aca="false">(2*J6*K6)/(J6+K6)</f>
        <v>40</v>
      </c>
      <c r="N6" s="1" t="n">
        <v>54</v>
      </c>
      <c r="O6" s="1" t="n">
        <v>41</v>
      </c>
      <c r="P6" s="1" t="n">
        <f aca="false">(O6/N6)*100</f>
        <v>75.9259259259259</v>
      </c>
      <c r="Q6" s="1" t="n">
        <f aca="false">F6</f>
        <v>5</v>
      </c>
      <c r="R6" s="1" t="n">
        <v>40</v>
      </c>
      <c r="S6" s="1" t="n">
        <v>60</v>
      </c>
    </row>
    <row r="7" customFormat="false" ht="72.75" hidden="false" customHeight="true" outlineLevel="0" collapsed="false">
      <c r="A7" s="4" t="n">
        <v>5</v>
      </c>
      <c r="B7" s="4" t="s">
        <v>51</v>
      </c>
      <c r="C7" s="5" t="s">
        <v>52</v>
      </c>
      <c r="D7" s="5" t="s">
        <v>53</v>
      </c>
      <c r="E7" s="1" t="n">
        <v>0</v>
      </c>
      <c r="F7" s="1" t="n">
        <v>1</v>
      </c>
      <c r="G7" s="1" t="n">
        <v>6</v>
      </c>
      <c r="H7" s="1" t="n">
        <v>0</v>
      </c>
      <c r="I7" s="1" t="n">
        <v>2</v>
      </c>
      <c r="J7" s="1" t="n">
        <f aca="false">(H7/I7)*100</f>
        <v>0</v>
      </c>
      <c r="K7" s="1" t="n">
        <f aca="false">(H7/F7)*100</f>
        <v>0</v>
      </c>
      <c r="L7" s="1" t="e">
        <f aca="false">(2*J7*K7)/(J7+K7)</f>
        <v>#DIV/0!</v>
      </c>
      <c r="N7" s="1" t="n">
        <v>24</v>
      </c>
      <c r="O7" s="1" t="n">
        <v>0</v>
      </c>
      <c r="P7" s="1" t="n">
        <f aca="false">(O7/N7)*100</f>
        <v>0</v>
      </c>
      <c r="Q7" s="1" t="n">
        <f aca="false">F7</f>
        <v>1</v>
      </c>
      <c r="R7" s="1" t="n">
        <v>0</v>
      </c>
      <c r="S7" s="1" t="n">
        <v>0</v>
      </c>
      <c r="V7" s="1" t="s">
        <v>191</v>
      </c>
    </row>
    <row r="8" customFormat="false" ht="36.75" hidden="false" customHeight="true" outlineLevel="0" collapsed="false">
      <c r="A8" s="4" t="n">
        <v>6</v>
      </c>
      <c r="B8" s="4" t="s">
        <v>58</v>
      </c>
      <c r="C8" s="5" t="s">
        <v>59</v>
      </c>
      <c r="D8" s="5" t="s">
        <v>60</v>
      </c>
      <c r="E8" s="1" t="n">
        <v>0</v>
      </c>
      <c r="F8" s="1" t="n">
        <v>1</v>
      </c>
      <c r="G8" s="1" t="n">
        <v>3</v>
      </c>
      <c r="H8" s="1" t="n">
        <v>1</v>
      </c>
      <c r="I8" s="1" t="n">
        <v>1</v>
      </c>
      <c r="J8" s="1" t="n">
        <f aca="false">(H8/I8)*100</f>
        <v>100</v>
      </c>
      <c r="K8" s="1" t="n">
        <f aca="false">(H8/F8)*100</f>
        <v>100</v>
      </c>
      <c r="L8" s="1" t="n">
        <f aca="false">(2*J8*K8)/(J8+K8)</f>
        <v>100</v>
      </c>
      <c r="N8" s="1" t="n">
        <v>7</v>
      </c>
      <c r="O8" s="1" t="n">
        <v>7</v>
      </c>
      <c r="P8" s="1" t="n">
        <f aca="false">(O8/N8)*100</f>
        <v>100</v>
      </c>
      <c r="Q8" s="1" t="n">
        <f aca="false">F8</f>
        <v>1</v>
      </c>
      <c r="R8" s="1" t="n">
        <v>0</v>
      </c>
      <c r="S8" s="1" t="n">
        <v>100</v>
      </c>
    </row>
    <row r="9" customFormat="false" ht="36.75" hidden="false" customHeight="true" outlineLevel="0" collapsed="false">
      <c r="A9" s="4" t="n">
        <v>7</v>
      </c>
      <c r="B9" s="4" t="s">
        <v>65</v>
      </c>
      <c r="C9" s="5" t="s">
        <v>66</v>
      </c>
      <c r="D9" s="5" t="s">
        <v>67</v>
      </c>
      <c r="E9" s="13" t="n">
        <v>0</v>
      </c>
      <c r="F9" s="13" t="n">
        <v>0</v>
      </c>
      <c r="G9" s="1" t="n">
        <v>9</v>
      </c>
      <c r="H9" s="1" t="n">
        <v>0</v>
      </c>
      <c r="I9" s="1" t="n">
        <v>6</v>
      </c>
      <c r="J9" s="1" t="n">
        <f aca="false">(H9/I9)*100</f>
        <v>0</v>
      </c>
      <c r="K9" s="1" t="e">
        <f aca="false">(H9/F9)*100</f>
        <v>#DIV/0!</v>
      </c>
      <c r="L9" s="1" t="e">
        <f aca="false">(2*J9*K9)/(J9+K9)</f>
        <v>#DIV/0!</v>
      </c>
      <c r="N9" s="1" t="n">
        <v>0</v>
      </c>
      <c r="O9" s="1" t="n">
        <v>0</v>
      </c>
      <c r="P9" s="1" t="n">
        <v>100</v>
      </c>
      <c r="Q9" s="1" t="n">
        <f aca="false">F9</f>
        <v>0</v>
      </c>
      <c r="R9" s="1" t="n">
        <v>0</v>
      </c>
      <c r="S9" s="1" t="n">
        <v>100</v>
      </c>
      <c r="V9" s="14" t="s">
        <v>192</v>
      </c>
    </row>
    <row r="10" customFormat="false" ht="54.75" hidden="false" customHeight="true" outlineLevel="0" collapsed="false">
      <c r="A10" s="4" t="n">
        <v>8</v>
      </c>
      <c r="B10" s="4" t="s">
        <v>71</v>
      </c>
      <c r="C10" s="5" t="s">
        <v>72</v>
      </c>
      <c r="D10" s="5" t="s">
        <v>73</v>
      </c>
      <c r="E10" s="1" t="n">
        <v>1</v>
      </c>
      <c r="F10" s="1" t="n">
        <v>1</v>
      </c>
      <c r="G10" s="1" t="n">
        <v>18</v>
      </c>
      <c r="H10" s="1" t="n">
        <v>0</v>
      </c>
      <c r="I10" s="1" t="n">
        <v>3</v>
      </c>
      <c r="J10" s="1" t="n">
        <f aca="false">(H10/I10)*100</f>
        <v>0</v>
      </c>
      <c r="K10" s="1" t="n">
        <f aca="false">(H10/F10)*100</f>
        <v>0</v>
      </c>
      <c r="L10" s="1" t="e">
        <f aca="false">(2*J10*K10)/(J10+K10)</f>
        <v>#DIV/0!</v>
      </c>
      <c r="N10" s="1" t="n">
        <v>14</v>
      </c>
      <c r="O10" s="1" t="n">
        <v>2</v>
      </c>
      <c r="P10" s="1" t="n">
        <f aca="false">(O10/N10)*100</f>
        <v>14.2857142857143</v>
      </c>
      <c r="Q10" s="1" t="n">
        <f aca="false">F10</f>
        <v>1</v>
      </c>
      <c r="R10" s="1" t="n">
        <v>0</v>
      </c>
      <c r="S10" s="1" t="n">
        <v>0</v>
      </c>
      <c r="V10" s="15" t="s">
        <v>193</v>
      </c>
    </row>
    <row r="11" customFormat="false" ht="90.75" hidden="false" customHeight="true" outlineLevel="0" collapsed="false">
      <c r="A11" s="4" t="n">
        <v>9</v>
      </c>
      <c r="B11" s="4" t="s">
        <v>78</v>
      </c>
      <c r="C11" s="5" t="s">
        <v>79</v>
      </c>
      <c r="D11" s="5" t="s">
        <v>80</v>
      </c>
      <c r="E11" s="1" t="n">
        <v>0</v>
      </c>
      <c r="F11" s="1" t="n">
        <v>3</v>
      </c>
      <c r="G11" s="1" t="n">
        <v>10</v>
      </c>
      <c r="H11" s="1" t="n">
        <v>3</v>
      </c>
      <c r="I11" s="1" t="n">
        <v>4</v>
      </c>
      <c r="J11" s="1" t="n">
        <f aca="false">(H11/I11)*100</f>
        <v>75</v>
      </c>
      <c r="K11" s="1" t="n">
        <f aca="false">(H11/F11)*100</f>
        <v>100</v>
      </c>
      <c r="L11" s="1" t="n">
        <f aca="false">(2*J11*K11)/(J11+K11)</f>
        <v>85.7142857142857</v>
      </c>
      <c r="N11" s="1" t="n">
        <v>31</v>
      </c>
      <c r="O11" s="1" t="n">
        <v>31</v>
      </c>
      <c r="P11" s="1" t="n">
        <f aca="false">(O11/N11)*100</f>
        <v>100</v>
      </c>
      <c r="Q11" s="1" t="n">
        <f aca="false">F11</f>
        <v>3</v>
      </c>
      <c r="R11" s="1" t="n">
        <v>0</v>
      </c>
      <c r="S11" s="1" t="n">
        <v>100</v>
      </c>
      <c r="V11" s="14" t="s">
        <v>194</v>
      </c>
    </row>
    <row r="12" customFormat="false" ht="95.5" hidden="false" customHeight="true" outlineLevel="0" collapsed="false">
      <c r="A12" s="4" t="n">
        <v>10</v>
      </c>
      <c r="B12" s="4" t="s">
        <v>85</v>
      </c>
      <c r="C12" s="5" t="s">
        <v>86</v>
      </c>
      <c r="D12" s="5" t="s">
        <v>87</v>
      </c>
      <c r="E12" s="1" t="n">
        <v>0</v>
      </c>
      <c r="F12" s="1" t="n">
        <v>5</v>
      </c>
      <c r="G12" s="1" t="n">
        <v>19</v>
      </c>
      <c r="H12" s="1" t="n">
        <v>5</v>
      </c>
      <c r="I12" s="1" t="n">
        <v>7</v>
      </c>
      <c r="J12" s="1" t="n">
        <f aca="false">(H12/I12)*100</f>
        <v>71.4285714285714</v>
      </c>
      <c r="K12" s="1" t="n">
        <f aca="false">(H12/F12)*100</f>
        <v>100</v>
      </c>
      <c r="L12" s="1" t="n">
        <f aca="false">(2*J12*K12)/(J12+K12)</f>
        <v>83.3333333333333</v>
      </c>
      <c r="N12" s="1" t="n">
        <v>55</v>
      </c>
      <c r="O12" s="1" t="n">
        <v>55</v>
      </c>
      <c r="P12" s="1" t="n">
        <f aca="false">(O12/N12)*100</f>
        <v>100</v>
      </c>
      <c r="Q12" s="1" t="n">
        <f aca="false">F12</f>
        <v>5</v>
      </c>
      <c r="R12" s="1" t="n">
        <v>0</v>
      </c>
      <c r="S12" s="1" t="n">
        <v>100</v>
      </c>
    </row>
    <row r="13" customFormat="false" ht="88.05" hidden="false" customHeight="true" outlineLevel="0" collapsed="false">
      <c r="A13" s="4" t="n">
        <v>11</v>
      </c>
      <c r="B13" s="4" t="s">
        <v>92</v>
      </c>
      <c r="C13" s="5" t="s">
        <v>93</v>
      </c>
      <c r="D13" s="5"/>
      <c r="E13" s="1" t="n">
        <f aca="false">1+17</f>
        <v>18</v>
      </c>
      <c r="F13" s="1" t="n">
        <f aca="false">7+1+1</f>
        <v>9</v>
      </c>
      <c r="G13" s="1" t="n">
        <v>133</v>
      </c>
      <c r="H13" s="1" t="n">
        <v>1</v>
      </c>
      <c r="I13" s="1" t="n">
        <f aca="false">5+10</f>
        <v>15</v>
      </c>
      <c r="J13" s="1" t="n">
        <f aca="false">(H13/I13)*100</f>
        <v>6.66666666666667</v>
      </c>
      <c r="K13" s="1" t="n">
        <f aca="false">(H13/F13)*100</f>
        <v>11.1111111111111</v>
      </c>
      <c r="L13" s="1" t="n">
        <f aca="false">(2*J13*K13)/(J13+K13)</f>
        <v>8.33333333333333</v>
      </c>
      <c r="N13" s="1" t="n">
        <f aca="false">35+24+32+20+(208)</f>
        <v>319</v>
      </c>
      <c r="O13" s="1" t="n">
        <f aca="false">24+32+20+(208)</f>
        <v>284</v>
      </c>
      <c r="P13" s="1" t="n">
        <f aca="false">(O13/N13)*100</f>
        <v>89.0282131661442</v>
      </c>
      <c r="Q13" s="1" t="n">
        <f aca="false">F13</f>
        <v>9</v>
      </c>
      <c r="R13" s="1" t="n">
        <f aca="false">700/9</f>
        <v>77.7777777777778</v>
      </c>
      <c r="S13" s="1" t="n">
        <f aca="false">200/9</f>
        <v>22.2222222222222</v>
      </c>
      <c r="V13" s="15" t="s">
        <v>195</v>
      </c>
      <c r="Y13" s="13" t="s">
        <v>196</v>
      </c>
    </row>
    <row r="14" customFormat="false" ht="72.75" hidden="false" customHeight="true" outlineLevel="0" collapsed="false">
      <c r="A14" s="4" t="n">
        <v>12</v>
      </c>
      <c r="B14" s="4" t="s">
        <v>98</v>
      </c>
      <c r="C14" s="5" t="s">
        <v>99</v>
      </c>
      <c r="D14" s="5"/>
      <c r="E14" s="1" t="n">
        <v>0</v>
      </c>
      <c r="F14" s="1" t="n">
        <v>0</v>
      </c>
      <c r="G14" s="1" t="n">
        <v>18</v>
      </c>
      <c r="H14" s="1" t="n">
        <v>0</v>
      </c>
      <c r="I14" s="1" t="n">
        <f aca="false">1+2</f>
        <v>3</v>
      </c>
      <c r="J14" s="1" t="n">
        <f aca="false">(H14/I14)*100</f>
        <v>0</v>
      </c>
      <c r="K14" s="1" t="e">
        <f aca="false">(H14/F14)*100</f>
        <v>#DIV/0!</v>
      </c>
      <c r="L14" s="1" t="e">
        <f aca="false">(2*J14*K14)/(J14+K14)</f>
        <v>#DIV/0!</v>
      </c>
      <c r="N14" s="1" t="n">
        <v>0</v>
      </c>
      <c r="O14" s="1" t="n">
        <v>0</v>
      </c>
      <c r="P14" s="1" t="n">
        <v>100</v>
      </c>
      <c r="Q14" s="1" t="n">
        <f aca="false">F14</f>
        <v>0</v>
      </c>
      <c r="R14" s="1" t="n">
        <v>0</v>
      </c>
      <c r="S14" s="1" t="n">
        <v>100</v>
      </c>
    </row>
    <row r="15" customFormat="false" ht="93.5" hidden="false" customHeight="true" outlineLevel="0" collapsed="false">
      <c r="A15" s="4" t="n">
        <v>13</v>
      </c>
      <c r="B15" s="4" t="s">
        <v>104</v>
      </c>
      <c r="C15" s="5" t="s">
        <v>105</v>
      </c>
      <c r="D15" s="5" t="s">
        <v>106</v>
      </c>
      <c r="E15" s="1" t="n">
        <v>0</v>
      </c>
      <c r="F15" s="1" t="n">
        <v>4</v>
      </c>
      <c r="G15" s="1" t="n">
        <v>44</v>
      </c>
      <c r="H15" s="1" t="n">
        <v>1</v>
      </c>
      <c r="I15" s="1" t="n">
        <v>10</v>
      </c>
      <c r="J15" s="1" t="n">
        <f aca="false">(H15/I15)*100</f>
        <v>10</v>
      </c>
      <c r="K15" s="1" t="n">
        <f aca="false">(H15/F15)*100</f>
        <v>25</v>
      </c>
      <c r="L15" s="1" t="n">
        <f aca="false">(2*J15*K15)/(J15+K15)</f>
        <v>14.2857142857143</v>
      </c>
      <c r="N15" s="1" t="n">
        <v>62</v>
      </c>
      <c r="O15" s="1" t="n">
        <v>18</v>
      </c>
      <c r="P15" s="1" t="n">
        <f aca="false">(O15/N15)*100</f>
        <v>29.0322580645161</v>
      </c>
      <c r="Q15" s="1" t="n">
        <f aca="false">F15</f>
        <v>4</v>
      </c>
      <c r="R15" s="1" t="n">
        <v>75</v>
      </c>
      <c r="S15" s="1" t="n">
        <v>25</v>
      </c>
      <c r="V15" s="1" t="s">
        <v>197</v>
      </c>
    </row>
    <row r="16" customFormat="false" ht="89.55" hidden="false" customHeight="true" outlineLevel="0" collapsed="false">
      <c r="A16" s="4" t="n">
        <v>14</v>
      </c>
      <c r="B16" s="4" t="s">
        <v>110</v>
      </c>
      <c r="C16" s="5" t="s">
        <v>111</v>
      </c>
      <c r="D16" s="5" t="s">
        <v>112</v>
      </c>
      <c r="E16" s="1" t="n">
        <v>0</v>
      </c>
      <c r="F16" s="1" t="n">
        <v>3</v>
      </c>
      <c r="G16" s="1" t="n">
        <v>14</v>
      </c>
      <c r="H16" s="1" t="n">
        <v>3</v>
      </c>
      <c r="I16" s="1" t="n">
        <v>7</v>
      </c>
      <c r="J16" s="1" t="n">
        <f aca="false">(H16/I16)*100</f>
        <v>42.8571428571429</v>
      </c>
      <c r="K16" s="1" t="n">
        <f aca="false">(H16/F16)*100</f>
        <v>100</v>
      </c>
      <c r="L16" s="1" t="n">
        <f aca="false">(2*J16*K16)/(J16+K16)</f>
        <v>60</v>
      </c>
      <c r="N16" s="1" t="n">
        <v>80</v>
      </c>
      <c r="O16" s="1" t="n">
        <v>80</v>
      </c>
      <c r="P16" s="1" t="n">
        <f aca="false">(O16/N16)*100</f>
        <v>100</v>
      </c>
      <c r="Q16" s="1" t="n">
        <f aca="false">F16</f>
        <v>3</v>
      </c>
      <c r="R16" s="1" t="n">
        <v>0</v>
      </c>
      <c r="S16" s="1" t="n">
        <v>100</v>
      </c>
      <c r="V16" s="1" t="s">
        <v>198</v>
      </c>
    </row>
    <row r="17" customFormat="false" ht="81.65" hidden="false" customHeight="true" outlineLevel="0" collapsed="false">
      <c r="A17" s="4" t="n">
        <v>15</v>
      </c>
      <c r="B17" s="4" t="s">
        <v>116</v>
      </c>
      <c r="C17" s="5" t="s">
        <v>111</v>
      </c>
      <c r="D17" s="5" t="s">
        <v>112</v>
      </c>
      <c r="E17" s="1" t="n">
        <v>0</v>
      </c>
      <c r="F17" s="1" t="n">
        <v>3</v>
      </c>
      <c r="G17" s="1" t="n">
        <v>45</v>
      </c>
      <c r="H17" s="1" t="n">
        <v>1</v>
      </c>
      <c r="I17" s="1" t="n">
        <v>12</v>
      </c>
      <c r="J17" s="1" t="n">
        <f aca="false">(H17/I17)*100</f>
        <v>8.33333333333333</v>
      </c>
      <c r="K17" s="1" t="n">
        <f aca="false">(H17/F17)*100</f>
        <v>33.3333333333333</v>
      </c>
      <c r="L17" s="1" t="n">
        <f aca="false">(2*J17*K17)/(J17+K17)</f>
        <v>13.3333333333333</v>
      </c>
      <c r="N17" s="1" t="n">
        <f aca="false">5+59+14+14+2+28</f>
        <v>122</v>
      </c>
      <c r="O17" s="1" t="n">
        <f aca="false">36+14+14+28</f>
        <v>92</v>
      </c>
      <c r="P17" s="1" t="n">
        <f aca="false">(O17/N17)*100</f>
        <v>75.4098360655738</v>
      </c>
      <c r="Q17" s="1" t="n">
        <f aca="false">F17</f>
        <v>3</v>
      </c>
      <c r="R17" s="1" t="n">
        <f aca="false">100/3</f>
        <v>33.3333333333333</v>
      </c>
      <c r="S17" s="1" t="n">
        <f aca="false">200/3</f>
        <v>66.6666666666667</v>
      </c>
      <c r="V17" s="1" t="s">
        <v>199</v>
      </c>
    </row>
    <row r="18" customFormat="false" ht="72.75" hidden="false" customHeight="true" outlineLevel="0" collapsed="false">
      <c r="A18" s="4" t="n">
        <v>16</v>
      </c>
      <c r="B18" s="4" t="s">
        <v>120</v>
      </c>
      <c r="C18" s="5" t="s">
        <v>121</v>
      </c>
      <c r="D18" s="5" t="s">
        <v>122</v>
      </c>
      <c r="E18" s="1" t="n">
        <v>0</v>
      </c>
      <c r="F18" s="1" t="n">
        <v>0</v>
      </c>
      <c r="G18" s="1" t="n">
        <v>8</v>
      </c>
      <c r="H18" s="1" t="n">
        <v>0</v>
      </c>
      <c r="I18" s="1" t="n">
        <v>4</v>
      </c>
      <c r="J18" s="1" t="n">
        <f aca="false">(H18/I18)*100</f>
        <v>0</v>
      </c>
      <c r="K18" s="1" t="e">
        <f aca="false">(H18/F18)*100</f>
        <v>#DIV/0!</v>
      </c>
      <c r="L18" s="1" t="e">
        <f aca="false">(2*J18*K18)/(J18+K18)</f>
        <v>#DIV/0!</v>
      </c>
      <c r="N18" s="1" t="n">
        <v>0</v>
      </c>
      <c r="O18" s="1" t="n">
        <v>0</v>
      </c>
      <c r="P18" s="1" t="n">
        <v>100</v>
      </c>
      <c r="Q18" s="1" t="n">
        <f aca="false">F18</f>
        <v>0</v>
      </c>
      <c r="R18" s="1" t="n">
        <v>0</v>
      </c>
      <c r="S18" s="1" t="n">
        <v>100</v>
      </c>
    </row>
    <row r="19" customFormat="false" ht="83.25" hidden="false" customHeight="true" outlineLevel="0" collapsed="false">
      <c r="A19" s="4" t="n">
        <v>17</v>
      </c>
      <c r="B19" s="4" t="s">
        <v>126</v>
      </c>
      <c r="C19" s="5" t="s">
        <v>127</v>
      </c>
      <c r="D19" s="5" t="s">
        <v>128</v>
      </c>
      <c r="E19" s="1" t="n">
        <v>0</v>
      </c>
      <c r="F19" s="1" t="n">
        <v>3</v>
      </c>
      <c r="G19" s="1" t="n">
        <v>25</v>
      </c>
      <c r="H19" s="1" t="n">
        <v>0</v>
      </c>
      <c r="I19" s="1" t="n">
        <v>8</v>
      </c>
      <c r="J19" s="1" t="n">
        <f aca="false">(H19/I19)*100</f>
        <v>0</v>
      </c>
      <c r="K19" s="1" t="n">
        <f aca="false">(H19/F19)*100</f>
        <v>0</v>
      </c>
      <c r="L19" s="1" t="e">
        <f aca="false">(2*J19*K19)/(J19+K19)</f>
        <v>#DIV/0!</v>
      </c>
      <c r="N19" s="1" t="n">
        <f aca="false">7+39+7+58+7+64</f>
        <v>182</v>
      </c>
      <c r="O19" s="1" t="n">
        <f aca="false">39+58+64</f>
        <v>161</v>
      </c>
      <c r="P19" s="1" t="n">
        <f aca="false">(O19/N19)*100</f>
        <v>88.4615384615385</v>
      </c>
      <c r="Q19" s="1" t="n">
        <f aca="false">F19</f>
        <v>3</v>
      </c>
      <c r="R19" s="1" t="n">
        <v>0</v>
      </c>
      <c r="S19" s="1" t="n">
        <v>100</v>
      </c>
      <c r="V19" s="9" t="s">
        <v>200</v>
      </c>
    </row>
    <row r="20" customFormat="false" ht="80.1" hidden="false" customHeight="true" outlineLevel="0" collapsed="false">
      <c r="A20" s="4" t="n">
        <v>18</v>
      </c>
      <c r="B20" s="4" t="s">
        <v>131</v>
      </c>
      <c r="C20" s="5" t="s">
        <v>132</v>
      </c>
      <c r="D20" s="5" t="s">
        <v>133</v>
      </c>
      <c r="E20" s="1" t="n">
        <f aca="false">0</f>
        <v>0</v>
      </c>
      <c r="F20" s="1" t="n">
        <f aca="false">1+1+1+1+1</f>
        <v>5</v>
      </c>
      <c r="G20" s="1" t="n">
        <v>102</v>
      </c>
      <c r="H20" s="1" t="n">
        <f aca="false">0</f>
        <v>0</v>
      </c>
      <c r="I20" s="1" t="n">
        <v>24</v>
      </c>
      <c r="J20" s="1" t="n">
        <f aca="false">(H20/I20)*100</f>
        <v>0</v>
      </c>
      <c r="K20" s="1" t="n">
        <f aca="false">(H20/F20)*100</f>
        <v>0</v>
      </c>
      <c r="L20" s="1" t="e">
        <f aca="false">(2*J20*K20)/(J20+K20)</f>
        <v>#DIV/0!</v>
      </c>
      <c r="N20" s="1" t="n">
        <f aca="false">60+32+123+21+12</f>
        <v>248</v>
      </c>
      <c r="O20" s="1" t="n">
        <f aca="false">30+18+64+0+0</f>
        <v>112</v>
      </c>
      <c r="P20" s="1" t="n">
        <f aca="false">(O20/N20)*100</f>
        <v>45.1612903225806</v>
      </c>
      <c r="Q20" s="1" t="n">
        <v>5</v>
      </c>
      <c r="R20" s="1" t="n">
        <f aca="false">(2/Q20)*100</f>
        <v>40</v>
      </c>
      <c r="S20" s="1" t="n">
        <v>60</v>
      </c>
    </row>
    <row r="21" customFormat="false" ht="139.3" hidden="false" customHeight="true" outlineLevel="0" collapsed="false">
      <c r="A21" s="4" t="n">
        <v>19</v>
      </c>
      <c r="B21" s="4" t="s">
        <v>139</v>
      </c>
      <c r="C21" s="5" t="s">
        <v>140</v>
      </c>
      <c r="D21" s="5" t="s">
        <v>141</v>
      </c>
      <c r="E21" s="1" t="n">
        <v>0</v>
      </c>
      <c r="F21" s="1" t="n">
        <v>2</v>
      </c>
      <c r="G21" s="1" t="n">
        <v>27</v>
      </c>
      <c r="H21" s="1" t="n">
        <v>2</v>
      </c>
      <c r="I21" s="1" t="n">
        <v>9</v>
      </c>
      <c r="J21" s="1" t="n">
        <f aca="false">(H21/I21)*100</f>
        <v>22.2222222222222</v>
      </c>
      <c r="K21" s="1" t="n">
        <f aca="false">(H21/F21)*100</f>
        <v>100</v>
      </c>
      <c r="L21" s="1" t="n">
        <f aca="false">(2*J21*K21)/(J21+K21)</f>
        <v>36.3636363636364</v>
      </c>
      <c r="N21" s="1" t="n">
        <f aca="false">19+2+28</f>
        <v>49</v>
      </c>
      <c r="O21" s="1" t="n">
        <f aca="false">19+2+28</f>
        <v>49</v>
      </c>
      <c r="P21" s="1" t="n">
        <f aca="false">(O21/N21)*100</f>
        <v>100</v>
      </c>
      <c r="Q21" s="1" t="n">
        <v>2</v>
      </c>
      <c r="R21" s="1" t="n">
        <v>0</v>
      </c>
      <c r="S21" s="1" t="n">
        <v>100</v>
      </c>
      <c r="V21" s="1" t="s">
        <v>201</v>
      </c>
    </row>
    <row r="22" customFormat="false" ht="92.5" hidden="false" customHeight="true" outlineLevel="0" collapsed="false">
      <c r="A22" s="4" t="n">
        <v>20</v>
      </c>
      <c r="B22" s="4" t="s">
        <v>152</v>
      </c>
      <c r="C22" s="8" t="s">
        <v>202</v>
      </c>
      <c r="D22" s="8" t="s">
        <v>154</v>
      </c>
      <c r="J22" s="1" t="e">
        <f aca="false">(H22/I22)*100</f>
        <v>#DIV/0!</v>
      </c>
      <c r="K22" s="1" t="e">
        <f aca="false">(H22/F22)*100</f>
        <v>#DIV/0!</v>
      </c>
      <c r="L22" s="1" t="e">
        <f aca="false">(2*J22*K22)/(J22+K22)</f>
        <v>#DIV/0!</v>
      </c>
    </row>
    <row r="23" customFormat="false" ht="73.6" hidden="false" customHeight="false" outlineLevel="0" collapsed="false">
      <c r="A23" s="4" t="n">
        <v>21</v>
      </c>
      <c r="B23" s="4" t="s">
        <v>155</v>
      </c>
      <c r="C23" s="8" t="s">
        <v>203</v>
      </c>
      <c r="D23" s="8" t="s">
        <v>204</v>
      </c>
      <c r="J23" s="1" t="e">
        <f aca="false">(H23/I23)*100</f>
        <v>#DIV/0!</v>
      </c>
      <c r="K23" s="1" t="e">
        <f aca="false">(H23/F23)*100</f>
        <v>#DIV/0!</v>
      </c>
      <c r="L23" s="1" t="e">
        <f aca="false">(2*J23*K23)/(J23+K23)</f>
        <v>#DIV/0!</v>
      </c>
    </row>
    <row r="24" customFormat="false" ht="91.5" hidden="false" customHeight="false" outlineLevel="0" collapsed="false">
      <c r="A24" s="4" t="n">
        <v>22</v>
      </c>
      <c r="B24" s="4" t="s">
        <v>156</v>
      </c>
      <c r="C24" s="8" t="s">
        <v>205</v>
      </c>
      <c r="D24" s="8" t="s">
        <v>206</v>
      </c>
      <c r="J24" s="1" t="e">
        <f aca="false">(H24/I24)*100</f>
        <v>#DIV/0!</v>
      </c>
      <c r="K24" s="1" t="e">
        <f aca="false">(H24/F24)*100</f>
        <v>#DIV/0!</v>
      </c>
      <c r="L24" s="1" t="e">
        <f aca="false">(2*J24*K24)/(J24+K24)</f>
        <v>#DIV/0!</v>
      </c>
    </row>
    <row r="25" customFormat="false" ht="82.55" hidden="false" customHeight="true" outlineLevel="0" collapsed="false">
      <c r="A25" s="4" t="n">
        <v>23</v>
      </c>
      <c r="B25" s="4" t="s">
        <v>157</v>
      </c>
      <c r="C25" s="8" t="s">
        <v>207</v>
      </c>
      <c r="D25" s="8" t="s">
        <v>208</v>
      </c>
      <c r="J25" s="1" t="e">
        <f aca="false">(H25/I25)*100</f>
        <v>#DIV/0!</v>
      </c>
      <c r="K25" s="1" t="e">
        <f aca="false">(H25/F25)*100</f>
        <v>#DIV/0!</v>
      </c>
      <c r="L25" s="1" t="e">
        <f aca="false">(2*J25*K25)/(J25+K25)</f>
        <v>#DIV/0!</v>
      </c>
    </row>
    <row r="26" customFormat="false" ht="109.45" hidden="false" customHeight="false" outlineLevel="0" collapsed="false">
      <c r="A26" s="4" t="n">
        <v>24</v>
      </c>
      <c r="B26" s="4" t="s">
        <v>209</v>
      </c>
      <c r="C26" s="8" t="s">
        <v>210</v>
      </c>
      <c r="D26" s="8" t="s">
        <v>211</v>
      </c>
      <c r="J26" s="1" t="e">
        <f aca="false">(H26/I26)*100</f>
        <v>#DIV/0!</v>
      </c>
      <c r="K26" s="1" t="e">
        <f aca="false">(H26/F26)*100</f>
        <v>#DIV/0!</v>
      </c>
      <c r="L26" s="1" t="e">
        <f aca="false">(2*J26*K26)/(J26+K26)</f>
        <v>#DIV/0!</v>
      </c>
    </row>
    <row r="27" customFormat="false" ht="37.8" hidden="false" customHeight="false" outlineLevel="0" collapsed="false">
      <c r="A27" s="4" t="n">
        <v>25</v>
      </c>
      <c r="B27" s="4" t="s">
        <v>212</v>
      </c>
      <c r="C27" s="8" t="s">
        <v>213</v>
      </c>
      <c r="D27" s="8" t="s">
        <v>214</v>
      </c>
      <c r="J27" s="1" t="e">
        <f aca="false">(H27/I27)*100</f>
        <v>#DIV/0!</v>
      </c>
      <c r="K27" s="1" t="e">
        <f aca="false">(H27/F27)*100</f>
        <v>#DIV/0!</v>
      </c>
      <c r="L27" s="1" t="e">
        <f aca="false">(2*J27*K27)/(J27+K27)</f>
        <v>#DIV/0!</v>
      </c>
    </row>
    <row r="28" customFormat="false" ht="127.35" hidden="false" customHeight="false" outlineLevel="0" collapsed="false">
      <c r="A28" s="4" t="n">
        <v>26</v>
      </c>
      <c r="B28" s="4" t="s">
        <v>147</v>
      </c>
      <c r="C28" s="5" t="s">
        <v>148</v>
      </c>
      <c r="D28" s="5" t="s">
        <v>140</v>
      </c>
      <c r="G28" s="1" t="n">
        <v>94</v>
      </c>
      <c r="I28" s="1" t="n">
        <v>12</v>
      </c>
      <c r="J28" s="1" t="n">
        <f aca="false">(H28/I28)*100</f>
        <v>0</v>
      </c>
      <c r="K28" s="1" t="e">
        <f aca="false">(H28/F28)*100</f>
        <v>#DIV/0!</v>
      </c>
      <c r="L28" s="1" t="e">
        <f aca="false">(2*J28*K28)/(J28+K28)</f>
        <v>#DIV/0!</v>
      </c>
    </row>
    <row r="1048576" customFormat="false" ht="12.8" hidden="false" customHeight="false" outlineLevel="0" collapsed="false"/>
  </sheetData>
  <mergeCells count="2">
    <mergeCell ref="A1:L1"/>
    <mergeCell ref="N1:S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253</TotalTime>
  <Application>LibreOffice/7.6.2.1$Linux_X86_64 LibreOffice_project/9d0b4c0791fc17bc4181a67fd90c5aaed576d1c0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2023-09-26T16:34:58Z</dcterms:created>
  <dc:creator>openpyxl</dc:creator>
  <dc:description/>
  <dc:language>en-IN</dc:language>
  <cp:lastModifiedBy/>
  <dcterms:modified xsi:type="dcterms:W3CDTF">2023-10-04T16:30:25Z</dcterms:modified>
  <cp:revision>219</cp:revision>
  <dc:subject/>
  <dc:title/>
</cp:coreProperties>
</file>

<file path=docProps/custom.xml><?xml version="1.0" encoding="utf-8"?>
<Properties xmlns="http://schemas.openxmlformats.org/officeDocument/2006/custom-properties" xmlns:vt="http://schemas.openxmlformats.org/officeDocument/2006/docPropsVTypes"/>
</file>