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a0ad561f9733b903/Desktop/"/>
    </mc:Choice>
  </mc:AlternateContent>
  <xr:revisionPtr revIDLastSave="123" documentId="8_{B5C3CEEF-C43D-43D0-8EBC-0F856EB6E96F}" xr6:coauthVersionLast="47" xr6:coauthVersionMax="47" xr10:uidLastSave="{3C17A4A1-8565-40FC-850B-1EBD6B6266F6}"/>
  <bookViews>
    <workbookView xWindow="-110" yWindow="-110" windowWidth="19420" windowHeight="10300" xr2:uid="{00000000-000D-0000-FFFF-FFFF00000000}"/>
  </bookViews>
  <sheets>
    <sheet name="Financial Analyst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1" l="1"/>
  <c r="F110" i="1"/>
  <c r="F111" i="1"/>
  <c r="F112" i="1"/>
  <c r="F113" i="1"/>
  <c r="F114" i="1"/>
  <c r="F115" i="1"/>
  <c r="F87" i="1" s="1"/>
  <c r="D115" i="1" s="1"/>
  <c r="F116" i="1"/>
  <c r="F117" i="1"/>
  <c r="F118" i="1"/>
  <c r="F119" i="1"/>
  <c r="F91" i="1" s="1"/>
  <c r="D119" i="1" s="1"/>
  <c r="F120" i="1"/>
  <c r="E110" i="1"/>
  <c r="E111" i="1"/>
  <c r="E112" i="1"/>
  <c r="E113" i="1"/>
  <c r="E114" i="1"/>
  <c r="E115" i="1"/>
  <c r="E116" i="1"/>
  <c r="E117" i="1"/>
  <c r="E118" i="1"/>
  <c r="E119" i="1"/>
  <c r="E120" i="1"/>
  <c r="D111" i="1"/>
  <c r="C111" i="1"/>
  <c r="G111" i="1" s="1"/>
  <c r="C112" i="1" s="1"/>
  <c r="G112" i="1" s="1"/>
  <c r="C113" i="1" s="1"/>
  <c r="G113" i="1" s="1"/>
  <c r="C114" i="1" s="1"/>
  <c r="G114" i="1" s="1"/>
  <c r="C115" i="1" s="1"/>
  <c r="G115" i="1" s="1"/>
  <c r="C116" i="1" s="1"/>
  <c r="G116" i="1" s="1"/>
  <c r="C117" i="1" s="1"/>
  <c r="G117" i="1" s="1"/>
  <c r="C118" i="1" s="1"/>
  <c r="G118" i="1" s="1"/>
  <c r="C119" i="1" s="1"/>
  <c r="G119" i="1" s="1"/>
  <c r="C120" i="1" s="1"/>
  <c r="G120" i="1" s="1"/>
  <c r="F82" i="1"/>
  <c r="D110" i="1" s="1"/>
  <c r="F83" i="1"/>
  <c r="F84" i="1"/>
  <c r="D112" i="1" s="1"/>
  <c r="F85" i="1"/>
  <c r="D113" i="1" s="1"/>
  <c r="F86" i="1"/>
  <c r="D114" i="1" s="1"/>
  <c r="F88" i="1"/>
  <c r="D116" i="1" s="1"/>
  <c r="F89" i="1"/>
  <c r="D117" i="1" s="1"/>
  <c r="F90" i="1"/>
  <c r="D118" i="1" s="1"/>
  <c r="F92" i="1"/>
  <c r="D120" i="1" s="1"/>
  <c r="E82" i="1"/>
  <c r="E83" i="1"/>
  <c r="E84" i="1"/>
  <c r="E85" i="1"/>
  <c r="E86" i="1"/>
  <c r="E87" i="1"/>
  <c r="E88" i="1"/>
  <c r="E89" i="1"/>
  <c r="E90" i="1"/>
  <c r="E91" i="1"/>
  <c r="E92" i="1"/>
  <c r="D109" i="1"/>
  <c r="F81" i="1"/>
  <c r="E81" i="1"/>
  <c r="F109" i="1"/>
  <c r="C110" i="1"/>
  <c r="E109" i="1"/>
  <c r="G109" i="1"/>
  <c r="D82" i="1"/>
  <c r="D83" i="1"/>
  <c r="D84" i="1"/>
  <c r="D85" i="1"/>
  <c r="D86" i="1"/>
  <c r="D87" i="1"/>
  <c r="D88" i="1"/>
  <c r="D89" i="1"/>
  <c r="D90" i="1"/>
  <c r="D91" i="1"/>
  <c r="D92" i="1"/>
  <c r="D81" i="1"/>
  <c r="F56" i="1"/>
  <c r="D56" i="1"/>
  <c r="E56" i="1" s="1"/>
  <c r="D37" i="1" s="1"/>
  <c r="D36" i="1"/>
  <c r="D17" i="1"/>
  <c r="E17" i="1" s="1"/>
  <c r="G17" i="1" s="1"/>
  <c r="C18" i="1" s="1"/>
  <c r="F17" i="1"/>
  <c r="C76" i="1"/>
  <c r="C31" i="1"/>
  <c r="C4" i="1"/>
  <c r="F57" i="1" l="1"/>
  <c r="D18" i="1"/>
  <c r="E18" i="1" s="1"/>
  <c r="G18" i="1" s="1"/>
  <c r="C19" i="1" s="1"/>
  <c r="F18" i="1"/>
  <c r="D57" i="1"/>
  <c r="E57" i="1" s="1"/>
  <c r="D38" i="1" s="1"/>
  <c r="G56" i="1"/>
  <c r="C57" i="1" s="1"/>
  <c r="F58" i="1" l="1"/>
  <c r="D58" i="1"/>
  <c r="E58" i="1" s="1"/>
  <c r="D39" i="1" s="1"/>
  <c r="G57" i="1"/>
  <c r="C58" i="1" s="1"/>
  <c r="G58" i="1" s="1"/>
  <c r="C59" i="1" s="1"/>
  <c r="F19" i="1"/>
  <c r="D19" i="1"/>
  <c r="E19" i="1" s="1"/>
  <c r="G19" i="1" s="1"/>
  <c r="C20" i="1" s="1"/>
  <c r="F59" i="1" l="1"/>
  <c r="D59" i="1"/>
  <c r="E59" i="1" s="1"/>
  <c r="D40" i="1" s="1"/>
  <c r="F20" i="1"/>
  <c r="D20" i="1"/>
  <c r="E20" i="1" s="1"/>
  <c r="G20" i="1" s="1"/>
  <c r="C21" i="1" s="1"/>
  <c r="F60" i="1" l="1"/>
  <c r="D60" i="1"/>
  <c r="E60" i="1" s="1"/>
  <c r="G59" i="1"/>
  <c r="C60" i="1" s="1"/>
  <c r="D21" i="1"/>
  <c r="E21" i="1" s="1"/>
  <c r="G21" i="1" s="1"/>
  <c r="C22" i="1" s="1"/>
  <c r="F21" i="1"/>
  <c r="D41" i="1"/>
  <c r="G60" i="1"/>
  <c r="C61" i="1" s="1"/>
  <c r="F22" i="1" l="1"/>
  <c r="D22" i="1"/>
  <c r="E22" i="1" s="1"/>
  <c r="G22" i="1" s="1"/>
  <c r="F61" i="1"/>
  <c r="D61" i="1"/>
  <c r="E61" i="1" l="1"/>
  <c r="G61" i="1" l="1"/>
  <c r="C62" i="1" s="1"/>
  <c r="D42" i="1"/>
  <c r="F62" i="1" l="1"/>
  <c r="D62" i="1"/>
  <c r="E62" i="1" l="1"/>
  <c r="D43" i="1" l="1"/>
  <c r="G62" i="1"/>
  <c r="C63" i="1" s="1"/>
  <c r="F63" i="1" l="1"/>
  <c r="D63" i="1"/>
  <c r="E63" i="1" s="1"/>
  <c r="G63" i="1" s="1"/>
  <c r="C64" i="1" s="1"/>
  <c r="D44" i="1"/>
  <c r="F64" i="1" l="1"/>
  <c r="D64" i="1"/>
  <c r="E64" i="1" s="1"/>
  <c r="G64" i="1" s="1"/>
  <c r="C65" i="1" s="1"/>
  <c r="D45" i="1"/>
  <c r="F65" i="1" l="1"/>
  <c r="D65" i="1"/>
  <c r="E65" i="1" s="1"/>
  <c r="D46" i="1" s="1"/>
  <c r="F66" i="1" l="1"/>
  <c r="D66" i="1"/>
  <c r="G65" i="1"/>
  <c r="C66" i="1" s="1"/>
  <c r="E66" i="1" l="1"/>
  <c r="D47" i="1" s="1"/>
  <c r="F67" i="1" l="1"/>
  <c r="D67" i="1"/>
  <c r="G66" i="1"/>
  <c r="C67" i="1" s="1"/>
  <c r="E67" i="1" l="1"/>
  <c r="G67" i="1"/>
</calcChain>
</file>

<file path=xl/sharedStrings.xml><?xml version="1.0" encoding="utf-8"?>
<sst xmlns="http://schemas.openxmlformats.org/spreadsheetml/2006/main" count="53" uniqueCount="31">
  <si>
    <t>Question 1</t>
  </si>
  <si>
    <t>Loan value</t>
  </si>
  <si>
    <t>Annualised Interest rate</t>
  </si>
  <si>
    <t>Monthly interest rate</t>
  </si>
  <si>
    <t>Tenure</t>
  </si>
  <si>
    <t>WIth the above loan details, calculate the EMI amount and create the EMI schedule for the loan to fill the below table</t>
  </si>
  <si>
    <t>Assumptions :</t>
  </si>
  <si>
    <t>Payment arrives at end of period</t>
  </si>
  <si>
    <t>Interest is applied on a monthly basis on declining balance</t>
  </si>
  <si>
    <t>Balance outstanding at start of period</t>
  </si>
  <si>
    <t>Payment received (EMI amount)</t>
  </si>
  <si>
    <t>Principal paid</t>
  </si>
  <si>
    <t>Interest paid</t>
  </si>
  <si>
    <t>Balance outstanding at end of period</t>
  </si>
  <si>
    <t>Question 2</t>
  </si>
  <si>
    <t>Instead of 1 loan been disbursed, assumed a portfolio of loans been disbursed with % distribution of tenure (on amount), interest rate and overall disbursal as follows :</t>
  </si>
  <si>
    <t>Overall portfolio disbursal</t>
  </si>
  <si>
    <t>Annualized Interest rate</t>
  </si>
  <si>
    <t>Assume all loans are disbursed at the above interest rate only, interest is applied monthly on declining balance method (same as in question 1)</t>
  </si>
  <si>
    <t>Tenure %</t>
  </si>
  <si>
    <t>Distribution</t>
  </si>
  <si>
    <t>Answer the following question (complete the empty table)</t>
  </si>
  <si>
    <t>what will be the balance outstanding of the whole portfolio at the end of every month</t>
  </si>
  <si>
    <t>What is the payment received every month</t>
  </si>
  <si>
    <t>What is the principal paid and interest paid every month</t>
  </si>
  <si>
    <t>Question 3</t>
  </si>
  <si>
    <t>Foreclosure Curve - POS</t>
  </si>
  <si>
    <t>How to read the foreclosure curve</t>
  </si>
  <si>
    <t>Suppose at the start of period 2 balance outstanding of the portfolio is 100, then apart from the normal EMI paydown, additional 2.58 will be paid as foreclosure</t>
  </si>
  <si>
    <t>Similarly if at the start of period 5, balance outstanding of the portfolio is 50, then apart from the normal EMI paydown, additional 1.16 (i.e 2.32% * 50) will be paid as foreclosure</t>
  </si>
  <si>
    <t>The above details are exactly same as question 2 but now assume that some loans also get foreclosed and the coincidental foreclosure curve is as follows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</si>
</sst>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5" formatCode="#,##0_ ;[Red]\-#,##0\ 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Inconsolata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3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4" xfId="0" applyFont="1" applyFill="1" applyBorder="1"/>
    <xf numFmtId="0" fontId="8" fillId="4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 wrapText="1"/>
    </xf>
    <xf numFmtId="10" fontId="3" fillId="6" borderId="0" xfId="0" applyNumberFormat="1" applyFont="1" applyFill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7" borderId="0" xfId="0" applyFont="1" applyFill="1" applyAlignment="1">
      <alignment horizontal="center" wrapText="1"/>
    </xf>
    <xf numFmtId="0" fontId="0" fillId="0" borderId="0" xfId="0"/>
    <xf numFmtId="3" fontId="0" fillId="0" borderId="0" xfId="0" applyNumberFormat="1"/>
    <xf numFmtId="8" fontId="3" fillId="0" borderId="0" xfId="0" applyNumberFormat="1" applyFont="1"/>
    <xf numFmtId="3" fontId="0" fillId="0" borderId="0" xfId="0" applyNumberFormat="1" applyBorder="1"/>
    <xf numFmtId="3" fontId="3" fillId="0" borderId="0" xfId="0" applyNumberFormat="1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5" fontId="3" fillId="0" borderId="0" xfId="0" applyNumberFormat="1" applyFont="1"/>
    <xf numFmtId="3" fontId="0" fillId="0" borderId="6" xfId="0" applyNumberFormat="1" applyBorder="1"/>
    <xf numFmtId="3" fontId="3" fillId="0" borderId="6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0" xfId="0" applyNumberFormat="1" applyFont="1" applyProtection="1"/>
    <xf numFmtId="3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1"/>
  <sheetViews>
    <sheetView tabSelected="1" topLeftCell="A4" workbookViewId="0">
      <selection activeCell="F11" sqref="F11"/>
    </sheetView>
  </sheetViews>
  <sheetFormatPr defaultColWidth="12.6328125" defaultRowHeight="15.75" customHeight="1" x14ac:dyDescent="0.25"/>
  <cols>
    <col min="2" max="2" width="25.6328125" customWidth="1"/>
    <col min="3" max="3" width="38.6328125" customWidth="1"/>
    <col min="4" max="4" width="26" customWidth="1"/>
    <col min="5" max="5" width="20.1796875" bestFit="1" customWidth="1"/>
    <col min="7" max="7" width="28.1796875" customWidth="1"/>
  </cols>
  <sheetData>
    <row r="1" spans="1:7" ht="13" x14ac:dyDescent="0.3">
      <c r="B1" s="23" t="s">
        <v>0</v>
      </c>
      <c r="C1" s="20"/>
    </row>
    <row r="2" spans="1:7" ht="12.5" x14ac:dyDescent="0.25">
      <c r="B2" s="1" t="s">
        <v>1</v>
      </c>
      <c r="C2" s="2">
        <v>100000</v>
      </c>
      <c r="D2" s="1"/>
      <c r="E2" s="1"/>
      <c r="F2" s="1"/>
      <c r="G2" s="1"/>
    </row>
    <row r="3" spans="1:7" ht="12.5" x14ac:dyDescent="0.25">
      <c r="B3" s="1" t="s">
        <v>2</v>
      </c>
      <c r="C3" s="3">
        <v>0.15</v>
      </c>
      <c r="D3" s="1"/>
      <c r="E3" s="1"/>
      <c r="F3" s="1"/>
      <c r="G3" s="1"/>
    </row>
    <row r="4" spans="1:7" ht="12.5" x14ac:dyDescent="0.25">
      <c r="B4" s="1" t="s">
        <v>3</v>
      </c>
      <c r="C4" s="4">
        <f>C3/12</f>
        <v>1.2499999999999999E-2</v>
      </c>
      <c r="D4" s="1"/>
      <c r="E4" s="1"/>
      <c r="F4" s="1"/>
      <c r="G4" s="1"/>
    </row>
    <row r="5" spans="1:7" ht="12.5" x14ac:dyDescent="0.25">
      <c r="B5" s="1" t="s">
        <v>4</v>
      </c>
      <c r="C5" s="5">
        <v>6</v>
      </c>
      <c r="D5" s="1"/>
      <c r="E5" s="1"/>
      <c r="F5" s="1"/>
      <c r="G5" s="1"/>
    </row>
    <row r="6" spans="1:7" ht="12.5" x14ac:dyDescent="0.25">
      <c r="B6" s="1"/>
      <c r="C6" s="1"/>
      <c r="D6" s="1"/>
      <c r="E6" s="1"/>
      <c r="F6" s="1"/>
      <c r="G6" s="1"/>
    </row>
    <row r="7" spans="1:7" ht="12.5" x14ac:dyDescent="0.25">
      <c r="A7" s="21" t="s">
        <v>5</v>
      </c>
      <c r="B7" s="22"/>
      <c r="C7" s="22"/>
      <c r="D7" s="22"/>
      <c r="E7" s="22"/>
      <c r="F7" s="22"/>
      <c r="G7" s="20"/>
    </row>
    <row r="8" spans="1:7" ht="12.5" x14ac:dyDescent="0.25">
      <c r="B8" s="1"/>
      <c r="C8" s="1"/>
      <c r="D8" s="1"/>
      <c r="E8" s="1"/>
      <c r="F8" s="1"/>
      <c r="G8" s="1"/>
    </row>
    <row r="9" spans="1:7" ht="12.5" x14ac:dyDescent="0.25">
      <c r="B9" s="1" t="s">
        <v>6</v>
      </c>
      <c r="C9" s="1"/>
      <c r="D9" s="1"/>
      <c r="E9" s="1"/>
      <c r="F9" s="1"/>
      <c r="G9" s="1"/>
    </row>
    <row r="10" spans="1:7" ht="12.5" x14ac:dyDescent="0.25">
      <c r="B10" s="6">
        <v>1</v>
      </c>
      <c r="C10" s="1" t="s">
        <v>7</v>
      </c>
      <c r="D10" s="1"/>
      <c r="E10" s="1"/>
      <c r="F10" s="1"/>
      <c r="G10" s="1"/>
    </row>
    <row r="11" spans="1:7" ht="12.5" x14ac:dyDescent="0.25">
      <c r="B11" s="6">
        <v>2</v>
      </c>
      <c r="C11" s="1" t="s">
        <v>8</v>
      </c>
      <c r="D11" s="1"/>
      <c r="E11" s="1"/>
      <c r="F11" s="1"/>
      <c r="G11" s="1"/>
    </row>
    <row r="12" spans="1:7" ht="12.5" x14ac:dyDescent="0.25">
      <c r="B12" s="1"/>
      <c r="C12" s="1"/>
      <c r="D12" s="1"/>
      <c r="E12" s="1"/>
      <c r="F12" s="1"/>
      <c r="G12" s="1"/>
    </row>
    <row r="13" spans="1:7" ht="12.5" x14ac:dyDescent="0.25">
      <c r="B13" s="1"/>
      <c r="C13" s="1"/>
      <c r="D13" s="1"/>
      <c r="E13" s="1"/>
      <c r="F13" s="1"/>
      <c r="G13" s="1"/>
    </row>
    <row r="14" spans="1:7" ht="12.5" x14ac:dyDescent="0.25">
      <c r="B14" s="1"/>
      <c r="C14" s="1"/>
      <c r="D14" s="1"/>
      <c r="E14" s="1"/>
      <c r="F14" s="1"/>
      <c r="G14" s="1"/>
    </row>
    <row r="15" spans="1:7" ht="12.5" x14ac:dyDescent="0.25">
      <c r="B15" s="7"/>
      <c r="C15" s="7"/>
      <c r="D15" s="7"/>
      <c r="E15" s="7"/>
      <c r="F15" s="7"/>
      <c r="G15" s="7"/>
    </row>
    <row r="16" spans="1:7" ht="12.5" x14ac:dyDescent="0.25">
      <c r="B16" s="8"/>
      <c r="C16" s="8" t="s">
        <v>9</v>
      </c>
      <c r="D16" s="8" t="s">
        <v>10</v>
      </c>
      <c r="E16" s="8" t="s">
        <v>11</v>
      </c>
      <c r="F16" s="8" t="s">
        <v>12</v>
      </c>
      <c r="G16" s="8" t="s">
        <v>13</v>
      </c>
    </row>
    <row r="17" spans="2:10" ht="12.5" x14ac:dyDescent="0.25">
      <c r="B17" s="8">
        <v>1</v>
      </c>
      <c r="C17" s="9">
        <v>100000</v>
      </c>
      <c r="D17" s="9">
        <f>-PMT($C$4,$C$5-B16,C17,0,0)</f>
        <v>17403.381021345642</v>
      </c>
      <c r="E17" s="9">
        <f>D17-F17</f>
        <v>16153.381021345642</v>
      </c>
      <c r="F17" s="9">
        <f>$C$4*C17</f>
        <v>1250</v>
      </c>
      <c r="G17" s="9">
        <f>C17-E17</f>
        <v>83846.618978654355</v>
      </c>
    </row>
    <row r="18" spans="2:10" ht="12.5" x14ac:dyDescent="0.25">
      <c r="B18" s="8">
        <v>2</v>
      </c>
      <c r="C18" s="9">
        <f>G17</f>
        <v>83846.618978654355</v>
      </c>
      <c r="D18" s="9">
        <f>-PMT($C$4,$C$5-B17,C18,0,0)</f>
        <v>17403.381021345642</v>
      </c>
      <c r="E18" s="9">
        <f>D18-F18</f>
        <v>16355.298284112463</v>
      </c>
      <c r="F18" s="9">
        <f>$C$4*C18</f>
        <v>1048.0827372331794</v>
      </c>
      <c r="G18" s="9">
        <f>C18-E18</f>
        <v>67491.320694541893</v>
      </c>
    </row>
    <row r="19" spans="2:10" ht="12.5" x14ac:dyDescent="0.25">
      <c r="B19" s="8">
        <v>3</v>
      </c>
      <c r="C19" s="9">
        <f>G18</f>
        <v>67491.320694541893</v>
      </c>
      <c r="D19" s="9">
        <f>-PMT($C$4,$C$5-B18,C19,0,0)</f>
        <v>17403.381021345638</v>
      </c>
      <c r="E19" s="9">
        <f>D19-F19</f>
        <v>16559.739512663866</v>
      </c>
      <c r="F19" s="9">
        <f>$C$4*C19</f>
        <v>843.64150868177364</v>
      </c>
      <c r="G19" s="9">
        <f>C19-E19</f>
        <v>50931.581181878028</v>
      </c>
    </row>
    <row r="20" spans="2:10" ht="12.5" x14ac:dyDescent="0.25">
      <c r="B20" s="8">
        <v>4</v>
      </c>
      <c r="C20" s="9">
        <f>G19</f>
        <v>50931.581181878028</v>
      </c>
      <c r="D20" s="9">
        <f>-PMT($C$4,$C$5-B19,C20,0,0)</f>
        <v>17403.381021345638</v>
      </c>
      <c r="E20" s="9">
        <f>D20-F20</f>
        <v>16766.736256572163</v>
      </c>
      <c r="F20" s="9">
        <f>$C$4*C20</f>
        <v>636.64476477347534</v>
      </c>
      <c r="G20" s="9">
        <f>C20-E20</f>
        <v>34164.844925305864</v>
      </c>
    </row>
    <row r="21" spans="2:10" ht="12.5" x14ac:dyDescent="0.25">
      <c r="B21" s="8">
        <v>5</v>
      </c>
      <c r="C21" s="9">
        <f>G20</f>
        <v>34164.844925305864</v>
      </c>
      <c r="D21" s="9">
        <f t="shared" ref="D21:D22" si="0">-PMT($C$4,$C$5-B20,C21,0,0)</f>
        <v>17403.381021345635</v>
      </c>
      <c r="E21" s="9">
        <f>D21-F21</f>
        <v>16976.320459779312</v>
      </c>
      <c r="F21" s="9">
        <f>$C$4*C21</f>
        <v>427.06056156632326</v>
      </c>
      <c r="G21" s="9">
        <f>C21-E21</f>
        <v>17188.524465526552</v>
      </c>
    </row>
    <row r="22" spans="2:10" ht="12.5" x14ac:dyDescent="0.25">
      <c r="B22" s="8">
        <v>6</v>
      </c>
      <c r="C22" s="9">
        <f>G21</f>
        <v>17188.524465526552</v>
      </c>
      <c r="D22" s="9">
        <f t="shared" si="0"/>
        <v>17403.381021345635</v>
      </c>
      <c r="E22" s="9">
        <f>D22-F22</f>
        <v>17188.524465526552</v>
      </c>
      <c r="F22" s="9">
        <f>$C$4*C22</f>
        <v>214.85655581908188</v>
      </c>
      <c r="G22" s="9">
        <f>C22-E22</f>
        <v>0</v>
      </c>
    </row>
    <row r="23" spans="2:10" ht="15.75" customHeight="1" x14ac:dyDescent="0.25">
      <c r="D23" s="33"/>
      <c r="E23" s="34"/>
      <c r="F23" s="27"/>
    </row>
    <row r="26" spans="2:10" ht="13" x14ac:dyDescent="0.3">
      <c r="B26" s="23" t="s">
        <v>14</v>
      </c>
      <c r="C26" s="20"/>
    </row>
    <row r="27" spans="2:10" ht="12.5" x14ac:dyDescent="0.25">
      <c r="B27" s="21" t="s">
        <v>15</v>
      </c>
      <c r="C27" s="22"/>
      <c r="D27" s="22"/>
      <c r="E27" s="22"/>
      <c r="F27" s="22"/>
      <c r="G27" s="22"/>
      <c r="H27" s="22"/>
      <c r="I27" s="22"/>
      <c r="J27" s="20"/>
    </row>
    <row r="28" spans="2:10" ht="12.5" x14ac:dyDescent="0.25">
      <c r="B28" s="1"/>
      <c r="C28" s="1"/>
      <c r="D28" s="1"/>
      <c r="E28" s="1"/>
      <c r="F28" s="1"/>
      <c r="G28" s="1"/>
    </row>
    <row r="29" spans="2:10" ht="12.5" x14ac:dyDescent="0.25">
      <c r="B29" s="1" t="s">
        <v>16</v>
      </c>
      <c r="C29" s="2">
        <v>100000</v>
      </c>
      <c r="D29" s="1"/>
      <c r="E29" s="1"/>
      <c r="F29" s="1"/>
      <c r="G29" s="1"/>
    </row>
    <row r="30" spans="2:10" ht="12.5" x14ac:dyDescent="0.25">
      <c r="B30" s="1" t="s">
        <v>17</v>
      </c>
      <c r="C30" s="3">
        <v>0.15</v>
      </c>
      <c r="D30" s="1"/>
      <c r="E30" s="1"/>
      <c r="F30" s="1"/>
      <c r="G30" s="1"/>
    </row>
    <row r="31" spans="2:10" ht="12.5" x14ac:dyDescent="0.25">
      <c r="B31" s="1" t="s">
        <v>3</v>
      </c>
      <c r="C31" s="4">
        <f>C30/12</f>
        <v>1.2499999999999999E-2</v>
      </c>
      <c r="D31" s="1"/>
      <c r="E31" s="1"/>
      <c r="F31" s="1"/>
      <c r="G31" s="1"/>
    </row>
    <row r="32" spans="2:10" ht="12.5" x14ac:dyDescent="0.25">
      <c r="B32" s="1"/>
      <c r="C32" s="1"/>
      <c r="D32" s="1"/>
      <c r="E32" s="1"/>
      <c r="F32" s="1"/>
      <c r="G32" s="1"/>
    </row>
    <row r="33" spans="2:7" ht="12.5" x14ac:dyDescent="0.25">
      <c r="B33" s="7" t="s">
        <v>18</v>
      </c>
      <c r="C33" s="7"/>
      <c r="D33" s="7"/>
      <c r="E33" s="7"/>
      <c r="F33" s="7"/>
      <c r="G33" s="1"/>
    </row>
    <row r="34" spans="2:7" ht="12.5" x14ac:dyDescent="0.25">
      <c r="B34" s="7"/>
      <c r="C34" s="7"/>
      <c r="D34" s="1"/>
      <c r="E34" s="1"/>
      <c r="F34" s="1"/>
      <c r="G34" s="1"/>
    </row>
    <row r="35" spans="2:7" ht="15.5" x14ac:dyDescent="0.35">
      <c r="B35" s="10" t="s">
        <v>19</v>
      </c>
      <c r="C35" s="11" t="s">
        <v>20</v>
      </c>
      <c r="D35" s="1"/>
      <c r="E35" s="1"/>
      <c r="F35" s="1"/>
      <c r="G35" s="1"/>
    </row>
    <row r="36" spans="2:7" ht="15.5" x14ac:dyDescent="0.35">
      <c r="B36" s="12">
        <v>1</v>
      </c>
      <c r="C36" s="13">
        <v>0.05</v>
      </c>
      <c r="D36" s="32">
        <f>C36*C29</f>
        <v>5000</v>
      </c>
      <c r="E36" s="28"/>
      <c r="F36" s="28"/>
      <c r="G36" s="1"/>
    </row>
    <row r="37" spans="2:7" ht="15.5" x14ac:dyDescent="0.35">
      <c r="B37" s="12">
        <v>2</v>
      </c>
      <c r="C37" s="13">
        <v>0.05</v>
      </c>
      <c r="D37" s="32">
        <f>(C37*$C$29)+(D36-E56)</f>
        <v>9611.2084382742141</v>
      </c>
      <c r="E37" s="28"/>
      <c r="F37" s="28"/>
      <c r="G37" s="1"/>
    </row>
    <row r="38" spans="2:7" ht="15.5" x14ac:dyDescent="0.35">
      <c r="B38" s="12">
        <v>3</v>
      </c>
      <c r="C38" s="13">
        <v>0.1</v>
      </c>
      <c r="D38" s="32">
        <f>(C38*$C$29)+(D37-E57)</f>
        <v>18790.715014767309</v>
      </c>
      <c r="E38" s="28"/>
      <c r="F38" s="28"/>
      <c r="G38" s="1"/>
    </row>
    <row r="39" spans="2:7" ht="15.5" x14ac:dyDescent="0.35">
      <c r="B39" s="12">
        <v>4</v>
      </c>
      <c r="C39" s="13">
        <v>0.02</v>
      </c>
      <c r="D39" s="32">
        <f t="shared" ref="D39:D47" si="1">(C39*$C$29)+(D38-E58)</f>
        <v>19014.934683754062</v>
      </c>
      <c r="E39" s="28"/>
      <c r="F39" s="28"/>
      <c r="G39" s="1"/>
    </row>
    <row r="40" spans="2:7" ht="15.5" x14ac:dyDescent="0.35">
      <c r="B40" s="12">
        <v>5</v>
      </c>
      <c r="C40" s="13">
        <v>0.05</v>
      </c>
      <c r="D40" s="32">
        <f t="shared" si="1"/>
        <v>22005.615989328409</v>
      </c>
      <c r="E40" s="28"/>
      <c r="F40" s="28"/>
      <c r="G40" s="1"/>
    </row>
    <row r="41" spans="2:7" ht="15.5" x14ac:dyDescent="0.35">
      <c r="B41" s="12">
        <v>6</v>
      </c>
      <c r="C41" s="13">
        <v>0.25</v>
      </c>
      <c r="D41" s="32">
        <f t="shared" si="1"/>
        <v>44373.015128961168</v>
      </c>
      <c r="E41" s="28"/>
      <c r="F41" s="28"/>
      <c r="G41" s="1"/>
    </row>
    <row r="42" spans="2:7" ht="15.5" x14ac:dyDescent="0.35">
      <c r="B42" s="12">
        <v>7</v>
      </c>
      <c r="C42" s="13">
        <v>0.02</v>
      </c>
      <c r="D42" s="32">
        <f t="shared" si="1"/>
        <v>40267.788735917813</v>
      </c>
      <c r="E42" s="28"/>
      <c r="F42" s="28"/>
      <c r="G42" s="1"/>
    </row>
    <row r="43" spans="2:7" ht="15.5" x14ac:dyDescent="0.35">
      <c r="B43" s="12">
        <v>8</v>
      </c>
      <c r="C43" s="13">
        <v>0.02</v>
      </c>
      <c r="D43" s="32">
        <f t="shared" si="1"/>
        <v>35763.179392534505</v>
      </c>
      <c r="E43" s="28"/>
      <c r="F43" s="28"/>
      <c r="G43" s="1"/>
    </row>
    <row r="44" spans="2:7" ht="15.5" x14ac:dyDescent="0.35">
      <c r="B44" s="12">
        <v>9</v>
      </c>
      <c r="C44" s="13">
        <v>0.15</v>
      </c>
      <c r="D44" s="32">
        <f t="shared" si="1"/>
        <v>43787.138215465289</v>
      </c>
      <c r="E44" s="28"/>
      <c r="F44" s="28"/>
      <c r="G44" s="1"/>
    </row>
    <row r="45" spans="2:7" ht="15.5" x14ac:dyDescent="0.35">
      <c r="B45" s="12">
        <v>10</v>
      </c>
      <c r="C45" s="13">
        <v>0.02</v>
      </c>
      <c r="D45" s="32">
        <f t="shared" si="1"/>
        <v>35043.481173475375</v>
      </c>
      <c r="E45" s="28"/>
      <c r="F45" s="28"/>
      <c r="G45" s="1"/>
    </row>
    <row r="46" spans="2:7" ht="15.5" x14ac:dyDescent="0.35">
      <c r="B46" s="12">
        <v>11</v>
      </c>
      <c r="C46" s="13">
        <v>0.02</v>
      </c>
      <c r="D46" s="32">
        <f t="shared" si="1"/>
        <v>25507.126072902232</v>
      </c>
      <c r="E46" s="28"/>
      <c r="F46" s="28"/>
      <c r="G46" s="1"/>
    </row>
    <row r="47" spans="2:7" ht="15.5" x14ac:dyDescent="0.35">
      <c r="B47" s="12">
        <v>12</v>
      </c>
      <c r="C47" s="13">
        <v>0.25</v>
      </c>
      <c r="D47" s="32">
        <f t="shared" si="1"/>
        <v>37832.777713696152</v>
      </c>
      <c r="E47" s="28"/>
      <c r="F47" s="28"/>
      <c r="G47" s="1"/>
    </row>
    <row r="48" spans="2:7" ht="12.5" x14ac:dyDescent="0.25">
      <c r="B48" s="1"/>
      <c r="C48" s="1"/>
      <c r="D48" s="28"/>
      <c r="E48" s="1"/>
      <c r="F48" s="1"/>
      <c r="G48" s="1"/>
    </row>
    <row r="49" spans="2:7" ht="12.5" x14ac:dyDescent="0.25">
      <c r="B49" s="7" t="s">
        <v>21</v>
      </c>
      <c r="C49" s="1"/>
      <c r="D49" s="1"/>
      <c r="E49" s="1"/>
      <c r="F49" s="1"/>
      <c r="G49" s="1"/>
    </row>
    <row r="50" spans="2:7" ht="12.5" x14ac:dyDescent="0.25">
      <c r="B50" s="1"/>
      <c r="C50" s="1"/>
      <c r="D50" s="1"/>
      <c r="E50" s="1"/>
      <c r="F50" s="1"/>
      <c r="G50" s="1"/>
    </row>
    <row r="51" spans="2:7" ht="14" x14ac:dyDescent="0.3">
      <c r="B51" s="5">
        <v>1</v>
      </c>
      <c r="C51" s="14" t="s">
        <v>22</v>
      </c>
      <c r="D51" s="7"/>
      <c r="E51" s="7"/>
      <c r="F51" s="1"/>
      <c r="G51" s="1"/>
    </row>
    <row r="52" spans="2:7" ht="12.5" x14ac:dyDescent="0.25">
      <c r="B52" s="5">
        <v>2</v>
      </c>
      <c r="C52" s="7" t="s">
        <v>23</v>
      </c>
      <c r="D52" s="1"/>
      <c r="E52" s="1"/>
      <c r="F52" s="1"/>
      <c r="G52" s="1"/>
    </row>
    <row r="53" spans="2:7" ht="12.5" x14ac:dyDescent="0.25">
      <c r="B53" s="5">
        <v>3</v>
      </c>
      <c r="C53" s="7" t="s">
        <v>24</v>
      </c>
      <c r="D53" s="1"/>
      <c r="E53" s="1"/>
      <c r="F53" s="1"/>
      <c r="G53" s="1"/>
    </row>
    <row r="54" spans="2:7" ht="12.5" x14ac:dyDescent="0.25">
      <c r="B54" s="7"/>
      <c r="C54" s="7"/>
      <c r="D54" s="7"/>
      <c r="E54" s="7"/>
      <c r="F54" s="7"/>
      <c r="G54" s="7"/>
    </row>
    <row r="55" spans="2:7" ht="12.5" x14ac:dyDescent="0.25">
      <c r="B55" s="8"/>
      <c r="C55" s="8" t="s">
        <v>9</v>
      </c>
      <c r="D55" s="8" t="s">
        <v>10</v>
      </c>
      <c r="E55" s="8" t="s">
        <v>11</v>
      </c>
      <c r="F55" s="8" t="s">
        <v>12</v>
      </c>
      <c r="G55" s="8" t="s">
        <v>13</v>
      </c>
    </row>
    <row r="56" spans="2:7" ht="12.5" x14ac:dyDescent="0.25">
      <c r="B56" s="8">
        <v>1</v>
      </c>
      <c r="C56" s="9">
        <v>100000</v>
      </c>
      <c r="D56" s="9">
        <f>-PMT($C$31,$B$67-B55,D36,0,0)</f>
        <v>451.29156172578467</v>
      </c>
      <c r="E56" s="9">
        <f>D56-F56</f>
        <v>388.79156172578467</v>
      </c>
      <c r="F56" s="9">
        <f>D36*$C$31</f>
        <v>62.499999999999993</v>
      </c>
      <c r="G56" s="9">
        <f>C56-E56</f>
        <v>99611.208438274218</v>
      </c>
    </row>
    <row r="57" spans="2:7" ht="12.5" x14ac:dyDescent="0.25">
      <c r="B57" s="8">
        <v>2</v>
      </c>
      <c r="C57" s="9">
        <f>G56</f>
        <v>99611.208438274218</v>
      </c>
      <c r="D57" s="9">
        <f>-PMT($C$31,$B$67-B56,D37,0,0)</f>
        <v>940.63352898533083</v>
      </c>
      <c r="E57" s="9">
        <f>D57-F57</f>
        <v>820.49342350690313</v>
      </c>
      <c r="F57" s="9">
        <f>D37*$C$31</f>
        <v>120.14010547842767</v>
      </c>
      <c r="G57" s="9">
        <f>C57-E57</f>
        <v>98790.715014767309</v>
      </c>
    </row>
    <row r="58" spans="2:7" ht="12.5" x14ac:dyDescent="0.25">
      <c r="B58" s="8">
        <v>3</v>
      </c>
      <c r="C58" s="9">
        <f>G57</f>
        <v>98790.715014767309</v>
      </c>
      <c r="D58" s="9">
        <f>-PMT($C$31,$B$67-B57,D38,0,0)</f>
        <v>2010.6642686978373</v>
      </c>
      <c r="E58" s="9">
        <f>D58-F58</f>
        <v>1775.780331013246</v>
      </c>
      <c r="F58" s="9">
        <f>D38*$C$31</f>
        <v>234.88393768459136</v>
      </c>
      <c r="G58" s="9">
        <f>C58-E58</f>
        <v>97014.934683754065</v>
      </c>
    </row>
    <row r="59" spans="2:7" ht="12.5" x14ac:dyDescent="0.25">
      <c r="B59" s="8">
        <v>4</v>
      </c>
      <c r="C59" s="9">
        <f t="shared" ref="C59:C67" si="2">G58</f>
        <v>97014.934683754065</v>
      </c>
      <c r="D59" s="9">
        <f t="shared" ref="D59:D67" si="3">-PMT($C$31,$B$67-B58,D39,0,0)</f>
        <v>2247.0053779725768</v>
      </c>
      <c r="E59" s="9">
        <f t="shared" ref="E59:E68" si="4">D59-F59</f>
        <v>2009.3186944256511</v>
      </c>
      <c r="F59" s="9">
        <f t="shared" ref="F59:F67" si="5">D39*$C$31</f>
        <v>237.68668354692576</v>
      </c>
      <c r="G59" s="9">
        <f t="shared" ref="G59:G67" si="6">C59-E59</f>
        <v>95005.61598932842</v>
      </c>
    </row>
    <row r="60" spans="2:7" ht="12.5" x14ac:dyDescent="0.25">
      <c r="B60" s="8">
        <v>5</v>
      </c>
      <c r="C60" s="9">
        <f t="shared" si="2"/>
        <v>95005.61598932842</v>
      </c>
      <c r="D60" s="9">
        <f t="shared" si="3"/>
        <v>2907.6710602338503</v>
      </c>
      <c r="E60" s="9">
        <f t="shared" si="4"/>
        <v>2632.6008603672453</v>
      </c>
      <c r="F60" s="9">
        <f t="shared" si="5"/>
        <v>275.07019986660509</v>
      </c>
      <c r="G60" s="9">
        <f t="shared" si="6"/>
        <v>92373.015128961182</v>
      </c>
    </row>
    <row r="61" spans="2:7" ht="12.5" x14ac:dyDescent="0.25">
      <c r="B61" s="8">
        <v>6</v>
      </c>
      <c r="C61" s="9">
        <f t="shared" si="2"/>
        <v>92373.015128961182</v>
      </c>
      <c r="D61" s="9">
        <f t="shared" si="3"/>
        <v>6659.8890821553659</v>
      </c>
      <c r="E61" s="9">
        <f t="shared" si="4"/>
        <v>6105.226393043351</v>
      </c>
      <c r="F61" s="9">
        <f t="shared" si="5"/>
        <v>554.6626891120145</v>
      </c>
      <c r="G61" s="9">
        <f t="shared" si="6"/>
        <v>86267.788735917828</v>
      </c>
    </row>
    <row r="62" spans="2:7" ht="12.5" x14ac:dyDescent="0.25">
      <c r="B62" s="8">
        <v>7</v>
      </c>
      <c r="C62" s="9">
        <f t="shared" si="2"/>
        <v>86267.788735917828</v>
      </c>
      <c r="D62" s="9">
        <f t="shared" si="3"/>
        <v>7007.9567025822789</v>
      </c>
      <c r="E62" s="9">
        <f t="shared" si="4"/>
        <v>6504.6093433833066</v>
      </c>
      <c r="F62" s="9">
        <f t="shared" si="5"/>
        <v>503.34735919897264</v>
      </c>
      <c r="G62" s="9">
        <f t="shared" si="6"/>
        <v>79763.179392534526</v>
      </c>
    </row>
    <row r="63" spans="2:7" ht="12.5" x14ac:dyDescent="0.25">
      <c r="B63" s="8">
        <v>8</v>
      </c>
      <c r="C63" s="9">
        <f t="shared" si="2"/>
        <v>79763.179392534526</v>
      </c>
      <c r="D63" s="9">
        <f t="shared" si="3"/>
        <v>7423.0809194758949</v>
      </c>
      <c r="E63" s="9">
        <f t="shared" si="4"/>
        <v>6976.0411770692135</v>
      </c>
      <c r="F63" s="9">
        <f t="shared" si="5"/>
        <v>447.03974240668128</v>
      </c>
      <c r="G63" s="9">
        <f t="shared" si="6"/>
        <v>72787.138215465311</v>
      </c>
    </row>
    <row r="64" spans="2:7" ht="12.5" x14ac:dyDescent="0.25">
      <c r="B64" s="8">
        <v>9</v>
      </c>
      <c r="C64" s="9">
        <f t="shared" si="2"/>
        <v>72787.138215465311</v>
      </c>
      <c r="D64" s="9">
        <f t="shared" si="3"/>
        <v>11290.996269683228</v>
      </c>
      <c r="E64" s="9">
        <f t="shared" si="4"/>
        <v>10743.657041989913</v>
      </c>
      <c r="F64" s="9">
        <f t="shared" si="5"/>
        <v>547.33922769331605</v>
      </c>
      <c r="G64" s="9">
        <f t="shared" si="6"/>
        <v>62043.481173475397</v>
      </c>
    </row>
    <row r="65" spans="1:14" ht="12.5" x14ac:dyDescent="0.25">
      <c r="B65" s="8">
        <v>10</v>
      </c>
      <c r="C65" s="9">
        <f t="shared" si="2"/>
        <v>62043.481173475397</v>
      </c>
      <c r="D65" s="9">
        <f t="shared" si="3"/>
        <v>11974.398615241582</v>
      </c>
      <c r="E65" s="9">
        <f t="shared" si="4"/>
        <v>11536.355100573141</v>
      </c>
      <c r="F65" s="9">
        <f t="shared" si="5"/>
        <v>438.04351466844213</v>
      </c>
      <c r="G65" s="9">
        <f t="shared" si="6"/>
        <v>50507.126072902254</v>
      </c>
    </row>
    <row r="66" spans="1:14" ht="12.5" x14ac:dyDescent="0.25">
      <c r="B66" s="8">
        <v>11</v>
      </c>
      <c r="C66" s="9">
        <f t="shared" si="2"/>
        <v>50507.126072902254</v>
      </c>
      <c r="D66" s="9">
        <f t="shared" si="3"/>
        <v>12993.187435117357</v>
      </c>
      <c r="E66" s="9">
        <f t="shared" si="4"/>
        <v>12674.34835920608</v>
      </c>
      <c r="F66" s="9">
        <f t="shared" si="5"/>
        <v>318.83907591127786</v>
      </c>
      <c r="G66" s="9">
        <f t="shared" si="6"/>
        <v>37832.777713696174</v>
      </c>
    </row>
    <row r="67" spans="1:14" ht="12.5" x14ac:dyDescent="0.25">
      <c r="B67" s="8">
        <v>12</v>
      </c>
      <c r="C67" s="9">
        <f t="shared" si="2"/>
        <v>37832.777713696174</v>
      </c>
      <c r="D67" s="31">
        <f t="shared" si="3"/>
        <v>38305.687435117361</v>
      </c>
      <c r="E67" s="31">
        <f t="shared" si="4"/>
        <v>37832.777713696159</v>
      </c>
      <c r="F67" s="31">
        <f t="shared" si="5"/>
        <v>472.90972142120188</v>
      </c>
      <c r="G67" s="9">
        <f t="shared" si="6"/>
        <v>0</v>
      </c>
    </row>
    <row r="68" spans="1:14" ht="15.75" customHeight="1" x14ac:dyDescent="0.25">
      <c r="D68" s="29"/>
      <c r="E68" s="30"/>
      <c r="F68" s="29"/>
    </row>
    <row r="70" spans="1:14" ht="13" x14ac:dyDescent="0.3">
      <c r="A70" s="1"/>
      <c r="B70" s="24" t="s">
        <v>25</v>
      </c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2.5" x14ac:dyDescent="0.25">
      <c r="A72" s="1"/>
      <c r="B72" s="7" t="s">
        <v>15</v>
      </c>
      <c r="C72" s="7"/>
      <c r="D72" s="7"/>
      <c r="E72" s="7"/>
      <c r="F72" s="7"/>
      <c r="G72" s="1"/>
      <c r="H72" s="1"/>
      <c r="I72" s="1"/>
      <c r="J72" s="1"/>
      <c r="K72" s="1"/>
      <c r="L72" s="1"/>
      <c r="M72" s="1"/>
      <c r="N72" s="1"/>
    </row>
    <row r="73" spans="1:14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2.5" x14ac:dyDescent="0.25">
      <c r="A74" s="1"/>
      <c r="B74" s="1" t="s">
        <v>16</v>
      </c>
      <c r="C74" s="2">
        <v>100000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2.5" x14ac:dyDescent="0.25">
      <c r="A75" s="1"/>
      <c r="B75" s="1" t="s">
        <v>17</v>
      </c>
      <c r="C75" s="3">
        <v>0.15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5" x14ac:dyDescent="0.25">
      <c r="A76" s="1"/>
      <c r="B76" s="1" t="s">
        <v>3</v>
      </c>
      <c r="C76" s="4">
        <f>C75/12</f>
        <v>1.2499999999999999E-2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5" x14ac:dyDescent="0.25">
      <c r="A78" s="1"/>
      <c r="B78" s="7" t="s">
        <v>18</v>
      </c>
      <c r="C78" s="7"/>
      <c r="D78" s="7"/>
      <c r="E78" s="7"/>
      <c r="F78" s="7"/>
      <c r="G78" s="1"/>
      <c r="H78" s="1"/>
      <c r="I78" s="1"/>
      <c r="J78" s="1"/>
      <c r="K78" s="1"/>
      <c r="L78" s="1"/>
      <c r="M78" s="1"/>
      <c r="N78" s="1"/>
    </row>
    <row r="79" spans="1:14" ht="12.5" x14ac:dyDescent="0.25">
      <c r="A79" s="1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5" x14ac:dyDescent="0.35">
      <c r="A80" s="1"/>
      <c r="B80" s="10" t="s">
        <v>19</v>
      </c>
      <c r="C80" s="11" t="s">
        <v>20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5" x14ac:dyDescent="0.35">
      <c r="A81" s="1"/>
      <c r="B81" s="12">
        <v>1</v>
      </c>
      <c r="C81" s="13">
        <v>0.05</v>
      </c>
      <c r="D81" s="36">
        <f>C81*$C$74</f>
        <v>5000</v>
      </c>
      <c r="E81" s="36">
        <f>-PMT($C$76,$B$92-B81+1,D81,0,0)</f>
        <v>451.29156172578467</v>
      </c>
      <c r="F81" s="37">
        <f>D81-(E81-F109)</f>
        <v>4611.208438274215</v>
      </c>
      <c r="G81" s="1"/>
      <c r="H81" s="1"/>
      <c r="I81" s="1"/>
      <c r="J81" s="1"/>
      <c r="K81" s="1"/>
      <c r="L81" s="1"/>
      <c r="M81" s="1"/>
      <c r="N81" s="1"/>
    </row>
    <row r="82" spans="1:14" ht="15.5" x14ac:dyDescent="0.35">
      <c r="A82" s="1"/>
      <c r="B82" s="12">
        <v>2</v>
      </c>
      <c r="C82" s="13">
        <v>0.05</v>
      </c>
      <c r="D82" s="36">
        <f t="shared" ref="D82:D92" si="7">C82*$C$74</f>
        <v>5000</v>
      </c>
      <c r="E82" s="36">
        <f t="shared" ref="E82:E92" si="8">-PMT($C$76,$B$92-B82+1,D82,0,0)</f>
        <v>489.34196725954604</v>
      </c>
      <c r="F82" s="37">
        <f t="shared" ref="F82:F92" si="9">D82-(E82-F110)</f>
        <v>4573.1580327404536</v>
      </c>
      <c r="G82" s="1"/>
      <c r="H82" s="1"/>
      <c r="I82" s="1"/>
      <c r="J82" s="1"/>
      <c r="K82" s="1"/>
      <c r="L82" s="1"/>
      <c r="M82" s="1"/>
      <c r="N82" s="1"/>
    </row>
    <row r="83" spans="1:14" ht="15.5" x14ac:dyDescent="0.35">
      <c r="A83" s="1"/>
      <c r="B83" s="12">
        <v>3</v>
      </c>
      <c r="C83" s="13">
        <v>0.1</v>
      </c>
      <c r="D83" s="36">
        <f t="shared" si="7"/>
        <v>10000</v>
      </c>
      <c r="E83" s="36">
        <f t="shared" si="8"/>
        <v>1070.0307397125071</v>
      </c>
      <c r="F83" s="37">
        <f t="shared" si="9"/>
        <v>9054.9692602874929</v>
      </c>
      <c r="G83" s="1"/>
      <c r="H83" s="1"/>
      <c r="I83" s="1"/>
      <c r="J83" s="1"/>
      <c r="K83" s="1"/>
      <c r="L83" s="1"/>
      <c r="M83" s="1"/>
      <c r="N83" s="1"/>
    </row>
    <row r="84" spans="1:14" ht="15.5" x14ac:dyDescent="0.35">
      <c r="A84" s="1"/>
      <c r="B84" s="12">
        <v>4</v>
      </c>
      <c r="C84" s="13">
        <v>0.02</v>
      </c>
      <c r="D84" s="36">
        <f t="shared" si="7"/>
        <v>2000</v>
      </c>
      <c r="E84" s="36">
        <f t="shared" si="8"/>
        <v>236.34110927473955</v>
      </c>
      <c r="F84" s="37">
        <f t="shared" si="9"/>
        <v>1788.6588907252603</v>
      </c>
      <c r="G84" s="1"/>
      <c r="H84" s="1"/>
      <c r="I84" s="1"/>
      <c r="J84" s="1"/>
      <c r="K84" s="1"/>
      <c r="L84" s="1"/>
      <c r="M84" s="1"/>
      <c r="N84" s="1"/>
    </row>
    <row r="85" spans="1:14" ht="15.5" x14ac:dyDescent="0.35">
      <c r="A85" s="1"/>
      <c r="B85" s="12">
        <v>5</v>
      </c>
      <c r="C85" s="13">
        <v>0.05</v>
      </c>
      <c r="D85" s="36">
        <f t="shared" si="7"/>
        <v>5000</v>
      </c>
      <c r="E85" s="36">
        <f t="shared" si="8"/>
        <v>660.6656822612739</v>
      </c>
      <c r="F85" s="37">
        <f t="shared" si="9"/>
        <v>4401.834317738726</v>
      </c>
      <c r="G85" s="1"/>
      <c r="H85" s="1"/>
      <c r="I85" s="1"/>
      <c r="J85" s="1"/>
      <c r="K85" s="1"/>
      <c r="L85" s="1"/>
      <c r="M85" s="1"/>
      <c r="N85" s="1"/>
    </row>
    <row r="86" spans="1:14" ht="15.5" x14ac:dyDescent="0.35">
      <c r="A86" s="1"/>
      <c r="B86" s="12">
        <v>6</v>
      </c>
      <c r="C86" s="13">
        <v>0.25</v>
      </c>
      <c r="D86" s="36">
        <f t="shared" si="7"/>
        <v>25000</v>
      </c>
      <c r="E86" s="36">
        <f t="shared" si="8"/>
        <v>3752.2180219215156</v>
      </c>
      <c r="F86" s="37">
        <f t="shared" si="9"/>
        <v>21560.281978078485</v>
      </c>
      <c r="G86" s="1"/>
      <c r="H86" s="1"/>
      <c r="I86" s="1"/>
      <c r="J86" s="1"/>
      <c r="K86" s="1"/>
      <c r="L86" s="1"/>
      <c r="M86" s="1"/>
      <c r="N86" s="1"/>
    </row>
    <row r="87" spans="1:14" ht="15.5" x14ac:dyDescent="0.35">
      <c r="A87" s="1"/>
      <c r="B87" s="12">
        <v>7</v>
      </c>
      <c r="C87" s="13">
        <v>0.02</v>
      </c>
      <c r="D87" s="36">
        <f t="shared" si="7"/>
        <v>2000</v>
      </c>
      <c r="E87" s="36">
        <f t="shared" si="8"/>
        <v>348.06762042691281</v>
      </c>
      <c r="F87" s="37">
        <f t="shared" si="9"/>
        <v>1676.9323795730872</v>
      </c>
      <c r="G87" s="1"/>
      <c r="H87" s="1"/>
      <c r="I87" s="1"/>
      <c r="J87" s="1"/>
      <c r="K87" s="1"/>
      <c r="L87" s="1"/>
      <c r="M87" s="1"/>
      <c r="N87" s="1"/>
    </row>
    <row r="88" spans="1:14" ht="15.5" x14ac:dyDescent="0.35">
      <c r="A88" s="1"/>
      <c r="B88" s="12">
        <v>8</v>
      </c>
      <c r="C88" s="13">
        <v>0.02</v>
      </c>
      <c r="D88" s="36">
        <f t="shared" si="7"/>
        <v>2000</v>
      </c>
      <c r="E88" s="36">
        <f t="shared" si="8"/>
        <v>415.12421689361594</v>
      </c>
      <c r="F88" s="37">
        <f t="shared" si="9"/>
        <v>1609.875783106384</v>
      </c>
      <c r="G88" s="1"/>
      <c r="H88" s="1"/>
      <c r="I88" s="1"/>
      <c r="J88" s="1"/>
      <c r="K88" s="1"/>
      <c r="L88" s="1"/>
      <c r="M88" s="1"/>
      <c r="N88" s="1"/>
    </row>
    <row r="89" spans="1:14" ht="15.5" x14ac:dyDescent="0.35">
      <c r="A89" s="1"/>
      <c r="B89" s="12">
        <v>9</v>
      </c>
      <c r="C89" s="13">
        <v>0.15</v>
      </c>
      <c r="D89" s="36">
        <f t="shared" si="7"/>
        <v>15000</v>
      </c>
      <c r="E89" s="36">
        <f t="shared" si="8"/>
        <v>3867.9153502073355</v>
      </c>
      <c r="F89" s="37">
        <f t="shared" si="9"/>
        <v>11319.584649792665</v>
      </c>
      <c r="G89" s="1"/>
      <c r="H89" s="1"/>
      <c r="I89" s="1"/>
      <c r="J89" s="1"/>
      <c r="K89" s="1"/>
      <c r="L89" s="1"/>
      <c r="M89" s="1"/>
      <c r="N89" s="1"/>
    </row>
    <row r="90" spans="1:14" ht="15.5" x14ac:dyDescent="0.35">
      <c r="A90" s="1"/>
      <c r="B90" s="12">
        <v>10</v>
      </c>
      <c r="C90" s="13">
        <v>0.02</v>
      </c>
      <c r="D90" s="36">
        <f t="shared" si="7"/>
        <v>2000</v>
      </c>
      <c r="E90" s="36">
        <f t="shared" si="8"/>
        <v>683.40234555835605</v>
      </c>
      <c r="F90" s="37">
        <f t="shared" si="9"/>
        <v>1341.597654441644</v>
      </c>
      <c r="G90" s="1"/>
      <c r="H90" s="1"/>
      <c r="I90" s="1"/>
      <c r="J90" s="1"/>
      <c r="K90" s="1"/>
      <c r="L90" s="1"/>
      <c r="M90" s="1"/>
      <c r="N90" s="1"/>
    </row>
    <row r="91" spans="1:14" ht="15.5" x14ac:dyDescent="0.35">
      <c r="A91" s="1"/>
      <c r="B91" s="12">
        <v>11</v>
      </c>
      <c r="C91" s="13">
        <v>0.02</v>
      </c>
      <c r="D91" s="36">
        <f t="shared" si="7"/>
        <v>2000</v>
      </c>
      <c r="E91" s="36">
        <f t="shared" si="8"/>
        <v>1018.7888198757765</v>
      </c>
      <c r="F91" s="37">
        <f t="shared" si="9"/>
        <v>1006.2111801242235</v>
      </c>
      <c r="G91" s="1"/>
      <c r="H91" s="1"/>
      <c r="I91" s="1"/>
      <c r="J91" s="1"/>
      <c r="K91" s="1"/>
      <c r="L91" s="1"/>
      <c r="M91" s="1"/>
      <c r="N91" s="1"/>
    </row>
    <row r="92" spans="1:14" ht="15.5" x14ac:dyDescent="0.35">
      <c r="A92" s="1"/>
      <c r="B92" s="12">
        <v>12</v>
      </c>
      <c r="C92" s="13">
        <v>0.25</v>
      </c>
      <c r="D92" s="36">
        <f t="shared" si="7"/>
        <v>25000</v>
      </c>
      <c r="E92" s="36">
        <f t="shared" si="8"/>
        <v>25312.500000000004</v>
      </c>
      <c r="F92" s="37">
        <f t="shared" si="9"/>
        <v>0</v>
      </c>
      <c r="G92" s="1"/>
      <c r="H92" s="1"/>
      <c r="I92" s="1"/>
      <c r="J92" s="1"/>
      <c r="K92" s="1"/>
      <c r="L92" s="1"/>
      <c r="M92" s="1"/>
      <c r="N92" s="1"/>
    </row>
    <row r="93" spans="1:14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5" x14ac:dyDescent="0.25">
      <c r="A94" s="1"/>
      <c r="B94" s="7" t="s">
        <v>30</v>
      </c>
      <c r="C94" s="7"/>
      <c r="D94" s="7"/>
      <c r="E94" s="7"/>
      <c r="F94" s="7"/>
      <c r="G94" s="1"/>
      <c r="H94" s="1"/>
      <c r="I94" s="1"/>
      <c r="J94" s="1"/>
      <c r="K94" s="1"/>
      <c r="L94" s="1"/>
      <c r="M94" s="1"/>
      <c r="N94" s="1"/>
    </row>
    <row r="95" spans="1:14" ht="12.5" x14ac:dyDescent="0.25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ht="15.5" x14ac:dyDescent="0.35">
      <c r="A96" s="1"/>
      <c r="B96" s="7"/>
      <c r="C96" s="15">
        <v>1</v>
      </c>
      <c r="D96" s="15">
        <v>2</v>
      </c>
      <c r="E96" s="15">
        <v>3</v>
      </c>
      <c r="F96" s="15">
        <v>4</v>
      </c>
      <c r="G96" s="15">
        <v>5</v>
      </c>
      <c r="H96" s="15">
        <v>6</v>
      </c>
      <c r="I96" s="15">
        <v>7</v>
      </c>
      <c r="J96" s="15">
        <v>8</v>
      </c>
      <c r="K96" s="15">
        <v>9</v>
      </c>
      <c r="L96" s="15">
        <v>10</v>
      </c>
      <c r="M96" s="15">
        <v>11</v>
      </c>
      <c r="N96" s="15">
        <v>12</v>
      </c>
    </row>
    <row r="97" spans="1:14" ht="12.5" x14ac:dyDescent="0.25">
      <c r="A97" s="1"/>
      <c r="B97" s="16" t="s">
        <v>26</v>
      </c>
      <c r="C97" s="17">
        <v>4.4448862154941211E-2</v>
      </c>
      <c r="D97" s="17">
        <v>2.5833607968700323E-2</v>
      </c>
      <c r="E97" s="17">
        <v>2.4742112642400161E-2</v>
      </c>
      <c r="F97" s="17">
        <v>2.3535000857106289E-2</v>
      </c>
      <c r="G97" s="17">
        <v>2.3176266262954996E-2</v>
      </c>
      <c r="H97" s="17">
        <v>2.3599345941681865E-2</v>
      </c>
      <c r="I97" s="17">
        <v>2.1708981787363225E-2</v>
      </c>
      <c r="J97" s="17">
        <v>2.2229774502654096E-2</v>
      </c>
      <c r="K97" s="17">
        <v>2.2613533055999068E-2</v>
      </c>
      <c r="L97" s="17">
        <v>2.1727774104841845E-2</v>
      </c>
      <c r="M97" s="17">
        <v>2.3337873273028241E-2</v>
      </c>
      <c r="N97" s="17">
        <v>2.7231722606209371E-2</v>
      </c>
    </row>
    <row r="98" spans="1:14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2.5" x14ac:dyDescent="0.25">
      <c r="A99" s="25" t="s">
        <v>27</v>
      </c>
      <c r="B99" s="7" t="s">
        <v>28</v>
      </c>
      <c r="C99" s="7"/>
      <c r="D99" s="7"/>
      <c r="E99" s="7"/>
      <c r="F99" s="7"/>
      <c r="G99" s="1"/>
      <c r="H99" s="1"/>
      <c r="I99" s="1"/>
      <c r="J99" s="1"/>
      <c r="K99" s="1"/>
      <c r="L99" s="1"/>
      <c r="M99" s="1"/>
      <c r="N99" s="1"/>
    </row>
    <row r="100" spans="1:14" ht="29.25" customHeight="1" x14ac:dyDescent="0.25">
      <c r="A100" s="26"/>
      <c r="B100" s="7" t="s">
        <v>29</v>
      </c>
      <c r="C100" s="7"/>
      <c r="D100" s="7"/>
      <c r="E100" s="7"/>
      <c r="F100" s="7"/>
      <c r="G100" s="1"/>
      <c r="H100" s="1"/>
      <c r="I100" s="1"/>
      <c r="J100" s="1"/>
      <c r="K100" s="1"/>
      <c r="L100" s="1"/>
      <c r="M100" s="1"/>
      <c r="N100" s="1"/>
    </row>
    <row r="101" spans="1:14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5" x14ac:dyDescent="0.25">
      <c r="A102" s="1"/>
      <c r="B102" s="7" t="s">
        <v>21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4" x14ac:dyDescent="0.3">
      <c r="A104" s="1"/>
      <c r="B104" s="5">
        <v>1</v>
      </c>
      <c r="C104" s="14" t="s">
        <v>22</v>
      </c>
      <c r="D104" s="7"/>
      <c r="E104" s="7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5" x14ac:dyDescent="0.25">
      <c r="A105" s="1"/>
      <c r="B105" s="5">
        <v>2</v>
      </c>
      <c r="C105" s="7" t="s">
        <v>23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5" x14ac:dyDescent="0.25">
      <c r="A106" s="1"/>
      <c r="B106" s="5">
        <v>3</v>
      </c>
      <c r="C106" s="7" t="s">
        <v>24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5" x14ac:dyDescent="0.25">
      <c r="A107" s="1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  <c r="N107" s="1"/>
    </row>
    <row r="108" spans="1:14" ht="25" x14ac:dyDescent="0.25">
      <c r="A108" s="7"/>
      <c r="B108" s="19" t="s">
        <v>9</v>
      </c>
      <c r="C108" s="20"/>
      <c r="D108" s="18" t="s">
        <v>10</v>
      </c>
      <c r="E108" s="8" t="s">
        <v>11</v>
      </c>
      <c r="F108" s="8" t="s">
        <v>12</v>
      </c>
      <c r="G108" s="8" t="s">
        <v>13</v>
      </c>
      <c r="H108" s="1"/>
      <c r="I108" s="1"/>
      <c r="J108" s="1"/>
      <c r="K108" s="1"/>
      <c r="L108" s="1"/>
      <c r="M108" s="1"/>
      <c r="N108" s="1"/>
    </row>
    <row r="109" spans="1:14" ht="12.5" x14ac:dyDescent="0.25">
      <c r="A109" s="7"/>
      <c r="B109" s="8">
        <v>1</v>
      </c>
      <c r="C109" s="9">
        <v>100000</v>
      </c>
      <c r="D109" s="9">
        <f>(-PMT($C$76,$B$120-B109+1,D81,0,0))+(F81*(1+(HLOOKUP(B81,$C$96:$N$97,2,TRUE))))</f>
        <v>5267.462968240553</v>
      </c>
      <c r="E109" s="9">
        <f>D81</f>
        <v>5000</v>
      </c>
      <c r="F109" s="9">
        <f>E109*$C$76</f>
        <v>62.499999999999993</v>
      </c>
      <c r="G109" s="35">
        <f>C109-D81</f>
        <v>95000</v>
      </c>
      <c r="H109" s="1"/>
      <c r="I109" s="1"/>
      <c r="J109" s="1"/>
      <c r="K109" s="1"/>
      <c r="L109" s="1"/>
      <c r="M109" s="1"/>
      <c r="N109" s="1"/>
    </row>
    <row r="110" spans="1:14" ht="12.5" x14ac:dyDescent="0.25">
      <c r="A110" s="7"/>
      <c r="B110" s="8">
        <v>2</v>
      </c>
      <c r="C110" s="9">
        <f>G109</f>
        <v>95000</v>
      </c>
      <c r="D110" s="9">
        <f t="shared" ref="D110:D120" si="10">(-PMT($C$76,$B$120-B110+1,D82,0,0))+(F82*(1+(HLOOKUP(B82,$C$96:$N$97,2,TRUE))))</f>
        <v>5180.6411717967294</v>
      </c>
      <c r="E110" s="9">
        <f t="shared" ref="E110:E120" si="11">D82</f>
        <v>5000</v>
      </c>
      <c r="F110" s="9">
        <f t="shared" ref="F110:F120" si="12">E110*$C$76</f>
        <v>62.499999999999993</v>
      </c>
      <c r="G110" s="35">
        <f t="shared" ref="G110:G120" si="13">C110-D82</f>
        <v>90000</v>
      </c>
      <c r="H110" s="1"/>
      <c r="I110" s="1"/>
      <c r="J110" s="1"/>
      <c r="K110" s="1"/>
      <c r="L110" s="1"/>
      <c r="M110" s="1"/>
      <c r="N110" s="1"/>
    </row>
    <row r="111" spans="1:14" ht="12.5" x14ac:dyDescent="0.25">
      <c r="A111" s="7"/>
      <c r="B111" s="8">
        <v>3</v>
      </c>
      <c r="C111" s="9">
        <f t="shared" ref="C111:C120" si="14">G110</f>
        <v>90000</v>
      </c>
      <c r="D111" s="9">
        <f t="shared" si="10"/>
        <v>10349.039069411503</v>
      </c>
      <c r="E111" s="9">
        <f t="shared" si="11"/>
        <v>10000</v>
      </c>
      <c r="F111" s="9">
        <f t="shared" si="12"/>
        <v>124.99999999999999</v>
      </c>
      <c r="G111" s="35">
        <f t="shared" si="13"/>
        <v>80000</v>
      </c>
      <c r="H111" s="1"/>
      <c r="I111" s="1"/>
      <c r="J111" s="1"/>
      <c r="K111" s="1"/>
      <c r="L111" s="1"/>
      <c r="M111" s="1"/>
      <c r="N111" s="1"/>
    </row>
    <row r="112" spans="1:14" ht="12.5" x14ac:dyDescent="0.25">
      <c r="A112" s="7"/>
      <c r="B112" s="8">
        <v>4</v>
      </c>
      <c r="C112" s="9">
        <f t="shared" si="14"/>
        <v>80000</v>
      </c>
      <c r="D112" s="9">
        <f t="shared" si="10"/>
        <v>2067.0960885262898</v>
      </c>
      <c r="E112" s="9">
        <f t="shared" si="11"/>
        <v>2000</v>
      </c>
      <c r="F112" s="9">
        <f t="shared" si="12"/>
        <v>24.999999999999996</v>
      </c>
      <c r="G112" s="35">
        <f t="shared" si="13"/>
        <v>78000</v>
      </c>
      <c r="H112" s="1"/>
      <c r="I112" s="1"/>
      <c r="J112" s="1"/>
      <c r="K112" s="1"/>
      <c r="L112" s="1"/>
      <c r="M112" s="1"/>
      <c r="N112" s="1"/>
    </row>
    <row r="113" spans="1:14" ht="12.5" x14ac:dyDescent="0.25">
      <c r="A113" s="7"/>
      <c r="B113" s="8">
        <v>5</v>
      </c>
      <c r="C113" s="9">
        <f t="shared" si="14"/>
        <v>78000</v>
      </c>
      <c r="D113" s="9">
        <f t="shared" si="10"/>
        <v>5164.5180841933261</v>
      </c>
      <c r="E113" s="9">
        <f t="shared" si="11"/>
        <v>5000</v>
      </c>
      <c r="F113" s="9">
        <f t="shared" si="12"/>
        <v>62.499999999999993</v>
      </c>
      <c r="G113" s="35">
        <f t="shared" si="13"/>
        <v>73000</v>
      </c>
      <c r="H113" s="1"/>
      <c r="I113" s="1"/>
      <c r="J113" s="1"/>
      <c r="K113" s="1"/>
      <c r="L113" s="1"/>
      <c r="M113" s="1"/>
      <c r="N113" s="1"/>
    </row>
    <row r="114" spans="1:14" ht="12.5" x14ac:dyDescent="0.25">
      <c r="A114" s="7"/>
      <c r="B114" s="8">
        <v>6</v>
      </c>
      <c r="C114" s="9">
        <f t="shared" si="14"/>
        <v>73000</v>
      </c>
      <c r="D114" s="9">
        <f t="shared" si="10"/>
        <v>25821.308553000883</v>
      </c>
      <c r="E114" s="9">
        <f t="shared" si="11"/>
        <v>25000</v>
      </c>
      <c r="F114" s="9">
        <f t="shared" si="12"/>
        <v>312.5</v>
      </c>
      <c r="G114" s="35">
        <f t="shared" si="13"/>
        <v>48000</v>
      </c>
      <c r="H114" s="1"/>
      <c r="I114" s="1"/>
      <c r="J114" s="1"/>
      <c r="K114" s="1"/>
      <c r="L114" s="1"/>
      <c r="M114" s="1"/>
      <c r="N114" s="1"/>
    </row>
    <row r="115" spans="1:14" ht="12.5" x14ac:dyDescent="0.25">
      <c r="A115" s="7"/>
      <c r="B115" s="8">
        <v>7</v>
      </c>
      <c r="C115" s="9">
        <f t="shared" si="14"/>
        <v>48000</v>
      </c>
      <c r="D115" s="9">
        <f t="shared" si="10"/>
        <v>2061.4044944867919</v>
      </c>
      <c r="E115" s="9">
        <f t="shared" si="11"/>
        <v>2000</v>
      </c>
      <c r="F115" s="9">
        <f t="shared" si="12"/>
        <v>24.999999999999996</v>
      </c>
      <c r="G115" s="35">
        <f t="shared" si="13"/>
        <v>46000</v>
      </c>
      <c r="H115" s="1"/>
      <c r="I115" s="1"/>
      <c r="J115" s="1"/>
      <c r="K115" s="1"/>
      <c r="L115" s="1"/>
      <c r="M115" s="1"/>
      <c r="N115" s="1"/>
    </row>
    <row r="116" spans="1:14" ht="12.5" x14ac:dyDescent="0.25">
      <c r="A116" s="7"/>
      <c r="B116" s="8">
        <v>8</v>
      </c>
      <c r="C116" s="9">
        <f t="shared" si="14"/>
        <v>46000</v>
      </c>
      <c r="D116" s="9">
        <f t="shared" si="10"/>
        <v>2060.7871756357385</v>
      </c>
      <c r="E116" s="9">
        <f t="shared" si="11"/>
        <v>2000</v>
      </c>
      <c r="F116" s="9">
        <f t="shared" si="12"/>
        <v>24.999999999999996</v>
      </c>
      <c r="G116" s="35">
        <f t="shared" si="13"/>
        <v>44000</v>
      </c>
      <c r="H116" s="1"/>
      <c r="I116" s="1"/>
      <c r="J116" s="1"/>
      <c r="K116" s="1"/>
      <c r="L116" s="1"/>
      <c r="M116" s="1"/>
      <c r="N116" s="1"/>
    </row>
    <row r="117" spans="1:14" ht="12.5" x14ac:dyDescent="0.25">
      <c r="A117" s="7"/>
      <c r="B117" s="8">
        <v>9</v>
      </c>
      <c r="C117" s="9">
        <f t="shared" si="14"/>
        <v>44000</v>
      </c>
      <c r="D117" s="9">
        <f t="shared" si="10"/>
        <v>15443.475801658267</v>
      </c>
      <c r="E117" s="9">
        <f t="shared" si="11"/>
        <v>15000</v>
      </c>
      <c r="F117" s="9">
        <f t="shared" si="12"/>
        <v>187.49999999999997</v>
      </c>
      <c r="G117" s="35">
        <f t="shared" si="13"/>
        <v>29000</v>
      </c>
      <c r="H117" s="1"/>
      <c r="I117" s="1"/>
      <c r="J117" s="1"/>
      <c r="K117" s="1"/>
      <c r="L117" s="1"/>
      <c r="M117" s="1"/>
      <c r="N117" s="1"/>
    </row>
    <row r="118" spans="1:14" ht="12.5" x14ac:dyDescent="0.25">
      <c r="A118" s="7"/>
      <c r="B118" s="8">
        <v>10</v>
      </c>
      <c r="C118" s="9">
        <f t="shared" si="14"/>
        <v>29000</v>
      </c>
      <c r="D118" s="9">
        <f t="shared" si="10"/>
        <v>2054.1499307752938</v>
      </c>
      <c r="E118" s="9">
        <f t="shared" si="11"/>
        <v>2000</v>
      </c>
      <c r="F118" s="9">
        <f t="shared" si="12"/>
        <v>24.999999999999996</v>
      </c>
      <c r="G118" s="35">
        <f t="shared" si="13"/>
        <v>27000</v>
      </c>
      <c r="H118" s="1"/>
      <c r="I118" s="1"/>
      <c r="J118" s="1"/>
      <c r="K118" s="1"/>
      <c r="L118" s="1"/>
      <c r="M118" s="1"/>
      <c r="N118" s="1"/>
    </row>
    <row r="119" spans="1:14" ht="12.5" x14ac:dyDescent="0.25">
      <c r="A119" s="7"/>
      <c r="B119" s="8">
        <v>11</v>
      </c>
      <c r="C119" s="9">
        <f t="shared" si="14"/>
        <v>27000</v>
      </c>
      <c r="D119" s="9">
        <f t="shared" si="10"/>
        <v>2048.4828290076434</v>
      </c>
      <c r="E119" s="9">
        <f t="shared" si="11"/>
        <v>2000</v>
      </c>
      <c r="F119" s="9">
        <f t="shared" si="12"/>
        <v>24.999999999999996</v>
      </c>
      <c r="G119" s="35">
        <f t="shared" si="13"/>
        <v>25000</v>
      </c>
      <c r="H119" s="1"/>
      <c r="I119" s="1"/>
      <c r="J119" s="1"/>
      <c r="K119" s="1"/>
      <c r="L119" s="1"/>
      <c r="M119" s="1"/>
      <c r="N119" s="1"/>
    </row>
    <row r="120" spans="1:14" ht="12.5" x14ac:dyDescent="0.25">
      <c r="A120" s="7"/>
      <c r="B120" s="8">
        <v>12</v>
      </c>
      <c r="C120" s="9">
        <f t="shared" si="14"/>
        <v>25000</v>
      </c>
      <c r="D120" s="9">
        <f t="shared" si="10"/>
        <v>25312.500000000004</v>
      </c>
      <c r="E120" s="9">
        <f t="shared" si="11"/>
        <v>25000</v>
      </c>
      <c r="F120" s="9">
        <f t="shared" si="12"/>
        <v>312.5</v>
      </c>
      <c r="G120" s="35">
        <f t="shared" si="13"/>
        <v>0</v>
      </c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D121" s="27"/>
      <c r="E121" s="27"/>
      <c r="F121" s="27"/>
    </row>
  </sheetData>
  <mergeCells count="7">
    <mergeCell ref="B108:C108"/>
    <mergeCell ref="A7:G7"/>
    <mergeCell ref="B1:C1"/>
    <mergeCell ref="B26:C26"/>
    <mergeCell ref="B27:J27"/>
    <mergeCell ref="B70:C70"/>
    <mergeCell ref="A99:A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Analyst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Sarbartha Ray</dc:creator>
  <cp:lastModifiedBy>Sarbartha Ray</cp:lastModifiedBy>
  <dcterms:created xsi:type="dcterms:W3CDTF">2023-06-30T17:53:31Z</dcterms:created>
  <dcterms:modified xsi:type="dcterms:W3CDTF">2023-07-01T19:45:57Z</dcterms:modified>
</cp:coreProperties>
</file>