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E506720-EE59-4D7C-B4E4-3F8F20570786}" xr6:coauthVersionLast="47" xr6:coauthVersionMax="47" xr10:uidLastSave="{00000000-0000-0000-0000-000000000000}"/>
  <bookViews>
    <workbookView xWindow="-108" yWindow="-108" windowWidth="23256" windowHeight="12576" xr2:uid="{EF33B165-C634-443D-BFF4-65A04ADE8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K33" i="1"/>
  <c r="E31" i="1"/>
  <c r="E33" i="1" s="1"/>
  <c r="F31" i="1"/>
  <c r="F33" i="1" s="1"/>
  <c r="G31" i="1"/>
  <c r="G33" i="1" s="1"/>
  <c r="H31" i="1"/>
  <c r="H33" i="1" s="1"/>
  <c r="I31" i="1"/>
  <c r="J31" i="1"/>
  <c r="J33" i="1" s="1"/>
  <c r="K31" i="1"/>
  <c r="L31" i="1"/>
  <c r="L33" i="1" s="1"/>
  <c r="M31" i="1"/>
  <c r="M32" i="1" s="1"/>
  <c r="F32" i="1"/>
  <c r="G32" i="1"/>
  <c r="H32" i="1"/>
  <c r="I32" i="1"/>
  <c r="J32" i="1"/>
  <c r="K32" i="1"/>
  <c r="L32" i="1"/>
  <c r="E32" i="1"/>
  <c r="R36" i="1"/>
  <c r="AB7" i="1"/>
  <c r="X35" i="1"/>
  <c r="X36" i="1" s="1"/>
  <c r="W35" i="1"/>
  <c r="W36" i="1" s="1"/>
  <c r="Y34" i="1"/>
  <c r="Y35" i="1" s="1"/>
  <c r="Y36" i="1" s="1"/>
  <c r="X34" i="1"/>
  <c r="W34" i="1"/>
  <c r="V34" i="1"/>
  <c r="V35" i="1" s="1"/>
  <c r="V36" i="1" s="1"/>
  <c r="U34" i="1"/>
  <c r="U35" i="1" s="1"/>
  <c r="U36" i="1" s="1"/>
  <c r="T34" i="1"/>
  <c r="T35" i="1" s="1"/>
  <c r="T36" i="1" s="1"/>
  <c r="S34" i="1"/>
  <c r="S35" i="1" s="1"/>
  <c r="S36" i="1" s="1"/>
  <c r="R34" i="1"/>
  <c r="R35" i="1" s="1"/>
  <c r="Q34" i="1"/>
  <c r="Q35" i="1" s="1"/>
  <c r="Q36" i="1" s="1"/>
  <c r="Z33" i="1"/>
  <c r="AA33" i="1" s="1"/>
  <c r="AB33" i="1" s="1"/>
  <c r="Z32" i="1"/>
  <c r="AA32" i="1" s="1"/>
  <c r="AB32" i="1" s="1"/>
  <c r="Z31" i="1"/>
  <c r="AA31" i="1" s="1"/>
  <c r="AB31" i="1" s="1"/>
  <c r="Z30" i="1"/>
  <c r="AA30" i="1" s="1"/>
  <c r="AB30" i="1" s="1"/>
  <c r="Z29" i="1"/>
  <c r="AA29" i="1" s="1"/>
  <c r="AB29" i="1" s="1"/>
  <c r="Z28" i="1"/>
  <c r="AA28" i="1" s="1"/>
  <c r="AB28" i="1" s="1"/>
  <c r="Z27" i="1"/>
  <c r="AA27" i="1" s="1"/>
  <c r="AB27" i="1" s="1"/>
  <c r="Z26" i="1"/>
  <c r="AA26" i="1" s="1"/>
  <c r="AB26" i="1" s="1"/>
  <c r="Z25" i="1"/>
  <c r="AA25" i="1" s="1"/>
  <c r="AB25" i="1" s="1"/>
  <c r="V11" i="1"/>
  <c r="V12" i="1" s="1"/>
  <c r="V13" i="1" s="1"/>
  <c r="S11" i="1"/>
  <c r="S12" i="1" s="1"/>
  <c r="S13" i="1" s="1"/>
  <c r="R11" i="1"/>
  <c r="R12" i="1" s="1"/>
  <c r="R13" i="1" s="1"/>
  <c r="C11" i="1"/>
  <c r="C12" i="1" s="1"/>
  <c r="X12" i="1"/>
  <c r="X13" i="1" s="1"/>
  <c r="W12" i="1"/>
  <c r="W13" i="1" s="1"/>
  <c r="Y11" i="1"/>
  <c r="Y12" i="1" s="1"/>
  <c r="Y13" i="1" s="1"/>
  <c r="X11" i="1"/>
  <c r="W11" i="1"/>
  <c r="U11" i="1"/>
  <c r="U12" i="1" s="1"/>
  <c r="U13" i="1" s="1"/>
  <c r="T11" i="1"/>
  <c r="T12" i="1" s="1"/>
  <c r="T13" i="1" s="1"/>
  <c r="Q11" i="1"/>
  <c r="Q12" i="1" s="1"/>
  <c r="Q13" i="1" s="1"/>
  <c r="Z10" i="1"/>
  <c r="AA10" i="1" s="1"/>
  <c r="AB10" i="1" s="1"/>
  <c r="Z9" i="1"/>
  <c r="AA9" i="1" s="1"/>
  <c r="AB9" i="1" s="1"/>
  <c r="Z8" i="1"/>
  <c r="AA8" i="1" s="1"/>
  <c r="AB8" i="1" s="1"/>
  <c r="Z7" i="1"/>
  <c r="AA7" i="1" s="1"/>
  <c r="Z6" i="1"/>
  <c r="AA6" i="1" s="1"/>
  <c r="AB6" i="1" s="1"/>
  <c r="Z5" i="1"/>
  <c r="AA5" i="1" s="1"/>
  <c r="AB5" i="1" s="1"/>
  <c r="Z4" i="1"/>
  <c r="AA4" i="1" s="1"/>
  <c r="AB4" i="1" s="1"/>
  <c r="Z3" i="1"/>
  <c r="AA3" i="1" s="1"/>
  <c r="AB3" i="1" s="1"/>
  <c r="Z2" i="1"/>
  <c r="B11" i="1"/>
  <c r="B12" i="1" s="1"/>
  <c r="B13" i="1" s="1"/>
  <c r="K9" i="1"/>
  <c r="L9" i="1" s="1"/>
  <c r="M9" i="1" s="1"/>
  <c r="K8" i="1"/>
  <c r="L8" i="1" s="1"/>
  <c r="M8" i="1" s="1"/>
  <c r="K7" i="1"/>
  <c r="L7" i="1" s="1"/>
  <c r="M7" i="1" s="1"/>
  <c r="K5" i="1"/>
  <c r="L5" i="1" s="1"/>
  <c r="M5" i="1" s="1"/>
  <c r="K4" i="1"/>
  <c r="L4" i="1" s="1"/>
  <c r="K3" i="1"/>
  <c r="L3" i="1" s="1"/>
  <c r="M3" i="1" s="1"/>
  <c r="K2" i="1"/>
  <c r="L2" i="1" s="1"/>
  <c r="M2" i="1" s="1"/>
  <c r="I12" i="1"/>
  <c r="I13" i="1" s="1"/>
  <c r="H12" i="1"/>
  <c r="H13" i="1" s="1"/>
  <c r="J11" i="1"/>
  <c r="J12" i="1" s="1"/>
  <c r="J13" i="1" s="1"/>
  <c r="I11" i="1"/>
  <c r="H11" i="1"/>
  <c r="G11" i="1"/>
  <c r="G12" i="1" s="1"/>
  <c r="G13" i="1" s="1"/>
  <c r="F11" i="1"/>
  <c r="F12" i="1" s="1"/>
  <c r="F13" i="1" s="1"/>
  <c r="E11" i="1"/>
  <c r="E12" i="1" s="1"/>
  <c r="E13" i="1" s="1"/>
  <c r="D11" i="1"/>
  <c r="D12" i="1" s="1"/>
  <c r="D13" i="1" s="1"/>
  <c r="K10" i="1"/>
  <c r="L10" i="1" s="1"/>
  <c r="M10" i="1" s="1"/>
  <c r="K6" i="1"/>
  <c r="L6" i="1" s="1"/>
  <c r="M33" i="1" l="1"/>
  <c r="Q38" i="1"/>
  <c r="AB36" i="1"/>
  <c r="Z34" i="1"/>
  <c r="AA36" i="1" s="1"/>
  <c r="M4" i="1"/>
  <c r="M6" i="1"/>
  <c r="M13" i="1" s="1"/>
  <c r="Z11" i="1"/>
  <c r="AA13" i="1" s="1"/>
  <c r="R15" i="1"/>
  <c r="AA2" i="1"/>
  <c r="AB2" i="1" s="1"/>
  <c r="AB13" i="1" s="1"/>
  <c r="C13" i="1"/>
  <c r="C15" i="1" s="1"/>
  <c r="K11" i="1"/>
  <c r="L13" i="1" s="1"/>
</calcChain>
</file>

<file path=xl/sharedStrings.xml><?xml version="1.0" encoding="utf-8"?>
<sst xmlns="http://schemas.openxmlformats.org/spreadsheetml/2006/main" count="66" uniqueCount="13">
  <si>
    <t xml:space="preserve">Open Water
</t>
  </si>
  <si>
    <t>Developed</t>
  </si>
  <si>
    <t>Barren Land</t>
  </si>
  <si>
    <t>Forested Upland</t>
  </si>
  <si>
    <t>Grassland</t>
  </si>
  <si>
    <t>Pasture/Hey</t>
  </si>
  <si>
    <t>Freshwater forested/shrub wetlands</t>
  </si>
  <si>
    <t>Freshwater emergent wetlands</t>
  </si>
  <si>
    <t>total</t>
  </si>
  <si>
    <t>commission</t>
  </si>
  <si>
    <t>user's</t>
  </si>
  <si>
    <t>average of PA's</t>
  </si>
  <si>
    <t>cultivated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</si>
</sst>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rgb="FF006100"/>
      <name val="Calibri Light"/>
      <family val="2"/>
      <scheme val="major"/>
    </font>
    <font>
      <sz val="8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FA7D00"/>
      <name val="Calibri Light"/>
      <family val="2"/>
      <scheme val="major"/>
    </font>
    <font>
      <sz val="8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4">
    <xf numFmtId="0" fontId="0" fillId="0" borderId="0" xfId="0"/>
    <xf numFmtId="0" fontId="5" fillId="0" borderId="0" xfId="0" applyFont="1"/>
    <xf numFmtId="0" fontId="5" fillId="5" borderId="2" xfId="4" applyFont="1" applyAlignment="1">
      <alignment wrapText="1"/>
    </xf>
    <xf numFmtId="0" fontId="5" fillId="5" borderId="2" xfId="4" applyFont="1"/>
    <xf numFmtId="0" fontId="6" fillId="5" borderId="2" xfId="4" applyFont="1" applyAlignment="1">
      <alignment vertical="center"/>
    </xf>
    <xf numFmtId="0" fontId="6" fillId="5" borderId="2" xfId="4" applyFont="1"/>
    <xf numFmtId="0" fontId="6" fillId="5" borderId="2" xfId="4" applyFont="1" applyAlignment="1">
      <alignment vertical="center" wrapText="1"/>
    </xf>
    <xf numFmtId="0" fontId="7" fillId="2" borderId="0" xfId="1" applyFont="1"/>
    <xf numFmtId="0" fontId="7" fillId="2" borderId="0" xfId="1" applyFont="1" applyBorder="1"/>
    <xf numFmtId="0" fontId="8" fillId="2" borderId="0" xfId="1" applyFont="1" applyBorder="1"/>
    <xf numFmtId="0" fontId="9" fillId="0" borderId="0" xfId="0" applyFont="1"/>
    <xf numFmtId="0" fontId="10" fillId="4" borderId="1" xfId="3" applyFont="1"/>
    <xf numFmtId="0" fontId="11" fillId="3" borderId="1" xfId="2" applyFont="1"/>
    <xf numFmtId="0" fontId="3" fillId="3" borderId="1" xfId="2"/>
  </cellXfs>
  <cellStyles count="5"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80EF-29D1-491E-ABE9-F81DF9DB11BB}">
  <dimension ref="A1:AB38"/>
  <sheetViews>
    <sheetView tabSelected="1" topLeftCell="G15" workbookViewId="0">
      <selection activeCell="N37" sqref="N37"/>
    </sheetView>
  </sheetViews>
  <sheetFormatPr defaultRowHeight="14.4" x14ac:dyDescent="0.3"/>
  <cols>
    <col min="12" max="12" width="11.44140625" customWidth="1"/>
    <col min="13" max="13" width="12.77734375" customWidth="1"/>
  </cols>
  <sheetData>
    <row r="1" spans="1:28" ht="36" x14ac:dyDescent="0.3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4" t="s">
        <v>5</v>
      </c>
      <c r="H1" s="5" t="s">
        <v>12</v>
      </c>
      <c r="I1" s="4" t="s">
        <v>6</v>
      </c>
      <c r="J1" s="6" t="s">
        <v>7</v>
      </c>
      <c r="K1" s="7" t="s">
        <v>8</v>
      </c>
      <c r="L1" s="8" t="s">
        <v>9</v>
      </c>
      <c r="M1" s="9" t="s">
        <v>10</v>
      </c>
      <c r="P1" s="1"/>
      <c r="Q1" s="2" t="s">
        <v>0</v>
      </c>
      <c r="R1" s="3" t="s">
        <v>1</v>
      </c>
      <c r="S1" s="2" t="s">
        <v>2</v>
      </c>
      <c r="T1" s="4" t="s">
        <v>3</v>
      </c>
      <c r="U1" s="3" t="s">
        <v>4</v>
      </c>
      <c r="V1" s="4" t="s">
        <v>5</v>
      </c>
      <c r="W1" s="5" t="s">
        <v>12</v>
      </c>
      <c r="X1" s="4" t="s">
        <v>6</v>
      </c>
      <c r="Y1" s="6" t="s">
        <v>7</v>
      </c>
      <c r="Z1" s="7" t="s">
        <v>8</v>
      </c>
      <c r="AA1" s="8" t="s">
        <v>9</v>
      </c>
      <c r="AB1" s="9" t="s">
        <v>10</v>
      </c>
    </row>
    <row r="2" spans="1:28" ht="24.6" x14ac:dyDescent="0.3">
      <c r="A2" s="2" t="s">
        <v>0</v>
      </c>
      <c r="B2" s="7">
        <v>447</v>
      </c>
      <c r="C2" s="1">
        <v>4</v>
      </c>
      <c r="D2" s="1">
        <v>5</v>
      </c>
      <c r="E2" s="1">
        <v>7</v>
      </c>
      <c r="F2" s="1">
        <v>3</v>
      </c>
      <c r="G2" s="1">
        <v>7</v>
      </c>
      <c r="H2" s="1">
        <v>10</v>
      </c>
      <c r="I2" s="1">
        <v>3</v>
      </c>
      <c r="J2" s="1">
        <v>7</v>
      </c>
      <c r="K2" s="1">
        <f>SUM(B2:J2)</f>
        <v>493</v>
      </c>
      <c r="L2" s="1">
        <f>SUM(C2:J2)/K2</f>
        <v>9.330628803245436E-2</v>
      </c>
      <c r="M2" s="10">
        <f>1-L2</f>
        <v>0.90669371196754567</v>
      </c>
      <c r="P2" s="2" t="s">
        <v>0</v>
      </c>
      <c r="Q2" s="7">
        <v>460</v>
      </c>
      <c r="R2" s="1">
        <v>2</v>
      </c>
      <c r="S2" s="1">
        <v>2</v>
      </c>
      <c r="T2" s="1">
        <v>5</v>
      </c>
      <c r="U2" s="1">
        <v>3</v>
      </c>
      <c r="V2" s="1">
        <v>5</v>
      </c>
      <c r="W2" s="1">
        <v>5</v>
      </c>
      <c r="X2" s="1">
        <v>3</v>
      </c>
      <c r="Y2" s="1">
        <v>4</v>
      </c>
      <c r="Z2" s="1">
        <f>SUM(Q2:Y2)</f>
        <v>489</v>
      </c>
      <c r="AA2" s="1">
        <f>SUM(R2:Y2)/Z2</f>
        <v>5.9304703476482618E-2</v>
      </c>
      <c r="AB2" s="10">
        <f>1-AA2</f>
        <v>0.94069529652351735</v>
      </c>
    </row>
    <row r="3" spans="1:28" x14ac:dyDescent="0.3">
      <c r="A3" s="3" t="s">
        <v>1</v>
      </c>
      <c r="B3" s="1">
        <v>2</v>
      </c>
      <c r="C3" s="7">
        <v>299</v>
      </c>
      <c r="D3" s="1">
        <v>28</v>
      </c>
      <c r="E3" s="1">
        <v>7</v>
      </c>
      <c r="F3" s="1">
        <v>11</v>
      </c>
      <c r="G3" s="1">
        <v>12</v>
      </c>
      <c r="H3" s="1">
        <v>4</v>
      </c>
      <c r="I3" s="1">
        <v>27</v>
      </c>
      <c r="J3" s="1">
        <v>12</v>
      </c>
      <c r="K3" s="1">
        <f>SUM(B3:J3)</f>
        <v>402</v>
      </c>
      <c r="L3" s="1">
        <f>SUM(B3,D3,E3,G3,F3,H3,I3,J3)/K3</f>
        <v>0.25621890547263682</v>
      </c>
      <c r="M3" s="10">
        <f>1-L3</f>
        <v>0.74378109452736318</v>
      </c>
      <c r="P3" s="3" t="s">
        <v>1</v>
      </c>
      <c r="Q3" s="1">
        <v>2</v>
      </c>
      <c r="R3" s="7">
        <v>330</v>
      </c>
      <c r="S3" s="1">
        <v>6</v>
      </c>
      <c r="T3" s="1">
        <v>3</v>
      </c>
      <c r="U3" s="1">
        <v>7</v>
      </c>
      <c r="V3" s="1">
        <v>12</v>
      </c>
      <c r="W3" s="1">
        <v>2</v>
      </c>
      <c r="X3" s="1">
        <v>14</v>
      </c>
      <c r="Y3" s="1">
        <v>5</v>
      </c>
      <c r="Z3" s="1">
        <f>SUM(Q3:Y3)</f>
        <v>381</v>
      </c>
      <c r="AA3" s="1">
        <f>SUM(Q3,S3,T3,V3,U3,W3,X3,Y3)/Z3</f>
        <v>0.13385826771653545</v>
      </c>
      <c r="AB3" s="10">
        <f>1-AA3</f>
        <v>0.86614173228346458</v>
      </c>
    </row>
    <row r="4" spans="1:28" x14ac:dyDescent="0.3">
      <c r="A4" s="2" t="s">
        <v>2</v>
      </c>
      <c r="B4" s="1">
        <v>3</v>
      </c>
      <c r="C4" s="1">
        <v>25</v>
      </c>
      <c r="D4" s="7">
        <v>247</v>
      </c>
      <c r="E4" s="1">
        <v>13</v>
      </c>
      <c r="F4" s="1">
        <v>4</v>
      </c>
      <c r="G4" s="1">
        <v>21</v>
      </c>
      <c r="H4" s="1">
        <v>8</v>
      </c>
      <c r="I4" s="1">
        <v>43</v>
      </c>
      <c r="J4" s="1">
        <v>11</v>
      </c>
      <c r="K4" s="1">
        <f>SUM(B4:J4)</f>
        <v>375</v>
      </c>
      <c r="L4" s="1">
        <f>SUM(B4,C4,E4,F4,G4,H4,I4,J4)/K4</f>
        <v>0.34133333333333332</v>
      </c>
      <c r="M4" s="10">
        <f t="shared" ref="M4:M10" si="0">1-L4</f>
        <v>0.65866666666666673</v>
      </c>
      <c r="P4" s="2" t="s">
        <v>2</v>
      </c>
      <c r="Q4" s="1">
        <v>3</v>
      </c>
      <c r="R4" s="1">
        <v>11</v>
      </c>
      <c r="S4" s="7">
        <v>350</v>
      </c>
      <c r="T4" s="1">
        <v>3</v>
      </c>
      <c r="U4" s="1">
        <v>4</v>
      </c>
      <c r="V4" s="1">
        <v>21</v>
      </c>
      <c r="W4" s="1">
        <v>5</v>
      </c>
      <c r="X4" s="1">
        <v>23</v>
      </c>
      <c r="Y4" s="1">
        <v>6</v>
      </c>
      <c r="Z4" s="1">
        <f>SUM(Q4:Y4)</f>
        <v>426</v>
      </c>
      <c r="AA4" s="1">
        <f>SUM(Q4,R4,T4,U4,V4,W4,X4,Y4)/Z4</f>
        <v>0.17840375586854459</v>
      </c>
      <c r="AB4" s="10">
        <f t="shared" ref="AB4:AB10" si="1">1-AA4</f>
        <v>0.82159624413145538</v>
      </c>
    </row>
    <row r="5" spans="1:28" x14ac:dyDescent="0.3">
      <c r="A5" s="4" t="s">
        <v>3</v>
      </c>
      <c r="B5" s="1">
        <v>15</v>
      </c>
      <c r="C5" s="1">
        <v>13</v>
      </c>
      <c r="D5" s="1">
        <v>24</v>
      </c>
      <c r="E5" s="7">
        <v>760</v>
      </c>
      <c r="F5" s="1">
        <v>18</v>
      </c>
      <c r="G5" s="1">
        <v>24</v>
      </c>
      <c r="H5" s="1">
        <v>4</v>
      </c>
      <c r="I5" s="1">
        <v>61</v>
      </c>
      <c r="J5" s="1">
        <v>11</v>
      </c>
      <c r="K5" s="1">
        <f>SUM(B5:J5)</f>
        <v>930</v>
      </c>
      <c r="L5" s="1">
        <f>SUM(B5,C5,D5,F5,G5,H5,I5,J5)/K5</f>
        <v>0.18279569892473119</v>
      </c>
      <c r="M5" s="10">
        <f t="shared" si="0"/>
        <v>0.81720430107526876</v>
      </c>
      <c r="P5" s="4" t="s">
        <v>3</v>
      </c>
      <c r="Q5" s="1">
        <v>5</v>
      </c>
      <c r="R5" s="1">
        <v>10</v>
      </c>
      <c r="S5" s="1">
        <v>4</v>
      </c>
      <c r="T5" s="7">
        <v>840</v>
      </c>
      <c r="U5" s="1">
        <v>6</v>
      </c>
      <c r="V5" s="1">
        <v>24</v>
      </c>
      <c r="W5" s="1">
        <v>2</v>
      </c>
      <c r="X5" s="1">
        <v>22</v>
      </c>
      <c r="Y5" s="1">
        <v>5</v>
      </c>
      <c r="Z5" s="1">
        <f>SUM(Q5:Y5)</f>
        <v>918</v>
      </c>
      <c r="AA5" s="1">
        <f>SUM(Q5,R5,S5,U5,V5,W5,X5,Y5)/Z5</f>
        <v>8.4967320261437912E-2</v>
      </c>
      <c r="AB5" s="10">
        <f>1-AA5</f>
        <v>0.91503267973856206</v>
      </c>
    </row>
    <row r="6" spans="1:28" x14ac:dyDescent="0.3">
      <c r="A6" s="3" t="s">
        <v>4</v>
      </c>
      <c r="B6" s="1">
        <v>2</v>
      </c>
      <c r="C6" s="1">
        <v>17</v>
      </c>
      <c r="D6" s="1">
        <v>16</v>
      </c>
      <c r="E6" s="1">
        <v>9</v>
      </c>
      <c r="F6" s="7">
        <v>102</v>
      </c>
      <c r="G6" s="1">
        <v>29</v>
      </c>
      <c r="H6" s="1">
        <v>11</v>
      </c>
      <c r="I6" s="1">
        <v>9</v>
      </c>
      <c r="J6" s="1">
        <v>5</v>
      </c>
      <c r="K6" s="1">
        <f>SUM(B6:J6)</f>
        <v>200</v>
      </c>
      <c r="L6" s="1">
        <f>SUM(J6,I6,H6,G6,E6,D6,C6,B6)/K6</f>
        <v>0.49</v>
      </c>
      <c r="M6" s="10">
        <f t="shared" si="0"/>
        <v>0.51</v>
      </c>
      <c r="P6" s="3" t="s">
        <v>4</v>
      </c>
      <c r="Q6" s="1">
        <v>2</v>
      </c>
      <c r="R6" s="1">
        <v>25</v>
      </c>
      <c r="S6" s="1">
        <v>8</v>
      </c>
      <c r="T6" s="1">
        <v>5</v>
      </c>
      <c r="U6" s="7">
        <v>190</v>
      </c>
      <c r="V6" s="1">
        <v>11</v>
      </c>
      <c r="W6" s="1">
        <v>2</v>
      </c>
      <c r="X6" s="1">
        <v>5</v>
      </c>
      <c r="Y6" s="1">
        <v>17</v>
      </c>
      <c r="Z6" s="1">
        <f>SUM(Q6:Y6)</f>
        <v>265</v>
      </c>
      <c r="AA6" s="1">
        <f>SUM(Y6,X6,W6,V6,T6,S6,R6,Q6)/Z6</f>
        <v>0.28301886792452829</v>
      </c>
      <c r="AB6" s="10">
        <f t="shared" si="1"/>
        <v>0.71698113207547176</v>
      </c>
    </row>
    <row r="7" spans="1:28" x14ac:dyDescent="0.3">
      <c r="A7" s="4" t="s">
        <v>5</v>
      </c>
      <c r="B7" s="1">
        <v>1</v>
      </c>
      <c r="C7" s="1">
        <v>26</v>
      </c>
      <c r="D7" s="1">
        <v>24</v>
      </c>
      <c r="E7" s="1">
        <v>11</v>
      </c>
      <c r="F7" s="1">
        <v>43</v>
      </c>
      <c r="G7" s="7">
        <v>450</v>
      </c>
      <c r="H7" s="1">
        <v>20</v>
      </c>
      <c r="I7" s="1">
        <v>16</v>
      </c>
      <c r="J7" s="1">
        <v>21</v>
      </c>
      <c r="K7" s="1">
        <f>SUM(B7:J7)</f>
        <v>612</v>
      </c>
      <c r="L7" s="1">
        <f>SUM(J7,I7,H7,B7:F7)/K7</f>
        <v>0.26470588235294118</v>
      </c>
      <c r="M7" s="10">
        <f t="shared" si="0"/>
        <v>0.73529411764705888</v>
      </c>
      <c r="P7" s="4" t="s">
        <v>5</v>
      </c>
      <c r="Q7" s="1">
        <v>1</v>
      </c>
      <c r="R7" s="1">
        <v>14</v>
      </c>
      <c r="S7" s="1">
        <v>3</v>
      </c>
      <c r="T7" s="1">
        <v>6</v>
      </c>
      <c r="U7" s="1">
        <v>8</v>
      </c>
      <c r="V7" s="7">
        <v>574</v>
      </c>
      <c r="W7" s="1">
        <v>2</v>
      </c>
      <c r="X7" s="1">
        <v>8</v>
      </c>
      <c r="Y7" s="1">
        <v>21</v>
      </c>
      <c r="Z7" s="1">
        <f>SUM(Q7:Y7)</f>
        <v>637</v>
      </c>
      <c r="AA7" s="1">
        <f>SUM(Y7,X7,W7,Q7:U7)/Z7</f>
        <v>9.8901098901098897E-2</v>
      </c>
      <c r="AB7" s="10">
        <f>1-AA7</f>
        <v>0.90109890109890112</v>
      </c>
    </row>
    <row r="8" spans="1:28" x14ac:dyDescent="0.3">
      <c r="A8" s="5" t="s">
        <v>12</v>
      </c>
      <c r="B8" s="1">
        <v>9</v>
      </c>
      <c r="C8" s="1">
        <v>19</v>
      </c>
      <c r="D8" s="1">
        <v>23</v>
      </c>
      <c r="E8" s="1">
        <v>14</v>
      </c>
      <c r="F8" s="1">
        <v>10</v>
      </c>
      <c r="G8" s="1">
        <v>105</v>
      </c>
      <c r="H8" s="7">
        <v>416</v>
      </c>
      <c r="I8" s="1">
        <v>17</v>
      </c>
      <c r="J8" s="1">
        <v>14</v>
      </c>
      <c r="K8" s="1">
        <f>SUM(B8:J8)</f>
        <v>627</v>
      </c>
      <c r="L8" s="1">
        <f>SUM(I8:J8,B8:G8)/K8</f>
        <v>0.33652312599681022</v>
      </c>
      <c r="M8" s="10">
        <f t="shared" si="0"/>
        <v>0.66347687400318978</v>
      </c>
      <c r="P8" s="5" t="s">
        <v>12</v>
      </c>
      <c r="Q8" s="1">
        <v>6</v>
      </c>
      <c r="R8" s="1">
        <v>19</v>
      </c>
      <c r="S8" s="1">
        <v>5</v>
      </c>
      <c r="T8" s="1">
        <v>7</v>
      </c>
      <c r="U8" s="1">
        <v>1</v>
      </c>
      <c r="V8" s="1">
        <v>48</v>
      </c>
      <c r="W8" s="7">
        <v>475</v>
      </c>
      <c r="X8" s="1">
        <v>5</v>
      </c>
      <c r="Y8" s="1">
        <v>5</v>
      </c>
      <c r="Z8" s="1">
        <f>SUM(Q8:Y8)</f>
        <v>571</v>
      </c>
      <c r="AA8" s="1">
        <f>SUM(X8:Y8,Q8:V8)/Z8</f>
        <v>0.1681260945709282</v>
      </c>
      <c r="AB8" s="10">
        <f t="shared" si="1"/>
        <v>0.8318739054290718</v>
      </c>
    </row>
    <row r="9" spans="1:28" x14ac:dyDescent="0.3">
      <c r="A9" s="4" t="s">
        <v>6</v>
      </c>
      <c r="B9" s="1">
        <v>1</v>
      </c>
      <c r="C9" s="1">
        <v>5</v>
      </c>
      <c r="D9" s="1">
        <v>14</v>
      </c>
      <c r="E9" s="1">
        <v>68</v>
      </c>
      <c r="F9" s="1">
        <v>30</v>
      </c>
      <c r="G9" s="1">
        <v>62</v>
      </c>
      <c r="H9" s="1">
        <v>10</v>
      </c>
      <c r="I9" s="7">
        <v>698</v>
      </c>
      <c r="J9" s="1">
        <v>12</v>
      </c>
      <c r="K9" s="1">
        <f>SUM(B9:J9)</f>
        <v>900</v>
      </c>
      <c r="L9" s="1">
        <f>SUM(C9:H9,B9,J9)/K9</f>
        <v>0.22444444444444445</v>
      </c>
      <c r="M9" s="10">
        <f t="shared" si="0"/>
        <v>0.77555555555555555</v>
      </c>
      <c r="P9" s="4" t="s">
        <v>6</v>
      </c>
      <c r="Q9" s="1">
        <v>1</v>
      </c>
      <c r="R9" s="1">
        <v>3</v>
      </c>
      <c r="S9" s="1">
        <v>7</v>
      </c>
      <c r="T9" s="1">
        <v>25</v>
      </c>
      <c r="U9" s="1">
        <v>7</v>
      </c>
      <c r="V9" s="1">
        <v>25</v>
      </c>
      <c r="W9" s="1">
        <v>2</v>
      </c>
      <c r="X9" s="7">
        <v>830</v>
      </c>
      <c r="Y9" s="1">
        <v>14</v>
      </c>
      <c r="Z9" s="1">
        <f>SUM(Q9:Y9)</f>
        <v>914</v>
      </c>
      <c r="AA9" s="1">
        <f>SUM(R9:W9,Q9,Y9)/Z9</f>
        <v>9.1903719912472648E-2</v>
      </c>
      <c r="AB9" s="10">
        <f t="shared" si="1"/>
        <v>0.90809628008752741</v>
      </c>
    </row>
    <row r="10" spans="1:28" ht="36" x14ac:dyDescent="0.3">
      <c r="A10" s="6" t="s">
        <v>7</v>
      </c>
      <c r="B10" s="1">
        <v>3</v>
      </c>
      <c r="C10" s="1">
        <v>12</v>
      </c>
      <c r="D10" s="1">
        <v>9</v>
      </c>
      <c r="E10" s="1">
        <v>11</v>
      </c>
      <c r="F10" s="1">
        <v>10</v>
      </c>
      <c r="G10" s="1">
        <v>29</v>
      </c>
      <c r="H10" s="1">
        <v>14</v>
      </c>
      <c r="I10" s="1">
        <v>54</v>
      </c>
      <c r="J10" s="7">
        <v>93</v>
      </c>
      <c r="K10" s="1">
        <f>SUM(B10:J10)</f>
        <v>235</v>
      </c>
      <c r="L10" s="1">
        <f>SUM(B10:I10)/K10</f>
        <v>0.60425531914893615</v>
      </c>
      <c r="M10" s="10">
        <f t="shared" si="0"/>
        <v>0.39574468085106385</v>
      </c>
      <c r="P10" s="6" t="s">
        <v>7</v>
      </c>
      <c r="Q10" s="1">
        <v>1</v>
      </c>
      <c r="R10" s="1">
        <v>6</v>
      </c>
      <c r="S10" s="1">
        <v>5</v>
      </c>
      <c r="T10" s="1">
        <v>6</v>
      </c>
      <c r="U10" s="1">
        <v>5</v>
      </c>
      <c r="V10" s="1">
        <v>19</v>
      </c>
      <c r="W10" s="1">
        <v>2</v>
      </c>
      <c r="X10" s="1">
        <v>18</v>
      </c>
      <c r="Y10" s="7">
        <v>109</v>
      </c>
      <c r="Z10" s="1">
        <f>SUM(Q10:Y10)</f>
        <v>171</v>
      </c>
      <c r="AA10" s="1">
        <f>SUM(Q10:X10)/Z10</f>
        <v>0.36257309941520466</v>
      </c>
      <c r="AB10" s="10">
        <f t="shared" si="1"/>
        <v>0.63742690058479534</v>
      </c>
    </row>
    <row r="11" spans="1:28" x14ac:dyDescent="0.3">
      <c r="A11" s="1"/>
      <c r="B11" s="1">
        <f>SUM(B2:B9)</f>
        <v>480</v>
      </c>
      <c r="C11" s="1">
        <f>SUM(C2:C10)</f>
        <v>420</v>
      </c>
      <c r="D11" s="1">
        <f>SUM(D2:D10)</f>
        <v>390</v>
      </c>
      <c r="E11" s="1">
        <f>SUM(E2:E10)</f>
        <v>900</v>
      </c>
      <c r="F11" s="1">
        <f>SUM(F2:F10)</f>
        <v>231</v>
      </c>
      <c r="G11" s="1">
        <f>SUM(G2:G10)</f>
        <v>739</v>
      </c>
      <c r="H11" s="1">
        <f>SUM(H2:H10)</f>
        <v>497</v>
      </c>
      <c r="I11" s="1">
        <f>SUM(I2:I10)</f>
        <v>928</v>
      </c>
      <c r="J11" s="1">
        <f>SUM(J2:J10)</f>
        <v>186</v>
      </c>
      <c r="K11" s="1">
        <f>SUM(K2:K10)</f>
        <v>4774</v>
      </c>
      <c r="L11" s="1"/>
      <c r="M11" s="10"/>
      <c r="P11" s="1"/>
      <c r="Q11" s="1">
        <f>SUM(Q2:Q9)</f>
        <v>480</v>
      </c>
      <c r="R11" s="1">
        <f>SUM(R2:R10)</f>
        <v>420</v>
      </c>
      <c r="S11" s="1">
        <f>SUM(S2:S10)</f>
        <v>390</v>
      </c>
      <c r="T11" s="1">
        <f>SUM(T2:T10)</f>
        <v>900</v>
      </c>
      <c r="U11" s="1">
        <f>SUM(U2:U10)</f>
        <v>231</v>
      </c>
      <c r="V11" s="1">
        <f>SUM(V2:V10)</f>
        <v>739</v>
      </c>
      <c r="W11" s="1">
        <f>SUM(W2:W10)</f>
        <v>497</v>
      </c>
      <c r="X11" s="1">
        <f>SUM(X2:X10)</f>
        <v>928</v>
      </c>
      <c r="Y11" s="1">
        <f>SUM(Y2:Y10)</f>
        <v>186</v>
      </c>
      <c r="Z11" s="1">
        <f>SUM(Z2:Z10)</f>
        <v>4772</v>
      </c>
      <c r="AA11" s="1"/>
      <c r="AB11" s="10"/>
    </row>
    <row r="12" spans="1:28" x14ac:dyDescent="0.3">
      <c r="A12" s="1"/>
      <c r="B12" s="1">
        <f>SUM(B3:B10)/B11</f>
        <v>7.4999999999999997E-2</v>
      </c>
      <c r="C12" s="1">
        <f>SUM(C4:C10,C2)/C11</f>
        <v>0.28809523809523807</v>
      </c>
      <c r="D12" s="1">
        <f>SUM(D2:D3,D5:D10)/D11</f>
        <v>0.36666666666666664</v>
      </c>
      <c r="E12" s="1">
        <f>SUM(E2:E4,E6:E10)/E11</f>
        <v>0.15555555555555556</v>
      </c>
      <c r="F12" s="1">
        <f>SUM(F2:F5,F7:F10)/F11</f>
        <v>0.55844155844155841</v>
      </c>
      <c r="G12" s="1">
        <f>SUM(G8:G10,G2:G6)/G11</f>
        <v>0.39106901217861978</v>
      </c>
      <c r="H12" s="1">
        <f>SUM(H9:H10,H2:H7)/H8</f>
        <v>0.19471153846153846</v>
      </c>
      <c r="I12" s="1">
        <f>SUM(I2:I8,I10)/I9</f>
        <v>0.32951289398280803</v>
      </c>
      <c r="J12" s="1">
        <f>SUM(J2:J9)/J11</f>
        <v>0.5</v>
      </c>
      <c r="K12" s="1"/>
      <c r="L12" s="1"/>
      <c r="M12" s="10"/>
      <c r="P12" s="1"/>
      <c r="Q12" s="1">
        <f>SUM(Q3:Q10)/Q11</f>
        <v>4.3749999999999997E-2</v>
      </c>
      <c r="R12" s="1">
        <f>SUM(R4:R10,R2)/R11</f>
        <v>0.21428571428571427</v>
      </c>
      <c r="S12" s="1">
        <f>SUM(S2:S3,S5:S10)/S11</f>
        <v>0.10256410256410256</v>
      </c>
      <c r="T12" s="1">
        <f>SUM(T2:T4,T6:T10)/T11</f>
        <v>6.6666666666666666E-2</v>
      </c>
      <c r="U12" s="1">
        <f>SUM(U2:U5,U7:U10)/U11</f>
        <v>0.1774891774891775</v>
      </c>
      <c r="V12" s="1">
        <f>SUM(V8:V10,V2:V6)/V11</f>
        <v>0.2232746955345061</v>
      </c>
      <c r="W12" s="1">
        <f>SUM(W9:W10,W2:W7)/W8</f>
        <v>4.6315789473684213E-2</v>
      </c>
      <c r="X12" s="1">
        <f>SUM(X2:X8,X10)/X9</f>
        <v>0.1180722891566265</v>
      </c>
      <c r="Y12" s="1">
        <f>SUM(Y2:Y9)/Y11</f>
        <v>0.41397849462365593</v>
      </c>
      <c r="Z12" s="1"/>
      <c r="AA12" s="1"/>
      <c r="AB12" s="10"/>
    </row>
    <row r="13" spans="1:28" x14ac:dyDescent="0.3">
      <c r="A13" s="1"/>
      <c r="B13" s="1">
        <f>1-B12</f>
        <v>0.92500000000000004</v>
      </c>
      <c r="C13" s="1">
        <f t="shared" ref="C13:I13" si="2">1-C12</f>
        <v>0.71190476190476193</v>
      </c>
      <c r="D13" s="1">
        <f t="shared" si="2"/>
        <v>0.6333333333333333</v>
      </c>
      <c r="E13" s="1">
        <f t="shared" si="2"/>
        <v>0.84444444444444444</v>
      </c>
      <c r="F13" s="1">
        <f t="shared" si="2"/>
        <v>0.44155844155844159</v>
      </c>
      <c r="G13" s="1">
        <f t="shared" si="2"/>
        <v>0.60893098782138022</v>
      </c>
      <c r="H13" s="1">
        <f t="shared" si="2"/>
        <v>0.80528846153846156</v>
      </c>
      <c r="I13" s="1">
        <f t="shared" si="2"/>
        <v>0.67048710601719197</v>
      </c>
      <c r="J13" s="1">
        <f>1-J12</f>
        <v>0.5</v>
      </c>
      <c r="K13" s="1"/>
      <c r="L13" s="11">
        <f>SUM(B2,C3,D4,E5,F6,G7,H8,I9,J10)/K11</f>
        <v>0.73565144532886473</v>
      </c>
      <c r="M13" s="12">
        <f>AVERAGE(M2:M10)</f>
        <v>0.68960188914374587</v>
      </c>
      <c r="P13" s="1"/>
      <c r="Q13" s="1">
        <f>1-Q12</f>
        <v>0.95625000000000004</v>
      </c>
      <c r="R13" s="1">
        <f>1-R12</f>
        <v>0.7857142857142857</v>
      </c>
      <c r="S13" s="1">
        <f t="shared" ref="S13:X13" si="3">1-S12</f>
        <v>0.89743589743589747</v>
      </c>
      <c r="T13" s="1">
        <f t="shared" si="3"/>
        <v>0.93333333333333335</v>
      </c>
      <c r="U13" s="1">
        <f t="shared" si="3"/>
        <v>0.82251082251082253</v>
      </c>
      <c r="V13" s="1">
        <f t="shared" si="3"/>
        <v>0.77672530446549393</v>
      </c>
      <c r="W13" s="1">
        <f t="shared" si="3"/>
        <v>0.9536842105263158</v>
      </c>
      <c r="X13" s="1">
        <f t="shared" si="3"/>
        <v>0.88192771084337351</v>
      </c>
      <c r="Y13" s="1">
        <f>1-Y12</f>
        <v>0.58602150537634401</v>
      </c>
      <c r="Z13" s="1"/>
      <c r="AA13" s="11">
        <f>SUM(Q2,R3,S4,T5,U6,V7,W8,X9,Y10)/Z11</f>
        <v>0.87133277451802182</v>
      </c>
      <c r="AB13" s="12">
        <f>AVERAGE(AB2:AB10)</f>
        <v>0.8376603413280852</v>
      </c>
    </row>
    <row r="14" spans="1:2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x14ac:dyDescent="0.3">
      <c r="B15" s="13" t="s">
        <v>11</v>
      </c>
      <c r="C15" s="13">
        <f>AVERAGE(B13:J13)</f>
        <v>0.68232750406866838</v>
      </c>
      <c r="Q15" s="13" t="s">
        <v>11</v>
      </c>
      <c r="R15" s="13">
        <f>AVERAGE(Q13:Y13)</f>
        <v>0.8437336744673184</v>
      </c>
    </row>
    <row r="24" spans="5:28" ht="36" x14ac:dyDescent="0.3">
      <c r="P24" s="1"/>
      <c r="Q24" s="2" t="s">
        <v>0</v>
      </c>
      <c r="R24" s="3" t="s">
        <v>1</v>
      </c>
      <c r="S24" s="2" t="s">
        <v>2</v>
      </c>
      <c r="T24" s="4" t="s">
        <v>3</v>
      </c>
      <c r="U24" s="3" t="s">
        <v>4</v>
      </c>
      <c r="V24" s="4" t="s">
        <v>5</v>
      </c>
      <c r="W24" s="5" t="s">
        <v>12</v>
      </c>
      <c r="X24" s="4" t="s">
        <v>6</v>
      </c>
      <c r="Y24" s="6" t="s">
        <v>7</v>
      </c>
      <c r="Z24" s="7" t="s">
        <v>8</v>
      </c>
      <c r="AA24" s="8" t="s">
        <v>9</v>
      </c>
      <c r="AB24" s="9" t="s">
        <v>10</v>
      </c>
    </row>
    <row r="25" spans="5:28" ht="24.6" x14ac:dyDescent="0.3">
      <c r="P25" s="2" t="s">
        <v>0</v>
      </c>
      <c r="Q25" s="7">
        <v>465</v>
      </c>
      <c r="R25" s="1">
        <v>2</v>
      </c>
      <c r="S25" s="1">
        <v>2</v>
      </c>
      <c r="T25" s="1">
        <v>5</v>
      </c>
      <c r="U25" s="1">
        <v>2</v>
      </c>
      <c r="V25" s="1">
        <v>5</v>
      </c>
      <c r="W25" s="1">
        <v>3</v>
      </c>
      <c r="X25" s="1">
        <v>3</v>
      </c>
      <c r="Y25" s="1">
        <v>4</v>
      </c>
      <c r="Z25" s="1">
        <f>SUM(Q25:Y25)</f>
        <v>491</v>
      </c>
      <c r="AA25" s="1">
        <f>SUM(R25:Y25)/Z25</f>
        <v>5.2953156822810592E-2</v>
      </c>
      <c r="AB25" s="10">
        <f>1-AA25</f>
        <v>0.94704684317718946</v>
      </c>
    </row>
    <row r="26" spans="5:28" x14ac:dyDescent="0.3">
      <c r="P26" s="3" t="s">
        <v>1</v>
      </c>
      <c r="Q26" s="1">
        <v>2</v>
      </c>
      <c r="R26" s="7">
        <v>335</v>
      </c>
      <c r="S26" s="1">
        <v>5</v>
      </c>
      <c r="T26" s="1">
        <v>3</v>
      </c>
      <c r="U26" s="1">
        <v>8</v>
      </c>
      <c r="V26" s="1">
        <v>12</v>
      </c>
      <c r="W26" s="1">
        <v>2</v>
      </c>
      <c r="X26" s="1">
        <v>14</v>
      </c>
      <c r="Y26" s="1">
        <v>5</v>
      </c>
      <c r="Z26" s="1">
        <f>SUM(Q26:Y26)</f>
        <v>386</v>
      </c>
      <c r="AA26" s="1">
        <f>SUM(Q26,S26,T26,V26,U26,W26,X26,Y26)/Z26</f>
        <v>0.13212435233160622</v>
      </c>
      <c r="AB26" s="10">
        <f>1-AA26</f>
        <v>0.86787564766839376</v>
      </c>
    </row>
    <row r="27" spans="5:28" x14ac:dyDescent="0.3">
      <c r="P27" s="2" t="s">
        <v>2</v>
      </c>
      <c r="Q27" s="1">
        <v>3</v>
      </c>
      <c r="R27" s="1">
        <v>5</v>
      </c>
      <c r="S27" s="7">
        <v>355</v>
      </c>
      <c r="T27" s="1">
        <v>3</v>
      </c>
      <c r="U27" s="1">
        <v>4</v>
      </c>
      <c r="V27" s="1">
        <v>16</v>
      </c>
      <c r="W27" s="1">
        <v>2</v>
      </c>
      <c r="X27" s="1">
        <v>12</v>
      </c>
      <c r="Y27" s="1">
        <v>6</v>
      </c>
      <c r="Z27" s="1">
        <f>SUM(Q27:Y27)</f>
        <v>406</v>
      </c>
      <c r="AA27" s="1">
        <f>SUM(Q27,R27,T27,U27,V27,W27,X27,Y27)/Z27</f>
        <v>0.12561576354679804</v>
      </c>
      <c r="AB27" s="10">
        <f t="shared" ref="AB27:AB33" si="4">1-AA27</f>
        <v>0.87438423645320196</v>
      </c>
    </row>
    <row r="28" spans="5:28" x14ac:dyDescent="0.3">
      <c r="P28" s="4" t="s">
        <v>3</v>
      </c>
      <c r="Q28" s="1">
        <v>2</v>
      </c>
      <c r="R28" s="1">
        <v>6</v>
      </c>
      <c r="S28" s="1">
        <v>4</v>
      </c>
      <c r="T28" s="7">
        <v>850</v>
      </c>
      <c r="U28" s="1">
        <v>6</v>
      </c>
      <c r="V28" s="1">
        <v>14</v>
      </c>
      <c r="W28" s="1">
        <v>2</v>
      </c>
      <c r="X28" s="1">
        <v>18</v>
      </c>
      <c r="Y28" s="1">
        <v>5</v>
      </c>
      <c r="Z28" s="1">
        <f>SUM(Q28:Y28)</f>
        <v>907</v>
      </c>
      <c r="AA28" s="1">
        <f>SUM(Q28,R28,S28,U28,V28,W28,X28,Y28)/Z28</f>
        <v>6.2844542447629548E-2</v>
      </c>
      <c r="AB28" s="10">
        <f t="shared" si="4"/>
        <v>0.9371554575523704</v>
      </c>
    </row>
    <row r="29" spans="5:28" x14ac:dyDescent="0.3">
      <c r="P29" s="3" t="s">
        <v>4</v>
      </c>
      <c r="Q29" s="1">
        <v>2</v>
      </c>
      <c r="R29" s="1">
        <v>25</v>
      </c>
      <c r="S29" s="1">
        <v>5</v>
      </c>
      <c r="T29" s="1">
        <v>5</v>
      </c>
      <c r="U29" s="7">
        <v>197</v>
      </c>
      <c r="V29" s="1">
        <v>11</v>
      </c>
      <c r="W29" s="1">
        <v>2</v>
      </c>
      <c r="X29" s="1">
        <v>5</v>
      </c>
      <c r="Y29" s="1">
        <v>12</v>
      </c>
      <c r="Z29" s="1">
        <f>SUM(Q29:Y29)</f>
        <v>264</v>
      </c>
      <c r="AA29" s="1">
        <f>SUM(Y29,X29,W29,V29,T29,S29,R29,Q29)/Z29</f>
        <v>0.25378787878787878</v>
      </c>
      <c r="AB29" s="10">
        <f t="shared" si="4"/>
        <v>0.74621212121212122</v>
      </c>
    </row>
    <row r="30" spans="5:28" x14ac:dyDescent="0.3">
      <c r="E30">
        <v>480</v>
      </c>
      <c r="F30">
        <v>420</v>
      </c>
      <c r="G30">
        <v>390</v>
      </c>
      <c r="H30">
        <v>900</v>
      </c>
      <c r="I30">
        <v>231</v>
      </c>
      <c r="J30">
        <v>739</v>
      </c>
      <c r="K30">
        <v>497</v>
      </c>
      <c r="L30">
        <v>928</v>
      </c>
      <c r="M30">
        <v>186</v>
      </c>
      <c r="P30" s="4" t="s">
        <v>5</v>
      </c>
      <c r="Q30" s="1">
        <v>1</v>
      </c>
      <c r="R30" s="1">
        <v>14</v>
      </c>
      <c r="S30" s="1">
        <v>3</v>
      </c>
      <c r="T30" s="1">
        <v>6</v>
      </c>
      <c r="U30" s="1">
        <v>6</v>
      </c>
      <c r="V30" s="7">
        <v>594</v>
      </c>
      <c r="W30" s="1">
        <v>2</v>
      </c>
      <c r="X30" s="1">
        <v>16</v>
      </c>
      <c r="Y30" s="1">
        <v>10</v>
      </c>
      <c r="Z30" s="1">
        <f>SUM(Q30:Y30)</f>
        <v>652</v>
      </c>
      <c r="AA30" s="1">
        <f>SUM(Y30,X30,W30,Q30:U30)/Z30</f>
        <v>8.8957055214723926E-2</v>
      </c>
      <c r="AB30" s="10">
        <f t="shared" si="4"/>
        <v>0.91104294478527603</v>
      </c>
    </row>
    <row r="31" spans="5:28" x14ac:dyDescent="0.3">
      <c r="E31">
        <f>E30/32</f>
        <v>15</v>
      </c>
      <c r="F31">
        <f t="shared" ref="F31:M31" si="5">F30/32</f>
        <v>13.125</v>
      </c>
      <c r="G31">
        <f t="shared" si="5"/>
        <v>12.1875</v>
      </c>
      <c r="H31">
        <f t="shared" si="5"/>
        <v>28.125</v>
      </c>
      <c r="I31">
        <f t="shared" si="5"/>
        <v>7.21875</v>
      </c>
      <c r="J31">
        <f t="shared" si="5"/>
        <v>23.09375</v>
      </c>
      <c r="K31">
        <f t="shared" si="5"/>
        <v>15.53125</v>
      </c>
      <c r="L31">
        <f t="shared" si="5"/>
        <v>29</v>
      </c>
      <c r="M31">
        <f t="shared" si="5"/>
        <v>5.8125</v>
      </c>
      <c r="P31" s="5" t="s">
        <v>12</v>
      </c>
      <c r="Q31" s="1">
        <v>4</v>
      </c>
      <c r="R31" s="1">
        <v>19</v>
      </c>
      <c r="S31" s="1">
        <v>5</v>
      </c>
      <c r="T31" s="1">
        <v>5</v>
      </c>
      <c r="U31" s="1">
        <v>1</v>
      </c>
      <c r="V31" s="1">
        <v>35</v>
      </c>
      <c r="W31" s="7">
        <v>480</v>
      </c>
      <c r="X31" s="1">
        <v>5</v>
      </c>
      <c r="Y31" s="1">
        <v>5</v>
      </c>
      <c r="Z31" s="1">
        <f>SUM(Q31:Y31)</f>
        <v>559</v>
      </c>
      <c r="AA31" s="1">
        <f>SUM(X31:Y31,Q31:V31)/Z31</f>
        <v>0.14132379248658319</v>
      </c>
      <c r="AB31" s="10">
        <f>1-AA31</f>
        <v>0.85867620751341678</v>
      </c>
    </row>
    <row r="32" spans="5:28" x14ac:dyDescent="0.3">
      <c r="E32">
        <f>E31*0.45</f>
        <v>6.75</v>
      </c>
      <c r="F32">
        <f t="shared" ref="F32:M32" si="6">F31*0.45</f>
        <v>5.90625</v>
      </c>
      <c r="G32">
        <f t="shared" si="6"/>
        <v>5.484375</v>
      </c>
      <c r="H32">
        <f t="shared" si="6"/>
        <v>12.65625</v>
      </c>
      <c r="I32">
        <f t="shared" si="6"/>
        <v>3.2484375000000001</v>
      </c>
      <c r="J32">
        <f t="shared" si="6"/>
        <v>10.3921875</v>
      </c>
      <c r="K32">
        <f t="shared" si="6"/>
        <v>6.9890625000000002</v>
      </c>
      <c r="L32">
        <f t="shared" si="6"/>
        <v>13.05</v>
      </c>
      <c r="M32">
        <f t="shared" si="6"/>
        <v>2.6156250000000001</v>
      </c>
      <c r="P32" s="4" t="s">
        <v>6</v>
      </c>
      <c r="Q32" s="1">
        <v>1</v>
      </c>
      <c r="R32" s="1">
        <v>3</v>
      </c>
      <c r="S32" s="1">
        <v>4</v>
      </c>
      <c r="T32" s="1">
        <v>17</v>
      </c>
      <c r="U32" s="1">
        <v>2</v>
      </c>
      <c r="V32" s="1">
        <v>33</v>
      </c>
      <c r="W32" s="1">
        <v>2</v>
      </c>
      <c r="X32" s="7">
        <v>838</v>
      </c>
      <c r="Y32" s="1">
        <v>14</v>
      </c>
      <c r="Z32" s="1">
        <f>SUM(Q32:Y32)</f>
        <v>914</v>
      </c>
      <c r="AA32" s="1">
        <f>SUM(R32:W32,Q32,Y32)/Z32</f>
        <v>8.3150984682713341E-2</v>
      </c>
      <c r="AB32" s="10">
        <f>1-AA32</f>
        <v>0.91684901531728669</v>
      </c>
    </row>
    <row r="33" spans="5:28" ht="36" x14ac:dyDescent="0.3">
      <c r="E33">
        <f>E31/0.3</f>
        <v>50</v>
      </c>
      <c r="F33">
        <f t="shared" ref="F33:M33" si="7">F31/0.3</f>
        <v>43.75</v>
      </c>
      <c r="G33">
        <f t="shared" si="7"/>
        <v>40.625</v>
      </c>
      <c r="H33">
        <f t="shared" si="7"/>
        <v>93.75</v>
      </c>
      <c r="I33">
        <f t="shared" si="7"/>
        <v>24.0625</v>
      </c>
      <c r="J33">
        <f t="shared" si="7"/>
        <v>76.979166666666671</v>
      </c>
      <c r="K33">
        <f t="shared" si="7"/>
        <v>51.770833333333336</v>
      </c>
      <c r="L33">
        <f t="shared" si="7"/>
        <v>96.666666666666671</v>
      </c>
      <c r="M33">
        <f t="shared" si="7"/>
        <v>19.375</v>
      </c>
      <c r="P33" s="6" t="s">
        <v>7</v>
      </c>
      <c r="Q33" s="1">
        <v>1</v>
      </c>
      <c r="R33" s="1">
        <v>6</v>
      </c>
      <c r="S33" s="1">
        <v>7</v>
      </c>
      <c r="T33" s="1">
        <v>6</v>
      </c>
      <c r="U33" s="1">
        <v>5</v>
      </c>
      <c r="V33" s="1">
        <v>19</v>
      </c>
      <c r="W33" s="1">
        <v>2</v>
      </c>
      <c r="X33" s="1">
        <v>16</v>
      </c>
      <c r="Y33" s="7">
        <v>125</v>
      </c>
      <c r="Z33" s="1">
        <f>SUM(Q33:Y33)</f>
        <v>187</v>
      </c>
      <c r="AA33" s="1">
        <f>SUM(Q33:X33)/Z33</f>
        <v>0.33155080213903743</v>
      </c>
      <c r="AB33" s="10">
        <f t="shared" si="4"/>
        <v>0.66844919786096257</v>
      </c>
    </row>
    <row r="34" spans="5:28" x14ac:dyDescent="0.3">
      <c r="P34" s="1"/>
      <c r="Q34" s="1">
        <f>SUM(Q25:Q32)</f>
        <v>480</v>
      </c>
      <c r="R34" s="1">
        <f>SUM(R25:R33)</f>
        <v>415</v>
      </c>
      <c r="S34" s="1">
        <f>SUM(S25:S33)</f>
        <v>390</v>
      </c>
      <c r="T34" s="1">
        <f>SUM(T25:T33)</f>
        <v>900</v>
      </c>
      <c r="U34" s="1">
        <f>SUM(U25:U33)</f>
        <v>231</v>
      </c>
      <c r="V34" s="1">
        <f>SUM(V25:V33)</f>
        <v>739</v>
      </c>
      <c r="W34" s="1">
        <f>SUM(W25:W33)</f>
        <v>497</v>
      </c>
      <c r="X34" s="1">
        <f>SUM(X25:X33)</f>
        <v>927</v>
      </c>
      <c r="Y34" s="1">
        <f>SUM(Y25:Y33)</f>
        <v>186</v>
      </c>
      <c r="Z34" s="1">
        <f>SUM(Z25:Z33)</f>
        <v>4766</v>
      </c>
      <c r="AA34" s="1"/>
      <c r="AB34" s="10"/>
    </row>
    <row r="35" spans="5:28" x14ac:dyDescent="0.3">
      <c r="P35" s="1"/>
      <c r="Q35" s="1">
        <f>SUM(Q26:Q33)/Q34</f>
        <v>3.3333333333333333E-2</v>
      </c>
      <c r="R35" s="1">
        <f>SUM(R27:R33,R25)/R34</f>
        <v>0.19277108433734941</v>
      </c>
      <c r="S35" s="1">
        <f>SUM(S25:S26,S28:S33)/S34</f>
        <v>8.9743589743589744E-2</v>
      </c>
      <c r="T35" s="1">
        <f>SUM(T25:T27,T29:T33)/T34</f>
        <v>5.5555555555555552E-2</v>
      </c>
      <c r="U35" s="1">
        <f>SUM(U25:U28,U30:U33)/U34</f>
        <v>0.1471861471861472</v>
      </c>
      <c r="V35" s="1">
        <f>SUM(V31:V33,V25:V29)/V34</f>
        <v>0.19621109607577808</v>
      </c>
      <c r="W35" s="1">
        <f>SUM(W32:W33,W25:W30)/W31</f>
        <v>3.5416666666666666E-2</v>
      </c>
      <c r="X35" s="1">
        <f>SUM(X25:X31,X33)/X32</f>
        <v>0.10620525059665871</v>
      </c>
      <c r="Y35" s="1">
        <f>SUM(Y25:Y32)/Y34</f>
        <v>0.32795698924731181</v>
      </c>
      <c r="Z35" s="1"/>
      <c r="AA35" s="1"/>
      <c r="AB35" s="10"/>
    </row>
    <row r="36" spans="5:28" x14ac:dyDescent="0.3">
      <c r="P36" s="1"/>
      <c r="Q36" s="1">
        <f>1-Q35</f>
        <v>0.96666666666666667</v>
      </c>
      <c r="R36" s="1">
        <f>1-R35</f>
        <v>0.80722891566265065</v>
      </c>
      <c r="S36" s="1">
        <f t="shared" ref="S36:W36" si="8">1-S35</f>
        <v>0.91025641025641024</v>
      </c>
      <c r="T36" s="1">
        <f t="shared" si="8"/>
        <v>0.94444444444444442</v>
      </c>
      <c r="U36" s="1">
        <f t="shared" si="8"/>
        <v>0.8528138528138528</v>
      </c>
      <c r="V36" s="1">
        <f t="shared" si="8"/>
        <v>0.80378890392422186</v>
      </c>
      <c r="W36" s="1">
        <f t="shared" si="8"/>
        <v>0.96458333333333335</v>
      </c>
      <c r="X36" s="1">
        <f>1-X35</f>
        <v>0.89379474940334125</v>
      </c>
      <c r="Y36" s="1">
        <f>1-Y35</f>
        <v>0.67204301075268824</v>
      </c>
      <c r="Z36" s="1"/>
      <c r="AA36" s="11">
        <f>SUM(Q25,R26,S27,T28,U29,V30,W31,X32,Y33)/Z34</f>
        <v>0.8894250944187998</v>
      </c>
      <c r="AB36" s="12">
        <f>AVERAGE(AB25:AB33)</f>
        <v>0.85863240794891327</v>
      </c>
    </row>
    <row r="37" spans="5:28" x14ac:dyDescent="0.3"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5:28" x14ac:dyDescent="0.3">
      <c r="P38" s="13" t="s">
        <v>11</v>
      </c>
      <c r="Q38" s="13">
        <f>AVERAGE(Q36:Y36)</f>
        <v>0.86840225413973426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13153</dc:creator>
  <cp:lastModifiedBy>13153</cp:lastModifiedBy>
  <dcterms:created xsi:type="dcterms:W3CDTF">2022-01-16T21:30:12Z</dcterms:created>
  <dcterms:modified xsi:type="dcterms:W3CDTF">2022-01-28T17:47:26Z</dcterms:modified>
</cp:coreProperties>
</file>