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melbcloud-my.sharepoint.com/personal/saritha_kodikara_unimelb_edu_au/Documents/Documents/ALL/PostDoc/Review Paper/GitHub/Differential Abundance (DA)/Case Study/Results/"/>
    </mc:Choice>
  </mc:AlternateContent>
  <xr:revisionPtr revIDLastSave="279" documentId="8_{C18931F2-D771-EE45-80AF-BF1EC3BC9D4A}" xr6:coauthVersionLast="47" xr6:coauthVersionMax="47" xr10:uidLastSave="{30E3005D-8AD9-E241-BB1B-F64EFE663F1A}"/>
  <bookViews>
    <workbookView xWindow="-35440" yWindow="880" windowWidth="28800" windowHeight="16180" activeTab="1" xr2:uid="{FD37C098-842E-1E40-B8AE-13FE2B29E58A}"/>
  </bookViews>
  <sheets>
    <sheet name="Sheet1" sheetId="1" r:id="rId1"/>
    <sheet name="Time" sheetId="3" r:id="rId2"/>
    <sheet name="Sheet2" sheetId="2" r:id="rId3"/>
    <sheet name="Sheet3" sheetId="4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</externalReferences>
  <definedNames>
    <definedName name="_xlnm._FilterDatabase" localSheetId="0" hidden="1">Sheet1!$A$2:$AF$197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3" l="1"/>
  <c r="B2" i="3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B5" i="4"/>
  <c r="E198" i="1"/>
  <c r="F198" i="1"/>
  <c r="G198" i="1"/>
  <c r="H198" i="1"/>
  <c r="I198" i="1"/>
  <c r="J198" i="1"/>
  <c r="K198" i="1"/>
  <c r="L198" i="1"/>
  <c r="M198" i="1"/>
  <c r="N198" i="1"/>
  <c r="O198" i="1"/>
  <c r="P198" i="1"/>
  <c r="Q198" i="1"/>
  <c r="R198" i="1"/>
  <c r="S198" i="1"/>
  <c r="T198" i="1"/>
  <c r="U198" i="1"/>
  <c r="V198" i="1"/>
  <c r="W198" i="1"/>
  <c r="X198" i="1"/>
  <c r="Y198" i="1"/>
  <c r="Z198" i="1"/>
  <c r="AA198" i="1"/>
  <c r="AB198" i="1"/>
  <c r="AC198" i="1"/>
  <c r="AD198" i="1"/>
  <c r="AE198" i="1"/>
  <c r="AF198" i="1"/>
  <c r="D198" i="1"/>
  <c r="D196" i="1"/>
  <c r="M194" i="3"/>
  <c r="L194" i="3"/>
  <c r="K194" i="3"/>
  <c r="J194" i="3"/>
  <c r="I194" i="3"/>
  <c r="H194" i="3"/>
  <c r="G194" i="3"/>
  <c r="F194" i="3"/>
  <c r="E194" i="3"/>
  <c r="D194" i="3"/>
  <c r="C194" i="3"/>
  <c r="B194" i="3"/>
  <c r="M193" i="3"/>
  <c r="L193" i="3"/>
  <c r="K193" i="3"/>
  <c r="J193" i="3"/>
  <c r="I193" i="3"/>
  <c r="H193" i="3"/>
  <c r="G193" i="3"/>
  <c r="F193" i="3"/>
  <c r="E193" i="3"/>
  <c r="D193" i="3"/>
  <c r="B193" i="3"/>
  <c r="M192" i="3"/>
  <c r="L192" i="3"/>
  <c r="K192" i="3"/>
  <c r="J192" i="3"/>
  <c r="I192" i="3"/>
  <c r="H192" i="3"/>
  <c r="G192" i="3"/>
  <c r="F192" i="3"/>
  <c r="E192" i="3"/>
  <c r="D192" i="3"/>
  <c r="C192" i="3"/>
  <c r="B192" i="3"/>
  <c r="M191" i="3"/>
  <c r="L191" i="3"/>
  <c r="K191" i="3"/>
  <c r="J191" i="3"/>
  <c r="I191" i="3"/>
  <c r="H191" i="3"/>
  <c r="G191" i="3"/>
  <c r="F191" i="3"/>
  <c r="E191" i="3"/>
  <c r="D191" i="3"/>
  <c r="C191" i="3"/>
  <c r="B191" i="3"/>
  <c r="M190" i="3"/>
  <c r="L190" i="3"/>
  <c r="K190" i="3"/>
  <c r="J190" i="3"/>
  <c r="I190" i="3"/>
  <c r="H190" i="3"/>
  <c r="G190" i="3"/>
  <c r="F190" i="3"/>
  <c r="E190" i="3"/>
  <c r="D190" i="3"/>
  <c r="C190" i="3"/>
  <c r="B190" i="3"/>
  <c r="M189" i="3"/>
  <c r="L189" i="3"/>
  <c r="K189" i="3"/>
  <c r="J189" i="3"/>
  <c r="I189" i="3"/>
  <c r="H189" i="3"/>
  <c r="G189" i="3"/>
  <c r="F189" i="3"/>
  <c r="E189" i="3"/>
  <c r="D189" i="3"/>
  <c r="C189" i="3"/>
  <c r="B189" i="3"/>
  <c r="M188" i="3"/>
  <c r="L188" i="3"/>
  <c r="K188" i="3"/>
  <c r="J188" i="3"/>
  <c r="I188" i="3"/>
  <c r="H188" i="3"/>
  <c r="G188" i="3"/>
  <c r="F188" i="3"/>
  <c r="E188" i="3"/>
  <c r="D188" i="3"/>
  <c r="C188" i="3"/>
  <c r="B188" i="3"/>
  <c r="M187" i="3"/>
  <c r="L187" i="3"/>
  <c r="K187" i="3"/>
  <c r="J187" i="3"/>
  <c r="I187" i="3"/>
  <c r="H187" i="3"/>
  <c r="G187" i="3"/>
  <c r="F187" i="3"/>
  <c r="E187" i="3"/>
  <c r="D187" i="3"/>
  <c r="C187" i="3"/>
  <c r="B187" i="3"/>
  <c r="M186" i="3"/>
  <c r="L186" i="3"/>
  <c r="K186" i="3"/>
  <c r="J186" i="3"/>
  <c r="I186" i="3"/>
  <c r="H186" i="3"/>
  <c r="G186" i="3"/>
  <c r="F186" i="3"/>
  <c r="E186" i="3"/>
  <c r="D186" i="3"/>
  <c r="C186" i="3"/>
  <c r="B186" i="3"/>
  <c r="M185" i="3"/>
  <c r="L185" i="3"/>
  <c r="K185" i="3"/>
  <c r="J185" i="3"/>
  <c r="I185" i="3"/>
  <c r="H185" i="3"/>
  <c r="G185" i="3"/>
  <c r="F185" i="3"/>
  <c r="E185" i="3"/>
  <c r="D185" i="3"/>
  <c r="C185" i="3"/>
  <c r="B185" i="3"/>
  <c r="M184" i="3"/>
  <c r="L184" i="3"/>
  <c r="K184" i="3"/>
  <c r="J184" i="3"/>
  <c r="I184" i="3"/>
  <c r="H184" i="3"/>
  <c r="G184" i="3"/>
  <c r="F184" i="3"/>
  <c r="E184" i="3"/>
  <c r="D184" i="3"/>
  <c r="B184" i="3"/>
  <c r="M183" i="3"/>
  <c r="L183" i="3"/>
  <c r="K183" i="3"/>
  <c r="J183" i="3"/>
  <c r="I183" i="3"/>
  <c r="H183" i="3"/>
  <c r="G183" i="3"/>
  <c r="F183" i="3"/>
  <c r="E183" i="3"/>
  <c r="D183" i="3"/>
  <c r="B183" i="3"/>
  <c r="M182" i="3"/>
  <c r="L182" i="3"/>
  <c r="K182" i="3"/>
  <c r="J182" i="3"/>
  <c r="I182" i="3"/>
  <c r="H182" i="3"/>
  <c r="G182" i="3"/>
  <c r="F182" i="3"/>
  <c r="E182" i="3"/>
  <c r="D182" i="3"/>
  <c r="B182" i="3"/>
  <c r="M181" i="3"/>
  <c r="L181" i="3"/>
  <c r="K181" i="3"/>
  <c r="J181" i="3"/>
  <c r="I181" i="3"/>
  <c r="H181" i="3"/>
  <c r="G181" i="3"/>
  <c r="F181" i="3"/>
  <c r="E181" i="3"/>
  <c r="D181" i="3"/>
  <c r="C181" i="3"/>
  <c r="B181" i="3"/>
  <c r="M180" i="3"/>
  <c r="L180" i="3"/>
  <c r="K180" i="3"/>
  <c r="J180" i="3"/>
  <c r="I180" i="3"/>
  <c r="H180" i="3"/>
  <c r="G180" i="3"/>
  <c r="F180" i="3"/>
  <c r="E180" i="3"/>
  <c r="D180" i="3"/>
  <c r="C180" i="3"/>
  <c r="B180" i="3"/>
  <c r="M179" i="3"/>
  <c r="L179" i="3"/>
  <c r="K179" i="3"/>
  <c r="J179" i="3"/>
  <c r="I179" i="3"/>
  <c r="H179" i="3"/>
  <c r="G179" i="3"/>
  <c r="F179" i="3"/>
  <c r="E179" i="3"/>
  <c r="D179" i="3"/>
  <c r="C179" i="3"/>
  <c r="B179" i="3"/>
  <c r="M178" i="3"/>
  <c r="L178" i="3"/>
  <c r="K178" i="3"/>
  <c r="J178" i="3"/>
  <c r="I178" i="3"/>
  <c r="H178" i="3"/>
  <c r="G178" i="3"/>
  <c r="F178" i="3"/>
  <c r="E178" i="3"/>
  <c r="D178" i="3"/>
  <c r="C178" i="3"/>
  <c r="B178" i="3"/>
  <c r="M177" i="3"/>
  <c r="L177" i="3"/>
  <c r="K177" i="3"/>
  <c r="J177" i="3"/>
  <c r="I177" i="3"/>
  <c r="H177" i="3"/>
  <c r="G177" i="3"/>
  <c r="F177" i="3"/>
  <c r="E177" i="3"/>
  <c r="D177" i="3"/>
  <c r="C177" i="3"/>
  <c r="B177" i="3"/>
  <c r="M176" i="3"/>
  <c r="L176" i="3"/>
  <c r="K176" i="3"/>
  <c r="J176" i="3"/>
  <c r="I176" i="3"/>
  <c r="H176" i="3"/>
  <c r="G176" i="3"/>
  <c r="F176" i="3"/>
  <c r="E176" i="3"/>
  <c r="D176" i="3"/>
  <c r="C176" i="3"/>
  <c r="B176" i="3"/>
  <c r="M175" i="3"/>
  <c r="L175" i="3"/>
  <c r="K175" i="3"/>
  <c r="J175" i="3"/>
  <c r="I175" i="3"/>
  <c r="H175" i="3"/>
  <c r="G175" i="3"/>
  <c r="F175" i="3"/>
  <c r="E175" i="3"/>
  <c r="D175" i="3"/>
  <c r="C175" i="3"/>
  <c r="B175" i="3"/>
  <c r="M174" i="3"/>
  <c r="L174" i="3"/>
  <c r="K174" i="3"/>
  <c r="J174" i="3"/>
  <c r="I174" i="3"/>
  <c r="H174" i="3"/>
  <c r="G174" i="3"/>
  <c r="F174" i="3"/>
  <c r="E174" i="3"/>
  <c r="D174" i="3"/>
  <c r="C174" i="3"/>
  <c r="B174" i="3"/>
  <c r="M173" i="3"/>
  <c r="L173" i="3"/>
  <c r="K173" i="3"/>
  <c r="J173" i="3"/>
  <c r="I173" i="3"/>
  <c r="H173" i="3"/>
  <c r="G173" i="3"/>
  <c r="F173" i="3"/>
  <c r="E173" i="3"/>
  <c r="D173" i="3"/>
  <c r="C173" i="3"/>
  <c r="B173" i="3"/>
  <c r="M172" i="3"/>
  <c r="L172" i="3"/>
  <c r="K172" i="3"/>
  <c r="J172" i="3"/>
  <c r="I172" i="3"/>
  <c r="H172" i="3"/>
  <c r="G172" i="3"/>
  <c r="F172" i="3"/>
  <c r="E172" i="3"/>
  <c r="D172" i="3"/>
  <c r="C172" i="3"/>
  <c r="B172" i="3"/>
  <c r="M171" i="3"/>
  <c r="L171" i="3"/>
  <c r="K171" i="3"/>
  <c r="J171" i="3"/>
  <c r="I171" i="3"/>
  <c r="H171" i="3"/>
  <c r="G171" i="3"/>
  <c r="F171" i="3"/>
  <c r="E171" i="3"/>
  <c r="D171" i="3"/>
  <c r="C171" i="3"/>
  <c r="B171" i="3"/>
  <c r="M170" i="3"/>
  <c r="L170" i="3"/>
  <c r="K170" i="3"/>
  <c r="J170" i="3"/>
  <c r="I170" i="3"/>
  <c r="H170" i="3"/>
  <c r="G170" i="3"/>
  <c r="F170" i="3"/>
  <c r="E170" i="3"/>
  <c r="D170" i="3"/>
  <c r="C170" i="3"/>
  <c r="B170" i="3"/>
  <c r="M169" i="3"/>
  <c r="L169" i="3"/>
  <c r="K169" i="3"/>
  <c r="J169" i="3"/>
  <c r="I169" i="3"/>
  <c r="H169" i="3"/>
  <c r="G169" i="3"/>
  <c r="F169" i="3"/>
  <c r="E169" i="3"/>
  <c r="D169" i="3"/>
  <c r="C169" i="3"/>
  <c r="B169" i="3"/>
  <c r="M168" i="3"/>
  <c r="L168" i="3"/>
  <c r="K168" i="3"/>
  <c r="J168" i="3"/>
  <c r="I168" i="3"/>
  <c r="H168" i="3"/>
  <c r="G168" i="3"/>
  <c r="F168" i="3"/>
  <c r="E168" i="3"/>
  <c r="D168" i="3"/>
  <c r="C168" i="3"/>
  <c r="B168" i="3"/>
  <c r="M167" i="3"/>
  <c r="L167" i="3"/>
  <c r="K167" i="3"/>
  <c r="J167" i="3"/>
  <c r="I167" i="3"/>
  <c r="H167" i="3"/>
  <c r="G167" i="3"/>
  <c r="F167" i="3"/>
  <c r="E167" i="3"/>
  <c r="D167" i="3"/>
  <c r="C167" i="3"/>
  <c r="B167" i="3"/>
  <c r="M166" i="3"/>
  <c r="L166" i="3"/>
  <c r="K166" i="3"/>
  <c r="J166" i="3"/>
  <c r="I166" i="3"/>
  <c r="H166" i="3"/>
  <c r="G166" i="3"/>
  <c r="F166" i="3"/>
  <c r="E166" i="3"/>
  <c r="D166" i="3"/>
  <c r="C166" i="3"/>
  <c r="B166" i="3"/>
  <c r="M165" i="3"/>
  <c r="L165" i="3"/>
  <c r="K165" i="3"/>
  <c r="J165" i="3"/>
  <c r="I165" i="3"/>
  <c r="H165" i="3"/>
  <c r="G165" i="3"/>
  <c r="F165" i="3"/>
  <c r="E165" i="3"/>
  <c r="D165" i="3"/>
  <c r="C165" i="3"/>
  <c r="B165" i="3"/>
  <c r="M164" i="3"/>
  <c r="L164" i="3"/>
  <c r="K164" i="3"/>
  <c r="J164" i="3"/>
  <c r="I164" i="3"/>
  <c r="H164" i="3"/>
  <c r="G164" i="3"/>
  <c r="F164" i="3"/>
  <c r="E164" i="3"/>
  <c r="D164" i="3"/>
  <c r="C164" i="3"/>
  <c r="B164" i="3"/>
  <c r="M163" i="3"/>
  <c r="L163" i="3"/>
  <c r="K163" i="3"/>
  <c r="J163" i="3"/>
  <c r="I163" i="3"/>
  <c r="H163" i="3"/>
  <c r="G163" i="3"/>
  <c r="F163" i="3"/>
  <c r="E163" i="3"/>
  <c r="D163" i="3"/>
  <c r="C163" i="3"/>
  <c r="B163" i="3"/>
  <c r="M162" i="3"/>
  <c r="L162" i="3"/>
  <c r="K162" i="3"/>
  <c r="J162" i="3"/>
  <c r="I162" i="3"/>
  <c r="H162" i="3"/>
  <c r="G162" i="3"/>
  <c r="F162" i="3"/>
  <c r="E162" i="3"/>
  <c r="D162" i="3"/>
  <c r="C162" i="3"/>
  <c r="B162" i="3"/>
  <c r="M161" i="3"/>
  <c r="L161" i="3"/>
  <c r="K161" i="3"/>
  <c r="J161" i="3"/>
  <c r="I161" i="3"/>
  <c r="H161" i="3"/>
  <c r="G161" i="3"/>
  <c r="F161" i="3"/>
  <c r="E161" i="3"/>
  <c r="D161" i="3"/>
  <c r="C161" i="3"/>
  <c r="B161" i="3"/>
  <c r="M160" i="3"/>
  <c r="L160" i="3"/>
  <c r="K160" i="3"/>
  <c r="J160" i="3"/>
  <c r="I160" i="3"/>
  <c r="H160" i="3"/>
  <c r="G160" i="3"/>
  <c r="F160" i="3"/>
  <c r="E160" i="3"/>
  <c r="D160" i="3"/>
  <c r="C160" i="3"/>
  <c r="B160" i="3"/>
  <c r="M159" i="3"/>
  <c r="L159" i="3"/>
  <c r="K159" i="3"/>
  <c r="J159" i="3"/>
  <c r="I159" i="3"/>
  <c r="H159" i="3"/>
  <c r="G159" i="3"/>
  <c r="F159" i="3"/>
  <c r="E159" i="3"/>
  <c r="D159" i="3"/>
  <c r="C159" i="3"/>
  <c r="B159" i="3"/>
  <c r="M158" i="3"/>
  <c r="L158" i="3"/>
  <c r="K158" i="3"/>
  <c r="J158" i="3"/>
  <c r="I158" i="3"/>
  <c r="H158" i="3"/>
  <c r="G158" i="3"/>
  <c r="F158" i="3"/>
  <c r="E158" i="3"/>
  <c r="D158" i="3"/>
  <c r="C158" i="3"/>
  <c r="B158" i="3"/>
  <c r="M157" i="3"/>
  <c r="L157" i="3"/>
  <c r="K157" i="3"/>
  <c r="J157" i="3"/>
  <c r="I157" i="3"/>
  <c r="H157" i="3"/>
  <c r="G157" i="3"/>
  <c r="F157" i="3"/>
  <c r="E157" i="3"/>
  <c r="D157" i="3"/>
  <c r="C157" i="3"/>
  <c r="B157" i="3"/>
  <c r="M156" i="3"/>
  <c r="L156" i="3"/>
  <c r="K156" i="3"/>
  <c r="J156" i="3"/>
  <c r="I156" i="3"/>
  <c r="H156" i="3"/>
  <c r="G156" i="3"/>
  <c r="F156" i="3"/>
  <c r="E156" i="3"/>
  <c r="D156" i="3"/>
  <c r="C156" i="3"/>
  <c r="B156" i="3"/>
  <c r="M155" i="3"/>
  <c r="L155" i="3"/>
  <c r="K155" i="3"/>
  <c r="J155" i="3"/>
  <c r="I155" i="3"/>
  <c r="H155" i="3"/>
  <c r="G155" i="3"/>
  <c r="F155" i="3"/>
  <c r="E155" i="3"/>
  <c r="D155" i="3"/>
  <c r="C155" i="3"/>
  <c r="B155" i="3"/>
  <c r="M154" i="3"/>
  <c r="L154" i="3"/>
  <c r="K154" i="3"/>
  <c r="J154" i="3"/>
  <c r="I154" i="3"/>
  <c r="H154" i="3"/>
  <c r="G154" i="3"/>
  <c r="F154" i="3"/>
  <c r="E154" i="3"/>
  <c r="D154" i="3"/>
  <c r="C154" i="3"/>
  <c r="B154" i="3"/>
  <c r="M153" i="3"/>
  <c r="L153" i="3"/>
  <c r="K153" i="3"/>
  <c r="J153" i="3"/>
  <c r="I153" i="3"/>
  <c r="H153" i="3"/>
  <c r="G153" i="3"/>
  <c r="F153" i="3"/>
  <c r="E153" i="3"/>
  <c r="D153" i="3"/>
  <c r="C153" i="3"/>
  <c r="B153" i="3"/>
  <c r="M152" i="3"/>
  <c r="L152" i="3"/>
  <c r="K152" i="3"/>
  <c r="J152" i="3"/>
  <c r="I152" i="3"/>
  <c r="H152" i="3"/>
  <c r="G152" i="3"/>
  <c r="F152" i="3"/>
  <c r="E152" i="3"/>
  <c r="D152" i="3"/>
  <c r="C152" i="3"/>
  <c r="B152" i="3"/>
  <c r="M151" i="3"/>
  <c r="L151" i="3"/>
  <c r="K151" i="3"/>
  <c r="J151" i="3"/>
  <c r="I151" i="3"/>
  <c r="H151" i="3"/>
  <c r="G151" i="3"/>
  <c r="F151" i="3"/>
  <c r="E151" i="3"/>
  <c r="D151" i="3"/>
  <c r="C151" i="3"/>
  <c r="B151" i="3"/>
  <c r="M150" i="3"/>
  <c r="L150" i="3"/>
  <c r="K150" i="3"/>
  <c r="J150" i="3"/>
  <c r="I150" i="3"/>
  <c r="H150" i="3"/>
  <c r="G150" i="3"/>
  <c r="F150" i="3"/>
  <c r="E150" i="3"/>
  <c r="D150" i="3"/>
  <c r="C150" i="3"/>
  <c r="B150" i="3"/>
  <c r="M149" i="3"/>
  <c r="L149" i="3"/>
  <c r="K149" i="3"/>
  <c r="J149" i="3"/>
  <c r="I149" i="3"/>
  <c r="H149" i="3"/>
  <c r="G149" i="3"/>
  <c r="F149" i="3"/>
  <c r="E149" i="3"/>
  <c r="D149" i="3"/>
  <c r="C149" i="3"/>
  <c r="B149" i="3"/>
  <c r="M148" i="3"/>
  <c r="L148" i="3"/>
  <c r="K148" i="3"/>
  <c r="J148" i="3"/>
  <c r="I148" i="3"/>
  <c r="H148" i="3"/>
  <c r="G148" i="3"/>
  <c r="F148" i="3"/>
  <c r="E148" i="3"/>
  <c r="D148" i="3"/>
  <c r="C148" i="3"/>
  <c r="B148" i="3"/>
  <c r="M147" i="3"/>
  <c r="L147" i="3"/>
  <c r="K147" i="3"/>
  <c r="J147" i="3"/>
  <c r="I147" i="3"/>
  <c r="H147" i="3"/>
  <c r="G147" i="3"/>
  <c r="F147" i="3"/>
  <c r="E147" i="3"/>
  <c r="D147" i="3"/>
  <c r="C147" i="3"/>
  <c r="B147" i="3"/>
  <c r="M146" i="3"/>
  <c r="L146" i="3"/>
  <c r="K146" i="3"/>
  <c r="J146" i="3"/>
  <c r="I146" i="3"/>
  <c r="H146" i="3"/>
  <c r="G146" i="3"/>
  <c r="F146" i="3"/>
  <c r="E146" i="3"/>
  <c r="D146" i="3"/>
  <c r="C146" i="3"/>
  <c r="B146" i="3"/>
  <c r="M145" i="3"/>
  <c r="L145" i="3"/>
  <c r="K145" i="3"/>
  <c r="J145" i="3"/>
  <c r="I145" i="3"/>
  <c r="H145" i="3"/>
  <c r="G145" i="3"/>
  <c r="F145" i="3"/>
  <c r="E145" i="3"/>
  <c r="D145" i="3"/>
  <c r="C145" i="3"/>
  <c r="B145" i="3"/>
  <c r="M144" i="3"/>
  <c r="L144" i="3"/>
  <c r="K144" i="3"/>
  <c r="J144" i="3"/>
  <c r="I144" i="3"/>
  <c r="H144" i="3"/>
  <c r="G144" i="3"/>
  <c r="F144" i="3"/>
  <c r="E144" i="3"/>
  <c r="D144" i="3"/>
  <c r="C144" i="3"/>
  <c r="B144" i="3"/>
  <c r="M143" i="3"/>
  <c r="L143" i="3"/>
  <c r="K143" i="3"/>
  <c r="J143" i="3"/>
  <c r="I143" i="3"/>
  <c r="H143" i="3"/>
  <c r="G143" i="3"/>
  <c r="F143" i="3"/>
  <c r="E143" i="3"/>
  <c r="D143" i="3"/>
  <c r="C143" i="3"/>
  <c r="B143" i="3"/>
  <c r="M142" i="3"/>
  <c r="L142" i="3"/>
  <c r="K142" i="3"/>
  <c r="J142" i="3"/>
  <c r="I142" i="3"/>
  <c r="H142" i="3"/>
  <c r="G142" i="3"/>
  <c r="F142" i="3"/>
  <c r="E142" i="3"/>
  <c r="D142" i="3"/>
  <c r="C142" i="3"/>
  <c r="B142" i="3"/>
  <c r="M141" i="3"/>
  <c r="L141" i="3"/>
  <c r="K141" i="3"/>
  <c r="J141" i="3"/>
  <c r="I141" i="3"/>
  <c r="H141" i="3"/>
  <c r="G141" i="3"/>
  <c r="F141" i="3"/>
  <c r="E141" i="3"/>
  <c r="D141" i="3"/>
  <c r="C141" i="3"/>
  <c r="B141" i="3"/>
  <c r="M140" i="3"/>
  <c r="L140" i="3"/>
  <c r="K140" i="3"/>
  <c r="J140" i="3"/>
  <c r="I140" i="3"/>
  <c r="H140" i="3"/>
  <c r="G140" i="3"/>
  <c r="F140" i="3"/>
  <c r="E140" i="3"/>
  <c r="D140" i="3"/>
  <c r="B140" i="3"/>
  <c r="M139" i="3"/>
  <c r="L139" i="3"/>
  <c r="K139" i="3"/>
  <c r="J139" i="3"/>
  <c r="I139" i="3"/>
  <c r="H139" i="3"/>
  <c r="G139" i="3"/>
  <c r="F139" i="3"/>
  <c r="E139" i="3"/>
  <c r="D139" i="3"/>
  <c r="M138" i="3"/>
  <c r="L138" i="3"/>
  <c r="K138" i="3"/>
  <c r="J138" i="3"/>
  <c r="I138" i="3"/>
  <c r="H138" i="3"/>
  <c r="G138" i="3"/>
  <c r="F138" i="3"/>
  <c r="E138" i="3"/>
  <c r="D138" i="3"/>
  <c r="C138" i="3"/>
  <c r="B138" i="3"/>
  <c r="M137" i="3"/>
  <c r="L137" i="3"/>
  <c r="K137" i="3"/>
  <c r="J137" i="3"/>
  <c r="I137" i="3"/>
  <c r="H137" i="3"/>
  <c r="G137" i="3"/>
  <c r="F137" i="3"/>
  <c r="E137" i="3"/>
  <c r="D137" i="3"/>
  <c r="C137" i="3"/>
  <c r="B137" i="3"/>
  <c r="M136" i="3"/>
  <c r="L136" i="3"/>
  <c r="K136" i="3"/>
  <c r="J136" i="3"/>
  <c r="I136" i="3"/>
  <c r="H136" i="3"/>
  <c r="G136" i="3"/>
  <c r="F136" i="3"/>
  <c r="E136" i="3"/>
  <c r="D136" i="3"/>
  <c r="C136" i="3"/>
  <c r="B136" i="3"/>
  <c r="M135" i="3"/>
  <c r="L135" i="3"/>
  <c r="K135" i="3"/>
  <c r="J135" i="3"/>
  <c r="I135" i="3"/>
  <c r="H135" i="3"/>
  <c r="G135" i="3"/>
  <c r="F135" i="3"/>
  <c r="E135" i="3"/>
  <c r="D135" i="3"/>
  <c r="C135" i="3"/>
  <c r="B135" i="3"/>
  <c r="M134" i="3"/>
  <c r="L134" i="3"/>
  <c r="K134" i="3"/>
  <c r="J134" i="3"/>
  <c r="I134" i="3"/>
  <c r="H134" i="3"/>
  <c r="G134" i="3"/>
  <c r="F134" i="3"/>
  <c r="E134" i="3"/>
  <c r="D134" i="3"/>
  <c r="C134" i="3"/>
  <c r="B134" i="3"/>
  <c r="M133" i="3"/>
  <c r="L133" i="3"/>
  <c r="K133" i="3"/>
  <c r="J133" i="3"/>
  <c r="I133" i="3"/>
  <c r="H133" i="3"/>
  <c r="G133" i="3"/>
  <c r="F133" i="3"/>
  <c r="E133" i="3"/>
  <c r="D133" i="3"/>
  <c r="C133" i="3"/>
  <c r="B133" i="3"/>
  <c r="M132" i="3"/>
  <c r="L132" i="3"/>
  <c r="K132" i="3"/>
  <c r="J132" i="3"/>
  <c r="I132" i="3"/>
  <c r="H132" i="3"/>
  <c r="G132" i="3"/>
  <c r="F132" i="3"/>
  <c r="E132" i="3"/>
  <c r="D132" i="3"/>
  <c r="C132" i="3"/>
  <c r="B132" i="3"/>
  <c r="M131" i="3"/>
  <c r="L131" i="3"/>
  <c r="K131" i="3"/>
  <c r="J131" i="3"/>
  <c r="I131" i="3"/>
  <c r="H131" i="3"/>
  <c r="G131" i="3"/>
  <c r="F131" i="3"/>
  <c r="E131" i="3"/>
  <c r="D131" i="3"/>
  <c r="C131" i="3"/>
  <c r="B131" i="3"/>
  <c r="M130" i="3"/>
  <c r="L130" i="3"/>
  <c r="K130" i="3"/>
  <c r="J130" i="3"/>
  <c r="I130" i="3"/>
  <c r="H130" i="3"/>
  <c r="G130" i="3"/>
  <c r="F130" i="3"/>
  <c r="E130" i="3"/>
  <c r="D130" i="3"/>
  <c r="M129" i="3"/>
  <c r="L129" i="3"/>
  <c r="K129" i="3"/>
  <c r="J129" i="3"/>
  <c r="I129" i="3"/>
  <c r="H129" i="3"/>
  <c r="G129" i="3"/>
  <c r="F129" i="3"/>
  <c r="E129" i="3"/>
  <c r="D129" i="3"/>
  <c r="C129" i="3"/>
  <c r="B129" i="3"/>
  <c r="M128" i="3"/>
  <c r="L128" i="3"/>
  <c r="K128" i="3"/>
  <c r="J128" i="3"/>
  <c r="I128" i="3"/>
  <c r="H128" i="3"/>
  <c r="G128" i="3"/>
  <c r="F128" i="3"/>
  <c r="E128" i="3"/>
  <c r="D128" i="3"/>
  <c r="C128" i="3"/>
  <c r="B128" i="3"/>
  <c r="M127" i="3"/>
  <c r="L127" i="3"/>
  <c r="K127" i="3"/>
  <c r="J127" i="3"/>
  <c r="I127" i="3"/>
  <c r="H127" i="3"/>
  <c r="G127" i="3"/>
  <c r="F127" i="3"/>
  <c r="E127" i="3"/>
  <c r="D127" i="3"/>
  <c r="C127" i="3"/>
  <c r="B127" i="3"/>
  <c r="M126" i="3"/>
  <c r="L126" i="3"/>
  <c r="K126" i="3"/>
  <c r="J126" i="3"/>
  <c r="I126" i="3"/>
  <c r="H126" i="3"/>
  <c r="G126" i="3"/>
  <c r="F126" i="3"/>
  <c r="E126" i="3"/>
  <c r="D126" i="3"/>
  <c r="C126" i="3"/>
  <c r="B126" i="3"/>
  <c r="M125" i="3"/>
  <c r="L125" i="3"/>
  <c r="K125" i="3"/>
  <c r="J125" i="3"/>
  <c r="I125" i="3"/>
  <c r="H125" i="3"/>
  <c r="G125" i="3"/>
  <c r="F125" i="3"/>
  <c r="E125" i="3"/>
  <c r="D125" i="3"/>
  <c r="C125" i="3"/>
  <c r="B125" i="3"/>
  <c r="M124" i="3"/>
  <c r="L124" i="3"/>
  <c r="K124" i="3"/>
  <c r="J124" i="3"/>
  <c r="I124" i="3"/>
  <c r="H124" i="3"/>
  <c r="G124" i="3"/>
  <c r="F124" i="3"/>
  <c r="E124" i="3"/>
  <c r="D124" i="3"/>
  <c r="C124" i="3"/>
  <c r="B124" i="3"/>
  <c r="M123" i="3"/>
  <c r="L123" i="3"/>
  <c r="K123" i="3"/>
  <c r="J123" i="3"/>
  <c r="I123" i="3"/>
  <c r="H123" i="3"/>
  <c r="G123" i="3"/>
  <c r="F123" i="3"/>
  <c r="E123" i="3"/>
  <c r="D123" i="3"/>
  <c r="C123" i="3"/>
  <c r="B123" i="3"/>
  <c r="M122" i="3"/>
  <c r="L122" i="3"/>
  <c r="K122" i="3"/>
  <c r="J122" i="3"/>
  <c r="I122" i="3"/>
  <c r="H122" i="3"/>
  <c r="G122" i="3"/>
  <c r="F122" i="3"/>
  <c r="E122" i="3"/>
  <c r="D122" i="3"/>
  <c r="C122" i="3"/>
  <c r="B122" i="3"/>
  <c r="M121" i="3"/>
  <c r="L121" i="3"/>
  <c r="K121" i="3"/>
  <c r="J121" i="3"/>
  <c r="I121" i="3"/>
  <c r="H121" i="3"/>
  <c r="G121" i="3"/>
  <c r="F121" i="3"/>
  <c r="E121" i="3"/>
  <c r="D121" i="3"/>
  <c r="C121" i="3"/>
  <c r="B121" i="3"/>
  <c r="M120" i="3"/>
  <c r="L120" i="3"/>
  <c r="K120" i="3"/>
  <c r="J120" i="3"/>
  <c r="I120" i="3"/>
  <c r="H120" i="3"/>
  <c r="G120" i="3"/>
  <c r="F120" i="3"/>
  <c r="E120" i="3"/>
  <c r="D120" i="3"/>
  <c r="C120" i="3"/>
  <c r="B120" i="3"/>
  <c r="M119" i="3"/>
  <c r="L119" i="3"/>
  <c r="K119" i="3"/>
  <c r="J119" i="3"/>
  <c r="I119" i="3"/>
  <c r="H119" i="3"/>
  <c r="G119" i="3"/>
  <c r="F119" i="3"/>
  <c r="E119" i="3"/>
  <c r="D119" i="3"/>
  <c r="C119" i="3"/>
  <c r="B119" i="3"/>
  <c r="M118" i="3"/>
  <c r="L118" i="3"/>
  <c r="K118" i="3"/>
  <c r="J118" i="3"/>
  <c r="I118" i="3"/>
  <c r="H118" i="3"/>
  <c r="G118" i="3"/>
  <c r="F118" i="3"/>
  <c r="E118" i="3"/>
  <c r="D118" i="3"/>
  <c r="C118" i="3"/>
  <c r="B118" i="3"/>
  <c r="M117" i="3"/>
  <c r="L117" i="3"/>
  <c r="K117" i="3"/>
  <c r="J117" i="3"/>
  <c r="I117" i="3"/>
  <c r="H117" i="3"/>
  <c r="G117" i="3"/>
  <c r="F117" i="3"/>
  <c r="E117" i="3"/>
  <c r="D117" i="3"/>
  <c r="C117" i="3"/>
  <c r="B117" i="3"/>
  <c r="M116" i="3"/>
  <c r="L116" i="3"/>
  <c r="K116" i="3"/>
  <c r="J116" i="3"/>
  <c r="I116" i="3"/>
  <c r="H116" i="3"/>
  <c r="G116" i="3"/>
  <c r="F116" i="3"/>
  <c r="E116" i="3"/>
  <c r="D116" i="3"/>
  <c r="C116" i="3"/>
  <c r="B116" i="3"/>
  <c r="M115" i="3"/>
  <c r="L115" i="3"/>
  <c r="K115" i="3"/>
  <c r="J115" i="3"/>
  <c r="I115" i="3"/>
  <c r="H115" i="3"/>
  <c r="G115" i="3"/>
  <c r="F115" i="3"/>
  <c r="E115" i="3"/>
  <c r="D115" i="3"/>
  <c r="C115" i="3"/>
  <c r="B115" i="3"/>
  <c r="M114" i="3"/>
  <c r="L114" i="3"/>
  <c r="K114" i="3"/>
  <c r="J114" i="3"/>
  <c r="I114" i="3"/>
  <c r="H114" i="3"/>
  <c r="G114" i="3"/>
  <c r="F114" i="3"/>
  <c r="E114" i="3"/>
  <c r="D114" i="3"/>
  <c r="C114" i="3"/>
  <c r="B114" i="3"/>
  <c r="M113" i="3"/>
  <c r="L113" i="3"/>
  <c r="K113" i="3"/>
  <c r="J113" i="3"/>
  <c r="I113" i="3"/>
  <c r="H113" i="3"/>
  <c r="G113" i="3"/>
  <c r="F113" i="3"/>
  <c r="E113" i="3"/>
  <c r="D113" i="3"/>
  <c r="C113" i="3"/>
  <c r="B113" i="3"/>
  <c r="M112" i="3"/>
  <c r="L112" i="3"/>
  <c r="K112" i="3"/>
  <c r="J112" i="3"/>
  <c r="I112" i="3"/>
  <c r="H112" i="3"/>
  <c r="G112" i="3"/>
  <c r="F112" i="3"/>
  <c r="E112" i="3"/>
  <c r="D112" i="3"/>
  <c r="C112" i="3"/>
  <c r="B112" i="3"/>
  <c r="M111" i="3"/>
  <c r="L111" i="3"/>
  <c r="K111" i="3"/>
  <c r="J111" i="3"/>
  <c r="I111" i="3"/>
  <c r="H111" i="3"/>
  <c r="G111" i="3"/>
  <c r="F111" i="3"/>
  <c r="E111" i="3"/>
  <c r="D111" i="3"/>
  <c r="C111" i="3"/>
  <c r="B111" i="3"/>
  <c r="M110" i="3"/>
  <c r="L110" i="3"/>
  <c r="K110" i="3"/>
  <c r="J110" i="3"/>
  <c r="I110" i="3"/>
  <c r="H110" i="3"/>
  <c r="G110" i="3"/>
  <c r="F110" i="3"/>
  <c r="E110" i="3"/>
  <c r="D110" i="3"/>
  <c r="C110" i="3"/>
  <c r="B110" i="3"/>
  <c r="M109" i="3"/>
  <c r="L109" i="3"/>
  <c r="K109" i="3"/>
  <c r="J109" i="3"/>
  <c r="I109" i="3"/>
  <c r="H109" i="3"/>
  <c r="G109" i="3"/>
  <c r="F109" i="3"/>
  <c r="E109" i="3"/>
  <c r="D109" i="3"/>
  <c r="C109" i="3"/>
  <c r="B109" i="3"/>
  <c r="M108" i="3"/>
  <c r="L108" i="3"/>
  <c r="K108" i="3"/>
  <c r="J108" i="3"/>
  <c r="I108" i="3"/>
  <c r="H108" i="3"/>
  <c r="G108" i="3"/>
  <c r="F108" i="3"/>
  <c r="E108" i="3"/>
  <c r="D108" i="3"/>
  <c r="C108" i="3"/>
  <c r="B108" i="3"/>
  <c r="M107" i="3"/>
  <c r="L107" i="3"/>
  <c r="K107" i="3"/>
  <c r="J107" i="3"/>
  <c r="I107" i="3"/>
  <c r="H107" i="3"/>
  <c r="G107" i="3"/>
  <c r="F107" i="3"/>
  <c r="E107" i="3"/>
  <c r="D107" i="3"/>
  <c r="C107" i="3"/>
  <c r="B107" i="3"/>
  <c r="M106" i="3"/>
  <c r="L106" i="3"/>
  <c r="K106" i="3"/>
  <c r="J106" i="3"/>
  <c r="I106" i="3"/>
  <c r="H106" i="3"/>
  <c r="G106" i="3"/>
  <c r="F106" i="3"/>
  <c r="E106" i="3"/>
  <c r="D106" i="3"/>
  <c r="C106" i="3"/>
  <c r="B106" i="3"/>
  <c r="M105" i="3"/>
  <c r="L105" i="3"/>
  <c r="K105" i="3"/>
  <c r="J105" i="3"/>
  <c r="I105" i="3"/>
  <c r="H105" i="3"/>
  <c r="G105" i="3"/>
  <c r="F105" i="3"/>
  <c r="E105" i="3"/>
  <c r="D105" i="3"/>
  <c r="C105" i="3"/>
  <c r="B105" i="3"/>
  <c r="M104" i="3"/>
  <c r="L104" i="3"/>
  <c r="K104" i="3"/>
  <c r="J104" i="3"/>
  <c r="I104" i="3"/>
  <c r="H104" i="3"/>
  <c r="G104" i="3"/>
  <c r="F104" i="3"/>
  <c r="E104" i="3"/>
  <c r="D104" i="3"/>
  <c r="C104" i="3"/>
  <c r="B104" i="3"/>
  <c r="M103" i="3"/>
  <c r="L103" i="3"/>
  <c r="K103" i="3"/>
  <c r="J103" i="3"/>
  <c r="I103" i="3"/>
  <c r="H103" i="3"/>
  <c r="G103" i="3"/>
  <c r="F103" i="3"/>
  <c r="E103" i="3"/>
  <c r="D103" i="3"/>
  <c r="C103" i="3"/>
  <c r="B103" i="3"/>
  <c r="M102" i="3"/>
  <c r="L102" i="3"/>
  <c r="K102" i="3"/>
  <c r="J102" i="3"/>
  <c r="I102" i="3"/>
  <c r="H102" i="3"/>
  <c r="G102" i="3"/>
  <c r="F102" i="3"/>
  <c r="E102" i="3"/>
  <c r="D102" i="3"/>
  <c r="B102" i="3"/>
  <c r="M101" i="3"/>
  <c r="L101" i="3"/>
  <c r="K101" i="3"/>
  <c r="J101" i="3"/>
  <c r="I101" i="3"/>
  <c r="H101" i="3"/>
  <c r="G101" i="3"/>
  <c r="F101" i="3"/>
  <c r="E101" i="3"/>
  <c r="D101" i="3"/>
  <c r="C101" i="3"/>
  <c r="B101" i="3"/>
  <c r="M100" i="3"/>
  <c r="L100" i="3"/>
  <c r="K100" i="3"/>
  <c r="J100" i="3"/>
  <c r="I100" i="3"/>
  <c r="H100" i="3"/>
  <c r="G100" i="3"/>
  <c r="F100" i="3"/>
  <c r="E100" i="3"/>
  <c r="D100" i="3"/>
  <c r="C100" i="3"/>
  <c r="B100" i="3"/>
  <c r="M99" i="3"/>
  <c r="L99" i="3"/>
  <c r="K99" i="3"/>
  <c r="J99" i="3"/>
  <c r="I99" i="3"/>
  <c r="H99" i="3"/>
  <c r="G99" i="3"/>
  <c r="F99" i="3"/>
  <c r="E99" i="3"/>
  <c r="D99" i="3"/>
  <c r="B99" i="3"/>
  <c r="M98" i="3"/>
  <c r="L98" i="3"/>
  <c r="K98" i="3"/>
  <c r="J98" i="3"/>
  <c r="I98" i="3"/>
  <c r="H98" i="3"/>
  <c r="G98" i="3"/>
  <c r="F98" i="3"/>
  <c r="E98" i="3"/>
  <c r="D98" i="3"/>
  <c r="C98" i="3"/>
  <c r="B98" i="3"/>
  <c r="M97" i="3"/>
  <c r="L97" i="3"/>
  <c r="K97" i="3"/>
  <c r="J97" i="3"/>
  <c r="I97" i="3"/>
  <c r="H97" i="3"/>
  <c r="G97" i="3"/>
  <c r="F97" i="3"/>
  <c r="E97" i="3"/>
  <c r="D97" i="3"/>
  <c r="C97" i="3"/>
  <c r="B97" i="3"/>
  <c r="M96" i="3"/>
  <c r="L96" i="3"/>
  <c r="K96" i="3"/>
  <c r="J96" i="3"/>
  <c r="I96" i="3"/>
  <c r="H96" i="3"/>
  <c r="G96" i="3"/>
  <c r="F96" i="3"/>
  <c r="E96" i="3"/>
  <c r="D96" i="3"/>
  <c r="C96" i="3"/>
  <c r="B96" i="3"/>
  <c r="M95" i="3"/>
  <c r="L95" i="3"/>
  <c r="K95" i="3"/>
  <c r="J95" i="3"/>
  <c r="I95" i="3"/>
  <c r="H95" i="3"/>
  <c r="G95" i="3"/>
  <c r="F95" i="3"/>
  <c r="E95" i="3"/>
  <c r="D95" i="3"/>
  <c r="B95" i="3"/>
  <c r="M94" i="3"/>
  <c r="L94" i="3"/>
  <c r="K94" i="3"/>
  <c r="J94" i="3"/>
  <c r="I94" i="3"/>
  <c r="H94" i="3"/>
  <c r="G94" i="3"/>
  <c r="F94" i="3"/>
  <c r="E94" i="3"/>
  <c r="D94" i="3"/>
  <c r="C94" i="3"/>
  <c r="B94" i="3"/>
  <c r="M93" i="3"/>
  <c r="L93" i="3"/>
  <c r="K93" i="3"/>
  <c r="J93" i="3"/>
  <c r="I93" i="3"/>
  <c r="H93" i="3"/>
  <c r="G93" i="3"/>
  <c r="F93" i="3"/>
  <c r="E93" i="3"/>
  <c r="D93" i="3"/>
  <c r="C93" i="3"/>
  <c r="B93" i="3"/>
  <c r="M92" i="3"/>
  <c r="L92" i="3"/>
  <c r="K92" i="3"/>
  <c r="J92" i="3"/>
  <c r="I92" i="3"/>
  <c r="H92" i="3"/>
  <c r="G92" i="3"/>
  <c r="F92" i="3"/>
  <c r="E92" i="3"/>
  <c r="D92" i="3"/>
  <c r="C92" i="3"/>
  <c r="B92" i="3"/>
  <c r="M91" i="3"/>
  <c r="L91" i="3"/>
  <c r="K91" i="3"/>
  <c r="J91" i="3"/>
  <c r="I91" i="3"/>
  <c r="H91" i="3"/>
  <c r="G91" i="3"/>
  <c r="F91" i="3"/>
  <c r="E91" i="3"/>
  <c r="D91" i="3"/>
  <c r="B91" i="3"/>
  <c r="M90" i="3"/>
  <c r="L90" i="3"/>
  <c r="K90" i="3"/>
  <c r="J90" i="3"/>
  <c r="I90" i="3"/>
  <c r="H90" i="3"/>
  <c r="G90" i="3"/>
  <c r="F90" i="3"/>
  <c r="E90" i="3"/>
  <c r="D90" i="3"/>
  <c r="B90" i="3"/>
  <c r="M89" i="3"/>
  <c r="L89" i="3"/>
  <c r="K89" i="3"/>
  <c r="J89" i="3"/>
  <c r="I89" i="3"/>
  <c r="H89" i="3"/>
  <c r="G89" i="3"/>
  <c r="F89" i="3"/>
  <c r="E89" i="3"/>
  <c r="D89" i="3"/>
  <c r="B89" i="3"/>
  <c r="M88" i="3"/>
  <c r="L88" i="3"/>
  <c r="K88" i="3"/>
  <c r="J88" i="3"/>
  <c r="I88" i="3"/>
  <c r="H88" i="3"/>
  <c r="G88" i="3"/>
  <c r="F88" i="3"/>
  <c r="E88" i="3"/>
  <c r="D88" i="3"/>
  <c r="B88" i="3"/>
  <c r="M87" i="3"/>
  <c r="L87" i="3"/>
  <c r="K87" i="3"/>
  <c r="J87" i="3"/>
  <c r="I87" i="3"/>
  <c r="H87" i="3"/>
  <c r="G87" i="3"/>
  <c r="F87" i="3"/>
  <c r="E87" i="3"/>
  <c r="D87" i="3"/>
  <c r="B87" i="3"/>
  <c r="M86" i="3"/>
  <c r="L86" i="3"/>
  <c r="K86" i="3"/>
  <c r="J86" i="3"/>
  <c r="I86" i="3"/>
  <c r="H86" i="3"/>
  <c r="G86" i="3"/>
  <c r="F86" i="3"/>
  <c r="E86" i="3"/>
  <c r="D86" i="3"/>
  <c r="C86" i="3"/>
  <c r="B86" i="3"/>
  <c r="M85" i="3"/>
  <c r="L85" i="3"/>
  <c r="K85" i="3"/>
  <c r="J85" i="3"/>
  <c r="I85" i="3"/>
  <c r="H85" i="3"/>
  <c r="G85" i="3"/>
  <c r="F85" i="3"/>
  <c r="E85" i="3"/>
  <c r="D85" i="3"/>
  <c r="C85" i="3"/>
  <c r="B85" i="3"/>
  <c r="M84" i="3"/>
  <c r="L84" i="3"/>
  <c r="K84" i="3"/>
  <c r="J84" i="3"/>
  <c r="I84" i="3"/>
  <c r="H84" i="3"/>
  <c r="G84" i="3"/>
  <c r="F84" i="3"/>
  <c r="E84" i="3"/>
  <c r="D84" i="3"/>
  <c r="C84" i="3"/>
  <c r="B84" i="3"/>
  <c r="M83" i="3"/>
  <c r="L83" i="3"/>
  <c r="K83" i="3"/>
  <c r="J83" i="3"/>
  <c r="I83" i="3"/>
  <c r="H83" i="3"/>
  <c r="G83" i="3"/>
  <c r="F83" i="3"/>
  <c r="E83" i="3"/>
  <c r="D83" i="3"/>
  <c r="C83" i="3"/>
  <c r="B83" i="3"/>
  <c r="M82" i="3"/>
  <c r="L82" i="3"/>
  <c r="K82" i="3"/>
  <c r="J82" i="3"/>
  <c r="I82" i="3"/>
  <c r="H82" i="3"/>
  <c r="G82" i="3"/>
  <c r="F82" i="3"/>
  <c r="E82" i="3"/>
  <c r="D82" i="3"/>
  <c r="C82" i="3"/>
  <c r="B82" i="3"/>
  <c r="M81" i="3"/>
  <c r="L81" i="3"/>
  <c r="K81" i="3"/>
  <c r="J81" i="3"/>
  <c r="I81" i="3"/>
  <c r="H81" i="3"/>
  <c r="G81" i="3"/>
  <c r="F81" i="3"/>
  <c r="E81" i="3"/>
  <c r="D81" i="3"/>
  <c r="C81" i="3"/>
  <c r="B81" i="3"/>
  <c r="M80" i="3"/>
  <c r="L80" i="3"/>
  <c r="K80" i="3"/>
  <c r="J80" i="3"/>
  <c r="I80" i="3"/>
  <c r="H80" i="3"/>
  <c r="G80" i="3"/>
  <c r="F80" i="3"/>
  <c r="E80" i="3"/>
  <c r="D80" i="3"/>
  <c r="C80" i="3"/>
  <c r="B80" i="3"/>
  <c r="M79" i="3"/>
  <c r="L79" i="3"/>
  <c r="K79" i="3"/>
  <c r="J79" i="3"/>
  <c r="I79" i="3"/>
  <c r="H79" i="3"/>
  <c r="G79" i="3"/>
  <c r="F79" i="3"/>
  <c r="E79" i="3"/>
  <c r="D79" i="3"/>
  <c r="C79" i="3"/>
  <c r="B79" i="3"/>
  <c r="M78" i="3"/>
  <c r="L78" i="3"/>
  <c r="K78" i="3"/>
  <c r="J78" i="3"/>
  <c r="I78" i="3"/>
  <c r="H78" i="3"/>
  <c r="G78" i="3"/>
  <c r="F78" i="3"/>
  <c r="E78" i="3"/>
  <c r="D78" i="3"/>
  <c r="B78" i="3"/>
  <c r="M77" i="3"/>
  <c r="L77" i="3"/>
  <c r="K77" i="3"/>
  <c r="J77" i="3"/>
  <c r="I77" i="3"/>
  <c r="H77" i="3"/>
  <c r="G77" i="3"/>
  <c r="F77" i="3"/>
  <c r="E77" i="3"/>
  <c r="D77" i="3"/>
  <c r="C77" i="3"/>
  <c r="B77" i="3"/>
  <c r="M76" i="3"/>
  <c r="L76" i="3"/>
  <c r="K76" i="3"/>
  <c r="J76" i="3"/>
  <c r="I76" i="3"/>
  <c r="H76" i="3"/>
  <c r="G76" i="3"/>
  <c r="F76" i="3"/>
  <c r="E76" i="3"/>
  <c r="D76" i="3"/>
  <c r="C76" i="3"/>
  <c r="B76" i="3"/>
  <c r="M75" i="3"/>
  <c r="L75" i="3"/>
  <c r="K75" i="3"/>
  <c r="J75" i="3"/>
  <c r="I75" i="3"/>
  <c r="H75" i="3"/>
  <c r="G75" i="3"/>
  <c r="F75" i="3"/>
  <c r="E75" i="3"/>
  <c r="D75" i="3"/>
  <c r="C75" i="3"/>
  <c r="B75" i="3"/>
  <c r="M74" i="3"/>
  <c r="L74" i="3"/>
  <c r="K74" i="3"/>
  <c r="J74" i="3"/>
  <c r="I74" i="3"/>
  <c r="H74" i="3"/>
  <c r="G74" i="3"/>
  <c r="F74" i="3"/>
  <c r="E74" i="3"/>
  <c r="D74" i="3"/>
  <c r="C74" i="3"/>
  <c r="B74" i="3"/>
  <c r="M73" i="3"/>
  <c r="L73" i="3"/>
  <c r="K73" i="3"/>
  <c r="J73" i="3"/>
  <c r="I73" i="3"/>
  <c r="H73" i="3"/>
  <c r="G73" i="3"/>
  <c r="F73" i="3"/>
  <c r="E73" i="3"/>
  <c r="D73" i="3"/>
  <c r="C73" i="3"/>
  <c r="B73" i="3"/>
  <c r="M72" i="3"/>
  <c r="L72" i="3"/>
  <c r="K72" i="3"/>
  <c r="J72" i="3"/>
  <c r="I72" i="3"/>
  <c r="H72" i="3"/>
  <c r="G72" i="3"/>
  <c r="F72" i="3"/>
  <c r="E72" i="3"/>
  <c r="D72" i="3"/>
  <c r="C72" i="3"/>
  <c r="B72" i="3"/>
  <c r="M71" i="3"/>
  <c r="L71" i="3"/>
  <c r="K71" i="3"/>
  <c r="J71" i="3"/>
  <c r="I71" i="3"/>
  <c r="H71" i="3"/>
  <c r="G71" i="3"/>
  <c r="F71" i="3"/>
  <c r="E71" i="3"/>
  <c r="D71" i="3"/>
  <c r="C71" i="3"/>
  <c r="B71" i="3"/>
  <c r="M70" i="3"/>
  <c r="L70" i="3"/>
  <c r="K70" i="3"/>
  <c r="J70" i="3"/>
  <c r="I70" i="3"/>
  <c r="H70" i="3"/>
  <c r="G70" i="3"/>
  <c r="F70" i="3"/>
  <c r="E70" i="3"/>
  <c r="D70" i="3"/>
  <c r="C70" i="3"/>
  <c r="B70" i="3"/>
  <c r="M69" i="3"/>
  <c r="L69" i="3"/>
  <c r="K69" i="3"/>
  <c r="J69" i="3"/>
  <c r="I69" i="3"/>
  <c r="H69" i="3"/>
  <c r="G69" i="3"/>
  <c r="F69" i="3"/>
  <c r="E69" i="3"/>
  <c r="D69" i="3"/>
  <c r="C69" i="3"/>
  <c r="B69" i="3"/>
  <c r="M68" i="3"/>
  <c r="L68" i="3"/>
  <c r="K68" i="3"/>
  <c r="J68" i="3"/>
  <c r="I68" i="3"/>
  <c r="H68" i="3"/>
  <c r="G68" i="3"/>
  <c r="F68" i="3"/>
  <c r="E68" i="3"/>
  <c r="D68" i="3"/>
  <c r="C68" i="3"/>
  <c r="B68" i="3"/>
  <c r="M67" i="3"/>
  <c r="L67" i="3"/>
  <c r="K67" i="3"/>
  <c r="J67" i="3"/>
  <c r="I67" i="3"/>
  <c r="H67" i="3"/>
  <c r="G67" i="3"/>
  <c r="F67" i="3"/>
  <c r="E67" i="3"/>
  <c r="D67" i="3"/>
  <c r="C67" i="3"/>
  <c r="B67" i="3"/>
  <c r="M66" i="3"/>
  <c r="L66" i="3"/>
  <c r="K66" i="3"/>
  <c r="J66" i="3"/>
  <c r="I66" i="3"/>
  <c r="H66" i="3"/>
  <c r="G66" i="3"/>
  <c r="F66" i="3"/>
  <c r="E66" i="3"/>
  <c r="D66" i="3"/>
  <c r="C66" i="3"/>
  <c r="B66" i="3"/>
  <c r="M65" i="3"/>
  <c r="L65" i="3"/>
  <c r="K65" i="3"/>
  <c r="J65" i="3"/>
  <c r="I65" i="3"/>
  <c r="H65" i="3"/>
  <c r="G65" i="3"/>
  <c r="F65" i="3"/>
  <c r="E65" i="3"/>
  <c r="D65" i="3"/>
  <c r="C65" i="3"/>
  <c r="B65" i="3"/>
  <c r="M64" i="3"/>
  <c r="L64" i="3"/>
  <c r="K64" i="3"/>
  <c r="J64" i="3"/>
  <c r="I64" i="3"/>
  <c r="H64" i="3"/>
  <c r="G64" i="3"/>
  <c r="F64" i="3"/>
  <c r="E64" i="3"/>
  <c r="D64" i="3"/>
  <c r="B64" i="3"/>
  <c r="M63" i="3"/>
  <c r="L63" i="3"/>
  <c r="K63" i="3"/>
  <c r="J63" i="3"/>
  <c r="I63" i="3"/>
  <c r="H63" i="3"/>
  <c r="G63" i="3"/>
  <c r="F63" i="3"/>
  <c r="E63" i="3"/>
  <c r="D63" i="3"/>
  <c r="C63" i="3"/>
  <c r="B63" i="3"/>
  <c r="M62" i="3"/>
  <c r="L62" i="3"/>
  <c r="K62" i="3"/>
  <c r="J62" i="3"/>
  <c r="I62" i="3"/>
  <c r="H62" i="3"/>
  <c r="G62" i="3"/>
  <c r="F62" i="3"/>
  <c r="E62" i="3"/>
  <c r="D62" i="3"/>
  <c r="C62" i="3"/>
  <c r="B62" i="3"/>
  <c r="M61" i="3"/>
  <c r="L61" i="3"/>
  <c r="K61" i="3"/>
  <c r="J61" i="3"/>
  <c r="I61" i="3"/>
  <c r="H61" i="3"/>
  <c r="G61" i="3"/>
  <c r="F61" i="3"/>
  <c r="E61" i="3"/>
  <c r="D61" i="3"/>
  <c r="C61" i="3"/>
  <c r="B61" i="3"/>
  <c r="M60" i="3"/>
  <c r="L60" i="3"/>
  <c r="K60" i="3"/>
  <c r="J60" i="3"/>
  <c r="I60" i="3"/>
  <c r="H60" i="3"/>
  <c r="G60" i="3"/>
  <c r="F60" i="3"/>
  <c r="E60" i="3"/>
  <c r="D60" i="3"/>
  <c r="C60" i="3"/>
  <c r="B60" i="3"/>
  <c r="M59" i="3"/>
  <c r="L59" i="3"/>
  <c r="K59" i="3"/>
  <c r="J59" i="3"/>
  <c r="I59" i="3"/>
  <c r="H59" i="3"/>
  <c r="G59" i="3"/>
  <c r="F59" i="3"/>
  <c r="E59" i="3"/>
  <c r="D59" i="3"/>
  <c r="C59" i="3"/>
  <c r="B59" i="3"/>
  <c r="M58" i="3"/>
  <c r="L58" i="3"/>
  <c r="K58" i="3"/>
  <c r="J58" i="3"/>
  <c r="I58" i="3"/>
  <c r="H58" i="3"/>
  <c r="G58" i="3"/>
  <c r="F58" i="3"/>
  <c r="E58" i="3"/>
  <c r="D58" i="3"/>
  <c r="C58" i="3"/>
  <c r="B58" i="3"/>
  <c r="M57" i="3"/>
  <c r="L57" i="3"/>
  <c r="K57" i="3"/>
  <c r="J57" i="3"/>
  <c r="I57" i="3"/>
  <c r="H57" i="3"/>
  <c r="G57" i="3"/>
  <c r="F57" i="3"/>
  <c r="E57" i="3"/>
  <c r="D57" i="3"/>
  <c r="C57" i="3"/>
  <c r="B57" i="3"/>
  <c r="M56" i="3"/>
  <c r="L56" i="3"/>
  <c r="K56" i="3"/>
  <c r="J56" i="3"/>
  <c r="I56" i="3"/>
  <c r="H56" i="3"/>
  <c r="G56" i="3"/>
  <c r="F56" i="3"/>
  <c r="E56" i="3"/>
  <c r="D56" i="3"/>
  <c r="C56" i="3"/>
  <c r="B56" i="3"/>
  <c r="M55" i="3"/>
  <c r="L55" i="3"/>
  <c r="K55" i="3"/>
  <c r="J55" i="3"/>
  <c r="I55" i="3"/>
  <c r="H55" i="3"/>
  <c r="G55" i="3"/>
  <c r="F55" i="3"/>
  <c r="E55" i="3"/>
  <c r="D55" i="3"/>
  <c r="C55" i="3"/>
  <c r="B55" i="3"/>
  <c r="M54" i="3"/>
  <c r="L54" i="3"/>
  <c r="K54" i="3"/>
  <c r="J54" i="3"/>
  <c r="I54" i="3"/>
  <c r="H54" i="3"/>
  <c r="G54" i="3"/>
  <c r="F54" i="3"/>
  <c r="E54" i="3"/>
  <c r="D54" i="3"/>
  <c r="C54" i="3"/>
  <c r="B54" i="3"/>
  <c r="M53" i="3"/>
  <c r="L53" i="3"/>
  <c r="K53" i="3"/>
  <c r="J53" i="3"/>
  <c r="I53" i="3"/>
  <c r="H53" i="3"/>
  <c r="G53" i="3"/>
  <c r="F53" i="3"/>
  <c r="E53" i="3"/>
  <c r="D53" i="3"/>
  <c r="C53" i="3"/>
  <c r="B53" i="3"/>
  <c r="M52" i="3"/>
  <c r="L52" i="3"/>
  <c r="K52" i="3"/>
  <c r="J52" i="3"/>
  <c r="I52" i="3"/>
  <c r="H52" i="3"/>
  <c r="G52" i="3"/>
  <c r="F52" i="3"/>
  <c r="E52" i="3"/>
  <c r="D52" i="3"/>
  <c r="C52" i="3"/>
  <c r="B52" i="3"/>
  <c r="M51" i="3"/>
  <c r="L51" i="3"/>
  <c r="K51" i="3"/>
  <c r="J51" i="3"/>
  <c r="I51" i="3"/>
  <c r="H51" i="3"/>
  <c r="G51" i="3"/>
  <c r="F51" i="3"/>
  <c r="E51" i="3"/>
  <c r="D51" i="3"/>
  <c r="C51" i="3"/>
  <c r="B51" i="3"/>
  <c r="M50" i="3"/>
  <c r="L50" i="3"/>
  <c r="K50" i="3"/>
  <c r="J50" i="3"/>
  <c r="I50" i="3"/>
  <c r="H50" i="3"/>
  <c r="G50" i="3"/>
  <c r="F50" i="3"/>
  <c r="E50" i="3"/>
  <c r="D50" i="3"/>
  <c r="C50" i="3"/>
  <c r="B50" i="3"/>
  <c r="M49" i="3"/>
  <c r="L49" i="3"/>
  <c r="K49" i="3"/>
  <c r="J49" i="3"/>
  <c r="I49" i="3"/>
  <c r="H49" i="3"/>
  <c r="G49" i="3"/>
  <c r="F49" i="3"/>
  <c r="E49" i="3"/>
  <c r="D49" i="3"/>
  <c r="C49" i="3"/>
  <c r="B49" i="3"/>
  <c r="M48" i="3"/>
  <c r="L48" i="3"/>
  <c r="K48" i="3"/>
  <c r="J48" i="3"/>
  <c r="I48" i="3"/>
  <c r="H48" i="3"/>
  <c r="G48" i="3"/>
  <c r="F48" i="3"/>
  <c r="E48" i="3"/>
  <c r="D48" i="3"/>
  <c r="C48" i="3"/>
  <c r="B48" i="3"/>
  <c r="M47" i="3"/>
  <c r="L47" i="3"/>
  <c r="K47" i="3"/>
  <c r="J47" i="3"/>
  <c r="I47" i="3"/>
  <c r="H47" i="3"/>
  <c r="G47" i="3"/>
  <c r="F47" i="3"/>
  <c r="E47" i="3"/>
  <c r="D47" i="3"/>
  <c r="C47" i="3"/>
  <c r="B47" i="3"/>
  <c r="M46" i="3"/>
  <c r="L46" i="3"/>
  <c r="K46" i="3"/>
  <c r="J46" i="3"/>
  <c r="I46" i="3"/>
  <c r="H46" i="3"/>
  <c r="G46" i="3"/>
  <c r="F46" i="3"/>
  <c r="E46" i="3"/>
  <c r="D46" i="3"/>
  <c r="C46" i="3"/>
  <c r="B46" i="3"/>
  <c r="M45" i="3"/>
  <c r="L45" i="3"/>
  <c r="K45" i="3"/>
  <c r="J45" i="3"/>
  <c r="I45" i="3"/>
  <c r="H45" i="3"/>
  <c r="G45" i="3"/>
  <c r="F45" i="3"/>
  <c r="E45" i="3"/>
  <c r="D45" i="3"/>
  <c r="C45" i="3"/>
  <c r="B45" i="3"/>
  <c r="M44" i="3"/>
  <c r="L44" i="3"/>
  <c r="K44" i="3"/>
  <c r="J44" i="3"/>
  <c r="I44" i="3"/>
  <c r="H44" i="3"/>
  <c r="G44" i="3"/>
  <c r="F44" i="3"/>
  <c r="E44" i="3"/>
  <c r="D44" i="3"/>
  <c r="C44" i="3"/>
  <c r="B44" i="3"/>
  <c r="M43" i="3"/>
  <c r="L43" i="3"/>
  <c r="K43" i="3"/>
  <c r="J43" i="3"/>
  <c r="I43" i="3"/>
  <c r="H43" i="3"/>
  <c r="G43" i="3"/>
  <c r="F43" i="3"/>
  <c r="E43" i="3"/>
  <c r="D43" i="3"/>
  <c r="C43" i="3"/>
  <c r="B43" i="3"/>
  <c r="M42" i="3"/>
  <c r="L42" i="3"/>
  <c r="K42" i="3"/>
  <c r="J42" i="3"/>
  <c r="I42" i="3"/>
  <c r="H42" i="3"/>
  <c r="G42" i="3"/>
  <c r="F42" i="3"/>
  <c r="E42" i="3"/>
  <c r="D42" i="3"/>
  <c r="C42" i="3"/>
  <c r="B42" i="3"/>
  <c r="M41" i="3"/>
  <c r="L41" i="3"/>
  <c r="K41" i="3"/>
  <c r="J41" i="3"/>
  <c r="I41" i="3"/>
  <c r="H41" i="3"/>
  <c r="G41" i="3"/>
  <c r="F41" i="3"/>
  <c r="E41" i="3"/>
  <c r="D41" i="3"/>
  <c r="C41" i="3"/>
  <c r="B41" i="3"/>
  <c r="M40" i="3"/>
  <c r="L40" i="3"/>
  <c r="K40" i="3"/>
  <c r="J40" i="3"/>
  <c r="I40" i="3"/>
  <c r="H40" i="3"/>
  <c r="G40" i="3"/>
  <c r="F40" i="3"/>
  <c r="E40" i="3"/>
  <c r="D40" i="3"/>
  <c r="C40" i="3"/>
  <c r="B40" i="3"/>
  <c r="M39" i="3"/>
  <c r="L39" i="3"/>
  <c r="K39" i="3"/>
  <c r="J39" i="3"/>
  <c r="I39" i="3"/>
  <c r="H39" i="3"/>
  <c r="G39" i="3"/>
  <c r="F39" i="3"/>
  <c r="E39" i="3"/>
  <c r="D39" i="3"/>
  <c r="C39" i="3"/>
  <c r="B39" i="3"/>
  <c r="M38" i="3"/>
  <c r="L38" i="3"/>
  <c r="K38" i="3"/>
  <c r="J38" i="3"/>
  <c r="I38" i="3"/>
  <c r="H38" i="3"/>
  <c r="G38" i="3"/>
  <c r="F38" i="3"/>
  <c r="E38" i="3"/>
  <c r="D38" i="3"/>
  <c r="C38" i="3"/>
  <c r="B38" i="3"/>
  <c r="M37" i="3"/>
  <c r="L37" i="3"/>
  <c r="K37" i="3"/>
  <c r="J37" i="3"/>
  <c r="I37" i="3"/>
  <c r="H37" i="3"/>
  <c r="G37" i="3"/>
  <c r="F37" i="3"/>
  <c r="E37" i="3"/>
  <c r="D37" i="3"/>
  <c r="C37" i="3"/>
  <c r="B37" i="3"/>
  <c r="M36" i="3"/>
  <c r="L36" i="3"/>
  <c r="K36" i="3"/>
  <c r="J36" i="3"/>
  <c r="I36" i="3"/>
  <c r="H36" i="3"/>
  <c r="G36" i="3"/>
  <c r="F36" i="3"/>
  <c r="E36" i="3"/>
  <c r="D36" i="3"/>
  <c r="C36" i="3"/>
  <c r="B36" i="3"/>
  <c r="M35" i="3"/>
  <c r="L35" i="3"/>
  <c r="K35" i="3"/>
  <c r="J35" i="3"/>
  <c r="I35" i="3"/>
  <c r="H35" i="3"/>
  <c r="G35" i="3"/>
  <c r="F35" i="3"/>
  <c r="E35" i="3"/>
  <c r="D35" i="3"/>
  <c r="C35" i="3"/>
  <c r="B35" i="3"/>
  <c r="M34" i="3"/>
  <c r="L34" i="3"/>
  <c r="K34" i="3"/>
  <c r="J34" i="3"/>
  <c r="I34" i="3"/>
  <c r="H34" i="3"/>
  <c r="G34" i="3"/>
  <c r="F34" i="3"/>
  <c r="E34" i="3"/>
  <c r="D34" i="3"/>
  <c r="C34" i="3"/>
  <c r="B34" i="3"/>
  <c r="M33" i="3"/>
  <c r="L33" i="3"/>
  <c r="K33" i="3"/>
  <c r="J33" i="3"/>
  <c r="I33" i="3"/>
  <c r="H33" i="3"/>
  <c r="G33" i="3"/>
  <c r="F33" i="3"/>
  <c r="E33" i="3"/>
  <c r="D33" i="3"/>
  <c r="C33" i="3"/>
  <c r="B33" i="3"/>
  <c r="M32" i="3"/>
  <c r="L32" i="3"/>
  <c r="K32" i="3"/>
  <c r="J32" i="3"/>
  <c r="I32" i="3"/>
  <c r="H32" i="3"/>
  <c r="G32" i="3"/>
  <c r="F32" i="3"/>
  <c r="E32" i="3"/>
  <c r="D32" i="3"/>
  <c r="C32" i="3"/>
  <c r="B32" i="3"/>
  <c r="M31" i="3"/>
  <c r="L31" i="3"/>
  <c r="K31" i="3"/>
  <c r="J31" i="3"/>
  <c r="I31" i="3"/>
  <c r="H31" i="3"/>
  <c r="G31" i="3"/>
  <c r="F31" i="3"/>
  <c r="E31" i="3"/>
  <c r="D31" i="3"/>
  <c r="C31" i="3"/>
  <c r="B31" i="3"/>
  <c r="M30" i="3"/>
  <c r="L30" i="3"/>
  <c r="K30" i="3"/>
  <c r="J30" i="3"/>
  <c r="I30" i="3"/>
  <c r="H30" i="3"/>
  <c r="G30" i="3"/>
  <c r="F30" i="3"/>
  <c r="E30" i="3"/>
  <c r="D30" i="3"/>
  <c r="C30" i="3"/>
  <c r="B30" i="3"/>
  <c r="M29" i="3"/>
  <c r="L29" i="3"/>
  <c r="K29" i="3"/>
  <c r="J29" i="3"/>
  <c r="I29" i="3"/>
  <c r="H29" i="3"/>
  <c r="G29" i="3"/>
  <c r="F29" i="3"/>
  <c r="E29" i="3"/>
  <c r="D29" i="3"/>
  <c r="C29" i="3"/>
  <c r="B29" i="3"/>
  <c r="M28" i="3"/>
  <c r="L28" i="3"/>
  <c r="K28" i="3"/>
  <c r="J28" i="3"/>
  <c r="I28" i="3"/>
  <c r="H28" i="3"/>
  <c r="G28" i="3"/>
  <c r="F28" i="3"/>
  <c r="E28" i="3"/>
  <c r="D28" i="3"/>
  <c r="C28" i="3"/>
  <c r="B28" i="3"/>
  <c r="M27" i="3"/>
  <c r="L27" i="3"/>
  <c r="K27" i="3"/>
  <c r="J27" i="3"/>
  <c r="I27" i="3"/>
  <c r="H27" i="3"/>
  <c r="G27" i="3"/>
  <c r="F27" i="3"/>
  <c r="E27" i="3"/>
  <c r="D27" i="3"/>
  <c r="C27" i="3"/>
  <c r="B27" i="3"/>
  <c r="M26" i="3"/>
  <c r="L26" i="3"/>
  <c r="K26" i="3"/>
  <c r="J26" i="3"/>
  <c r="I26" i="3"/>
  <c r="H26" i="3"/>
  <c r="G26" i="3"/>
  <c r="F26" i="3"/>
  <c r="E26" i="3"/>
  <c r="D26" i="3"/>
  <c r="C26" i="3"/>
  <c r="B26" i="3"/>
  <c r="M25" i="3"/>
  <c r="L25" i="3"/>
  <c r="K25" i="3"/>
  <c r="J25" i="3"/>
  <c r="I25" i="3"/>
  <c r="H25" i="3"/>
  <c r="G25" i="3"/>
  <c r="F25" i="3"/>
  <c r="E25" i="3"/>
  <c r="D25" i="3"/>
  <c r="C25" i="3"/>
  <c r="B25" i="3"/>
  <c r="M24" i="3"/>
  <c r="L24" i="3"/>
  <c r="K24" i="3"/>
  <c r="J24" i="3"/>
  <c r="I24" i="3"/>
  <c r="H24" i="3"/>
  <c r="G24" i="3"/>
  <c r="F24" i="3"/>
  <c r="E24" i="3"/>
  <c r="D24" i="3"/>
  <c r="C24" i="3"/>
  <c r="B24" i="3"/>
  <c r="M23" i="3"/>
  <c r="L23" i="3"/>
  <c r="K23" i="3"/>
  <c r="J23" i="3"/>
  <c r="I23" i="3"/>
  <c r="H23" i="3"/>
  <c r="G23" i="3"/>
  <c r="F23" i="3"/>
  <c r="E23" i="3"/>
  <c r="D23" i="3"/>
  <c r="M22" i="3"/>
  <c r="L22" i="3"/>
  <c r="K22" i="3"/>
  <c r="J22" i="3"/>
  <c r="I22" i="3"/>
  <c r="H22" i="3"/>
  <c r="G22" i="3"/>
  <c r="F22" i="3"/>
  <c r="E22" i="3"/>
  <c r="D22" i="3"/>
  <c r="M21" i="3"/>
  <c r="L21" i="3"/>
  <c r="K21" i="3"/>
  <c r="J21" i="3"/>
  <c r="I21" i="3"/>
  <c r="H21" i="3"/>
  <c r="G21" i="3"/>
  <c r="F21" i="3"/>
  <c r="E21" i="3"/>
  <c r="D21" i="3"/>
  <c r="M20" i="3"/>
  <c r="L20" i="3"/>
  <c r="K20" i="3"/>
  <c r="J20" i="3"/>
  <c r="I20" i="3"/>
  <c r="H20" i="3"/>
  <c r="G20" i="3"/>
  <c r="F20" i="3"/>
  <c r="E20" i="3"/>
  <c r="D20" i="3"/>
  <c r="M19" i="3"/>
  <c r="L19" i="3"/>
  <c r="K19" i="3"/>
  <c r="J19" i="3"/>
  <c r="I19" i="3"/>
  <c r="H19" i="3"/>
  <c r="G19" i="3"/>
  <c r="F19" i="3"/>
  <c r="E19" i="3"/>
  <c r="D19" i="3"/>
  <c r="C19" i="3"/>
  <c r="B19" i="3"/>
  <c r="M18" i="3"/>
  <c r="L18" i="3"/>
  <c r="K18" i="3"/>
  <c r="J18" i="3"/>
  <c r="I18" i="3"/>
  <c r="H18" i="3"/>
  <c r="G18" i="3"/>
  <c r="F18" i="3"/>
  <c r="E18" i="3"/>
  <c r="D18" i="3"/>
  <c r="C18" i="3"/>
  <c r="B18" i="3"/>
  <c r="M17" i="3"/>
  <c r="L17" i="3"/>
  <c r="K17" i="3"/>
  <c r="J17" i="3"/>
  <c r="I17" i="3"/>
  <c r="H17" i="3"/>
  <c r="G17" i="3"/>
  <c r="F17" i="3"/>
  <c r="E17" i="3"/>
  <c r="D17" i="3"/>
  <c r="C17" i="3"/>
  <c r="B17" i="3"/>
  <c r="M16" i="3"/>
  <c r="L16" i="3"/>
  <c r="K16" i="3"/>
  <c r="J16" i="3"/>
  <c r="I16" i="3"/>
  <c r="H16" i="3"/>
  <c r="G16" i="3"/>
  <c r="F16" i="3"/>
  <c r="E16" i="3"/>
  <c r="D16" i="3"/>
  <c r="C16" i="3"/>
  <c r="B16" i="3"/>
  <c r="M15" i="3"/>
  <c r="L15" i="3"/>
  <c r="K15" i="3"/>
  <c r="J15" i="3"/>
  <c r="I15" i="3"/>
  <c r="H15" i="3"/>
  <c r="G15" i="3"/>
  <c r="F15" i="3"/>
  <c r="E15" i="3"/>
  <c r="D15" i="3"/>
  <c r="C15" i="3"/>
  <c r="B15" i="3"/>
  <c r="M14" i="3"/>
  <c r="L14" i="3"/>
  <c r="K14" i="3"/>
  <c r="J14" i="3"/>
  <c r="I14" i="3"/>
  <c r="H14" i="3"/>
  <c r="G14" i="3"/>
  <c r="F14" i="3"/>
  <c r="E14" i="3"/>
  <c r="D14" i="3"/>
  <c r="C14" i="3"/>
  <c r="B14" i="3"/>
  <c r="M13" i="3"/>
  <c r="L13" i="3"/>
  <c r="K13" i="3"/>
  <c r="J13" i="3"/>
  <c r="I13" i="3"/>
  <c r="H13" i="3"/>
  <c r="G13" i="3"/>
  <c r="F13" i="3"/>
  <c r="E13" i="3"/>
  <c r="D13" i="3"/>
  <c r="C13" i="3"/>
  <c r="B13" i="3"/>
  <c r="M12" i="3"/>
  <c r="L12" i="3"/>
  <c r="K12" i="3"/>
  <c r="J12" i="3"/>
  <c r="I12" i="3"/>
  <c r="H12" i="3"/>
  <c r="G12" i="3"/>
  <c r="F12" i="3"/>
  <c r="E12" i="3"/>
  <c r="D12" i="3"/>
  <c r="C12" i="3"/>
  <c r="B12" i="3"/>
  <c r="M11" i="3"/>
  <c r="L11" i="3"/>
  <c r="K11" i="3"/>
  <c r="J11" i="3"/>
  <c r="I11" i="3"/>
  <c r="H11" i="3"/>
  <c r="G11" i="3"/>
  <c r="F11" i="3"/>
  <c r="E11" i="3"/>
  <c r="D11" i="3"/>
  <c r="C11" i="3"/>
  <c r="B11" i="3"/>
  <c r="M10" i="3"/>
  <c r="L10" i="3"/>
  <c r="K10" i="3"/>
  <c r="J10" i="3"/>
  <c r="I10" i="3"/>
  <c r="H10" i="3"/>
  <c r="G10" i="3"/>
  <c r="F10" i="3"/>
  <c r="E10" i="3"/>
  <c r="D10" i="3"/>
  <c r="C10" i="3"/>
  <c r="B10" i="3"/>
  <c r="M9" i="3"/>
  <c r="L9" i="3"/>
  <c r="K9" i="3"/>
  <c r="J9" i="3"/>
  <c r="I9" i="3"/>
  <c r="H9" i="3"/>
  <c r="G9" i="3"/>
  <c r="F9" i="3"/>
  <c r="E9" i="3"/>
  <c r="D9" i="3"/>
  <c r="C9" i="3"/>
  <c r="B9" i="3"/>
  <c r="M8" i="3"/>
  <c r="L8" i="3"/>
  <c r="K8" i="3"/>
  <c r="J8" i="3"/>
  <c r="I8" i="3"/>
  <c r="H8" i="3"/>
  <c r="G8" i="3"/>
  <c r="F8" i="3"/>
  <c r="E8" i="3"/>
  <c r="D8" i="3"/>
  <c r="C8" i="3"/>
  <c r="B8" i="3"/>
  <c r="M7" i="3"/>
  <c r="L7" i="3"/>
  <c r="K7" i="3"/>
  <c r="J7" i="3"/>
  <c r="I7" i="3"/>
  <c r="H7" i="3"/>
  <c r="G7" i="3"/>
  <c r="F7" i="3"/>
  <c r="E7" i="3"/>
  <c r="D7" i="3"/>
  <c r="C7" i="3"/>
  <c r="B7" i="3"/>
  <c r="M6" i="3"/>
  <c r="L6" i="3"/>
  <c r="K6" i="3"/>
  <c r="J6" i="3"/>
  <c r="I6" i="3"/>
  <c r="H6" i="3"/>
  <c r="G6" i="3"/>
  <c r="F6" i="3"/>
  <c r="E6" i="3"/>
  <c r="D6" i="3"/>
  <c r="C6" i="3"/>
  <c r="B6" i="3"/>
  <c r="M5" i="3"/>
  <c r="L5" i="3"/>
  <c r="K5" i="3"/>
  <c r="J5" i="3"/>
  <c r="I5" i="3"/>
  <c r="H5" i="3"/>
  <c r="G5" i="3"/>
  <c r="F5" i="3"/>
  <c r="E5" i="3"/>
  <c r="D5" i="3"/>
  <c r="C5" i="3"/>
  <c r="B5" i="3"/>
  <c r="M4" i="3"/>
  <c r="L4" i="3"/>
  <c r="K4" i="3"/>
  <c r="J4" i="3"/>
  <c r="I4" i="3"/>
  <c r="H4" i="3"/>
  <c r="G4" i="3"/>
  <c r="F4" i="3"/>
  <c r="E4" i="3"/>
  <c r="D4" i="3"/>
  <c r="C4" i="3"/>
  <c r="B4" i="3"/>
  <c r="M3" i="3"/>
  <c r="L3" i="3"/>
  <c r="K3" i="3"/>
  <c r="J3" i="3"/>
  <c r="I3" i="3"/>
  <c r="H3" i="3"/>
  <c r="F3" i="3"/>
  <c r="E3" i="3"/>
  <c r="D3" i="3"/>
  <c r="C3" i="3"/>
  <c r="B3" i="3"/>
  <c r="M2" i="3"/>
  <c r="L2" i="3"/>
  <c r="K2" i="3"/>
  <c r="J2" i="3"/>
  <c r="I2" i="3"/>
  <c r="H2" i="3"/>
  <c r="G2" i="3"/>
  <c r="F2" i="3"/>
  <c r="E2" i="3"/>
  <c r="D2" i="3"/>
  <c r="C2" i="3"/>
  <c r="AE4" i="1"/>
  <c r="AF4" i="1"/>
  <c r="AE5" i="1"/>
  <c r="AF5" i="1"/>
  <c r="AE6" i="1"/>
  <c r="AF6" i="1"/>
  <c r="AE7" i="1"/>
  <c r="AF7" i="1"/>
  <c r="AE8" i="1"/>
  <c r="AF8" i="1"/>
  <c r="AE9" i="1"/>
  <c r="AF9" i="1"/>
  <c r="AE10" i="1"/>
  <c r="AF10" i="1"/>
  <c r="AE11" i="1"/>
  <c r="AF11" i="1"/>
  <c r="AE12" i="1"/>
  <c r="AF12" i="1"/>
  <c r="AE13" i="1"/>
  <c r="AF13" i="1"/>
  <c r="AE14" i="1"/>
  <c r="AF14" i="1"/>
  <c r="AE15" i="1"/>
  <c r="AF15" i="1"/>
  <c r="AE16" i="1"/>
  <c r="AF16" i="1"/>
  <c r="AE17" i="1"/>
  <c r="AF17" i="1"/>
  <c r="AE18" i="1"/>
  <c r="AF18" i="1"/>
  <c r="AE19" i="1"/>
  <c r="AF19" i="1"/>
  <c r="AE20" i="1"/>
  <c r="AF20" i="1"/>
  <c r="AE21" i="1"/>
  <c r="AF21" i="1"/>
  <c r="AE22" i="1"/>
  <c r="AF22" i="1"/>
  <c r="AE23" i="1"/>
  <c r="AF23" i="1"/>
  <c r="AE24" i="1"/>
  <c r="AF24" i="1"/>
  <c r="AE25" i="1"/>
  <c r="AF25" i="1"/>
  <c r="AE26" i="1"/>
  <c r="AF26" i="1"/>
  <c r="AE27" i="1"/>
  <c r="AF27" i="1"/>
  <c r="AE28" i="1"/>
  <c r="AF28" i="1"/>
  <c r="AE29" i="1"/>
  <c r="AF29" i="1"/>
  <c r="AE30" i="1"/>
  <c r="AF30" i="1"/>
  <c r="AE31" i="1"/>
  <c r="AF31" i="1"/>
  <c r="AE32" i="1"/>
  <c r="AF32" i="1"/>
  <c r="AE33" i="1"/>
  <c r="AF33" i="1"/>
  <c r="AE34" i="1"/>
  <c r="AF34" i="1"/>
  <c r="AE35" i="1"/>
  <c r="AF35" i="1"/>
  <c r="AE36" i="1"/>
  <c r="AF36" i="1"/>
  <c r="AE37" i="1"/>
  <c r="AF37" i="1"/>
  <c r="AE38" i="1"/>
  <c r="AF38" i="1"/>
  <c r="AE39" i="1"/>
  <c r="AF39" i="1"/>
  <c r="AE40" i="1"/>
  <c r="AF40" i="1"/>
  <c r="AE41" i="1"/>
  <c r="AF41" i="1"/>
  <c r="AE42" i="1"/>
  <c r="AF42" i="1"/>
  <c r="AE43" i="1"/>
  <c r="AF43" i="1"/>
  <c r="AE44" i="1"/>
  <c r="AF44" i="1"/>
  <c r="AE45" i="1"/>
  <c r="AF45" i="1"/>
  <c r="AE46" i="1"/>
  <c r="AF46" i="1"/>
  <c r="AE47" i="1"/>
  <c r="AF47" i="1"/>
  <c r="AE48" i="1"/>
  <c r="AF48" i="1"/>
  <c r="AE49" i="1"/>
  <c r="AF49" i="1"/>
  <c r="AE50" i="1"/>
  <c r="AF50" i="1"/>
  <c r="AE51" i="1"/>
  <c r="AF51" i="1"/>
  <c r="AE52" i="1"/>
  <c r="AF52" i="1"/>
  <c r="AE53" i="1"/>
  <c r="AF53" i="1"/>
  <c r="AE54" i="1"/>
  <c r="AF54" i="1"/>
  <c r="AE55" i="1"/>
  <c r="AF55" i="1"/>
  <c r="AE56" i="1"/>
  <c r="AF56" i="1"/>
  <c r="AE57" i="1"/>
  <c r="AF57" i="1"/>
  <c r="AE58" i="1"/>
  <c r="AF58" i="1"/>
  <c r="AE59" i="1"/>
  <c r="AF59" i="1"/>
  <c r="AE60" i="1"/>
  <c r="AF60" i="1"/>
  <c r="AE61" i="1"/>
  <c r="AF61" i="1"/>
  <c r="AE62" i="1"/>
  <c r="AF62" i="1"/>
  <c r="AE63" i="1"/>
  <c r="AF63" i="1"/>
  <c r="AE64" i="1"/>
  <c r="AF64" i="1"/>
  <c r="AE65" i="1"/>
  <c r="AF65" i="1"/>
  <c r="AE66" i="1"/>
  <c r="AF66" i="1"/>
  <c r="AE67" i="1"/>
  <c r="AF67" i="1"/>
  <c r="AE68" i="1"/>
  <c r="AF68" i="1"/>
  <c r="AE69" i="1"/>
  <c r="AF69" i="1"/>
  <c r="AE70" i="1"/>
  <c r="AF70" i="1"/>
  <c r="AE71" i="1"/>
  <c r="AF71" i="1"/>
  <c r="AE72" i="1"/>
  <c r="AF72" i="1"/>
  <c r="AE73" i="1"/>
  <c r="AF73" i="1"/>
  <c r="AE74" i="1"/>
  <c r="AF74" i="1"/>
  <c r="AE75" i="1"/>
  <c r="AF75" i="1"/>
  <c r="AE76" i="1"/>
  <c r="AF76" i="1"/>
  <c r="AE77" i="1"/>
  <c r="AF77" i="1"/>
  <c r="AE78" i="1"/>
  <c r="AF78" i="1"/>
  <c r="AE79" i="1"/>
  <c r="AF79" i="1"/>
  <c r="AE80" i="1"/>
  <c r="AF80" i="1"/>
  <c r="AE81" i="1"/>
  <c r="AF81" i="1"/>
  <c r="AE82" i="1"/>
  <c r="AF82" i="1"/>
  <c r="AE83" i="1"/>
  <c r="AF83" i="1"/>
  <c r="AE84" i="1"/>
  <c r="AF84" i="1"/>
  <c r="AE85" i="1"/>
  <c r="AF85" i="1"/>
  <c r="AE86" i="1"/>
  <c r="AF86" i="1"/>
  <c r="AE87" i="1"/>
  <c r="AF87" i="1"/>
  <c r="AE88" i="1"/>
  <c r="AF88" i="1"/>
  <c r="AE89" i="1"/>
  <c r="AF89" i="1"/>
  <c r="AE90" i="1"/>
  <c r="AF90" i="1"/>
  <c r="AE91" i="1"/>
  <c r="AF91" i="1"/>
  <c r="AE92" i="1"/>
  <c r="AF92" i="1"/>
  <c r="AE93" i="1"/>
  <c r="AF93" i="1"/>
  <c r="AE94" i="1"/>
  <c r="AF94" i="1"/>
  <c r="AE95" i="1"/>
  <c r="AF95" i="1"/>
  <c r="AE96" i="1"/>
  <c r="AF96" i="1"/>
  <c r="AE97" i="1"/>
  <c r="AF97" i="1"/>
  <c r="AE98" i="1"/>
  <c r="AF98" i="1"/>
  <c r="AE99" i="1"/>
  <c r="AF99" i="1"/>
  <c r="AE100" i="1"/>
  <c r="AF100" i="1"/>
  <c r="AE101" i="1"/>
  <c r="AF101" i="1"/>
  <c r="AE102" i="1"/>
  <c r="AF102" i="1"/>
  <c r="AE103" i="1"/>
  <c r="AF103" i="1"/>
  <c r="AE104" i="1"/>
  <c r="AF104" i="1"/>
  <c r="AE105" i="1"/>
  <c r="AF105" i="1"/>
  <c r="AE106" i="1"/>
  <c r="AF106" i="1"/>
  <c r="AE107" i="1"/>
  <c r="AF107" i="1"/>
  <c r="AE108" i="1"/>
  <c r="AF108" i="1"/>
  <c r="AE109" i="1"/>
  <c r="AF109" i="1"/>
  <c r="AE110" i="1"/>
  <c r="AF110" i="1"/>
  <c r="AE111" i="1"/>
  <c r="AF111" i="1"/>
  <c r="AE112" i="1"/>
  <c r="AF112" i="1"/>
  <c r="AE113" i="1"/>
  <c r="AF113" i="1"/>
  <c r="AE114" i="1"/>
  <c r="AF114" i="1"/>
  <c r="AE115" i="1"/>
  <c r="AF115" i="1"/>
  <c r="AE116" i="1"/>
  <c r="AF116" i="1"/>
  <c r="AE117" i="1"/>
  <c r="AF117" i="1"/>
  <c r="AE118" i="1"/>
  <c r="AF118" i="1"/>
  <c r="AE119" i="1"/>
  <c r="AF119" i="1"/>
  <c r="AE120" i="1"/>
  <c r="AF120" i="1"/>
  <c r="AE121" i="1"/>
  <c r="AF121" i="1"/>
  <c r="AE122" i="1"/>
  <c r="AF122" i="1"/>
  <c r="AE123" i="1"/>
  <c r="AF123" i="1"/>
  <c r="AE124" i="1"/>
  <c r="AF124" i="1"/>
  <c r="AE125" i="1"/>
  <c r="AF125" i="1"/>
  <c r="AE126" i="1"/>
  <c r="AF126" i="1"/>
  <c r="AE127" i="1"/>
  <c r="AF127" i="1"/>
  <c r="AE128" i="1"/>
  <c r="AF128" i="1"/>
  <c r="AE129" i="1"/>
  <c r="AF129" i="1"/>
  <c r="AE130" i="1"/>
  <c r="AF130" i="1"/>
  <c r="AE131" i="1"/>
  <c r="AF131" i="1"/>
  <c r="AE132" i="1"/>
  <c r="AF132" i="1"/>
  <c r="AE133" i="1"/>
  <c r="AF133" i="1"/>
  <c r="AE134" i="1"/>
  <c r="AF134" i="1"/>
  <c r="AE135" i="1"/>
  <c r="AF135" i="1"/>
  <c r="AE136" i="1"/>
  <c r="AF136" i="1"/>
  <c r="AE137" i="1"/>
  <c r="AF137" i="1"/>
  <c r="AE138" i="1"/>
  <c r="AF138" i="1"/>
  <c r="AE139" i="1"/>
  <c r="AF139" i="1"/>
  <c r="AE140" i="1"/>
  <c r="AF140" i="1"/>
  <c r="AE141" i="1"/>
  <c r="AF141" i="1"/>
  <c r="AE142" i="1"/>
  <c r="AF142" i="1"/>
  <c r="AE143" i="1"/>
  <c r="AF143" i="1"/>
  <c r="AE144" i="1"/>
  <c r="AF144" i="1"/>
  <c r="AE145" i="1"/>
  <c r="AF145" i="1"/>
  <c r="AE146" i="1"/>
  <c r="AF146" i="1"/>
  <c r="AE147" i="1"/>
  <c r="AF147" i="1"/>
  <c r="AE148" i="1"/>
  <c r="AF148" i="1"/>
  <c r="AE149" i="1"/>
  <c r="AF149" i="1"/>
  <c r="AE150" i="1"/>
  <c r="AF150" i="1"/>
  <c r="AE151" i="1"/>
  <c r="AF151" i="1"/>
  <c r="AE152" i="1"/>
  <c r="AF152" i="1"/>
  <c r="AE153" i="1"/>
  <c r="AF153" i="1"/>
  <c r="AE154" i="1"/>
  <c r="AF154" i="1"/>
  <c r="AE155" i="1"/>
  <c r="AF155" i="1"/>
  <c r="AE156" i="1"/>
  <c r="AF156" i="1"/>
  <c r="AE157" i="1"/>
  <c r="AF157" i="1"/>
  <c r="AE158" i="1"/>
  <c r="AF158" i="1"/>
  <c r="AE159" i="1"/>
  <c r="AF159" i="1"/>
  <c r="AE160" i="1"/>
  <c r="AF160" i="1"/>
  <c r="AE161" i="1"/>
  <c r="AF161" i="1"/>
  <c r="AE162" i="1"/>
  <c r="AF162" i="1"/>
  <c r="AE163" i="1"/>
  <c r="AF163" i="1"/>
  <c r="AE164" i="1"/>
  <c r="AF164" i="1"/>
  <c r="AE165" i="1"/>
  <c r="AF165" i="1"/>
  <c r="AE166" i="1"/>
  <c r="AF166" i="1"/>
  <c r="AE167" i="1"/>
  <c r="AF167" i="1"/>
  <c r="AE168" i="1"/>
  <c r="AF168" i="1"/>
  <c r="AE169" i="1"/>
  <c r="AF169" i="1"/>
  <c r="AE170" i="1"/>
  <c r="AF170" i="1"/>
  <c r="AE171" i="1"/>
  <c r="AF171" i="1"/>
  <c r="AE172" i="1"/>
  <c r="AF172" i="1"/>
  <c r="AE173" i="1"/>
  <c r="AF173" i="1"/>
  <c r="AE174" i="1"/>
  <c r="AF174" i="1"/>
  <c r="AE175" i="1"/>
  <c r="AF175" i="1"/>
  <c r="AE176" i="1"/>
  <c r="AF176" i="1"/>
  <c r="AE177" i="1"/>
  <c r="AF177" i="1"/>
  <c r="AE178" i="1"/>
  <c r="AF178" i="1"/>
  <c r="AE179" i="1"/>
  <c r="AF179" i="1"/>
  <c r="AE180" i="1"/>
  <c r="AF180" i="1"/>
  <c r="AE181" i="1"/>
  <c r="AF181" i="1"/>
  <c r="AE182" i="1"/>
  <c r="AF182" i="1"/>
  <c r="AE183" i="1"/>
  <c r="AF183" i="1"/>
  <c r="AE184" i="1"/>
  <c r="AF184" i="1"/>
  <c r="AE185" i="1"/>
  <c r="AF185" i="1"/>
  <c r="AE186" i="1"/>
  <c r="AF186" i="1"/>
  <c r="AE187" i="1"/>
  <c r="AF187" i="1"/>
  <c r="AE188" i="1"/>
  <c r="AF188" i="1"/>
  <c r="AE189" i="1"/>
  <c r="AF189" i="1"/>
  <c r="AE190" i="1"/>
  <c r="AF190" i="1"/>
  <c r="AE191" i="1"/>
  <c r="AF191" i="1"/>
  <c r="AE192" i="1"/>
  <c r="AF192" i="1"/>
  <c r="AE193" i="1"/>
  <c r="AF193" i="1"/>
  <c r="AE194" i="1"/>
  <c r="AF194" i="1"/>
  <c r="AE195" i="1"/>
  <c r="AF195" i="1"/>
  <c r="AF3" i="1"/>
  <c r="AE3" i="1"/>
  <c r="Y4" i="1"/>
  <c r="Z4" i="1"/>
  <c r="AA4" i="1"/>
  <c r="AB4" i="1"/>
  <c r="AC4" i="1"/>
  <c r="AD4" i="1"/>
  <c r="Y5" i="1"/>
  <c r="Z5" i="1"/>
  <c r="AA5" i="1"/>
  <c r="AB5" i="1"/>
  <c r="AC5" i="1"/>
  <c r="AD5" i="1"/>
  <c r="Y6" i="1"/>
  <c r="Z6" i="1"/>
  <c r="AA6" i="1"/>
  <c r="AB6" i="1"/>
  <c r="AC6" i="1"/>
  <c r="AD6" i="1"/>
  <c r="Y7" i="1"/>
  <c r="Z7" i="1"/>
  <c r="AA7" i="1"/>
  <c r="AB7" i="1"/>
  <c r="AC7" i="1"/>
  <c r="AD7" i="1"/>
  <c r="Y8" i="1"/>
  <c r="Z8" i="1"/>
  <c r="AA8" i="1"/>
  <c r="AB8" i="1"/>
  <c r="AC8" i="1"/>
  <c r="AD8" i="1"/>
  <c r="Y9" i="1"/>
  <c r="Z9" i="1"/>
  <c r="AA9" i="1"/>
  <c r="AB9" i="1"/>
  <c r="AC9" i="1"/>
  <c r="AD9" i="1"/>
  <c r="Y10" i="1"/>
  <c r="Z10" i="1"/>
  <c r="AA10" i="1"/>
  <c r="AB10" i="1"/>
  <c r="AC10" i="1"/>
  <c r="AD10" i="1"/>
  <c r="Y11" i="1"/>
  <c r="Z11" i="1"/>
  <c r="AA11" i="1"/>
  <c r="AB11" i="1"/>
  <c r="AC11" i="1"/>
  <c r="AD11" i="1"/>
  <c r="Y12" i="1"/>
  <c r="Z12" i="1"/>
  <c r="AA12" i="1"/>
  <c r="AB12" i="1"/>
  <c r="AC12" i="1"/>
  <c r="AD12" i="1"/>
  <c r="Y13" i="1"/>
  <c r="Z13" i="1"/>
  <c r="AA13" i="1"/>
  <c r="AB13" i="1"/>
  <c r="AC13" i="1"/>
  <c r="AD13" i="1"/>
  <c r="Y14" i="1"/>
  <c r="Z14" i="1"/>
  <c r="AA14" i="1"/>
  <c r="AB14" i="1"/>
  <c r="AC14" i="1"/>
  <c r="AD14" i="1"/>
  <c r="Y15" i="1"/>
  <c r="Z15" i="1"/>
  <c r="AA15" i="1"/>
  <c r="AB15" i="1"/>
  <c r="AC15" i="1"/>
  <c r="AD15" i="1"/>
  <c r="Y16" i="1"/>
  <c r="Z16" i="1"/>
  <c r="AA16" i="1"/>
  <c r="AB16" i="1"/>
  <c r="AC16" i="1"/>
  <c r="AD16" i="1"/>
  <c r="Y17" i="1"/>
  <c r="Z17" i="1"/>
  <c r="AA17" i="1"/>
  <c r="AB17" i="1"/>
  <c r="AC17" i="1"/>
  <c r="AD17" i="1"/>
  <c r="Y18" i="1"/>
  <c r="Z18" i="1"/>
  <c r="AA18" i="1"/>
  <c r="AB18" i="1"/>
  <c r="AC18" i="1"/>
  <c r="AD18" i="1"/>
  <c r="Y19" i="1"/>
  <c r="Z19" i="1"/>
  <c r="AA19" i="1"/>
  <c r="AB19" i="1"/>
  <c r="AC19" i="1"/>
  <c r="AD19" i="1"/>
  <c r="Y20" i="1"/>
  <c r="Z20" i="1"/>
  <c r="AA20" i="1"/>
  <c r="AB20" i="1"/>
  <c r="AC20" i="1"/>
  <c r="AD20" i="1"/>
  <c r="Y21" i="1"/>
  <c r="Z21" i="1"/>
  <c r="AA21" i="1"/>
  <c r="AB21" i="1"/>
  <c r="AC21" i="1"/>
  <c r="AD21" i="1"/>
  <c r="Y22" i="1"/>
  <c r="Z22" i="1"/>
  <c r="AA22" i="1"/>
  <c r="AB22" i="1"/>
  <c r="AC22" i="1"/>
  <c r="AD22" i="1"/>
  <c r="Y23" i="1"/>
  <c r="Z23" i="1"/>
  <c r="AA23" i="1"/>
  <c r="AB23" i="1"/>
  <c r="AC23" i="1"/>
  <c r="AD23" i="1"/>
  <c r="Y24" i="1"/>
  <c r="Z24" i="1"/>
  <c r="AA24" i="1"/>
  <c r="AB24" i="1"/>
  <c r="AC24" i="1"/>
  <c r="AD24" i="1"/>
  <c r="Y25" i="1"/>
  <c r="Z25" i="1"/>
  <c r="AA25" i="1"/>
  <c r="AB25" i="1"/>
  <c r="AC25" i="1"/>
  <c r="AD25" i="1"/>
  <c r="Y26" i="1"/>
  <c r="Z26" i="1"/>
  <c r="AA26" i="1"/>
  <c r="AB26" i="1"/>
  <c r="AC26" i="1"/>
  <c r="AD26" i="1"/>
  <c r="Y27" i="1"/>
  <c r="Z27" i="1"/>
  <c r="AA27" i="1"/>
  <c r="AB27" i="1"/>
  <c r="AC27" i="1"/>
  <c r="AD27" i="1"/>
  <c r="Y28" i="1"/>
  <c r="Z28" i="1"/>
  <c r="AA28" i="1"/>
  <c r="AB28" i="1"/>
  <c r="AC28" i="1"/>
  <c r="AD28" i="1"/>
  <c r="Y29" i="1"/>
  <c r="Z29" i="1"/>
  <c r="AA29" i="1"/>
  <c r="AB29" i="1"/>
  <c r="AC29" i="1"/>
  <c r="AD29" i="1"/>
  <c r="Y30" i="1"/>
  <c r="Z30" i="1"/>
  <c r="AA30" i="1"/>
  <c r="AB30" i="1"/>
  <c r="AC30" i="1"/>
  <c r="AD30" i="1"/>
  <c r="Y31" i="1"/>
  <c r="Z31" i="1"/>
  <c r="AA31" i="1"/>
  <c r="AB31" i="1"/>
  <c r="AC31" i="1"/>
  <c r="AD31" i="1"/>
  <c r="Y32" i="1"/>
  <c r="Z32" i="1"/>
  <c r="AA32" i="1"/>
  <c r="AB32" i="1"/>
  <c r="AC32" i="1"/>
  <c r="AD32" i="1"/>
  <c r="Y33" i="1"/>
  <c r="Z33" i="1"/>
  <c r="AA33" i="1"/>
  <c r="AB33" i="1"/>
  <c r="AC33" i="1"/>
  <c r="AD33" i="1"/>
  <c r="Y34" i="1"/>
  <c r="Z34" i="1"/>
  <c r="AA34" i="1"/>
  <c r="AB34" i="1"/>
  <c r="AC34" i="1"/>
  <c r="AD34" i="1"/>
  <c r="Y35" i="1"/>
  <c r="Z35" i="1"/>
  <c r="AA35" i="1"/>
  <c r="AB35" i="1"/>
  <c r="AC35" i="1"/>
  <c r="AD35" i="1"/>
  <c r="Y36" i="1"/>
  <c r="Z36" i="1"/>
  <c r="AA36" i="1"/>
  <c r="AB36" i="1"/>
  <c r="AC36" i="1"/>
  <c r="AD36" i="1"/>
  <c r="Y37" i="1"/>
  <c r="Z37" i="1"/>
  <c r="AA37" i="1"/>
  <c r="AB37" i="1"/>
  <c r="AC37" i="1"/>
  <c r="AD37" i="1"/>
  <c r="Y38" i="1"/>
  <c r="Z38" i="1"/>
  <c r="AA38" i="1"/>
  <c r="AB38" i="1"/>
  <c r="AC38" i="1"/>
  <c r="AD38" i="1"/>
  <c r="Y39" i="1"/>
  <c r="Z39" i="1"/>
  <c r="AA39" i="1"/>
  <c r="AB39" i="1"/>
  <c r="AC39" i="1"/>
  <c r="AD39" i="1"/>
  <c r="Y40" i="1"/>
  <c r="Z40" i="1"/>
  <c r="AA40" i="1"/>
  <c r="AB40" i="1"/>
  <c r="AC40" i="1"/>
  <c r="AD40" i="1"/>
  <c r="Y41" i="1"/>
  <c r="Z41" i="1"/>
  <c r="AA41" i="1"/>
  <c r="AB41" i="1"/>
  <c r="AC41" i="1"/>
  <c r="AD41" i="1"/>
  <c r="Y42" i="1"/>
  <c r="Z42" i="1"/>
  <c r="AA42" i="1"/>
  <c r="AB42" i="1"/>
  <c r="AC42" i="1"/>
  <c r="AD42" i="1"/>
  <c r="Y43" i="1"/>
  <c r="Z43" i="1"/>
  <c r="AA43" i="1"/>
  <c r="AB43" i="1"/>
  <c r="AC43" i="1"/>
  <c r="AD43" i="1"/>
  <c r="Y44" i="1"/>
  <c r="Z44" i="1"/>
  <c r="AA44" i="1"/>
  <c r="AB44" i="1"/>
  <c r="AC44" i="1"/>
  <c r="AD44" i="1"/>
  <c r="Y45" i="1"/>
  <c r="Z45" i="1"/>
  <c r="AA45" i="1"/>
  <c r="AB45" i="1"/>
  <c r="AC45" i="1"/>
  <c r="AD45" i="1"/>
  <c r="Y46" i="1"/>
  <c r="Z46" i="1"/>
  <c r="AA46" i="1"/>
  <c r="AB46" i="1"/>
  <c r="AC46" i="1"/>
  <c r="AD46" i="1"/>
  <c r="Y47" i="1"/>
  <c r="Z47" i="1"/>
  <c r="AA47" i="1"/>
  <c r="AB47" i="1"/>
  <c r="AC47" i="1"/>
  <c r="AD47" i="1"/>
  <c r="Y48" i="1"/>
  <c r="Z48" i="1"/>
  <c r="AA48" i="1"/>
  <c r="AB48" i="1"/>
  <c r="AC48" i="1"/>
  <c r="AD48" i="1"/>
  <c r="Y49" i="1"/>
  <c r="Z49" i="1"/>
  <c r="AA49" i="1"/>
  <c r="AB49" i="1"/>
  <c r="AC49" i="1"/>
  <c r="AD49" i="1"/>
  <c r="Y50" i="1"/>
  <c r="Z50" i="1"/>
  <c r="AA50" i="1"/>
  <c r="AB50" i="1"/>
  <c r="AC50" i="1"/>
  <c r="AD50" i="1"/>
  <c r="Y51" i="1"/>
  <c r="Z51" i="1"/>
  <c r="AA51" i="1"/>
  <c r="AB51" i="1"/>
  <c r="AC51" i="1"/>
  <c r="AD51" i="1"/>
  <c r="Y52" i="1"/>
  <c r="Z52" i="1"/>
  <c r="AA52" i="1"/>
  <c r="AB52" i="1"/>
  <c r="AC52" i="1"/>
  <c r="AD52" i="1"/>
  <c r="Y53" i="1"/>
  <c r="Z53" i="1"/>
  <c r="AA53" i="1"/>
  <c r="AB53" i="1"/>
  <c r="AC53" i="1"/>
  <c r="AD53" i="1"/>
  <c r="Y54" i="1"/>
  <c r="Z54" i="1"/>
  <c r="AA54" i="1"/>
  <c r="AB54" i="1"/>
  <c r="AC54" i="1"/>
  <c r="AD54" i="1"/>
  <c r="Y55" i="1"/>
  <c r="Z55" i="1"/>
  <c r="AA55" i="1"/>
  <c r="AB55" i="1"/>
  <c r="AC55" i="1"/>
  <c r="AD55" i="1"/>
  <c r="Y56" i="1"/>
  <c r="Z56" i="1"/>
  <c r="AA56" i="1"/>
  <c r="AB56" i="1"/>
  <c r="AC56" i="1"/>
  <c r="AD56" i="1"/>
  <c r="Y57" i="1"/>
  <c r="Z57" i="1"/>
  <c r="AA57" i="1"/>
  <c r="AB57" i="1"/>
  <c r="AC57" i="1"/>
  <c r="AD57" i="1"/>
  <c r="Y58" i="1"/>
  <c r="Z58" i="1"/>
  <c r="AA58" i="1"/>
  <c r="AB58" i="1"/>
  <c r="AC58" i="1"/>
  <c r="AD58" i="1"/>
  <c r="Y59" i="1"/>
  <c r="Z59" i="1"/>
  <c r="AA59" i="1"/>
  <c r="AB59" i="1"/>
  <c r="AC59" i="1"/>
  <c r="AD59" i="1"/>
  <c r="Y60" i="1"/>
  <c r="Z60" i="1"/>
  <c r="AA60" i="1"/>
  <c r="AB60" i="1"/>
  <c r="AC60" i="1"/>
  <c r="AD60" i="1"/>
  <c r="Y61" i="1"/>
  <c r="Z61" i="1"/>
  <c r="AA61" i="1"/>
  <c r="AB61" i="1"/>
  <c r="AC61" i="1"/>
  <c r="AD61" i="1"/>
  <c r="Y62" i="1"/>
  <c r="Z62" i="1"/>
  <c r="AA62" i="1"/>
  <c r="AB62" i="1"/>
  <c r="AC62" i="1"/>
  <c r="AD62" i="1"/>
  <c r="Y63" i="1"/>
  <c r="Z63" i="1"/>
  <c r="AA63" i="1"/>
  <c r="AB63" i="1"/>
  <c r="AC63" i="1"/>
  <c r="AD63" i="1"/>
  <c r="Y64" i="1"/>
  <c r="Z64" i="1"/>
  <c r="AA64" i="1"/>
  <c r="AB64" i="1"/>
  <c r="AC64" i="1"/>
  <c r="AD64" i="1"/>
  <c r="Y65" i="1"/>
  <c r="Z65" i="1"/>
  <c r="AA65" i="1"/>
  <c r="AB65" i="1"/>
  <c r="AC65" i="1"/>
  <c r="AD65" i="1"/>
  <c r="Y66" i="1"/>
  <c r="Z66" i="1"/>
  <c r="AA66" i="1"/>
  <c r="AB66" i="1"/>
  <c r="AC66" i="1"/>
  <c r="AD66" i="1"/>
  <c r="Y67" i="1"/>
  <c r="Z67" i="1"/>
  <c r="AA67" i="1"/>
  <c r="AB67" i="1"/>
  <c r="AC67" i="1"/>
  <c r="AD67" i="1"/>
  <c r="Y68" i="1"/>
  <c r="Z68" i="1"/>
  <c r="AA68" i="1"/>
  <c r="AB68" i="1"/>
  <c r="AC68" i="1"/>
  <c r="AD68" i="1"/>
  <c r="Y69" i="1"/>
  <c r="Z69" i="1"/>
  <c r="AA69" i="1"/>
  <c r="AB69" i="1"/>
  <c r="AC69" i="1"/>
  <c r="AD69" i="1"/>
  <c r="Y70" i="1"/>
  <c r="Z70" i="1"/>
  <c r="AA70" i="1"/>
  <c r="AB70" i="1"/>
  <c r="AC70" i="1"/>
  <c r="AD70" i="1"/>
  <c r="Y71" i="1"/>
  <c r="Z71" i="1"/>
  <c r="AA71" i="1"/>
  <c r="AB71" i="1"/>
  <c r="AC71" i="1"/>
  <c r="AD71" i="1"/>
  <c r="Y72" i="1"/>
  <c r="Z72" i="1"/>
  <c r="AA72" i="1"/>
  <c r="AB72" i="1"/>
  <c r="AC72" i="1"/>
  <c r="AD72" i="1"/>
  <c r="Y73" i="1"/>
  <c r="Z73" i="1"/>
  <c r="AA73" i="1"/>
  <c r="AB73" i="1"/>
  <c r="AC73" i="1"/>
  <c r="AD73" i="1"/>
  <c r="Y74" i="1"/>
  <c r="Z74" i="1"/>
  <c r="AA74" i="1"/>
  <c r="AB74" i="1"/>
  <c r="AC74" i="1"/>
  <c r="AD74" i="1"/>
  <c r="Y75" i="1"/>
  <c r="Z75" i="1"/>
  <c r="AA75" i="1"/>
  <c r="AB75" i="1"/>
  <c r="AC75" i="1"/>
  <c r="AD75" i="1"/>
  <c r="Y76" i="1"/>
  <c r="Z76" i="1"/>
  <c r="AA76" i="1"/>
  <c r="AB76" i="1"/>
  <c r="AC76" i="1"/>
  <c r="AD76" i="1"/>
  <c r="Y77" i="1"/>
  <c r="Z77" i="1"/>
  <c r="AA77" i="1"/>
  <c r="AB77" i="1"/>
  <c r="AC77" i="1"/>
  <c r="AD77" i="1"/>
  <c r="Y78" i="1"/>
  <c r="Z78" i="1"/>
  <c r="AA78" i="1"/>
  <c r="AB78" i="1"/>
  <c r="AC78" i="1"/>
  <c r="AD78" i="1"/>
  <c r="Y79" i="1"/>
  <c r="Z79" i="1"/>
  <c r="AA79" i="1"/>
  <c r="AB79" i="1"/>
  <c r="AC79" i="1"/>
  <c r="AD79" i="1"/>
  <c r="Y80" i="1"/>
  <c r="Z80" i="1"/>
  <c r="AA80" i="1"/>
  <c r="AB80" i="1"/>
  <c r="AC80" i="1"/>
  <c r="AD80" i="1"/>
  <c r="Y81" i="1"/>
  <c r="Z81" i="1"/>
  <c r="AA81" i="1"/>
  <c r="AB81" i="1"/>
  <c r="AC81" i="1"/>
  <c r="AD81" i="1"/>
  <c r="Y82" i="1"/>
  <c r="Z82" i="1"/>
  <c r="AA82" i="1"/>
  <c r="AB82" i="1"/>
  <c r="AC82" i="1"/>
  <c r="AD82" i="1"/>
  <c r="Y83" i="1"/>
  <c r="Z83" i="1"/>
  <c r="AA83" i="1"/>
  <c r="AB83" i="1"/>
  <c r="AC83" i="1"/>
  <c r="AD83" i="1"/>
  <c r="Y84" i="1"/>
  <c r="Z84" i="1"/>
  <c r="AA84" i="1"/>
  <c r="AB84" i="1"/>
  <c r="AC84" i="1"/>
  <c r="AD84" i="1"/>
  <c r="Y85" i="1"/>
  <c r="Z85" i="1"/>
  <c r="AA85" i="1"/>
  <c r="AB85" i="1"/>
  <c r="AC85" i="1"/>
  <c r="AD85" i="1"/>
  <c r="Y86" i="1"/>
  <c r="Z86" i="1"/>
  <c r="AA86" i="1"/>
  <c r="AB86" i="1"/>
  <c r="AC86" i="1"/>
  <c r="AD86" i="1"/>
  <c r="Y87" i="1"/>
  <c r="Z87" i="1"/>
  <c r="AA87" i="1"/>
  <c r="AB87" i="1"/>
  <c r="AC87" i="1"/>
  <c r="AD87" i="1"/>
  <c r="Y88" i="1"/>
  <c r="Z88" i="1"/>
  <c r="AA88" i="1"/>
  <c r="AB88" i="1"/>
  <c r="AC88" i="1"/>
  <c r="AD88" i="1"/>
  <c r="Y89" i="1"/>
  <c r="Z89" i="1"/>
  <c r="AA89" i="1"/>
  <c r="AB89" i="1"/>
  <c r="AC89" i="1"/>
  <c r="AD89" i="1"/>
  <c r="Y90" i="1"/>
  <c r="Z90" i="1"/>
  <c r="AA90" i="1"/>
  <c r="AB90" i="1"/>
  <c r="AC90" i="1"/>
  <c r="AD90" i="1"/>
  <c r="Y91" i="1"/>
  <c r="Z91" i="1"/>
  <c r="AA91" i="1"/>
  <c r="AB91" i="1"/>
  <c r="AC91" i="1"/>
  <c r="AD91" i="1"/>
  <c r="Y92" i="1"/>
  <c r="Z92" i="1"/>
  <c r="AA92" i="1"/>
  <c r="AB92" i="1"/>
  <c r="AC92" i="1"/>
  <c r="AD92" i="1"/>
  <c r="Y93" i="1"/>
  <c r="Z93" i="1"/>
  <c r="AA93" i="1"/>
  <c r="AB93" i="1"/>
  <c r="AC93" i="1"/>
  <c r="AD93" i="1"/>
  <c r="Y94" i="1"/>
  <c r="Z94" i="1"/>
  <c r="AA94" i="1"/>
  <c r="AB94" i="1"/>
  <c r="AC94" i="1"/>
  <c r="AD94" i="1"/>
  <c r="Y95" i="1"/>
  <c r="Z95" i="1"/>
  <c r="AA95" i="1"/>
  <c r="AB95" i="1"/>
  <c r="AC95" i="1"/>
  <c r="AD95" i="1"/>
  <c r="Y96" i="1"/>
  <c r="Z96" i="1"/>
  <c r="AA96" i="1"/>
  <c r="AB96" i="1"/>
  <c r="AC96" i="1"/>
  <c r="AD96" i="1"/>
  <c r="Y97" i="1"/>
  <c r="Z97" i="1"/>
  <c r="AA97" i="1"/>
  <c r="AB97" i="1"/>
  <c r="AC97" i="1"/>
  <c r="AD97" i="1"/>
  <c r="Y98" i="1"/>
  <c r="Z98" i="1"/>
  <c r="AA98" i="1"/>
  <c r="AB98" i="1"/>
  <c r="AC98" i="1"/>
  <c r="AD98" i="1"/>
  <c r="Y99" i="1"/>
  <c r="Z99" i="1"/>
  <c r="AA99" i="1"/>
  <c r="AB99" i="1"/>
  <c r="AC99" i="1"/>
  <c r="AD99" i="1"/>
  <c r="Y100" i="1"/>
  <c r="Z100" i="1"/>
  <c r="AA100" i="1"/>
  <c r="AB100" i="1"/>
  <c r="AC100" i="1"/>
  <c r="AD100" i="1"/>
  <c r="Y101" i="1"/>
  <c r="Z101" i="1"/>
  <c r="AA101" i="1"/>
  <c r="AB101" i="1"/>
  <c r="AC101" i="1"/>
  <c r="AD101" i="1"/>
  <c r="Y102" i="1"/>
  <c r="Z102" i="1"/>
  <c r="AA102" i="1"/>
  <c r="AB102" i="1"/>
  <c r="AC102" i="1"/>
  <c r="AD102" i="1"/>
  <c r="Y103" i="1"/>
  <c r="Z103" i="1"/>
  <c r="AA103" i="1"/>
  <c r="AB103" i="1"/>
  <c r="AC103" i="1"/>
  <c r="AD103" i="1"/>
  <c r="Y104" i="1"/>
  <c r="Z104" i="1"/>
  <c r="AA104" i="1"/>
  <c r="AB104" i="1"/>
  <c r="AC104" i="1"/>
  <c r="AD104" i="1"/>
  <c r="Y105" i="1"/>
  <c r="Z105" i="1"/>
  <c r="AA105" i="1"/>
  <c r="AB105" i="1"/>
  <c r="AC105" i="1"/>
  <c r="AD105" i="1"/>
  <c r="Y106" i="1"/>
  <c r="Z106" i="1"/>
  <c r="AA106" i="1"/>
  <c r="AB106" i="1"/>
  <c r="AC106" i="1"/>
  <c r="AD106" i="1"/>
  <c r="Y107" i="1"/>
  <c r="Z107" i="1"/>
  <c r="AA107" i="1"/>
  <c r="AB107" i="1"/>
  <c r="AC107" i="1"/>
  <c r="AD107" i="1"/>
  <c r="Y108" i="1"/>
  <c r="Z108" i="1"/>
  <c r="AA108" i="1"/>
  <c r="AB108" i="1"/>
  <c r="AC108" i="1"/>
  <c r="AD108" i="1"/>
  <c r="Y109" i="1"/>
  <c r="Z109" i="1"/>
  <c r="AA109" i="1"/>
  <c r="AB109" i="1"/>
  <c r="AC109" i="1"/>
  <c r="AD109" i="1"/>
  <c r="Y110" i="1"/>
  <c r="Z110" i="1"/>
  <c r="AA110" i="1"/>
  <c r="AB110" i="1"/>
  <c r="AC110" i="1"/>
  <c r="AD110" i="1"/>
  <c r="Y111" i="1"/>
  <c r="Z111" i="1"/>
  <c r="AA111" i="1"/>
  <c r="AB111" i="1"/>
  <c r="AC111" i="1"/>
  <c r="AD111" i="1"/>
  <c r="Y112" i="1"/>
  <c r="Z112" i="1"/>
  <c r="AA112" i="1"/>
  <c r="AB112" i="1"/>
  <c r="AC112" i="1"/>
  <c r="AD112" i="1"/>
  <c r="Y113" i="1"/>
  <c r="Z113" i="1"/>
  <c r="AA113" i="1"/>
  <c r="AB113" i="1"/>
  <c r="AC113" i="1"/>
  <c r="AD113" i="1"/>
  <c r="Y114" i="1"/>
  <c r="Z114" i="1"/>
  <c r="AA114" i="1"/>
  <c r="AB114" i="1"/>
  <c r="AC114" i="1"/>
  <c r="AD114" i="1"/>
  <c r="Y115" i="1"/>
  <c r="Z115" i="1"/>
  <c r="AA115" i="1"/>
  <c r="AB115" i="1"/>
  <c r="AC115" i="1"/>
  <c r="AD115" i="1"/>
  <c r="Y116" i="1"/>
  <c r="Z116" i="1"/>
  <c r="AA116" i="1"/>
  <c r="AB116" i="1"/>
  <c r="AC116" i="1"/>
  <c r="AD116" i="1"/>
  <c r="Y117" i="1"/>
  <c r="Z117" i="1"/>
  <c r="AA117" i="1"/>
  <c r="AB117" i="1"/>
  <c r="AC117" i="1"/>
  <c r="AD117" i="1"/>
  <c r="Y118" i="1"/>
  <c r="Z118" i="1"/>
  <c r="AA118" i="1"/>
  <c r="AB118" i="1"/>
  <c r="AC118" i="1"/>
  <c r="AD118" i="1"/>
  <c r="Y119" i="1"/>
  <c r="Z119" i="1"/>
  <c r="AA119" i="1"/>
  <c r="AB119" i="1"/>
  <c r="AC119" i="1"/>
  <c r="AD119" i="1"/>
  <c r="Y120" i="1"/>
  <c r="Z120" i="1"/>
  <c r="AA120" i="1"/>
  <c r="AB120" i="1"/>
  <c r="AC120" i="1"/>
  <c r="AD120" i="1"/>
  <c r="Y121" i="1"/>
  <c r="Z121" i="1"/>
  <c r="AA121" i="1"/>
  <c r="AB121" i="1"/>
  <c r="AC121" i="1"/>
  <c r="AD121" i="1"/>
  <c r="Y122" i="1"/>
  <c r="Z122" i="1"/>
  <c r="AA122" i="1"/>
  <c r="AB122" i="1"/>
  <c r="AC122" i="1"/>
  <c r="AD122" i="1"/>
  <c r="Y123" i="1"/>
  <c r="Z123" i="1"/>
  <c r="AA123" i="1"/>
  <c r="AB123" i="1"/>
  <c r="AC123" i="1"/>
  <c r="AD123" i="1"/>
  <c r="Y124" i="1"/>
  <c r="Z124" i="1"/>
  <c r="AA124" i="1"/>
  <c r="AB124" i="1"/>
  <c r="AC124" i="1"/>
  <c r="AD124" i="1"/>
  <c r="Y125" i="1"/>
  <c r="Z125" i="1"/>
  <c r="AA125" i="1"/>
  <c r="AB125" i="1"/>
  <c r="AC125" i="1"/>
  <c r="AD125" i="1"/>
  <c r="Y126" i="1"/>
  <c r="Z126" i="1"/>
  <c r="AA126" i="1"/>
  <c r="AB126" i="1"/>
  <c r="AC126" i="1"/>
  <c r="AD126" i="1"/>
  <c r="Y127" i="1"/>
  <c r="Z127" i="1"/>
  <c r="AA127" i="1"/>
  <c r="AB127" i="1"/>
  <c r="AC127" i="1"/>
  <c r="AD127" i="1"/>
  <c r="Y128" i="1"/>
  <c r="Z128" i="1"/>
  <c r="AA128" i="1"/>
  <c r="AB128" i="1"/>
  <c r="AC128" i="1"/>
  <c r="AD128" i="1"/>
  <c r="Y129" i="1"/>
  <c r="Z129" i="1"/>
  <c r="AA129" i="1"/>
  <c r="AB129" i="1"/>
  <c r="AC129" i="1"/>
  <c r="AD129" i="1"/>
  <c r="Y130" i="1"/>
  <c r="Z130" i="1"/>
  <c r="AA130" i="1"/>
  <c r="AB130" i="1"/>
  <c r="AC130" i="1"/>
  <c r="AD130" i="1"/>
  <c r="Y131" i="1"/>
  <c r="Z131" i="1"/>
  <c r="AA131" i="1"/>
  <c r="AB131" i="1"/>
  <c r="AC131" i="1"/>
  <c r="AD131" i="1"/>
  <c r="Y132" i="1"/>
  <c r="Z132" i="1"/>
  <c r="AA132" i="1"/>
  <c r="AB132" i="1"/>
  <c r="AC132" i="1"/>
  <c r="AD132" i="1"/>
  <c r="Y133" i="1"/>
  <c r="Z133" i="1"/>
  <c r="AA133" i="1"/>
  <c r="AB133" i="1"/>
  <c r="AC133" i="1"/>
  <c r="AD133" i="1"/>
  <c r="Y134" i="1"/>
  <c r="Z134" i="1"/>
  <c r="AA134" i="1"/>
  <c r="AB134" i="1"/>
  <c r="AC134" i="1"/>
  <c r="AD134" i="1"/>
  <c r="Y135" i="1"/>
  <c r="Z135" i="1"/>
  <c r="AA135" i="1"/>
  <c r="AB135" i="1"/>
  <c r="AC135" i="1"/>
  <c r="AD135" i="1"/>
  <c r="Y136" i="1"/>
  <c r="Z136" i="1"/>
  <c r="AA136" i="1"/>
  <c r="AB136" i="1"/>
  <c r="AC136" i="1"/>
  <c r="AD136" i="1"/>
  <c r="Y137" i="1"/>
  <c r="Z137" i="1"/>
  <c r="AA137" i="1"/>
  <c r="AB137" i="1"/>
  <c r="AC137" i="1"/>
  <c r="AD137" i="1"/>
  <c r="Y138" i="1"/>
  <c r="Z138" i="1"/>
  <c r="AA138" i="1"/>
  <c r="AB138" i="1"/>
  <c r="AC138" i="1"/>
  <c r="AD138" i="1"/>
  <c r="Y139" i="1"/>
  <c r="Z139" i="1"/>
  <c r="AA139" i="1"/>
  <c r="AB139" i="1"/>
  <c r="AC139" i="1"/>
  <c r="AD139" i="1"/>
  <c r="Y140" i="1"/>
  <c r="Z140" i="1"/>
  <c r="AA140" i="1"/>
  <c r="AB140" i="1"/>
  <c r="AC140" i="1"/>
  <c r="AD140" i="1"/>
  <c r="Y141" i="1"/>
  <c r="Z141" i="1"/>
  <c r="AA141" i="1"/>
  <c r="AB141" i="1"/>
  <c r="AC141" i="1"/>
  <c r="AD141" i="1"/>
  <c r="Y142" i="1"/>
  <c r="Z142" i="1"/>
  <c r="AA142" i="1"/>
  <c r="AB142" i="1"/>
  <c r="AC142" i="1"/>
  <c r="AD142" i="1"/>
  <c r="Y143" i="1"/>
  <c r="Z143" i="1"/>
  <c r="AA143" i="1"/>
  <c r="AB143" i="1"/>
  <c r="AC143" i="1"/>
  <c r="AD143" i="1"/>
  <c r="Y144" i="1"/>
  <c r="Z144" i="1"/>
  <c r="AA144" i="1"/>
  <c r="AB144" i="1"/>
  <c r="AC144" i="1"/>
  <c r="AD144" i="1"/>
  <c r="Y145" i="1"/>
  <c r="Z145" i="1"/>
  <c r="AA145" i="1"/>
  <c r="AB145" i="1"/>
  <c r="AC145" i="1"/>
  <c r="AD145" i="1"/>
  <c r="Y146" i="1"/>
  <c r="Z146" i="1"/>
  <c r="AA146" i="1"/>
  <c r="AB146" i="1"/>
  <c r="AC146" i="1"/>
  <c r="AD146" i="1"/>
  <c r="Y147" i="1"/>
  <c r="Z147" i="1"/>
  <c r="AA147" i="1"/>
  <c r="AB147" i="1"/>
  <c r="AC147" i="1"/>
  <c r="AD147" i="1"/>
  <c r="Y148" i="1"/>
  <c r="Z148" i="1"/>
  <c r="AA148" i="1"/>
  <c r="AB148" i="1"/>
  <c r="AC148" i="1"/>
  <c r="AD148" i="1"/>
  <c r="Y149" i="1"/>
  <c r="Z149" i="1"/>
  <c r="AA149" i="1"/>
  <c r="AB149" i="1"/>
  <c r="AC149" i="1"/>
  <c r="AD149" i="1"/>
  <c r="Y150" i="1"/>
  <c r="Z150" i="1"/>
  <c r="AA150" i="1"/>
  <c r="AB150" i="1"/>
  <c r="AC150" i="1"/>
  <c r="AD150" i="1"/>
  <c r="Y151" i="1"/>
  <c r="Z151" i="1"/>
  <c r="AA151" i="1"/>
  <c r="AB151" i="1"/>
  <c r="AC151" i="1"/>
  <c r="AD151" i="1"/>
  <c r="Y152" i="1"/>
  <c r="Z152" i="1"/>
  <c r="AA152" i="1"/>
  <c r="AB152" i="1"/>
  <c r="AC152" i="1"/>
  <c r="AD152" i="1"/>
  <c r="Y153" i="1"/>
  <c r="Z153" i="1"/>
  <c r="AA153" i="1"/>
  <c r="AB153" i="1"/>
  <c r="AC153" i="1"/>
  <c r="AD153" i="1"/>
  <c r="Y154" i="1"/>
  <c r="Z154" i="1"/>
  <c r="AA154" i="1"/>
  <c r="AB154" i="1"/>
  <c r="AC154" i="1"/>
  <c r="AD154" i="1"/>
  <c r="Y155" i="1"/>
  <c r="Z155" i="1"/>
  <c r="AA155" i="1"/>
  <c r="AB155" i="1"/>
  <c r="AC155" i="1"/>
  <c r="AD155" i="1"/>
  <c r="Y156" i="1"/>
  <c r="Z156" i="1"/>
  <c r="AA156" i="1"/>
  <c r="AB156" i="1"/>
  <c r="AC156" i="1"/>
  <c r="AD156" i="1"/>
  <c r="Y157" i="1"/>
  <c r="Z157" i="1"/>
  <c r="AA157" i="1"/>
  <c r="AB157" i="1"/>
  <c r="AC157" i="1"/>
  <c r="AD157" i="1"/>
  <c r="Y158" i="1"/>
  <c r="Z158" i="1"/>
  <c r="AA158" i="1"/>
  <c r="AB158" i="1"/>
  <c r="AC158" i="1"/>
  <c r="AD158" i="1"/>
  <c r="Y159" i="1"/>
  <c r="Z159" i="1"/>
  <c r="AA159" i="1"/>
  <c r="AB159" i="1"/>
  <c r="AC159" i="1"/>
  <c r="AD159" i="1"/>
  <c r="Y160" i="1"/>
  <c r="Z160" i="1"/>
  <c r="AA160" i="1"/>
  <c r="AB160" i="1"/>
  <c r="AC160" i="1"/>
  <c r="AD160" i="1"/>
  <c r="Y161" i="1"/>
  <c r="Z161" i="1"/>
  <c r="AA161" i="1"/>
  <c r="AB161" i="1"/>
  <c r="AC161" i="1"/>
  <c r="AD161" i="1"/>
  <c r="Y162" i="1"/>
  <c r="Z162" i="1"/>
  <c r="AA162" i="1"/>
  <c r="AB162" i="1"/>
  <c r="AC162" i="1"/>
  <c r="AD162" i="1"/>
  <c r="Y163" i="1"/>
  <c r="Z163" i="1"/>
  <c r="AA163" i="1"/>
  <c r="AB163" i="1"/>
  <c r="AC163" i="1"/>
  <c r="AD163" i="1"/>
  <c r="Y164" i="1"/>
  <c r="Z164" i="1"/>
  <c r="AA164" i="1"/>
  <c r="AB164" i="1"/>
  <c r="AC164" i="1"/>
  <c r="AD164" i="1"/>
  <c r="Y165" i="1"/>
  <c r="Z165" i="1"/>
  <c r="AA165" i="1"/>
  <c r="AB165" i="1"/>
  <c r="AC165" i="1"/>
  <c r="AD165" i="1"/>
  <c r="Y166" i="1"/>
  <c r="Z166" i="1"/>
  <c r="AA166" i="1"/>
  <c r="AB166" i="1"/>
  <c r="AC166" i="1"/>
  <c r="AD166" i="1"/>
  <c r="Y167" i="1"/>
  <c r="Z167" i="1"/>
  <c r="AA167" i="1"/>
  <c r="AB167" i="1"/>
  <c r="AC167" i="1"/>
  <c r="AD167" i="1"/>
  <c r="Y168" i="1"/>
  <c r="Z168" i="1"/>
  <c r="AA168" i="1"/>
  <c r="AB168" i="1"/>
  <c r="AC168" i="1"/>
  <c r="AD168" i="1"/>
  <c r="Y169" i="1"/>
  <c r="Z169" i="1"/>
  <c r="AA169" i="1"/>
  <c r="AB169" i="1"/>
  <c r="AC169" i="1"/>
  <c r="AD169" i="1"/>
  <c r="Y170" i="1"/>
  <c r="Z170" i="1"/>
  <c r="AA170" i="1"/>
  <c r="AB170" i="1"/>
  <c r="AC170" i="1"/>
  <c r="AD170" i="1"/>
  <c r="Y171" i="1"/>
  <c r="Z171" i="1"/>
  <c r="AA171" i="1"/>
  <c r="AB171" i="1"/>
  <c r="AC171" i="1"/>
  <c r="AD171" i="1"/>
  <c r="Y172" i="1"/>
  <c r="Z172" i="1"/>
  <c r="AA172" i="1"/>
  <c r="AB172" i="1"/>
  <c r="AC172" i="1"/>
  <c r="AD172" i="1"/>
  <c r="Y173" i="1"/>
  <c r="Z173" i="1"/>
  <c r="AA173" i="1"/>
  <c r="AB173" i="1"/>
  <c r="AC173" i="1"/>
  <c r="AD173" i="1"/>
  <c r="Y174" i="1"/>
  <c r="Z174" i="1"/>
  <c r="AA174" i="1"/>
  <c r="AB174" i="1"/>
  <c r="AC174" i="1"/>
  <c r="AD174" i="1"/>
  <c r="Y175" i="1"/>
  <c r="Z175" i="1"/>
  <c r="AA175" i="1"/>
  <c r="AB175" i="1"/>
  <c r="AC175" i="1"/>
  <c r="AD175" i="1"/>
  <c r="Y176" i="1"/>
  <c r="Z176" i="1"/>
  <c r="AA176" i="1"/>
  <c r="AB176" i="1"/>
  <c r="AC176" i="1"/>
  <c r="AD176" i="1"/>
  <c r="Y177" i="1"/>
  <c r="Z177" i="1"/>
  <c r="AA177" i="1"/>
  <c r="AB177" i="1"/>
  <c r="AC177" i="1"/>
  <c r="AD177" i="1"/>
  <c r="Y178" i="1"/>
  <c r="Z178" i="1"/>
  <c r="AA178" i="1"/>
  <c r="AB178" i="1"/>
  <c r="AC178" i="1"/>
  <c r="AD178" i="1"/>
  <c r="Y179" i="1"/>
  <c r="Z179" i="1"/>
  <c r="AA179" i="1"/>
  <c r="AB179" i="1"/>
  <c r="AC179" i="1"/>
  <c r="AD179" i="1"/>
  <c r="Y180" i="1"/>
  <c r="Z180" i="1"/>
  <c r="AA180" i="1"/>
  <c r="AB180" i="1"/>
  <c r="AC180" i="1"/>
  <c r="AD180" i="1"/>
  <c r="Y181" i="1"/>
  <c r="Z181" i="1"/>
  <c r="AA181" i="1"/>
  <c r="AB181" i="1"/>
  <c r="AC181" i="1"/>
  <c r="AD181" i="1"/>
  <c r="Y182" i="1"/>
  <c r="Z182" i="1"/>
  <c r="AA182" i="1"/>
  <c r="AB182" i="1"/>
  <c r="AC182" i="1"/>
  <c r="AD182" i="1"/>
  <c r="Y183" i="1"/>
  <c r="Z183" i="1"/>
  <c r="AA183" i="1"/>
  <c r="AB183" i="1"/>
  <c r="AC183" i="1"/>
  <c r="AD183" i="1"/>
  <c r="Y184" i="1"/>
  <c r="Z184" i="1"/>
  <c r="AA184" i="1"/>
  <c r="AB184" i="1"/>
  <c r="AC184" i="1"/>
  <c r="AD184" i="1"/>
  <c r="Y185" i="1"/>
  <c r="Z185" i="1"/>
  <c r="AA185" i="1"/>
  <c r="AB185" i="1"/>
  <c r="AC185" i="1"/>
  <c r="AD185" i="1"/>
  <c r="Y186" i="1"/>
  <c r="Z186" i="1"/>
  <c r="AA186" i="1"/>
  <c r="AB186" i="1"/>
  <c r="AC186" i="1"/>
  <c r="AD186" i="1"/>
  <c r="Y187" i="1"/>
  <c r="Z187" i="1"/>
  <c r="AA187" i="1"/>
  <c r="AB187" i="1"/>
  <c r="AC187" i="1"/>
  <c r="AD187" i="1"/>
  <c r="Y188" i="1"/>
  <c r="Z188" i="1"/>
  <c r="AA188" i="1"/>
  <c r="AB188" i="1"/>
  <c r="AC188" i="1"/>
  <c r="AD188" i="1"/>
  <c r="Y189" i="1"/>
  <c r="Z189" i="1"/>
  <c r="AA189" i="1"/>
  <c r="AB189" i="1"/>
  <c r="AC189" i="1"/>
  <c r="AD189" i="1"/>
  <c r="Y190" i="1"/>
  <c r="Z190" i="1"/>
  <c r="AA190" i="1"/>
  <c r="AB190" i="1"/>
  <c r="AC190" i="1"/>
  <c r="AD190" i="1"/>
  <c r="Y191" i="1"/>
  <c r="Z191" i="1"/>
  <c r="AA191" i="1"/>
  <c r="AB191" i="1"/>
  <c r="AC191" i="1"/>
  <c r="AD191" i="1"/>
  <c r="Y192" i="1"/>
  <c r="Z192" i="1"/>
  <c r="AA192" i="1"/>
  <c r="AB192" i="1"/>
  <c r="AC192" i="1"/>
  <c r="AD192" i="1"/>
  <c r="Y193" i="1"/>
  <c r="Z193" i="1"/>
  <c r="AA193" i="1"/>
  <c r="AB193" i="1"/>
  <c r="AC193" i="1"/>
  <c r="AD193" i="1"/>
  <c r="Y194" i="1"/>
  <c r="Z194" i="1"/>
  <c r="AA194" i="1"/>
  <c r="AB194" i="1"/>
  <c r="AC194" i="1"/>
  <c r="AD194" i="1"/>
  <c r="Y195" i="1"/>
  <c r="Z195" i="1"/>
  <c r="AA195" i="1"/>
  <c r="AB195" i="1"/>
  <c r="AC195" i="1"/>
  <c r="AD195" i="1"/>
  <c r="AD3" i="1"/>
  <c r="AC3" i="1"/>
  <c r="AB3" i="1"/>
  <c r="AA3" i="1"/>
  <c r="Z3" i="1"/>
  <c r="Y3" i="1"/>
  <c r="V4" i="1"/>
  <c r="W4" i="1"/>
  <c r="X4" i="1"/>
  <c r="V5" i="1"/>
  <c r="W5" i="1"/>
  <c r="X5" i="1"/>
  <c r="V6" i="1"/>
  <c r="W6" i="1"/>
  <c r="X6" i="1"/>
  <c r="V7" i="1"/>
  <c r="W7" i="1"/>
  <c r="X7" i="1"/>
  <c r="V8" i="1"/>
  <c r="W8" i="1"/>
  <c r="X8" i="1"/>
  <c r="V9" i="1"/>
  <c r="W9" i="1"/>
  <c r="X9" i="1"/>
  <c r="V10" i="1"/>
  <c r="W10" i="1"/>
  <c r="X10" i="1"/>
  <c r="V11" i="1"/>
  <c r="W11" i="1"/>
  <c r="X11" i="1"/>
  <c r="V12" i="1"/>
  <c r="W12" i="1"/>
  <c r="X12" i="1"/>
  <c r="V13" i="1"/>
  <c r="W13" i="1"/>
  <c r="X13" i="1"/>
  <c r="V14" i="1"/>
  <c r="W14" i="1"/>
  <c r="X14" i="1"/>
  <c r="V15" i="1"/>
  <c r="W15" i="1"/>
  <c r="X15" i="1"/>
  <c r="V16" i="1"/>
  <c r="W16" i="1"/>
  <c r="X16" i="1"/>
  <c r="V17" i="1"/>
  <c r="W17" i="1"/>
  <c r="X17" i="1"/>
  <c r="V18" i="1"/>
  <c r="W18" i="1"/>
  <c r="X18" i="1"/>
  <c r="V19" i="1"/>
  <c r="W19" i="1"/>
  <c r="X19" i="1"/>
  <c r="V20" i="1"/>
  <c r="W20" i="1"/>
  <c r="X20" i="1"/>
  <c r="V21" i="1"/>
  <c r="W21" i="1"/>
  <c r="X21" i="1"/>
  <c r="V22" i="1"/>
  <c r="W22" i="1"/>
  <c r="X22" i="1"/>
  <c r="V23" i="1"/>
  <c r="W23" i="1"/>
  <c r="X23" i="1"/>
  <c r="V24" i="1"/>
  <c r="W24" i="1"/>
  <c r="X24" i="1"/>
  <c r="V25" i="1"/>
  <c r="W25" i="1"/>
  <c r="X25" i="1"/>
  <c r="V26" i="1"/>
  <c r="W26" i="1"/>
  <c r="X26" i="1"/>
  <c r="V27" i="1"/>
  <c r="W27" i="1"/>
  <c r="X27" i="1"/>
  <c r="V28" i="1"/>
  <c r="W28" i="1"/>
  <c r="X28" i="1"/>
  <c r="V29" i="1"/>
  <c r="W29" i="1"/>
  <c r="X29" i="1"/>
  <c r="V30" i="1"/>
  <c r="W30" i="1"/>
  <c r="X30" i="1"/>
  <c r="V31" i="1"/>
  <c r="W31" i="1"/>
  <c r="X31" i="1"/>
  <c r="V32" i="1"/>
  <c r="W32" i="1"/>
  <c r="X32" i="1"/>
  <c r="V33" i="1"/>
  <c r="W33" i="1"/>
  <c r="X33" i="1"/>
  <c r="V34" i="1"/>
  <c r="W34" i="1"/>
  <c r="X34" i="1"/>
  <c r="V35" i="1"/>
  <c r="W35" i="1"/>
  <c r="X35" i="1"/>
  <c r="V36" i="1"/>
  <c r="W36" i="1"/>
  <c r="X36" i="1"/>
  <c r="V37" i="1"/>
  <c r="W37" i="1"/>
  <c r="X37" i="1"/>
  <c r="V38" i="1"/>
  <c r="W38" i="1"/>
  <c r="X38" i="1"/>
  <c r="V39" i="1"/>
  <c r="W39" i="1"/>
  <c r="X39" i="1"/>
  <c r="V40" i="1"/>
  <c r="W40" i="1"/>
  <c r="X40" i="1"/>
  <c r="V41" i="1"/>
  <c r="W41" i="1"/>
  <c r="X41" i="1"/>
  <c r="V42" i="1"/>
  <c r="W42" i="1"/>
  <c r="X42" i="1"/>
  <c r="V43" i="1"/>
  <c r="W43" i="1"/>
  <c r="X43" i="1"/>
  <c r="V44" i="1"/>
  <c r="W44" i="1"/>
  <c r="X44" i="1"/>
  <c r="V45" i="1"/>
  <c r="W45" i="1"/>
  <c r="X45" i="1"/>
  <c r="V46" i="1"/>
  <c r="W46" i="1"/>
  <c r="X46" i="1"/>
  <c r="V47" i="1"/>
  <c r="W47" i="1"/>
  <c r="X47" i="1"/>
  <c r="V48" i="1"/>
  <c r="W48" i="1"/>
  <c r="X48" i="1"/>
  <c r="V49" i="1"/>
  <c r="W49" i="1"/>
  <c r="X49" i="1"/>
  <c r="V50" i="1"/>
  <c r="W50" i="1"/>
  <c r="X50" i="1"/>
  <c r="V51" i="1"/>
  <c r="W51" i="1"/>
  <c r="X51" i="1"/>
  <c r="V52" i="1"/>
  <c r="W52" i="1"/>
  <c r="X52" i="1"/>
  <c r="V53" i="1"/>
  <c r="W53" i="1"/>
  <c r="X53" i="1"/>
  <c r="V54" i="1"/>
  <c r="W54" i="1"/>
  <c r="X54" i="1"/>
  <c r="V55" i="1"/>
  <c r="W55" i="1"/>
  <c r="X55" i="1"/>
  <c r="V56" i="1"/>
  <c r="W56" i="1"/>
  <c r="X56" i="1"/>
  <c r="V57" i="1"/>
  <c r="W57" i="1"/>
  <c r="X57" i="1"/>
  <c r="V58" i="1"/>
  <c r="W58" i="1"/>
  <c r="X58" i="1"/>
  <c r="V59" i="1"/>
  <c r="W59" i="1"/>
  <c r="X59" i="1"/>
  <c r="V60" i="1"/>
  <c r="W60" i="1"/>
  <c r="X60" i="1"/>
  <c r="V61" i="1"/>
  <c r="W61" i="1"/>
  <c r="X61" i="1"/>
  <c r="V62" i="1"/>
  <c r="W62" i="1"/>
  <c r="X62" i="1"/>
  <c r="V63" i="1"/>
  <c r="W63" i="1"/>
  <c r="X63" i="1"/>
  <c r="V64" i="1"/>
  <c r="W64" i="1"/>
  <c r="X64" i="1"/>
  <c r="V65" i="1"/>
  <c r="W65" i="1"/>
  <c r="X65" i="1"/>
  <c r="V66" i="1"/>
  <c r="W66" i="1"/>
  <c r="X66" i="1"/>
  <c r="V67" i="1"/>
  <c r="W67" i="1"/>
  <c r="X67" i="1"/>
  <c r="V68" i="1"/>
  <c r="W68" i="1"/>
  <c r="X68" i="1"/>
  <c r="V69" i="1"/>
  <c r="W69" i="1"/>
  <c r="X69" i="1"/>
  <c r="V70" i="1"/>
  <c r="W70" i="1"/>
  <c r="X70" i="1"/>
  <c r="V71" i="1"/>
  <c r="W71" i="1"/>
  <c r="X71" i="1"/>
  <c r="V72" i="1"/>
  <c r="W72" i="1"/>
  <c r="X72" i="1"/>
  <c r="V73" i="1"/>
  <c r="W73" i="1"/>
  <c r="X73" i="1"/>
  <c r="V74" i="1"/>
  <c r="W74" i="1"/>
  <c r="X74" i="1"/>
  <c r="V75" i="1"/>
  <c r="W75" i="1"/>
  <c r="X75" i="1"/>
  <c r="V76" i="1"/>
  <c r="W76" i="1"/>
  <c r="X76" i="1"/>
  <c r="V77" i="1"/>
  <c r="W77" i="1"/>
  <c r="X77" i="1"/>
  <c r="V78" i="1"/>
  <c r="W78" i="1"/>
  <c r="X78" i="1"/>
  <c r="V79" i="1"/>
  <c r="W79" i="1"/>
  <c r="X79" i="1"/>
  <c r="V80" i="1"/>
  <c r="W80" i="1"/>
  <c r="X80" i="1"/>
  <c r="V81" i="1"/>
  <c r="W81" i="1"/>
  <c r="X81" i="1"/>
  <c r="V82" i="1"/>
  <c r="W82" i="1"/>
  <c r="X82" i="1"/>
  <c r="V83" i="1"/>
  <c r="W83" i="1"/>
  <c r="X83" i="1"/>
  <c r="V84" i="1"/>
  <c r="W84" i="1"/>
  <c r="X84" i="1"/>
  <c r="V85" i="1"/>
  <c r="W85" i="1"/>
  <c r="X85" i="1"/>
  <c r="V86" i="1"/>
  <c r="W86" i="1"/>
  <c r="X86" i="1"/>
  <c r="V87" i="1"/>
  <c r="W87" i="1"/>
  <c r="X87" i="1"/>
  <c r="V88" i="1"/>
  <c r="W88" i="1"/>
  <c r="X88" i="1"/>
  <c r="V89" i="1"/>
  <c r="W89" i="1"/>
  <c r="X89" i="1"/>
  <c r="V90" i="1"/>
  <c r="W90" i="1"/>
  <c r="X90" i="1"/>
  <c r="V91" i="1"/>
  <c r="W91" i="1"/>
  <c r="X91" i="1"/>
  <c r="V92" i="1"/>
  <c r="W92" i="1"/>
  <c r="X92" i="1"/>
  <c r="V93" i="1"/>
  <c r="W93" i="1"/>
  <c r="X93" i="1"/>
  <c r="V94" i="1"/>
  <c r="W94" i="1"/>
  <c r="X94" i="1"/>
  <c r="V95" i="1"/>
  <c r="W95" i="1"/>
  <c r="X95" i="1"/>
  <c r="V96" i="1"/>
  <c r="W96" i="1"/>
  <c r="X96" i="1"/>
  <c r="V97" i="1"/>
  <c r="W97" i="1"/>
  <c r="X97" i="1"/>
  <c r="V98" i="1"/>
  <c r="W98" i="1"/>
  <c r="X98" i="1"/>
  <c r="V99" i="1"/>
  <c r="W99" i="1"/>
  <c r="X99" i="1"/>
  <c r="V100" i="1"/>
  <c r="W100" i="1"/>
  <c r="X100" i="1"/>
  <c r="V101" i="1"/>
  <c r="W101" i="1"/>
  <c r="X101" i="1"/>
  <c r="V102" i="1"/>
  <c r="W102" i="1"/>
  <c r="X102" i="1"/>
  <c r="V103" i="1"/>
  <c r="W103" i="1"/>
  <c r="X103" i="1"/>
  <c r="V104" i="1"/>
  <c r="W104" i="1"/>
  <c r="X104" i="1"/>
  <c r="V105" i="1"/>
  <c r="W105" i="1"/>
  <c r="X105" i="1"/>
  <c r="V106" i="1"/>
  <c r="W106" i="1"/>
  <c r="X106" i="1"/>
  <c r="V107" i="1"/>
  <c r="W107" i="1"/>
  <c r="X107" i="1"/>
  <c r="V108" i="1"/>
  <c r="W108" i="1"/>
  <c r="X108" i="1"/>
  <c r="V109" i="1"/>
  <c r="W109" i="1"/>
  <c r="X109" i="1"/>
  <c r="V110" i="1"/>
  <c r="W110" i="1"/>
  <c r="X110" i="1"/>
  <c r="V111" i="1"/>
  <c r="W111" i="1"/>
  <c r="X111" i="1"/>
  <c r="V112" i="1"/>
  <c r="W112" i="1"/>
  <c r="X112" i="1"/>
  <c r="V113" i="1"/>
  <c r="W113" i="1"/>
  <c r="X113" i="1"/>
  <c r="V114" i="1"/>
  <c r="W114" i="1"/>
  <c r="X114" i="1"/>
  <c r="V115" i="1"/>
  <c r="W115" i="1"/>
  <c r="X115" i="1"/>
  <c r="V116" i="1"/>
  <c r="W116" i="1"/>
  <c r="X116" i="1"/>
  <c r="V117" i="1"/>
  <c r="W117" i="1"/>
  <c r="X117" i="1"/>
  <c r="V118" i="1"/>
  <c r="W118" i="1"/>
  <c r="X118" i="1"/>
  <c r="V119" i="1"/>
  <c r="W119" i="1"/>
  <c r="X119" i="1"/>
  <c r="V120" i="1"/>
  <c r="W120" i="1"/>
  <c r="X120" i="1"/>
  <c r="V121" i="1"/>
  <c r="W121" i="1"/>
  <c r="X121" i="1"/>
  <c r="V122" i="1"/>
  <c r="W122" i="1"/>
  <c r="X122" i="1"/>
  <c r="V123" i="1"/>
  <c r="W123" i="1"/>
  <c r="X123" i="1"/>
  <c r="V124" i="1"/>
  <c r="W124" i="1"/>
  <c r="X124" i="1"/>
  <c r="V125" i="1"/>
  <c r="W125" i="1"/>
  <c r="X125" i="1"/>
  <c r="V126" i="1"/>
  <c r="W126" i="1"/>
  <c r="X126" i="1"/>
  <c r="V127" i="1"/>
  <c r="W127" i="1"/>
  <c r="X127" i="1"/>
  <c r="V128" i="1"/>
  <c r="W128" i="1"/>
  <c r="X128" i="1"/>
  <c r="V129" i="1"/>
  <c r="W129" i="1"/>
  <c r="X129" i="1"/>
  <c r="V130" i="1"/>
  <c r="W130" i="1"/>
  <c r="X130" i="1"/>
  <c r="V131" i="1"/>
  <c r="W131" i="1"/>
  <c r="X131" i="1"/>
  <c r="V132" i="1"/>
  <c r="W132" i="1"/>
  <c r="X132" i="1"/>
  <c r="V133" i="1"/>
  <c r="W133" i="1"/>
  <c r="X133" i="1"/>
  <c r="V134" i="1"/>
  <c r="W134" i="1"/>
  <c r="X134" i="1"/>
  <c r="V135" i="1"/>
  <c r="W135" i="1"/>
  <c r="X135" i="1"/>
  <c r="V136" i="1"/>
  <c r="W136" i="1"/>
  <c r="X136" i="1"/>
  <c r="V137" i="1"/>
  <c r="W137" i="1"/>
  <c r="X137" i="1"/>
  <c r="V138" i="1"/>
  <c r="W138" i="1"/>
  <c r="X138" i="1"/>
  <c r="V139" i="1"/>
  <c r="W139" i="1"/>
  <c r="X139" i="1"/>
  <c r="V140" i="1"/>
  <c r="W140" i="1"/>
  <c r="X140" i="1"/>
  <c r="V141" i="1"/>
  <c r="W141" i="1"/>
  <c r="X141" i="1"/>
  <c r="V142" i="1"/>
  <c r="W142" i="1"/>
  <c r="X142" i="1"/>
  <c r="V143" i="1"/>
  <c r="W143" i="1"/>
  <c r="X143" i="1"/>
  <c r="V144" i="1"/>
  <c r="W144" i="1"/>
  <c r="X144" i="1"/>
  <c r="V145" i="1"/>
  <c r="W145" i="1"/>
  <c r="X145" i="1"/>
  <c r="V146" i="1"/>
  <c r="W146" i="1"/>
  <c r="X146" i="1"/>
  <c r="V147" i="1"/>
  <c r="W147" i="1"/>
  <c r="X147" i="1"/>
  <c r="V148" i="1"/>
  <c r="W148" i="1"/>
  <c r="X148" i="1"/>
  <c r="V149" i="1"/>
  <c r="W149" i="1"/>
  <c r="X149" i="1"/>
  <c r="V150" i="1"/>
  <c r="W150" i="1"/>
  <c r="X150" i="1"/>
  <c r="V151" i="1"/>
  <c r="W151" i="1"/>
  <c r="X151" i="1"/>
  <c r="V152" i="1"/>
  <c r="W152" i="1"/>
  <c r="X152" i="1"/>
  <c r="V153" i="1"/>
  <c r="W153" i="1"/>
  <c r="X153" i="1"/>
  <c r="V154" i="1"/>
  <c r="W154" i="1"/>
  <c r="X154" i="1"/>
  <c r="V155" i="1"/>
  <c r="W155" i="1"/>
  <c r="X155" i="1"/>
  <c r="V156" i="1"/>
  <c r="W156" i="1"/>
  <c r="X156" i="1"/>
  <c r="V157" i="1"/>
  <c r="W157" i="1"/>
  <c r="X157" i="1"/>
  <c r="V158" i="1"/>
  <c r="W158" i="1"/>
  <c r="X158" i="1"/>
  <c r="V159" i="1"/>
  <c r="W159" i="1"/>
  <c r="X159" i="1"/>
  <c r="V160" i="1"/>
  <c r="W160" i="1"/>
  <c r="X160" i="1"/>
  <c r="V161" i="1"/>
  <c r="W161" i="1"/>
  <c r="X161" i="1"/>
  <c r="V162" i="1"/>
  <c r="W162" i="1"/>
  <c r="X162" i="1"/>
  <c r="V163" i="1"/>
  <c r="W163" i="1"/>
  <c r="X163" i="1"/>
  <c r="V164" i="1"/>
  <c r="W164" i="1"/>
  <c r="X164" i="1"/>
  <c r="V165" i="1"/>
  <c r="W165" i="1"/>
  <c r="X165" i="1"/>
  <c r="V166" i="1"/>
  <c r="W166" i="1"/>
  <c r="X166" i="1"/>
  <c r="V167" i="1"/>
  <c r="W167" i="1"/>
  <c r="X167" i="1"/>
  <c r="V168" i="1"/>
  <c r="W168" i="1"/>
  <c r="X168" i="1"/>
  <c r="V169" i="1"/>
  <c r="W169" i="1"/>
  <c r="X169" i="1"/>
  <c r="V170" i="1"/>
  <c r="W170" i="1"/>
  <c r="X170" i="1"/>
  <c r="V171" i="1"/>
  <c r="W171" i="1"/>
  <c r="X171" i="1"/>
  <c r="V172" i="1"/>
  <c r="W172" i="1"/>
  <c r="X172" i="1"/>
  <c r="V173" i="1"/>
  <c r="W173" i="1"/>
  <c r="X173" i="1"/>
  <c r="V174" i="1"/>
  <c r="W174" i="1"/>
  <c r="X174" i="1"/>
  <c r="V175" i="1"/>
  <c r="W175" i="1"/>
  <c r="X175" i="1"/>
  <c r="V176" i="1"/>
  <c r="W176" i="1"/>
  <c r="X176" i="1"/>
  <c r="V177" i="1"/>
  <c r="W177" i="1"/>
  <c r="X177" i="1"/>
  <c r="V178" i="1"/>
  <c r="W178" i="1"/>
  <c r="X178" i="1"/>
  <c r="V179" i="1"/>
  <c r="W179" i="1"/>
  <c r="X179" i="1"/>
  <c r="V180" i="1"/>
  <c r="W180" i="1"/>
  <c r="X180" i="1"/>
  <c r="V181" i="1"/>
  <c r="W181" i="1"/>
  <c r="X181" i="1"/>
  <c r="V182" i="1"/>
  <c r="W182" i="1"/>
  <c r="X182" i="1"/>
  <c r="V183" i="1"/>
  <c r="W183" i="1"/>
  <c r="X183" i="1"/>
  <c r="V184" i="1"/>
  <c r="W184" i="1"/>
  <c r="X184" i="1"/>
  <c r="V185" i="1"/>
  <c r="W185" i="1"/>
  <c r="X185" i="1"/>
  <c r="V186" i="1"/>
  <c r="W186" i="1"/>
  <c r="X186" i="1"/>
  <c r="V187" i="1"/>
  <c r="W187" i="1"/>
  <c r="X187" i="1"/>
  <c r="V188" i="1"/>
  <c r="W188" i="1"/>
  <c r="X188" i="1"/>
  <c r="V189" i="1"/>
  <c r="W189" i="1"/>
  <c r="X189" i="1"/>
  <c r="V190" i="1"/>
  <c r="W190" i="1"/>
  <c r="X190" i="1"/>
  <c r="V191" i="1"/>
  <c r="W191" i="1"/>
  <c r="X191" i="1"/>
  <c r="V192" i="1"/>
  <c r="W192" i="1"/>
  <c r="X192" i="1"/>
  <c r="V193" i="1"/>
  <c r="W193" i="1"/>
  <c r="X193" i="1"/>
  <c r="V194" i="1"/>
  <c r="W194" i="1"/>
  <c r="X194" i="1"/>
  <c r="V195" i="1"/>
  <c r="W195" i="1"/>
  <c r="X195" i="1"/>
  <c r="X3" i="1"/>
  <c r="W3" i="1"/>
  <c r="V3" i="1"/>
  <c r="S3" i="1"/>
  <c r="S4" i="1"/>
  <c r="T4" i="1"/>
  <c r="U4" i="1"/>
  <c r="S5" i="1"/>
  <c r="T5" i="1"/>
  <c r="U5" i="1"/>
  <c r="S6" i="1"/>
  <c r="T6" i="1"/>
  <c r="U6" i="1"/>
  <c r="S7" i="1"/>
  <c r="T7" i="1"/>
  <c r="U7" i="1"/>
  <c r="S8" i="1"/>
  <c r="T8" i="1"/>
  <c r="U8" i="1"/>
  <c r="S9" i="1"/>
  <c r="T9" i="1"/>
  <c r="U9" i="1"/>
  <c r="S10" i="1"/>
  <c r="T10" i="1"/>
  <c r="U10" i="1"/>
  <c r="S11" i="1"/>
  <c r="T11" i="1"/>
  <c r="U11" i="1"/>
  <c r="S12" i="1"/>
  <c r="T12" i="1"/>
  <c r="U12" i="1"/>
  <c r="S13" i="1"/>
  <c r="T13" i="1"/>
  <c r="U13" i="1"/>
  <c r="S14" i="1"/>
  <c r="T14" i="1"/>
  <c r="U14" i="1"/>
  <c r="S15" i="1"/>
  <c r="T15" i="1"/>
  <c r="U15" i="1"/>
  <c r="S16" i="1"/>
  <c r="T16" i="1"/>
  <c r="U16" i="1"/>
  <c r="S17" i="1"/>
  <c r="T17" i="1"/>
  <c r="U17" i="1"/>
  <c r="S18" i="1"/>
  <c r="T18" i="1"/>
  <c r="U18" i="1"/>
  <c r="S19" i="1"/>
  <c r="T19" i="1"/>
  <c r="U19" i="1"/>
  <c r="S20" i="1"/>
  <c r="T20" i="1"/>
  <c r="U20" i="1"/>
  <c r="S21" i="1"/>
  <c r="T21" i="1"/>
  <c r="U21" i="1"/>
  <c r="S22" i="1"/>
  <c r="T22" i="1"/>
  <c r="U22" i="1"/>
  <c r="S23" i="1"/>
  <c r="T23" i="1"/>
  <c r="U23" i="1"/>
  <c r="S24" i="1"/>
  <c r="T24" i="1"/>
  <c r="U24" i="1"/>
  <c r="S25" i="1"/>
  <c r="T25" i="1"/>
  <c r="U25" i="1"/>
  <c r="S26" i="1"/>
  <c r="T26" i="1"/>
  <c r="U26" i="1"/>
  <c r="S27" i="1"/>
  <c r="T27" i="1"/>
  <c r="U27" i="1"/>
  <c r="S28" i="1"/>
  <c r="T28" i="1"/>
  <c r="U28" i="1"/>
  <c r="S29" i="1"/>
  <c r="T29" i="1"/>
  <c r="U29" i="1"/>
  <c r="S30" i="1"/>
  <c r="T30" i="1"/>
  <c r="U30" i="1"/>
  <c r="S31" i="1"/>
  <c r="T31" i="1"/>
  <c r="U31" i="1"/>
  <c r="S32" i="1"/>
  <c r="T32" i="1"/>
  <c r="U32" i="1"/>
  <c r="S33" i="1"/>
  <c r="T33" i="1"/>
  <c r="U33" i="1"/>
  <c r="S34" i="1"/>
  <c r="T34" i="1"/>
  <c r="U34" i="1"/>
  <c r="S35" i="1"/>
  <c r="T35" i="1"/>
  <c r="U35" i="1"/>
  <c r="S36" i="1"/>
  <c r="T36" i="1"/>
  <c r="U36" i="1"/>
  <c r="S37" i="1"/>
  <c r="T37" i="1"/>
  <c r="U37" i="1"/>
  <c r="S38" i="1"/>
  <c r="T38" i="1"/>
  <c r="U38" i="1"/>
  <c r="S39" i="1"/>
  <c r="T39" i="1"/>
  <c r="U39" i="1"/>
  <c r="S40" i="1"/>
  <c r="T40" i="1"/>
  <c r="U40" i="1"/>
  <c r="S41" i="1"/>
  <c r="T41" i="1"/>
  <c r="U41" i="1"/>
  <c r="S42" i="1"/>
  <c r="T42" i="1"/>
  <c r="U42" i="1"/>
  <c r="S43" i="1"/>
  <c r="T43" i="1"/>
  <c r="U43" i="1"/>
  <c r="S44" i="1"/>
  <c r="T44" i="1"/>
  <c r="U44" i="1"/>
  <c r="S45" i="1"/>
  <c r="T45" i="1"/>
  <c r="U45" i="1"/>
  <c r="S46" i="1"/>
  <c r="T46" i="1"/>
  <c r="U46" i="1"/>
  <c r="S47" i="1"/>
  <c r="T47" i="1"/>
  <c r="U47" i="1"/>
  <c r="S48" i="1"/>
  <c r="T48" i="1"/>
  <c r="U48" i="1"/>
  <c r="S49" i="1"/>
  <c r="T49" i="1"/>
  <c r="U49" i="1"/>
  <c r="S50" i="1"/>
  <c r="T50" i="1"/>
  <c r="U50" i="1"/>
  <c r="S51" i="1"/>
  <c r="T51" i="1"/>
  <c r="U51" i="1"/>
  <c r="S52" i="1"/>
  <c r="T52" i="1"/>
  <c r="U52" i="1"/>
  <c r="S53" i="1"/>
  <c r="T53" i="1"/>
  <c r="U53" i="1"/>
  <c r="S54" i="1"/>
  <c r="T54" i="1"/>
  <c r="U54" i="1"/>
  <c r="S55" i="1"/>
  <c r="T55" i="1"/>
  <c r="U55" i="1"/>
  <c r="S56" i="1"/>
  <c r="T56" i="1"/>
  <c r="U56" i="1"/>
  <c r="S57" i="1"/>
  <c r="T57" i="1"/>
  <c r="U57" i="1"/>
  <c r="S58" i="1"/>
  <c r="T58" i="1"/>
  <c r="U58" i="1"/>
  <c r="S59" i="1"/>
  <c r="T59" i="1"/>
  <c r="U59" i="1"/>
  <c r="S60" i="1"/>
  <c r="T60" i="1"/>
  <c r="U60" i="1"/>
  <c r="S61" i="1"/>
  <c r="T61" i="1"/>
  <c r="U61" i="1"/>
  <c r="S62" i="1"/>
  <c r="T62" i="1"/>
  <c r="U62" i="1"/>
  <c r="S63" i="1"/>
  <c r="T63" i="1"/>
  <c r="U63" i="1"/>
  <c r="S64" i="1"/>
  <c r="T64" i="1"/>
  <c r="U64" i="1"/>
  <c r="S65" i="1"/>
  <c r="T65" i="1"/>
  <c r="U65" i="1"/>
  <c r="S66" i="1"/>
  <c r="T66" i="1"/>
  <c r="U66" i="1"/>
  <c r="S67" i="1"/>
  <c r="T67" i="1"/>
  <c r="U67" i="1"/>
  <c r="S68" i="1"/>
  <c r="T68" i="1"/>
  <c r="U68" i="1"/>
  <c r="S69" i="1"/>
  <c r="T69" i="1"/>
  <c r="U69" i="1"/>
  <c r="S70" i="1"/>
  <c r="T70" i="1"/>
  <c r="U70" i="1"/>
  <c r="S71" i="1"/>
  <c r="T71" i="1"/>
  <c r="U71" i="1"/>
  <c r="S72" i="1"/>
  <c r="T72" i="1"/>
  <c r="U72" i="1"/>
  <c r="S73" i="1"/>
  <c r="T73" i="1"/>
  <c r="U73" i="1"/>
  <c r="S74" i="1"/>
  <c r="T74" i="1"/>
  <c r="U74" i="1"/>
  <c r="S75" i="1"/>
  <c r="T75" i="1"/>
  <c r="U75" i="1"/>
  <c r="S76" i="1"/>
  <c r="T76" i="1"/>
  <c r="U76" i="1"/>
  <c r="S77" i="1"/>
  <c r="T77" i="1"/>
  <c r="U77" i="1"/>
  <c r="S78" i="1"/>
  <c r="T78" i="1"/>
  <c r="U78" i="1"/>
  <c r="S79" i="1"/>
  <c r="T79" i="1"/>
  <c r="U79" i="1"/>
  <c r="S80" i="1"/>
  <c r="T80" i="1"/>
  <c r="U80" i="1"/>
  <c r="S81" i="1"/>
  <c r="T81" i="1"/>
  <c r="U81" i="1"/>
  <c r="S82" i="1"/>
  <c r="T82" i="1"/>
  <c r="U82" i="1"/>
  <c r="S83" i="1"/>
  <c r="T83" i="1"/>
  <c r="U83" i="1"/>
  <c r="S84" i="1"/>
  <c r="T84" i="1"/>
  <c r="U84" i="1"/>
  <c r="S85" i="1"/>
  <c r="T85" i="1"/>
  <c r="U85" i="1"/>
  <c r="S86" i="1"/>
  <c r="T86" i="1"/>
  <c r="U86" i="1"/>
  <c r="S87" i="1"/>
  <c r="T87" i="1"/>
  <c r="U87" i="1"/>
  <c r="S88" i="1"/>
  <c r="T88" i="1"/>
  <c r="U88" i="1"/>
  <c r="S89" i="1"/>
  <c r="T89" i="1"/>
  <c r="U89" i="1"/>
  <c r="S90" i="1"/>
  <c r="T90" i="1"/>
  <c r="U90" i="1"/>
  <c r="S91" i="1"/>
  <c r="T91" i="1"/>
  <c r="U91" i="1"/>
  <c r="S92" i="1"/>
  <c r="T92" i="1"/>
  <c r="U92" i="1"/>
  <c r="S93" i="1"/>
  <c r="T93" i="1"/>
  <c r="U93" i="1"/>
  <c r="S94" i="1"/>
  <c r="T94" i="1"/>
  <c r="U94" i="1"/>
  <c r="S95" i="1"/>
  <c r="T95" i="1"/>
  <c r="U95" i="1"/>
  <c r="S96" i="1"/>
  <c r="T96" i="1"/>
  <c r="U96" i="1"/>
  <c r="S97" i="1"/>
  <c r="T97" i="1"/>
  <c r="U97" i="1"/>
  <c r="S98" i="1"/>
  <c r="T98" i="1"/>
  <c r="U98" i="1"/>
  <c r="S99" i="1"/>
  <c r="T99" i="1"/>
  <c r="U99" i="1"/>
  <c r="S100" i="1"/>
  <c r="T100" i="1"/>
  <c r="U100" i="1"/>
  <c r="S101" i="1"/>
  <c r="T101" i="1"/>
  <c r="U101" i="1"/>
  <c r="S102" i="1"/>
  <c r="T102" i="1"/>
  <c r="U102" i="1"/>
  <c r="S103" i="1"/>
  <c r="T103" i="1"/>
  <c r="U103" i="1"/>
  <c r="S104" i="1"/>
  <c r="T104" i="1"/>
  <c r="U104" i="1"/>
  <c r="S105" i="1"/>
  <c r="T105" i="1"/>
  <c r="U105" i="1"/>
  <c r="S106" i="1"/>
  <c r="T106" i="1"/>
  <c r="U106" i="1"/>
  <c r="S107" i="1"/>
  <c r="T107" i="1"/>
  <c r="U107" i="1"/>
  <c r="S108" i="1"/>
  <c r="T108" i="1"/>
  <c r="U108" i="1"/>
  <c r="S109" i="1"/>
  <c r="T109" i="1"/>
  <c r="U109" i="1"/>
  <c r="S110" i="1"/>
  <c r="T110" i="1"/>
  <c r="U110" i="1"/>
  <c r="S111" i="1"/>
  <c r="T111" i="1"/>
  <c r="U111" i="1"/>
  <c r="S112" i="1"/>
  <c r="T112" i="1"/>
  <c r="U112" i="1"/>
  <c r="S113" i="1"/>
  <c r="T113" i="1"/>
  <c r="U113" i="1"/>
  <c r="S114" i="1"/>
  <c r="T114" i="1"/>
  <c r="U114" i="1"/>
  <c r="S115" i="1"/>
  <c r="T115" i="1"/>
  <c r="U115" i="1"/>
  <c r="S116" i="1"/>
  <c r="T116" i="1"/>
  <c r="U116" i="1"/>
  <c r="S117" i="1"/>
  <c r="T117" i="1"/>
  <c r="U117" i="1"/>
  <c r="S118" i="1"/>
  <c r="T118" i="1"/>
  <c r="U118" i="1"/>
  <c r="S119" i="1"/>
  <c r="T119" i="1"/>
  <c r="U119" i="1"/>
  <c r="S120" i="1"/>
  <c r="T120" i="1"/>
  <c r="U120" i="1"/>
  <c r="S121" i="1"/>
  <c r="T121" i="1"/>
  <c r="U121" i="1"/>
  <c r="S122" i="1"/>
  <c r="T122" i="1"/>
  <c r="U122" i="1"/>
  <c r="S123" i="1"/>
  <c r="T123" i="1"/>
  <c r="U123" i="1"/>
  <c r="S124" i="1"/>
  <c r="T124" i="1"/>
  <c r="U124" i="1"/>
  <c r="S125" i="1"/>
  <c r="T125" i="1"/>
  <c r="U125" i="1"/>
  <c r="S126" i="1"/>
  <c r="T126" i="1"/>
  <c r="U126" i="1"/>
  <c r="S127" i="1"/>
  <c r="T127" i="1"/>
  <c r="U127" i="1"/>
  <c r="S128" i="1"/>
  <c r="T128" i="1"/>
  <c r="U128" i="1"/>
  <c r="S129" i="1"/>
  <c r="T129" i="1"/>
  <c r="U129" i="1"/>
  <c r="S130" i="1"/>
  <c r="T130" i="1"/>
  <c r="U130" i="1"/>
  <c r="S131" i="1"/>
  <c r="T131" i="1"/>
  <c r="U131" i="1"/>
  <c r="S132" i="1"/>
  <c r="T132" i="1"/>
  <c r="U132" i="1"/>
  <c r="S133" i="1"/>
  <c r="T133" i="1"/>
  <c r="U133" i="1"/>
  <c r="S134" i="1"/>
  <c r="T134" i="1"/>
  <c r="U134" i="1"/>
  <c r="S135" i="1"/>
  <c r="T135" i="1"/>
  <c r="U135" i="1"/>
  <c r="S136" i="1"/>
  <c r="T136" i="1"/>
  <c r="U136" i="1"/>
  <c r="S137" i="1"/>
  <c r="T137" i="1"/>
  <c r="U137" i="1"/>
  <c r="S138" i="1"/>
  <c r="T138" i="1"/>
  <c r="U138" i="1"/>
  <c r="S139" i="1"/>
  <c r="T139" i="1"/>
  <c r="U139" i="1"/>
  <c r="S140" i="1"/>
  <c r="T140" i="1"/>
  <c r="U140" i="1"/>
  <c r="S141" i="1"/>
  <c r="T141" i="1"/>
  <c r="U141" i="1"/>
  <c r="S142" i="1"/>
  <c r="T142" i="1"/>
  <c r="U142" i="1"/>
  <c r="S143" i="1"/>
  <c r="T143" i="1"/>
  <c r="U143" i="1"/>
  <c r="S144" i="1"/>
  <c r="T144" i="1"/>
  <c r="U144" i="1"/>
  <c r="S145" i="1"/>
  <c r="T145" i="1"/>
  <c r="U145" i="1"/>
  <c r="S146" i="1"/>
  <c r="T146" i="1"/>
  <c r="U146" i="1"/>
  <c r="S147" i="1"/>
  <c r="T147" i="1"/>
  <c r="U147" i="1"/>
  <c r="S148" i="1"/>
  <c r="T148" i="1"/>
  <c r="U148" i="1"/>
  <c r="S149" i="1"/>
  <c r="T149" i="1"/>
  <c r="U149" i="1"/>
  <c r="S150" i="1"/>
  <c r="T150" i="1"/>
  <c r="U150" i="1"/>
  <c r="S151" i="1"/>
  <c r="T151" i="1"/>
  <c r="U151" i="1"/>
  <c r="S152" i="1"/>
  <c r="T152" i="1"/>
  <c r="U152" i="1"/>
  <c r="S153" i="1"/>
  <c r="T153" i="1"/>
  <c r="U153" i="1"/>
  <c r="S154" i="1"/>
  <c r="T154" i="1"/>
  <c r="U154" i="1"/>
  <c r="S155" i="1"/>
  <c r="T155" i="1"/>
  <c r="U155" i="1"/>
  <c r="S156" i="1"/>
  <c r="T156" i="1"/>
  <c r="U156" i="1"/>
  <c r="S157" i="1"/>
  <c r="T157" i="1"/>
  <c r="U157" i="1"/>
  <c r="S158" i="1"/>
  <c r="T158" i="1"/>
  <c r="U158" i="1"/>
  <c r="S159" i="1"/>
  <c r="T159" i="1"/>
  <c r="U159" i="1"/>
  <c r="S160" i="1"/>
  <c r="T160" i="1"/>
  <c r="U160" i="1"/>
  <c r="S161" i="1"/>
  <c r="T161" i="1"/>
  <c r="U161" i="1"/>
  <c r="S162" i="1"/>
  <c r="T162" i="1"/>
  <c r="U162" i="1"/>
  <c r="S163" i="1"/>
  <c r="T163" i="1"/>
  <c r="U163" i="1"/>
  <c r="S164" i="1"/>
  <c r="T164" i="1"/>
  <c r="U164" i="1"/>
  <c r="S165" i="1"/>
  <c r="T165" i="1"/>
  <c r="U165" i="1"/>
  <c r="S166" i="1"/>
  <c r="T166" i="1"/>
  <c r="U166" i="1"/>
  <c r="S167" i="1"/>
  <c r="T167" i="1"/>
  <c r="U167" i="1"/>
  <c r="S168" i="1"/>
  <c r="T168" i="1"/>
  <c r="U168" i="1"/>
  <c r="S169" i="1"/>
  <c r="T169" i="1"/>
  <c r="U169" i="1"/>
  <c r="S170" i="1"/>
  <c r="T170" i="1"/>
  <c r="U170" i="1"/>
  <c r="S171" i="1"/>
  <c r="T171" i="1"/>
  <c r="U171" i="1"/>
  <c r="S172" i="1"/>
  <c r="T172" i="1"/>
  <c r="U172" i="1"/>
  <c r="S173" i="1"/>
  <c r="T173" i="1"/>
  <c r="U173" i="1"/>
  <c r="S174" i="1"/>
  <c r="T174" i="1"/>
  <c r="U174" i="1"/>
  <c r="S175" i="1"/>
  <c r="T175" i="1"/>
  <c r="U175" i="1"/>
  <c r="S176" i="1"/>
  <c r="T176" i="1"/>
  <c r="U176" i="1"/>
  <c r="S177" i="1"/>
  <c r="T177" i="1"/>
  <c r="U177" i="1"/>
  <c r="S178" i="1"/>
  <c r="T178" i="1"/>
  <c r="U178" i="1"/>
  <c r="S179" i="1"/>
  <c r="T179" i="1"/>
  <c r="U179" i="1"/>
  <c r="S180" i="1"/>
  <c r="T180" i="1"/>
  <c r="U180" i="1"/>
  <c r="S181" i="1"/>
  <c r="T181" i="1"/>
  <c r="U181" i="1"/>
  <c r="S182" i="1"/>
  <c r="T182" i="1"/>
  <c r="U182" i="1"/>
  <c r="S183" i="1"/>
  <c r="T183" i="1"/>
  <c r="U183" i="1"/>
  <c r="S184" i="1"/>
  <c r="T184" i="1"/>
  <c r="U184" i="1"/>
  <c r="S185" i="1"/>
  <c r="T185" i="1"/>
  <c r="U185" i="1"/>
  <c r="S186" i="1"/>
  <c r="T186" i="1"/>
  <c r="U186" i="1"/>
  <c r="S187" i="1"/>
  <c r="T187" i="1"/>
  <c r="U187" i="1"/>
  <c r="S188" i="1"/>
  <c r="T188" i="1"/>
  <c r="U188" i="1"/>
  <c r="S189" i="1"/>
  <c r="T189" i="1"/>
  <c r="U189" i="1"/>
  <c r="S190" i="1"/>
  <c r="T190" i="1"/>
  <c r="U190" i="1"/>
  <c r="S191" i="1"/>
  <c r="T191" i="1"/>
  <c r="U191" i="1"/>
  <c r="S192" i="1"/>
  <c r="T192" i="1"/>
  <c r="U192" i="1"/>
  <c r="S193" i="1"/>
  <c r="T193" i="1"/>
  <c r="U193" i="1"/>
  <c r="S194" i="1"/>
  <c r="T194" i="1"/>
  <c r="U194" i="1"/>
  <c r="S195" i="1"/>
  <c r="T195" i="1"/>
  <c r="U195" i="1"/>
  <c r="U3" i="1"/>
  <c r="T3" i="1"/>
  <c r="P4" i="1"/>
  <c r="Q4" i="1"/>
  <c r="R4" i="1"/>
  <c r="P5" i="1"/>
  <c r="Q5" i="1"/>
  <c r="R5" i="1"/>
  <c r="P6" i="1"/>
  <c r="Q6" i="1"/>
  <c r="R6" i="1"/>
  <c r="P7" i="1"/>
  <c r="Q7" i="1"/>
  <c r="R7" i="1"/>
  <c r="P8" i="1"/>
  <c r="Q8" i="1"/>
  <c r="R8" i="1"/>
  <c r="P9" i="1"/>
  <c r="Q9" i="1"/>
  <c r="R9" i="1"/>
  <c r="P10" i="1"/>
  <c r="Q10" i="1"/>
  <c r="R10" i="1"/>
  <c r="P11" i="1"/>
  <c r="Q11" i="1"/>
  <c r="R11" i="1"/>
  <c r="P12" i="1"/>
  <c r="Q12" i="1"/>
  <c r="R12" i="1"/>
  <c r="P13" i="1"/>
  <c r="Q13" i="1"/>
  <c r="R13" i="1"/>
  <c r="P14" i="1"/>
  <c r="Q14" i="1"/>
  <c r="R14" i="1"/>
  <c r="P15" i="1"/>
  <c r="Q15" i="1"/>
  <c r="R15" i="1"/>
  <c r="P16" i="1"/>
  <c r="Q16" i="1"/>
  <c r="R16" i="1"/>
  <c r="P17" i="1"/>
  <c r="Q17" i="1"/>
  <c r="R17" i="1"/>
  <c r="P18" i="1"/>
  <c r="Q18" i="1"/>
  <c r="R18" i="1"/>
  <c r="P19" i="1"/>
  <c r="Q19" i="1"/>
  <c r="R19" i="1"/>
  <c r="P20" i="1"/>
  <c r="Q20" i="1"/>
  <c r="R20" i="1"/>
  <c r="P21" i="1"/>
  <c r="Q21" i="1"/>
  <c r="R21" i="1"/>
  <c r="P22" i="1"/>
  <c r="Q22" i="1"/>
  <c r="R22" i="1"/>
  <c r="P23" i="1"/>
  <c r="Q23" i="1"/>
  <c r="R23" i="1"/>
  <c r="P24" i="1"/>
  <c r="Q24" i="1"/>
  <c r="R24" i="1"/>
  <c r="P25" i="1"/>
  <c r="Q25" i="1"/>
  <c r="R25" i="1"/>
  <c r="P26" i="1"/>
  <c r="Q26" i="1"/>
  <c r="R26" i="1"/>
  <c r="P27" i="1"/>
  <c r="Q27" i="1"/>
  <c r="R27" i="1"/>
  <c r="P28" i="1"/>
  <c r="Q28" i="1"/>
  <c r="R28" i="1"/>
  <c r="P29" i="1"/>
  <c r="Q29" i="1"/>
  <c r="R29" i="1"/>
  <c r="P30" i="1"/>
  <c r="Q30" i="1"/>
  <c r="R30" i="1"/>
  <c r="P31" i="1"/>
  <c r="Q31" i="1"/>
  <c r="R31" i="1"/>
  <c r="P32" i="1"/>
  <c r="Q32" i="1"/>
  <c r="R32" i="1"/>
  <c r="P33" i="1"/>
  <c r="Q33" i="1"/>
  <c r="R33" i="1"/>
  <c r="P34" i="1"/>
  <c r="Q34" i="1"/>
  <c r="R34" i="1"/>
  <c r="P35" i="1"/>
  <c r="Q35" i="1"/>
  <c r="R35" i="1"/>
  <c r="P36" i="1"/>
  <c r="Q36" i="1"/>
  <c r="R36" i="1"/>
  <c r="P37" i="1"/>
  <c r="Q37" i="1"/>
  <c r="R37" i="1"/>
  <c r="P38" i="1"/>
  <c r="Q38" i="1"/>
  <c r="R38" i="1"/>
  <c r="P39" i="1"/>
  <c r="Q39" i="1"/>
  <c r="R39" i="1"/>
  <c r="P40" i="1"/>
  <c r="Q40" i="1"/>
  <c r="R40" i="1"/>
  <c r="P41" i="1"/>
  <c r="Q41" i="1"/>
  <c r="R41" i="1"/>
  <c r="P42" i="1"/>
  <c r="Q42" i="1"/>
  <c r="R42" i="1"/>
  <c r="P43" i="1"/>
  <c r="Q43" i="1"/>
  <c r="R43" i="1"/>
  <c r="P44" i="1"/>
  <c r="Q44" i="1"/>
  <c r="R44" i="1"/>
  <c r="P45" i="1"/>
  <c r="Q45" i="1"/>
  <c r="R45" i="1"/>
  <c r="P46" i="1"/>
  <c r="Q46" i="1"/>
  <c r="R46" i="1"/>
  <c r="P47" i="1"/>
  <c r="Q47" i="1"/>
  <c r="R47" i="1"/>
  <c r="P48" i="1"/>
  <c r="Q48" i="1"/>
  <c r="R48" i="1"/>
  <c r="P49" i="1"/>
  <c r="Q49" i="1"/>
  <c r="R49" i="1"/>
  <c r="P50" i="1"/>
  <c r="Q50" i="1"/>
  <c r="R50" i="1"/>
  <c r="P51" i="1"/>
  <c r="Q51" i="1"/>
  <c r="R51" i="1"/>
  <c r="P52" i="1"/>
  <c r="Q52" i="1"/>
  <c r="R52" i="1"/>
  <c r="P53" i="1"/>
  <c r="Q53" i="1"/>
  <c r="R53" i="1"/>
  <c r="P54" i="1"/>
  <c r="Q54" i="1"/>
  <c r="R54" i="1"/>
  <c r="P55" i="1"/>
  <c r="Q55" i="1"/>
  <c r="R55" i="1"/>
  <c r="P56" i="1"/>
  <c r="Q56" i="1"/>
  <c r="R56" i="1"/>
  <c r="P57" i="1"/>
  <c r="Q57" i="1"/>
  <c r="R57" i="1"/>
  <c r="P58" i="1"/>
  <c r="Q58" i="1"/>
  <c r="R58" i="1"/>
  <c r="P59" i="1"/>
  <c r="Q59" i="1"/>
  <c r="R59" i="1"/>
  <c r="P60" i="1"/>
  <c r="Q60" i="1"/>
  <c r="R60" i="1"/>
  <c r="P61" i="1"/>
  <c r="Q61" i="1"/>
  <c r="R61" i="1"/>
  <c r="P62" i="1"/>
  <c r="Q62" i="1"/>
  <c r="R62" i="1"/>
  <c r="P63" i="1"/>
  <c r="Q63" i="1"/>
  <c r="R63" i="1"/>
  <c r="P64" i="1"/>
  <c r="Q64" i="1"/>
  <c r="R64" i="1"/>
  <c r="P65" i="1"/>
  <c r="Q65" i="1"/>
  <c r="R65" i="1"/>
  <c r="P66" i="1"/>
  <c r="Q66" i="1"/>
  <c r="R66" i="1"/>
  <c r="P67" i="1"/>
  <c r="Q67" i="1"/>
  <c r="R67" i="1"/>
  <c r="P68" i="1"/>
  <c r="Q68" i="1"/>
  <c r="R68" i="1"/>
  <c r="P69" i="1"/>
  <c r="Q69" i="1"/>
  <c r="R69" i="1"/>
  <c r="P70" i="1"/>
  <c r="Q70" i="1"/>
  <c r="R70" i="1"/>
  <c r="P71" i="1"/>
  <c r="Q71" i="1"/>
  <c r="R71" i="1"/>
  <c r="P72" i="1"/>
  <c r="Q72" i="1"/>
  <c r="R72" i="1"/>
  <c r="P73" i="1"/>
  <c r="Q73" i="1"/>
  <c r="R73" i="1"/>
  <c r="P74" i="1"/>
  <c r="Q74" i="1"/>
  <c r="R74" i="1"/>
  <c r="P75" i="1"/>
  <c r="Q75" i="1"/>
  <c r="R75" i="1"/>
  <c r="P76" i="1"/>
  <c r="Q76" i="1"/>
  <c r="R76" i="1"/>
  <c r="P77" i="1"/>
  <c r="Q77" i="1"/>
  <c r="R77" i="1"/>
  <c r="P78" i="1"/>
  <c r="Q78" i="1"/>
  <c r="R78" i="1"/>
  <c r="P79" i="1"/>
  <c r="Q79" i="1"/>
  <c r="R79" i="1"/>
  <c r="P80" i="1"/>
  <c r="Q80" i="1"/>
  <c r="R80" i="1"/>
  <c r="P81" i="1"/>
  <c r="Q81" i="1"/>
  <c r="R81" i="1"/>
  <c r="P82" i="1"/>
  <c r="Q82" i="1"/>
  <c r="R82" i="1"/>
  <c r="P83" i="1"/>
  <c r="Q83" i="1"/>
  <c r="R83" i="1"/>
  <c r="P84" i="1"/>
  <c r="Q84" i="1"/>
  <c r="R84" i="1"/>
  <c r="P85" i="1"/>
  <c r="Q85" i="1"/>
  <c r="R85" i="1"/>
  <c r="P86" i="1"/>
  <c r="Q86" i="1"/>
  <c r="R86" i="1"/>
  <c r="P87" i="1"/>
  <c r="Q87" i="1"/>
  <c r="R87" i="1"/>
  <c r="P88" i="1"/>
  <c r="Q88" i="1"/>
  <c r="R88" i="1"/>
  <c r="P89" i="1"/>
  <c r="Q89" i="1"/>
  <c r="R89" i="1"/>
  <c r="P90" i="1"/>
  <c r="Q90" i="1"/>
  <c r="R90" i="1"/>
  <c r="P91" i="1"/>
  <c r="Q91" i="1"/>
  <c r="R91" i="1"/>
  <c r="P92" i="1"/>
  <c r="Q92" i="1"/>
  <c r="R92" i="1"/>
  <c r="P93" i="1"/>
  <c r="Q93" i="1"/>
  <c r="R93" i="1"/>
  <c r="P94" i="1"/>
  <c r="Q94" i="1"/>
  <c r="R94" i="1"/>
  <c r="P95" i="1"/>
  <c r="Q95" i="1"/>
  <c r="R95" i="1"/>
  <c r="P96" i="1"/>
  <c r="Q96" i="1"/>
  <c r="R96" i="1"/>
  <c r="P97" i="1"/>
  <c r="Q97" i="1"/>
  <c r="R97" i="1"/>
  <c r="P98" i="1"/>
  <c r="Q98" i="1"/>
  <c r="R98" i="1"/>
  <c r="P99" i="1"/>
  <c r="Q99" i="1"/>
  <c r="R99" i="1"/>
  <c r="P100" i="1"/>
  <c r="Q100" i="1"/>
  <c r="R100" i="1"/>
  <c r="P101" i="1"/>
  <c r="Q101" i="1"/>
  <c r="R101" i="1"/>
  <c r="P102" i="1"/>
  <c r="Q102" i="1"/>
  <c r="R102" i="1"/>
  <c r="P103" i="1"/>
  <c r="Q103" i="1"/>
  <c r="R103" i="1"/>
  <c r="P104" i="1"/>
  <c r="Q104" i="1"/>
  <c r="R104" i="1"/>
  <c r="P105" i="1"/>
  <c r="Q105" i="1"/>
  <c r="R105" i="1"/>
  <c r="P106" i="1"/>
  <c r="Q106" i="1"/>
  <c r="R106" i="1"/>
  <c r="P107" i="1"/>
  <c r="Q107" i="1"/>
  <c r="R107" i="1"/>
  <c r="P108" i="1"/>
  <c r="Q108" i="1"/>
  <c r="R108" i="1"/>
  <c r="P109" i="1"/>
  <c r="Q109" i="1"/>
  <c r="R109" i="1"/>
  <c r="P110" i="1"/>
  <c r="Q110" i="1"/>
  <c r="R110" i="1"/>
  <c r="P111" i="1"/>
  <c r="Q111" i="1"/>
  <c r="R111" i="1"/>
  <c r="P112" i="1"/>
  <c r="Q112" i="1"/>
  <c r="R112" i="1"/>
  <c r="P113" i="1"/>
  <c r="Q113" i="1"/>
  <c r="R113" i="1"/>
  <c r="P114" i="1"/>
  <c r="Q114" i="1"/>
  <c r="R114" i="1"/>
  <c r="P115" i="1"/>
  <c r="Q115" i="1"/>
  <c r="R115" i="1"/>
  <c r="P116" i="1"/>
  <c r="Q116" i="1"/>
  <c r="R116" i="1"/>
  <c r="P117" i="1"/>
  <c r="Q117" i="1"/>
  <c r="R117" i="1"/>
  <c r="P118" i="1"/>
  <c r="Q118" i="1"/>
  <c r="R118" i="1"/>
  <c r="P119" i="1"/>
  <c r="Q119" i="1"/>
  <c r="R119" i="1"/>
  <c r="P120" i="1"/>
  <c r="Q120" i="1"/>
  <c r="R120" i="1"/>
  <c r="P121" i="1"/>
  <c r="Q121" i="1"/>
  <c r="R121" i="1"/>
  <c r="P122" i="1"/>
  <c r="Q122" i="1"/>
  <c r="R122" i="1"/>
  <c r="P123" i="1"/>
  <c r="Q123" i="1"/>
  <c r="R123" i="1"/>
  <c r="P124" i="1"/>
  <c r="Q124" i="1"/>
  <c r="R124" i="1"/>
  <c r="P125" i="1"/>
  <c r="Q125" i="1"/>
  <c r="R125" i="1"/>
  <c r="P126" i="1"/>
  <c r="Q126" i="1"/>
  <c r="R126" i="1"/>
  <c r="P127" i="1"/>
  <c r="Q127" i="1"/>
  <c r="R127" i="1"/>
  <c r="P128" i="1"/>
  <c r="Q128" i="1"/>
  <c r="R128" i="1"/>
  <c r="P129" i="1"/>
  <c r="Q129" i="1"/>
  <c r="R129" i="1"/>
  <c r="P130" i="1"/>
  <c r="Q130" i="1"/>
  <c r="R130" i="1"/>
  <c r="P131" i="1"/>
  <c r="Q131" i="1"/>
  <c r="R131" i="1"/>
  <c r="P132" i="1"/>
  <c r="Q132" i="1"/>
  <c r="R132" i="1"/>
  <c r="P133" i="1"/>
  <c r="Q133" i="1"/>
  <c r="R133" i="1"/>
  <c r="P134" i="1"/>
  <c r="Q134" i="1"/>
  <c r="R134" i="1"/>
  <c r="P135" i="1"/>
  <c r="Q135" i="1"/>
  <c r="R135" i="1"/>
  <c r="P136" i="1"/>
  <c r="Q136" i="1"/>
  <c r="R136" i="1"/>
  <c r="P137" i="1"/>
  <c r="Q137" i="1"/>
  <c r="R137" i="1"/>
  <c r="P138" i="1"/>
  <c r="Q138" i="1"/>
  <c r="R138" i="1"/>
  <c r="P139" i="1"/>
  <c r="Q139" i="1"/>
  <c r="R139" i="1"/>
  <c r="P140" i="1"/>
  <c r="Q140" i="1"/>
  <c r="R140" i="1"/>
  <c r="P141" i="1"/>
  <c r="Q141" i="1"/>
  <c r="R141" i="1"/>
  <c r="P142" i="1"/>
  <c r="Q142" i="1"/>
  <c r="R142" i="1"/>
  <c r="P143" i="1"/>
  <c r="Q143" i="1"/>
  <c r="R143" i="1"/>
  <c r="P144" i="1"/>
  <c r="Q144" i="1"/>
  <c r="R144" i="1"/>
  <c r="P145" i="1"/>
  <c r="Q145" i="1"/>
  <c r="R145" i="1"/>
  <c r="P146" i="1"/>
  <c r="Q146" i="1"/>
  <c r="R146" i="1"/>
  <c r="P147" i="1"/>
  <c r="Q147" i="1"/>
  <c r="R147" i="1"/>
  <c r="P148" i="1"/>
  <c r="Q148" i="1"/>
  <c r="R148" i="1"/>
  <c r="P149" i="1"/>
  <c r="Q149" i="1"/>
  <c r="R149" i="1"/>
  <c r="P150" i="1"/>
  <c r="Q150" i="1"/>
  <c r="R150" i="1"/>
  <c r="P151" i="1"/>
  <c r="Q151" i="1"/>
  <c r="R151" i="1"/>
  <c r="P152" i="1"/>
  <c r="Q152" i="1"/>
  <c r="R152" i="1"/>
  <c r="P153" i="1"/>
  <c r="Q153" i="1"/>
  <c r="R153" i="1"/>
  <c r="P154" i="1"/>
  <c r="Q154" i="1"/>
  <c r="R154" i="1"/>
  <c r="P155" i="1"/>
  <c r="Q155" i="1"/>
  <c r="R155" i="1"/>
  <c r="P156" i="1"/>
  <c r="Q156" i="1"/>
  <c r="R156" i="1"/>
  <c r="P157" i="1"/>
  <c r="Q157" i="1"/>
  <c r="R157" i="1"/>
  <c r="P158" i="1"/>
  <c r="Q158" i="1"/>
  <c r="R158" i="1"/>
  <c r="P159" i="1"/>
  <c r="Q159" i="1"/>
  <c r="R159" i="1"/>
  <c r="P160" i="1"/>
  <c r="Q160" i="1"/>
  <c r="R160" i="1"/>
  <c r="P161" i="1"/>
  <c r="Q161" i="1"/>
  <c r="R161" i="1"/>
  <c r="P162" i="1"/>
  <c r="Q162" i="1"/>
  <c r="R162" i="1"/>
  <c r="P163" i="1"/>
  <c r="Q163" i="1"/>
  <c r="R163" i="1"/>
  <c r="P164" i="1"/>
  <c r="Q164" i="1"/>
  <c r="R164" i="1"/>
  <c r="P165" i="1"/>
  <c r="Q165" i="1"/>
  <c r="R165" i="1"/>
  <c r="P166" i="1"/>
  <c r="Q166" i="1"/>
  <c r="R166" i="1"/>
  <c r="P167" i="1"/>
  <c r="Q167" i="1"/>
  <c r="R167" i="1"/>
  <c r="P168" i="1"/>
  <c r="Q168" i="1"/>
  <c r="R168" i="1"/>
  <c r="P169" i="1"/>
  <c r="Q169" i="1"/>
  <c r="R169" i="1"/>
  <c r="P170" i="1"/>
  <c r="Q170" i="1"/>
  <c r="R170" i="1"/>
  <c r="P171" i="1"/>
  <c r="Q171" i="1"/>
  <c r="R171" i="1"/>
  <c r="P172" i="1"/>
  <c r="Q172" i="1"/>
  <c r="R172" i="1"/>
  <c r="P173" i="1"/>
  <c r="Q173" i="1"/>
  <c r="R173" i="1"/>
  <c r="P174" i="1"/>
  <c r="Q174" i="1"/>
  <c r="R174" i="1"/>
  <c r="P175" i="1"/>
  <c r="Q175" i="1"/>
  <c r="R175" i="1"/>
  <c r="P176" i="1"/>
  <c r="Q176" i="1"/>
  <c r="R176" i="1"/>
  <c r="P177" i="1"/>
  <c r="Q177" i="1"/>
  <c r="R177" i="1"/>
  <c r="P178" i="1"/>
  <c r="Q178" i="1"/>
  <c r="R178" i="1"/>
  <c r="P179" i="1"/>
  <c r="Q179" i="1"/>
  <c r="R179" i="1"/>
  <c r="P180" i="1"/>
  <c r="Q180" i="1"/>
  <c r="R180" i="1"/>
  <c r="P181" i="1"/>
  <c r="Q181" i="1"/>
  <c r="R181" i="1"/>
  <c r="P182" i="1"/>
  <c r="Q182" i="1"/>
  <c r="R182" i="1"/>
  <c r="P183" i="1"/>
  <c r="Q183" i="1"/>
  <c r="R183" i="1"/>
  <c r="P184" i="1"/>
  <c r="Q184" i="1"/>
  <c r="R184" i="1"/>
  <c r="P185" i="1"/>
  <c r="Q185" i="1"/>
  <c r="R185" i="1"/>
  <c r="P186" i="1"/>
  <c r="Q186" i="1"/>
  <c r="R186" i="1"/>
  <c r="P187" i="1"/>
  <c r="Q187" i="1"/>
  <c r="R187" i="1"/>
  <c r="P188" i="1"/>
  <c r="Q188" i="1"/>
  <c r="R188" i="1"/>
  <c r="P189" i="1"/>
  <c r="Q189" i="1"/>
  <c r="R189" i="1"/>
  <c r="P190" i="1"/>
  <c r="Q190" i="1"/>
  <c r="R190" i="1"/>
  <c r="P191" i="1"/>
  <c r="Q191" i="1"/>
  <c r="R191" i="1"/>
  <c r="P192" i="1"/>
  <c r="Q192" i="1"/>
  <c r="R192" i="1"/>
  <c r="P193" i="1"/>
  <c r="Q193" i="1"/>
  <c r="R193" i="1"/>
  <c r="P194" i="1"/>
  <c r="Q194" i="1"/>
  <c r="R194" i="1"/>
  <c r="P195" i="1"/>
  <c r="Q195" i="1"/>
  <c r="R195" i="1"/>
  <c r="R3" i="1"/>
  <c r="Q3" i="1"/>
  <c r="P3" i="1"/>
  <c r="M4" i="1"/>
  <c r="N4" i="1"/>
  <c r="O4" i="1"/>
  <c r="M5" i="1"/>
  <c r="N5" i="1"/>
  <c r="O5" i="1"/>
  <c r="M6" i="1"/>
  <c r="N6" i="1"/>
  <c r="O6" i="1"/>
  <c r="M7" i="1"/>
  <c r="N7" i="1"/>
  <c r="O7" i="1"/>
  <c r="M8" i="1"/>
  <c r="N8" i="1"/>
  <c r="O8" i="1"/>
  <c r="M9" i="1"/>
  <c r="N9" i="1"/>
  <c r="O9" i="1"/>
  <c r="M10" i="1"/>
  <c r="N10" i="1"/>
  <c r="O10" i="1"/>
  <c r="M11" i="1"/>
  <c r="N11" i="1"/>
  <c r="O11" i="1"/>
  <c r="M12" i="1"/>
  <c r="N12" i="1"/>
  <c r="O12" i="1"/>
  <c r="M13" i="1"/>
  <c r="N13" i="1"/>
  <c r="O13" i="1"/>
  <c r="M14" i="1"/>
  <c r="N14" i="1"/>
  <c r="O14" i="1"/>
  <c r="M15" i="1"/>
  <c r="N15" i="1"/>
  <c r="O15" i="1"/>
  <c r="M16" i="1"/>
  <c r="N16" i="1"/>
  <c r="O16" i="1"/>
  <c r="M17" i="1"/>
  <c r="N17" i="1"/>
  <c r="O17" i="1"/>
  <c r="M18" i="1"/>
  <c r="N18" i="1"/>
  <c r="O18" i="1"/>
  <c r="M19" i="1"/>
  <c r="N19" i="1"/>
  <c r="O19" i="1"/>
  <c r="M20" i="1"/>
  <c r="N20" i="1"/>
  <c r="O20" i="1"/>
  <c r="M21" i="1"/>
  <c r="N21" i="1"/>
  <c r="O21" i="1"/>
  <c r="M22" i="1"/>
  <c r="N22" i="1"/>
  <c r="O22" i="1"/>
  <c r="M23" i="1"/>
  <c r="N23" i="1"/>
  <c r="O23" i="1"/>
  <c r="M24" i="1"/>
  <c r="N24" i="1"/>
  <c r="O24" i="1"/>
  <c r="M25" i="1"/>
  <c r="N25" i="1"/>
  <c r="O25" i="1"/>
  <c r="M26" i="1"/>
  <c r="N26" i="1"/>
  <c r="O26" i="1"/>
  <c r="M27" i="1"/>
  <c r="N27" i="1"/>
  <c r="O27" i="1"/>
  <c r="M28" i="1"/>
  <c r="N28" i="1"/>
  <c r="O28" i="1"/>
  <c r="M29" i="1"/>
  <c r="N29" i="1"/>
  <c r="O29" i="1"/>
  <c r="M30" i="1"/>
  <c r="N30" i="1"/>
  <c r="O30" i="1"/>
  <c r="M31" i="1"/>
  <c r="N31" i="1"/>
  <c r="O31" i="1"/>
  <c r="M32" i="1"/>
  <c r="N32" i="1"/>
  <c r="O32" i="1"/>
  <c r="M33" i="1"/>
  <c r="N33" i="1"/>
  <c r="O33" i="1"/>
  <c r="M34" i="1"/>
  <c r="N34" i="1"/>
  <c r="O34" i="1"/>
  <c r="M35" i="1"/>
  <c r="N35" i="1"/>
  <c r="O35" i="1"/>
  <c r="M36" i="1"/>
  <c r="N36" i="1"/>
  <c r="O36" i="1"/>
  <c r="M37" i="1"/>
  <c r="N37" i="1"/>
  <c r="O37" i="1"/>
  <c r="M38" i="1"/>
  <c r="N38" i="1"/>
  <c r="O38" i="1"/>
  <c r="M39" i="1"/>
  <c r="N39" i="1"/>
  <c r="O39" i="1"/>
  <c r="M40" i="1"/>
  <c r="N40" i="1"/>
  <c r="O40" i="1"/>
  <c r="M41" i="1"/>
  <c r="N41" i="1"/>
  <c r="O41" i="1"/>
  <c r="M42" i="1"/>
  <c r="N42" i="1"/>
  <c r="O42" i="1"/>
  <c r="M43" i="1"/>
  <c r="N43" i="1"/>
  <c r="O43" i="1"/>
  <c r="M44" i="1"/>
  <c r="N44" i="1"/>
  <c r="O44" i="1"/>
  <c r="M45" i="1"/>
  <c r="N45" i="1"/>
  <c r="O45" i="1"/>
  <c r="M46" i="1"/>
  <c r="N46" i="1"/>
  <c r="O46" i="1"/>
  <c r="M47" i="1"/>
  <c r="N47" i="1"/>
  <c r="O47" i="1"/>
  <c r="M48" i="1"/>
  <c r="N48" i="1"/>
  <c r="O48" i="1"/>
  <c r="M49" i="1"/>
  <c r="N49" i="1"/>
  <c r="O49" i="1"/>
  <c r="M50" i="1"/>
  <c r="N50" i="1"/>
  <c r="O50" i="1"/>
  <c r="M51" i="1"/>
  <c r="N51" i="1"/>
  <c r="O51" i="1"/>
  <c r="M52" i="1"/>
  <c r="N52" i="1"/>
  <c r="O52" i="1"/>
  <c r="M53" i="1"/>
  <c r="N53" i="1"/>
  <c r="O53" i="1"/>
  <c r="M54" i="1"/>
  <c r="N54" i="1"/>
  <c r="O54" i="1"/>
  <c r="M55" i="1"/>
  <c r="N55" i="1"/>
  <c r="O55" i="1"/>
  <c r="M56" i="1"/>
  <c r="N56" i="1"/>
  <c r="O56" i="1"/>
  <c r="M57" i="1"/>
  <c r="N57" i="1"/>
  <c r="O57" i="1"/>
  <c r="M58" i="1"/>
  <c r="N58" i="1"/>
  <c r="O58" i="1"/>
  <c r="M59" i="1"/>
  <c r="N59" i="1"/>
  <c r="O59" i="1"/>
  <c r="M60" i="1"/>
  <c r="N60" i="1"/>
  <c r="O60" i="1"/>
  <c r="M61" i="1"/>
  <c r="N61" i="1"/>
  <c r="O61" i="1"/>
  <c r="M62" i="1"/>
  <c r="N62" i="1"/>
  <c r="O62" i="1"/>
  <c r="M63" i="1"/>
  <c r="N63" i="1"/>
  <c r="O63" i="1"/>
  <c r="M64" i="1"/>
  <c r="N64" i="1"/>
  <c r="O64" i="1"/>
  <c r="M65" i="1"/>
  <c r="N65" i="1"/>
  <c r="O65" i="1"/>
  <c r="M66" i="1"/>
  <c r="N66" i="1"/>
  <c r="O66" i="1"/>
  <c r="M67" i="1"/>
  <c r="N67" i="1"/>
  <c r="O67" i="1"/>
  <c r="M68" i="1"/>
  <c r="N68" i="1"/>
  <c r="O68" i="1"/>
  <c r="M69" i="1"/>
  <c r="N69" i="1"/>
  <c r="O69" i="1"/>
  <c r="M70" i="1"/>
  <c r="N70" i="1"/>
  <c r="O70" i="1"/>
  <c r="M71" i="1"/>
  <c r="N71" i="1"/>
  <c r="O71" i="1"/>
  <c r="M72" i="1"/>
  <c r="N72" i="1"/>
  <c r="O72" i="1"/>
  <c r="M73" i="1"/>
  <c r="N73" i="1"/>
  <c r="O73" i="1"/>
  <c r="M74" i="1"/>
  <c r="N74" i="1"/>
  <c r="O74" i="1"/>
  <c r="M75" i="1"/>
  <c r="N75" i="1"/>
  <c r="O75" i="1"/>
  <c r="M76" i="1"/>
  <c r="N76" i="1"/>
  <c r="O76" i="1"/>
  <c r="M77" i="1"/>
  <c r="N77" i="1"/>
  <c r="O77" i="1"/>
  <c r="M78" i="1"/>
  <c r="N78" i="1"/>
  <c r="O78" i="1"/>
  <c r="M79" i="1"/>
  <c r="N79" i="1"/>
  <c r="O79" i="1"/>
  <c r="M80" i="1"/>
  <c r="N80" i="1"/>
  <c r="O80" i="1"/>
  <c r="M81" i="1"/>
  <c r="N81" i="1"/>
  <c r="O81" i="1"/>
  <c r="M82" i="1"/>
  <c r="N82" i="1"/>
  <c r="O82" i="1"/>
  <c r="M83" i="1"/>
  <c r="N83" i="1"/>
  <c r="O83" i="1"/>
  <c r="M84" i="1"/>
  <c r="N84" i="1"/>
  <c r="O84" i="1"/>
  <c r="M85" i="1"/>
  <c r="N85" i="1"/>
  <c r="O85" i="1"/>
  <c r="M86" i="1"/>
  <c r="N86" i="1"/>
  <c r="O86" i="1"/>
  <c r="M87" i="1"/>
  <c r="N87" i="1"/>
  <c r="O87" i="1"/>
  <c r="M88" i="1"/>
  <c r="N88" i="1"/>
  <c r="O88" i="1"/>
  <c r="M89" i="1"/>
  <c r="N89" i="1"/>
  <c r="O89" i="1"/>
  <c r="M90" i="1"/>
  <c r="N90" i="1"/>
  <c r="O90" i="1"/>
  <c r="M91" i="1"/>
  <c r="N91" i="1"/>
  <c r="O91" i="1"/>
  <c r="M92" i="1"/>
  <c r="N92" i="1"/>
  <c r="O92" i="1"/>
  <c r="M93" i="1"/>
  <c r="N93" i="1"/>
  <c r="O93" i="1"/>
  <c r="M94" i="1"/>
  <c r="N94" i="1"/>
  <c r="O94" i="1"/>
  <c r="M95" i="1"/>
  <c r="N95" i="1"/>
  <c r="O95" i="1"/>
  <c r="M96" i="1"/>
  <c r="N96" i="1"/>
  <c r="O96" i="1"/>
  <c r="M97" i="1"/>
  <c r="N97" i="1"/>
  <c r="O97" i="1"/>
  <c r="M98" i="1"/>
  <c r="N98" i="1"/>
  <c r="O98" i="1"/>
  <c r="M99" i="1"/>
  <c r="N99" i="1"/>
  <c r="O99" i="1"/>
  <c r="M100" i="1"/>
  <c r="N100" i="1"/>
  <c r="O100" i="1"/>
  <c r="M101" i="1"/>
  <c r="N101" i="1"/>
  <c r="O101" i="1"/>
  <c r="M102" i="1"/>
  <c r="N102" i="1"/>
  <c r="O102" i="1"/>
  <c r="M103" i="1"/>
  <c r="N103" i="1"/>
  <c r="O103" i="1"/>
  <c r="M104" i="1"/>
  <c r="N104" i="1"/>
  <c r="O104" i="1"/>
  <c r="M105" i="1"/>
  <c r="N105" i="1"/>
  <c r="O105" i="1"/>
  <c r="M106" i="1"/>
  <c r="N106" i="1"/>
  <c r="O106" i="1"/>
  <c r="M107" i="1"/>
  <c r="N107" i="1"/>
  <c r="O107" i="1"/>
  <c r="M108" i="1"/>
  <c r="N108" i="1"/>
  <c r="O108" i="1"/>
  <c r="M109" i="1"/>
  <c r="N109" i="1"/>
  <c r="O109" i="1"/>
  <c r="M110" i="1"/>
  <c r="N110" i="1"/>
  <c r="O110" i="1"/>
  <c r="M111" i="1"/>
  <c r="N111" i="1"/>
  <c r="O111" i="1"/>
  <c r="M112" i="1"/>
  <c r="N112" i="1"/>
  <c r="O112" i="1"/>
  <c r="M113" i="1"/>
  <c r="N113" i="1"/>
  <c r="O113" i="1"/>
  <c r="M114" i="1"/>
  <c r="N114" i="1"/>
  <c r="O114" i="1"/>
  <c r="M115" i="1"/>
  <c r="N115" i="1"/>
  <c r="O115" i="1"/>
  <c r="M116" i="1"/>
  <c r="N116" i="1"/>
  <c r="O116" i="1"/>
  <c r="M117" i="1"/>
  <c r="N117" i="1"/>
  <c r="O117" i="1"/>
  <c r="M118" i="1"/>
  <c r="N118" i="1"/>
  <c r="O118" i="1"/>
  <c r="M119" i="1"/>
  <c r="N119" i="1"/>
  <c r="O119" i="1"/>
  <c r="M120" i="1"/>
  <c r="N120" i="1"/>
  <c r="O120" i="1"/>
  <c r="M121" i="1"/>
  <c r="N121" i="1"/>
  <c r="O121" i="1"/>
  <c r="M122" i="1"/>
  <c r="N122" i="1"/>
  <c r="O122" i="1"/>
  <c r="M123" i="1"/>
  <c r="N123" i="1"/>
  <c r="O123" i="1"/>
  <c r="M124" i="1"/>
  <c r="N124" i="1"/>
  <c r="O124" i="1"/>
  <c r="M125" i="1"/>
  <c r="N125" i="1"/>
  <c r="O125" i="1"/>
  <c r="M126" i="1"/>
  <c r="N126" i="1"/>
  <c r="O126" i="1"/>
  <c r="M127" i="1"/>
  <c r="N127" i="1"/>
  <c r="O127" i="1"/>
  <c r="M128" i="1"/>
  <c r="N128" i="1"/>
  <c r="O128" i="1"/>
  <c r="M129" i="1"/>
  <c r="N129" i="1"/>
  <c r="O129" i="1"/>
  <c r="M130" i="1"/>
  <c r="N130" i="1"/>
  <c r="O130" i="1"/>
  <c r="M131" i="1"/>
  <c r="N131" i="1"/>
  <c r="O131" i="1"/>
  <c r="M132" i="1"/>
  <c r="N132" i="1"/>
  <c r="O132" i="1"/>
  <c r="M133" i="1"/>
  <c r="N133" i="1"/>
  <c r="O133" i="1"/>
  <c r="M134" i="1"/>
  <c r="N134" i="1"/>
  <c r="O134" i="1"/>
  <c r="M135" i="1"/>
  <c r="N135" i="1"/>
  <c r="O135" i="1"/>
  <c r="M136" i="1"/>
  <c r="N136" i="1"/>
  <c r="O136" i="1"/>
  <c r="M137" i="1"/>
  <c r="N137" i="1"/>
  <c r="O137" i="1"/>
  <c r="M138" i="1"/>
  <c r="N138" i="1"/>
  <c r="O138" i="1"/>
  <c r="M139" i="1"/>
  <c r="N139" i="1"/>
  <c r="O139" i="1"/>
  <c r="M140" i="1"/>
  <c r="N140" i="1"/>
  <c r="O140" i="1"/>
  <c r="M141" i="1"/>
  <c r="N141" i="1"/>
  <c r="O141" i="1"/>
  <c r="M142" i="1"/>
  <c r="N142" i="1"/>
  <c r="O142" i="1"/>
  <c r="M143" i="1"/>
  <c r="N143" i="1"/>
  <c r="O143" i="1"/>
  <c r="M144" i="1"/>
  <c r="N144" i="1"/>
  <c r="O144" i="1"/>
  <c r="M145" i="1"/>
  <c r="N145" i="1"/>
  <c r="O145" i="1"/>
  <c r="M146" i="1"/>
  <c r="N146" i="1"/>
  <c r="O146" i="1"/>
  <c r="M147" i="1"/>
  <c r="N147" i="1"/>
  <c r="O147" i="1"/>
  <c r="M148" i="1"/>
  <c r="N148" i="1"/>
  <c r="O148" i="1"/>
  <c r="M149" i="1"/>
  <c r="N149" i="1"/>
  <c r="O149" i="1"/>
  <c r="M150" i="1"/>
  <c r="N150" i="1"/>
  <c r="O150" i="1"/>
  <c r="M151" i="1"/>
  <c r="N151" i="1"/>
  <c r="O151" i="1"/>
  <c r="M152" i="1"/>
  <c r="N152" i="1"/>
  <c r="O152" i="1"/>
  <c r="M153" i="1"/>
  <c r="N153" i="1"/>
  <c r="O153" i="1"/>
  <c r="M154" i="1"/>
  <c r="N154" i="1"/>
  <c r="O154" i="1"/>
  <c r="M155" i="1"/>
  <c r="N155" i="1"/>
  <c r="O155" i="1"/>
  <c r="M156" i="1"/>
  <c r="N156" i="1"/>
  <c r="O156" i="1"/>
  <c r="M157" i="1"/>
  <c r="N157" i="1"/>
  <c r="O157" i="1"/>
  <c r="M158" i="1"/>
  <c r="N158" i="1"/>
  <c r="O158" i="1"/>
  <c r="M159" i="1"/>
  <c r="N159" i="1"/>
  <c r="O159" i="1"/>
  <c r="M160" i="1"/>
  <c r="N160" i="1"/>
  <c r="O160" i="1"/>
  <c r="M161" i="1"/>
  <c r="N161" i="1"/>
  <c r="O161" i="1"/>
  <c r="M162" i="1"/>
  <c r="N162" i="1"/>
  <c r="O162" i="1"/>
  <c r="M163" i="1"/>
  <c r="N163" i="1"/>
  <c r="O163" i="1"/>
  <c r="M164" i="1"/>
  <c r="N164" i="1"/>
  <c r="O164" i="1"/>
  <c r="M165" i="1"/>
  <c r="N165" i="1"/>
  <c r="O165" i="1"/>
  <c r="M166" i="1"/>
  <c r="N166" i="1"/>
  <c r="O166" i="1"/>
  <c r="M167" i="1"/>
  <c r="N167" i="1"/>
  <c r="O167" i="1"/>
  <c r="M168" i="1"/>
  <c r="N168" i="1"/>
  <c r="O168" i="1"/>
  <c r="M169" i="1"/>
  <c r="N169" i="1"/>
  <c r="O169" i="1"/>
  <c r="M170" i="1"/>
  <c r="N170" i="1"/>
  <c r="O170" i="1"/>
  <c r="M171" i="1"/>
  <c r="N171" i="1"/>
  <c r="O171" i="1"/>
  <c r="M172" i="1"/>
  <c r="N172" i="1"/>
  <c r="O172" i="1"/>
  <c r="M173" i="1"/>
  <c r="N173" i="1"/>
  <c r="O173" i="1"/>
  <c r="M174" i="1"/>
  <c r="N174" i="1"/>
  <c r="O174" i="1"/>
  <c r="M175" i="1"/>
  <c r="N175" i="1"/>
  <c r="O175" i="1"/>
  <c r="M176" i="1"/>
  <c r="N176" i="1"/>
  <c r="O176" i="1"/>
  <c r="M177" i="1"/>
  <c r="N177" i="1"/>
  <c r="O177" i="1"/>
  <c r="M178" i="1"/>
  <c r="N178" i="1"/>
  <c r="O178" i="1"/>
  <c r="M179" i="1"/>
  <c r="N179" i="1"/>
  <c r="O179" i="1"/>
  <c r="M180" i="1"/>
  <c r="N180" i="1"/>
  <c r="O180" i="1"/>
  <c r="M181" i="1"/>
  <c r="N181" i="1"/>
  <c r="O181" i="1"/>
  <c r="M182" i="1"/>
  <c r="N182" i="1"/>
  <c r="O182" i="1"/>
  <c r="M183" i="1"/>
  <c r="N183" i="1"/>
  <c r="O183" i="1"/>
  <c r="M184" i="1"/>
  <c r="N184" i="1"/>
  <c r="O184" i="1"/>
  <c r="M185" i="1"/>
  <c r="N185" i="1"/>
  <c r="O185" i="1"/>
  <c r="M186" i="1"/>
  <c r="N186" i="1"/>
  <c r="O186" i="1"/>
  <c r="M187" i="1"/>
  <c r="N187" i="1"/>
  <c r="O187" i="1"/>
  <c r="M188" i="1"/>
  <c r="N188" i="1"/>
  <c r="O188" i="1"/>
  <c r="M189" i="1"/>
  <c r="N189" i="1"/>
  <c r="O189" i="1"/>
  <c r="M190" i="1"/>
  <c r="N190" i="1"/>
  <c r="O190" i="1"/>
  <c r="M191" i="1"/>
  <c r="N191" i="1"/>
  <c r="O191" i="1"/>
  <c r="M192" i="1"/>
  <c r="N192" i="1"/>
  <c r="O192" i="1"/>
  <c r="M193" i="1"/>
  <c r="N193" i="1"/>
  <c r="O193" i="1"/>
  <c r="M194" i="1"/>
  <c r="N194" i="1"/>
  <c r="O194" i="1"/>
  <c r="M195" i="1"/>
  <c r="N195" i="1"/>
  <c r="O195" i="1"/>
  <c r="O3" i="1"/>
  <c r="N3" i="1"/>
  <c r="M3" i="1"/>
  <c r="J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L3" i="1"/>
  <c r="K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I3" i="1"/>
  <c r="H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80" i="1"/>
  <c r="C81" i="1"/>
  <c r="C82" i="1"/>
  <c r="C83" i="1"/>
  <c r="C84" i="1"/>
  <c r="C85" i="1"/>
  <c r="C86" i="1"/>
  <c r="C87" i="1"/>
  <c r="C93" i="1"/>
  <c r="C94" i="1"/>
  <c r="C95" i="1"/>
  <c r="C97" i="1"/>
  <c r="C98" i="1"/>
  <c r="C99" i="1"/>
  <c r="C101" i="1"/>
  <c r="C102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2" i="1"/>
  <c r="C133" i="1"/>
  <c r="C134" i="1"/>
  <c r="C135" i="1"/>
  <c r="C136" i="1"/>
  <c r="C137" i="1"/>
  <c r="C138" i="1"/>
  <c r="C139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6" i="1"/>
  <c r="C187" i="1"/>
  <c r="C188" i="1"/>
  <c r="C189" i="1"/>
  <c r="C190" i="1"/>
  <c r="C191" i="1"/>
  <c r="C192" i="1"/>
  <c r="C193" i="1"/>
  <c r="C195" i="1"/>
  <c r="C3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2" i="1"/>
  <c r="B133" i="1"/>
  <c r="B134" i="1"/>
  <c r="B135" i="1"/>
  <c r="B136" i="1"/>
  <c r="B137" i="1"/>
  <c r="B138" i="1"/>
  <c r="B139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F3" i="1"/>
  <c r="E3" i="1"/>
  <c r="D3" i="1"/>
  <c r="I195" i="3" l="1"/>
  <c r="I196" i="3" s="1"/>
  <c r="M195" i="3"/>
  <c r="M196" i="3" s="1"/>
  <c r="E195" i="3"/>
  <c r="E196" i="3" s="1"/>
  <c r="L195" i="3"/>
  <c r="L196" i="3" s="1"/>
  <c r="D195" i="3"/>
  <c r="D196" i="3" s="1"/>
  <c r="F195" i="3"/>
  <c r="F196" i="3" s="1"/>
  <c r="J195" i="3"/>
  <c r="J196" i="3" s="1"/>
  <c r="H195" i="3"/>
  <c r="H196" i="3" s="1"/>
  <c r="G195" i="3"/>
  <c r="G196" i="3" s="1"/>
  <c r="K195" i="3"/>
  <c r="K196" i="3" s="1"/>
  <c r="Y196" i="1"/>
  <c r="Y197" i="1" s="1"/>
  <c r="AC196" i="1"/>
  <c r="AC197" i="1" s="1"/>
  <c r="I196" i="1"/>
  <c r="I197" i="1" s="1"/>
  <c r="M196" i="1"/>
  <c r="M197" i="1" s="1"/>
  <c r="Q196" i="1"/>
  <c r="Q197" i="1" s="1"/>
  <c r="V196" i="1"/>
  <c r="V197" i="1" s="1"/>
  <c r="AE196" i="1"/>
  <c r="AE197" i="1" s="1"/>
  <c r="S196" i="1"/>
  <c r="S197" i="1" s="1"/>
  <c r="G196" i="1"/>
  <c r="G197" i="1" s="1"/>
  <c r="K196" i="1"/>
  <c r="K197" i="1" s="1"/>
  <c r="N196" i="1"/>
  <c r="N197" i="1" s="1"/>
  <c r="R196" i="1"/>
  <c r="R197" i="1" s="1"/>
  <c r="Z196" i="1"/>
  <c r="Z197" i="1" s="1"/>
  <c r="AD196" i="1"/>
  <c r="AD197" i="1" s="1"/>
  <c r="L196" i="1"/>
  <c r="L197" i="1" s="1"/>
  <c r="O196" i="1"/>
  <c r="O197" i="1" s="1"/>
  <c r="T196" i="1"/>
  <c r="T197" i="1" s="1"/>
  <c r="W196" i="1"/>
  <c r="W197" i="1" s="1"/>
  <c r="AA196" i="1"/>
  <c r="AA197" i="1" s="1"/>
  <c r="H196" i="1"/>
  <c r="H197" i="1" s="1"/>
  <c r="J196" i="1"/>
  <c r="J197" i="1" s="1"/>
  <c r="P196" i="1"/>
  <c r="P197" i="1" s="1"/>
  <c r="U196" i="1"/>
  <c r="U197" i="1" s="1"/>
  <c r="X196" i="1"/>
  <c r="X197" i="1" s="1"/>
  <c r="AB196" i="1"/>
  <c r="AB197" i="1" s="1"/>
  <c r="AF196" i="1"/>
  <c r="AF197" i="1" s="1"/>
  <c r="E196" i="1"/>
  <c r="E197" i="1" s="1"/>
  <c r="D197" i="1"/>
  <c r="F196" i="1"/>
  <c r="F197" i="1" s="1"/>
</calcChain>
</file>

<file path=xl/sharedStrings.xml><?xml version="1.0" encoding="utf-8"?>
<sst xmlns="http://schemas.openxmlformats.org/spreadsheetml/2006/main" count="2112" uniqueCount="340">
  <si>
    <t>OTU</t>
  </si>
  <si>
    <t>OTU_11</t>
  </si>
  <si>
    <t>OTU_44</t>
  </si>
  <si>
    <t>OTU_100</t>
  </si>
  <si>
    <t>OTU_208</t>
  </si>
  <si>
    <t>OTU_239</t>
  </si>
  <si>
    <t>OTU_245</t>
  </si>
  <si>
    <t>OTU_268</t>
  </si>
  <si>
    <t>OTU_451</t>
  </si>
  <si>
    <t>OTU_483</t>
  </si>
  <si>
    <t>OTU_880</t>
  </si>
  <si>
    <t>OTU_924</t>
  </si>
  <si>
    <t>OTU_966</t>
  </si>
  <si>
    <t>OTU_1040</t>
  </si>
  <si>
    <t>OTU_1089</t>
  </si>
  <si>
    <t>OTU_1153</t>
  </si>
  <si>
    <t>OTU_1176</t>
  </si>
  <si>
    <t>OTU_1206</t>
  </si>
  <si>
    <t>OTU_1309</t>
  </si>
  <si>
    <t>OTU_1390</t>
  </si>
  <si>
    <t>OTU_1393</t>
  </si>
  <si>
    <t>OTU_1398</t>
  </si>
  <si>
    <t>OTU_1399</t>
  </si>
  <si>
    <t>OTU_1427</t>
  </si>
  <si>
    <t>OTU_1452</t>
  </si>
  <si>
    <t>OTU_1475</t>
  </si>
  <si>
    <t>OTU_1483</t>
  </si>
  <si>
    <t>OTU_1505</t>
  </si>
  <si>
    <t>OTU_1512</t>
  </si>
  <si>
    <t>OTU_1516</t>
  </si>
  <si>
    <t>OTU_1518</t>
  </si>
  <si>
    <t>OTU_1519</t>
  </si>
  <si>
    <t>OTU_1523</t>
  </si>
  <si>
    <t>OTU_1527</t>
  </si>
  <si>
    <t>OTU_1529</t>
  </si>
  <si>
    <t>OTU_1530</t>
  </si>
  <si>
    <t>OTU_1548</t>
  </si>
  <si>
    <t>OTU_1558</t>
  </si>
  <si>
    <t>OTU_1570</t>
  </si>
  <si>
    <t>OTU_1622</t>
  </si>
  <si>
    <t>OTU_1626</t>
  </si>
  <si>
    <t>OTU_1632</t>
  </si>
  <si>
    <t>OTU_1678</t>
  </si>
  <si>
    <t>OTU_1684</t>
  </si>
  <si>
    <t>OTU_1702</t>
  </si>
  <si>
    <t>OTU_1705</t>
  </si>
  <si>
    <t>OTU_1707</t>
  </si>
  <si>
    <t>OTU_1744</t>
  </si>
  <si>
    <t>OTU_1747</t>
  </si>
  <si>
    <t>OTU_1753</t>
  </si>
  <si>
    <t>OTU_1760</t>
  </si>
  <si>
    <t>OTU_1782</t>
  </si>
  <si>
    <t>OTU_1797</t>
  </si>
  <si>
    <t>OTU_1807</t>
  </si>
  <si>
    <t>OTU_1824</t>
  </si>
  <si>
    <t>OTU_1841</t>
  </si>
  <si>
    <t>OTU_1856</t>
  </si>
  <si>
    <t>OTU_1872</t>
  </si>
  <si>
    <t>OTU_1875</t>
  </si>
  <si>
    <t>OTU_1892</t>
  </si>
  <si>
    <t>OTU_1932</t>
  </si>
  <si>
    <t>OTU_1938</t>
  </si>
  <si>
    <t>OTU_1939</t>
  </si>
  <si>
    <t>OTU_1945</t>
  </si>
  <si>
    <t>OTU_1946</t>
  </si>
  <si>
    <t>OTU_1947</t>
  </si>
  <si>
    <t>OTU_1949</t>
  </si>
  <si>
    <t>OTU_1953</t>
  </si>
  <si>
    <t>OTU_1965</t>
  </si>
  <si>
    <t>OTU_1974</t>
  </si>
  <si>
    <t>OTU_1990</t>
  </si>
  <si>
    <t>OTU_1995</t>
  </si>
  <si>
    <t>OTU_2056</t>
  </si>
  <si>
    <t>OTU_2059</t>
  </si>
  <si>
    <t>OTU_2072</t>
  </si>
  <si>
    <t>OTU_2077</t>
  </si>
  <si>
    <t>OTU_2088</t>
  </si>
  <si>
    <t>OTU_2101</t>
  </si>
  <si>
    <t>OTU_2105</t>
  </si>
  <si>
    <t>OTU_2107</t>
  </si>
  <si>
    <t>OTU_2109</t>
  </si>
  <si>
    <t>OTU_2112</t>
  </si>
  <si>
    <t>OTU_2113</t>
  </si>
  <si>
    <t>OTU_2118</t>
  </si>
  <si>
    <t>OTU_2120</t>
  </si>
  <si>
    <t>OTU_2121</t>
  </si>
  <si>
    <t>OTU_2122</t>
  </si>
  <si>
    <t>OTU_2127</t>
  </si>
  <si>
    <t>OTU_2129</t>
  </si>
  <si>
    <t>OTU_2131</t>
  </si>
  <si>
    <t>OTU_2138</t>
  </si>
  <si>
    <t>OTU_2140</t>
  </si>
  <si>
    <t>OTU_2147</t>
  </si>
  <si>
    <t>OTU_2152</t>
  </si>
  <si>
    <t>OTU_2154</t>
  </si>
  <si>
    <t>OTU_2160</t>
  </si>
  <si>
    <t>OTU_2161</t>
  </si>
  <si>
    <t>OTU_2163</t>
  </si>
  <si>
    <t>OTU_2169</t>
  </si>
  <si>
    <t>OTU_2171</t>
  </si>
  <si>
    <t>OTU_2172</t>
  </si>
  <si>
    <t>OTU_2179</t>
  </si>
  <si>
    <t>OTU_2180</t>
  </si>
  <si>
    <t>OTU_2183</t>
  </si>
  <si>
    <t>OTU_2192</t>
  </si>
  <si>
    <t>OTU_2195</t>
  </si>
  <si>
    <t>OTU_2201</t>
  </si>
  <si>
    <t>OTU_2202</t>
  </si>
  <si>
    <t>OTU_2203</t>
  </si>
  <si>
    <t>OTU_2213</t>
  </si>
  <si>
    <t>OTU_2220</t>
  </si>
  <si>
    <t>OTU_2227</t>
  </si>
  <si>
    <t>OTU_2239</t>
  </si>
  <si>
    <t>OTU_2240</t>
  </si>
  <si>
    <t>OTU_2242</t>
  </si>
  <si>
    <t>OTU_2245</t>
  </si>
  <si>
    <t>OTU_2248</t>
  </si>
  <si>
    <t>OTU_2257</t>
  </si>
  <si>
    <t>OTU_2270</t>
  </si>
  <si>
    <t>OTU_2277</t>
  </si>
  <si>
    <t>OTU_2285</t>
  </si>
  <si>
    <t>OTU_2286</t>
  </si>
  <si>
    <t>OTU_2301</t>
  </si>
  <si>
    <t>OTU_2326</t>
  </si>
  <si>
    <t>OTU_2327</t>
  </si>
  <si>
    <t>OTU_2342</t>
  </si>
  <si>
    <t>OTU_2351</t>
  </si>
  <si>
    <t>OTU_2361</t>
  </si>
  <si>
    <t>OTU_2389</t>
  </si>
  <si>
    <t>OTU_2449</t>
  </si>
  <si>
    <t>OTU_2508</t>
  </si>
  <si>
    <t>OTU_2525</t>
  </si>
  <si>
    <t>OTU_2571</t>
  </si>
  <si>
    <t>OTU_2573</t>
  </si>
  <si>
    <t>OTU_2577</t>
  </si>
  <si>
    <t>OTU_2597</t>
  </si>
  <si>
    <t>OTU_2611</t>
  </si>
  <si>
    <t>OTU_2632</t>
  </si>
  <si>
    <t>OTU_2658</t>
  </si>
  <si>
    <t>OTU_2735</t>
  </si>
  <si>
    <t>OTU_2809</t>
  </si>
  <si>
    <t>OTU_2837</t>
  </si>
  <si>
    <t>OTU_2850</t>
  </si>
  <si>
    <t>OTU_2856</t>
  </si>
  <si>
    <t>OTU_2864</t>
  </si>
  <si>
    <t>OTU_2867</t>
  </si>
  <si>
    <t>OTU_2871</t>
  </si>
  <si>
    <t>OTU_2912</t>
  </si>
  <si>
    <t>OTU_2929</t>
  </si>
  <si>
    <t>OTU_2933</t>
  </si>
  <si>
    <t>OTU_2935</t>
  </si>
  <si>
    <t>OTU_2940</t>
  </si>
  <si>
    <t>OTU_2961</t>
  </si>
  <si>
    <t>OTU_2962</t>
  </si>
  <si>
    <t>OTU_2972</t>
  </si>
  <si>
    <t>OTU_2982</t>
  </si>
  <si>
    <t>OTU_2994</t>
  </si>
  <si>
    <t>OTU_3007</t>
  </si>
  <si>
    <t>OTU_3009</t>
  </si>
  <si>
    <t>OTU_3010</t>
  </si>
  <si>
    <t>OTU_3015</t>
  </si>
  <si>
    <t>OTU_3045</t>
  </si>
  <si>
    <t>OTU_3076</t>
  </si>
  <si>
    <t>OTU_3123</t>
  </si>
  <si>
    <t>OTU_3124</t>
  </si>
  <si>
    <t>OTU_3128</t>
  </si>
  <si>
    <t>OTU_3131</t>
  </si>
  <si>
    <t>OTU_3132</t>
  </si>
  <si>
    <t>OTU_3140</t>
  </si>
  <si>
    <t>OTU_3148</t>
  </si>
  <si>
    <t>OTU_3155</t>
  </si>
  <si>
    <t>OTU_3158</t>
  </si>
  <si>
    <t>OTU_3161</t>
  </si>
  <si>
    <t>OTU_3168</t>
  </si>
  <si>
    <t>OTU_3193</t>
  </si>
  <si>
    <t>OTU_3208</t>
  </si>
  <si>
    <t>OTU_3244</t>
  </si>
  <si>
    <t>OTU_3247</t>
  </si>
  <si>
    <t>OTU_3275</t>
  </si>
  <si>
    <t>OTU_3276</t>
  </si>
  <si>
    <t>OTU_3281</t>
  </si>
  <si>
    <t>OTU_3283</t>
  </si>
  <si>
    <t>OTU_3300</t>
  </si>
  <si>
    <t>OTU_3388</t>
  </si>
  <si>
    <t>OTU_3393</t>
  </si>
  <si>
    <t>OTU_3409</t>
  </si>
  <si>
    <t>OTU_3417</t>
  </si>
  <si>
    <t>OTU_3418</t>
  </si>
  <si>
    <t>OTU_3425</t>
  </si>
  <si>
    <t>OTU_3427</t>
  </si>
  <si>
    <t>OTU_3443</t>
  </si>
  <si>
    <t>OTU_3449</t>
  </si>
  <si>
    <t>OTU_3459</t>
  </si>
  <si>
    <t>OTU_3470</t>
  </si>
  <si>
    <t>Taxon</t>
  </si>
  <si>
    <t>k__Bacteria; p__Firmicutes; c__Clostridia; o__Clostridiales; f__Ruminococcaceae; g__; s__</t>
  </si>
  <si>
    <t>k__Bacteria; p__Cyanobacteria; c__Chloroplast; o__Streptophyta; f__; g__; s__</t>
  </si>
  <si>
    <t>k__Bacteria; p__Proteobacteria; c__Alphaproteobacteria; o__Rickettsiales; f__mitochondria</t>
  </si>
  <si>
    <t>k__Bacteria; p__Verrucomicrobia; c__Verrucomicrobiae; o__Verrucomicrobiales; f__Verrucomicrobiaceae; g__Akkermansia; s__muciniphila</t>
  </si>
  <si>
    <t>k__Bacteria; p__Firmicutes; c__Clostridia; o__Clostridiales; f__; g__; s__</t>
  </si>
  <si>
    <t>k__Bacteria; p__Bacteroidetes; c__Bacteroidia; o__Bacteroidales; f__Bacteroidaceae; g__Bacteroides</t>
  </si>
  <si>
    <t>k__Bacteria; p__Bacteroidetes; c__Bacteroidia; o__Bacteroidales; f__Bacteroidaceae; g__Bacteroides; s__ovatus</t>
  </si>
  <si>
    <t>k__Bacteria; p__Bacteroidetes; c__Bacteroidia; o__Bacteroidales; f__S24-7; g__; s__</t>
  </si>
  <si>
    <t>k__Bacteria; p__Bacteroidetes; c__Bacteroidia; o__Bacteroidales; f__Porphyromonadaceae; g__Parabacteroides; s__</t>
  </si>
  <si>
    <t>k__Bacteria; p__Deferribacteres; c__Deferribacteres; o__Deferribacterales; f__Deferribacteraceae; g__Mucispirillum; s__schaedleri</t>
  </si>
  <si>
    <t>k__Bacteria; p__Proteobacteria; c__Gammaproteobacteria; o__Enterobacteriales; f__Enterobacteriaceae</t>
  </si>
  <si>
    <t>k__Bacteria; p__Firmicutes; c__Clostridia; o__Clostridiales; f__Lachnospiraceae; g__Clostridium; s__piliforme</t>
  </si>
  <si>
    <t>k__Bacteria</t>
  </si>
  <si>
    <t>k__Bacteria; p__Firmicutes; c__Clostridia; o__Clostridiales; f__Dehalobacteriaceae; g__Dehalobacterium; s__</t>
  </si>
  <si>
    <t>k__Bacteria; p__Firmicutes; c__Clostridia; o__Clostridiales; f__Ruminococcaceae; g__Ruminococcus; s__</t>
  </si>
  <si>
    <t>k__Bacteria; p__Firmicutes; c__Clostridia; o__Clostridiales; f__Ruminococcaceae; g__Anaerotruncus; s__</t>
  </si>
  <si>
    <t>k__Bacteria; p__Tenericutes; c__Mollicutes; o__Anaeroplasmatales; f__Anaeroplasmataceae; g__Anaeroplasma; s__</t>
  </si>
  <si>
    <t>k__Bacteria; p__Tenericutes; c__Mollicutes; o__RF39; f__; g__; s__</t>
  </si>
  <si>
    <t>k__Bacteria; p__Firmicutes; c__Clostridia; o__Clostridiales; f__Ruminococcaceae; g__Ruminococcus</t>
  </si>
  <si>
    <t>k__Bacteria; p__Firmicutes; c__Clostridia; o__Clostridiales; f__Ruminococcaceae; g__Oscillospira; s__</t>
  </si>
  <si>
    <t>k__Bacteria; p__Firmicutes; c__Clostridia; o__Clostridiales</t>
  </si>
  <si>
    <t>k__Bacteria; p__Firmicutes; c__Clostridia; o__Clostridiales; f__Lachnospiraceae; g__Coprococcus; s__</t>
  </si>
  <si>
    <t>k__Bacteria; p__Firmicutes; c__Clostridia; o__Clostridiales; f__[Mogibacteriaceae]; g__; s__</t>
  </si>
  <si>
    <t>k__Bacteria; p__Firmicutes; c__Clostridia; o__Clostridiales; f__Lachnospiraceae; g__; s__</t>
  </si>
  <si>
    <t>k__Bacteria; p__Firmicutes; c__Clostridia; o__Clostridiales; f__Lachnospiraceae</t>
  </si>
  <si>
    <t>k__Bacteria; p__Firmicutes; c__Clostridia; o__Clostridiales; f__Lachnospiraceae; g__Moryella; s__</t>
  </si>
  <si>
    <t>k__Bacteria; p__Firmicutes; c__Clostridia; o__Clostridiales; f__Lachnospiraceae; g__[Ruminococcus]; s__gnavus</t>
  </si>
  <si>
    <t>k__Bacteria; p__Firmicutes; c__Clostridia; o__Clostridiales; f__Lachnospiraceae; g__Blautia</t>
  </si>
  <si>
    <t>k__Bacteria; p__Firmicutes; c__Clostridia; o__Clostridiales; f__Lachnospiraceae; g__Dorea; s__</t>
  </si>
  <si>
    <t>k__Bacteria; p__Firmicutes</t>
  </si>
  <si>
    <t>k__Bacteria; p__Firmicutes; c__Clostridia; o__Clostridiales; f__Clostridiaceae; g__Clostridium; s__</t>
  </si>
  <si>
    <t>k__Bacteria; p__Firmicutes; c__Erysipelotrichi; o__Erysipelotrichales; f__Erysipelotrichaceae; g__[Eubacterium]; s__dolichum</t>
  </si>
  <si>
    <t>k__Bacteria; p__Firmicutes; c__Erysipelotrichi; o__Erysipelotrichales; f__Erysipelotrichaceae; g__; s__</t>
  </si>
  <si>
    <t>k__Bacteria; p__Firmicutes; c__Bacilli; o__Turicibacterales; f__Turicibacteraceae; g__Turicibacter; s__</t>
  </si>
  <si>
    <t>k__Bacteria; p__Firmicutes; c__Clostridia; o__Clostridiales; f__Ruminococcaceae</t>
  </si>
  <si>
    <t>k__Bacteria; p__Firmicutes; c__Bacilli; o__Lactobacillales; f__Lactobacillaceae; g__Lactobacillus; s__</t>
  </si>
  <si>
    <t>k__Bacteria; p__Firmicutes; c__Bacilli; o__Lactobacillales; f__Lactobacillaceae; g__Lactobacillus</t>
  </si>
  <si>
    <t>k__Bacteria; p__Firmicutes; c__Bacilli; o__Lactobacillales; f__Enterococcaceae; g__Enterococcus; s__</t>
  </si>
  <si>
    <t>k__Bacteria; p__Firmicutes; c__Erysipelotrichi; o__Erysipelotrichales; f__Erysipelotrichaceae; g__Coprobacillus; s__</t>
  </si>
  <si>
    <t>k__Bacteria; p__Firmicutes; c__Clostridia; o__Clostridiales; f__Lachnospiraceae; g__Anaerostipes; s__</t>
  </si>
  <si>
    <t>k__Bacteria; p__Firmicutes; c__Clostridia; o__Clostridiales; f__Lachnospiraceae; g__Roseburia; s__</t>
  </si>
  <si>
    <t>ZIBR</t>
  </si>
  <si>
    <t>p_time</t>
  </si>
  <si>
    <t>p_group</t>
  </si>
  <si>
    <t>p_group_time</t>
  </si>
  <si>
    <t>Order</t>
  </si>
  <si>
    <t xml:space="preserve"> p__Firmicutes</t>
  </si>
  <si>
    <t xml:space="preserve"> c__Clostridia</t>
  </si>
  <si>
    <t xml:space="preserve"> o__Clostridiales</t>
  </si>
  <si>
    <t xml:space="preserve"> f__Ruminococcaceae</t>
  </si>
  <si>
    <t xml:space="preserve"> g__</t>
  </si>
  <si>
    <t xml:space="preserve"> s__</t>
  </si>
  <si>
    <t xml:space="preserve"> p__Cyanobacteria</t>
  </si>
  <si>
    <t xml:space="preserve"> c__Chloroplast</t>
  </si>
  <si>
    <t xml:space="preserve"> o__Streptophyta</t>
  </si>
  <si>
    <t xml:space="preserve"> f__</t>
  </si>
  <si>
    <t xml:space="preserve"> p__Proteobacteria</t>
  </si>
  <si>
    <t xml:space="preserve"> c__Alphaproteobacteria</t>
  </si>
  <si>
    <t xml:space="preserve"> o__Rickettsiales</t>
  </si>
  <si>
    <t xml:space="preserve"> f__mitochondria</t>
  </si>
  <si>
    <t xml:space="preserve"> p__Verrucomicrobia</t>
  </si>
  <si>
    <t xml:space="preserve"> c__Verrucomicrobiae</t>
  </si>
  <si>
    <t xml:space="preserve"> o__Verrucomicrobiales</t>
  </si>
  <si>
    <t xml:space="preserve"> f__Verrucomicrobiaceae</t>
  </si>
  <si>
    <t xml:space="preserve"> g__Akkermansia</t>
  </si>
  <si>
    <t xml:space="preserve"> s__muciniphila</t>
  </si>
  <si>
    <t xml:space="preserve"> p__Bacteroidetes</t>
  </si>
  <si>
    <t xml:space="preserve"> c__Bacteroidia</t>
  </si>
  <si>
    <t xml:space="preserve"> o__Bacteroidales</t>
  </si>
  <si>
    <t xml:space="preserve"> f__Bacteroidaceae</t>
  </si>
  <si>
    <t xml:space="preserve"> g__Bacteroides</t>
  </si>
  <si>
    <t xml:space="preserve"> s__ovatus</t>
  </si>
  <si>
    <t xml:space="preserve"> f__S24-7</t>
  </si>
  <si>
    <t xml:space="preserve"> f__Porphyromonadaceae</t>
  </si>
  <si>
    <t xml:space="preserve"> g__Parabacteroides</t>
  </si>
  <si>
    <t xml:space="preserve"> p__Deferribacteres</t>
  </si>
  <si>
    <t xml:space="preserve"> c__Deferribacteres</t>
  </si>
  <si>
    <t xml:space="preserve"> o__Deferribacterales</t>
  </si>
  <si>
    <t xml:space="preserve"> f__Deferribacteraceae</t>
  </si>
  <si>
    <t xml:space="preserve"> g__Mucispirillum</t>
  </si>
  <si>
    <t xml:space="preserve"> s__schaedleri</t>
  </si>
  <si>
    <t xml:space="preserve"> c__Gammaproteobacteria</t>
  </si>
  <si>
    <t xml:space="preserve"> o__Enterobacteriales</t>
  </si>
  <si>
    <t xml:space="preserve"> f__Enterobacteriaceae</t>
  </si>
  <si>
    <t xml:space="preserve"> f__Lachnospiraceae</t>
  </si>
  <si>
    <t xml:space="preserve"> g__Clostridium</t>
  </si>
  <si>
    <t xml:space="preserve"> s__piliforme</t>
  </si>
  <si>
    <t xml:space="preserve"> f__Dehalobacteriaceae</t>
  </si>
  <si>
    <t xml:space="preserve"> g__Dehalobacterium</t>
  </si>
  <si>
    <t xml:space="preserve"> g__Ruminococcus</t>
  </si>
  <si>
    <t xml:space="preserve"> g__Anaerotruncus</t>
  </si>
  <si>
    <t xml:space="preserve"> p__Tenericutes</t>
  </si>
  <si>
    <t xml:space="preserve"> c__Mollicutes</t>
  </si>
  <si>
    <t xml:space="preserve"> o__Anaeroplasmatales</t>
  </si>
  <si>
    <t xml:space="preserve"> f__Anaeroplasmataceae</t>
  </si>
  <si>
    <t xml:space="preserve"> g__Anaeroplasma</t>
  </si>
  <si>
    <t xml:space="preserve"> o__RF39</t>
  </si>
  <si>
    <t xml:space="preserve"> g__Oscillospira</t>
  </si>
  <si>
    <t xml:space="preserve"> g__Coprococcus</t>
  </si>
  <si>
    <t xml:space="preserve"> f__[Mogibacteriaceae]</t>
  </si>
  <si>
    <t xml:space="preserve"> g__Moryella</t>
  </si>
  <si>
    <t xml:space="preserve"> g__[Ruminococcus]</t>
  </si>
  <si>
    <t xml:space="preserve"> s__gnavus</t>
  </si>
  <si>
    <t xml:space="preserve"> g__Blautia</t>
  </si>
  <si>
    <t xml:space="preserve"> g__Dorea</t>
  </si>
  <si>
    <t xml:space="preserve"> f__Clostridiaceae</t>
  </si>
  <si>
    <t xml:space="preserve"> c__Erysipelotrichi</t>
  </si>
  <si>
    <t xml:space="preserve"> o__Erysipelotrichales</t>
  </si>
  <si>
    <t xml:space="preserve"> f__Erysipelotrichaceae</t>
  </si>
  <si>
    <t xml:space="preserve"> g__[Eubacterium]</t>
  </si>
  <si>
    <t xml:space="preserve"> s__dolichum</t>
  </si>
  <si>
    <t xml:space="preserve"> c__Bacilli</t>
  </si>
  <si>
    <t xml:space="preserve"> o__Turicibacterales</t>
  </si>
  <si>
    <t xml:space="preserve"> f__Turicibacteraceae</t>
  </si>
  <si>
    <t xml:space="preserve"> g__Turicibacter</t>
  </si>
  <si>
    <t xml:space="preserve"> o__Lactobacillales</t>
  </si>
  <si>
    <t xml:space="preserve"> f__Lactobacillaceae</t>
  </si>
  <si>
    <t xml:space="preserve"> g__Lactobacillus</t>
  </si>
  <si>
    <t xml:space="preserve"> f__Enterococcaceae</t>
  </si>
  <si>
    <t xml:space="preserve"> g__Enterococcus</t>
  </si>
  <si>
    <t xml:space="preserve"> g__Coprobacillus</t>
  </si>
  <si>
    <t xml:space="preserve"> g__Anaerostipes</t>
  </si>
  <si>
    <t xml:space="preserve"> g__Roseburia</t>
  </si>
  <si>
    <t>Family</t>
  </si>
  <si>
    <t>NBMM</t>
  </si>
  <si>
    <t>NBMM(AR)</t>
  </si>
  <si>
    <t>ZIGMM(Count)</t>
  </si>
  <si>
    <t>ZIGMM(Count, AR)</t>
  </si>
  <si>
    <t>ZIGMM(Relative abundance)</t>
  </si>
  <si>
    <t>ZIGMM(Relative abundance, AR)</t>
  </si>
  <si>
    <t>ZINBMM</t>
  </si>
  <si>
    <t>ZINBMM(AR)</t>
  </si>
  <si>
    <t>SplinectomeR</t>
  </si>
  <si>
    <t>ZIGMMA_RA_AR</t>
  </si>
  <si>
    <t>ZIGMMA_RA</t>
  </si>
  <si>
    <t>ZIGMM_count_AR</t>
  </si>
  <si>
    <t>ZIGMM_count</t>
  </si>
  <si>
    <t>ZINBMM_AR</t>
  </si>
  <si>
    <t>NBMM_AR</t>
  </si>
  <si>
    <t>Time</t>
  </si>
  <si>
    <t>Group</t>
  </si>
  <si>
    <t>Time*Group</t>
  </si>
  <si>
    <t>Number of OTUs that produced an error</t>
  </si>
  <si>
    <t>Significant OTUs</t>
  </si>
  <si>
    <t>Significant OTUs % (out of 193)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</si>
</sst>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rgb="FF000000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5">
    <xf numFmtId="0" fontId="0" fillId="0" borderId="0" xfId="0"/>
    <xf numFmtId="0" fontId="3" fillId="2" borderId="0" xfId="0" applyFont="1" applyFill="1"/>
    <xf numFmtId="0" fontId="2" fillId="2" borderId="0" xfId="0" applyFont="1" applyFill="1"/>
    <xf numFmtId="0" fontId="0" fillId="2" borderId="1" xfId="0" applyFill="1" applyBorder="1"/>
    <xf numFmtId="0" fontId="2" fillId="2" borderId="4" xfId="0" applyFont="1" applyFill="1" applyBorder="1"/>
    <xf numFmtId="0" fontId="3" fillId="2" borderId="5" xfId="0" applyFont="1" applyFill="1" applyBorder="1"/>
    <xf numFmtId="0" fontId="2" fillId="2" borderId="0" xfId="0" applyFont="1" applyFill="1" applyBorder="1"/>
    <xf numFmtId="0" fontId="2" fillId="2" borderId="6" xfId="0" applyFont="1" applyFill="1" applyBorder="1"/>
    <xf numFmtId="0" fontId="2" fillId="2" borderId="5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9" fontId="2" fillId="2" borderId="5" xfId="1" applyFont="1" applyFill="1" applyBorder="1"/>
    <xf numFmtId="0" fontId="3" fillId="3" borderId="5" xfId="0" applyFont="1" applyFill="1" applyBorder="1"/>
    <xf numFmtId="0" fontId="2" fillId="3" borderId="0" xfId="0" applyFont="1" applyFill="1"/>
    <xf numFmtId="0" fontId="4" fillId="4" borderId="2" xfId="0" applyFont="1" applyFill="1" applyBorder="1" applyAlignment="1">
      <alignment horizontal="center"/>
    </xf>
    <xf numFmtId="0" fontId="5" fillId="4" borderId="7" xfId="0" applyFont="1" applyFill="1" applyBorder="1"/>
    <xf numFmtId="0" fontId="5" fillId="4" borderId="9" xfId="0" applyFont="1" applyFill="1" applyBorder="1"/>
    <xf numFmtId="0" fontId="0" fillId="2" borderId="2" xfId="0" applyFill="1" applyBorder="1"/>
    <xf numFmtId="0" fontId="5" fillId="4" borderId="10" xfId="0" applyFont="1" applyFill="1" applyBorder="1"/>
    <xf numFmtId="0" fontId="5" fillId="4" borderId="11" xfId="0" applyFont="1" applyFill="1" applyBorder="1"/>
    <xf numFmtId="9" fontId="2" fillId="2" borderId="4" xfId="1" applyFont="1" applyFill="1" applyBorder="1"/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vertical="center"/>
    </xf>
    <xf numFmtId="0" fontId="0" fillId="2" borderId="0" xfId="0" applyFill="1"/>
    <xf numFmtId="0" fontId="0" fillId="2" borderId="8" xfId="0" applyFill="1" applyBorder="1"/>
    <xf numFmtId="0" fontId="0" fillId="2" borderId="12" xfId="0" applyFill="1" applyBorder="1"/>
    <xf numFmtId="0" fontId="0" fillId="2" borderId="17" xfId="0" applyFill="1" applyBorder="1"/>
    <xf numFmtId="0" fontId="0" fillId="2" borderId="18" xfId="0" applyFill="1" applyBorder="1"/>
    <xf numFmtId="0" fontId="0" fillId="2" borderId="3" xfId="0" applyFill="1" applyBorder="1"/>
    <xf numFmtId="0" fontId="0" fillId="2" borderId="25" xfId="0" applyFill="1" applyBorder="1"/>
    <xf numFmtId="0" fontId="0" fillId="2" borderId="17" xfId="0" applyFill="1" applyBorder="1" applyAlignment="1">
      <alignment horizontal="center" vertical="center" wrapText="1"/>
    </xf>
    <xf numFmtId="0" fontId="0" fillId="2" borderId="17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9" fontId="0" fillId="2" borderId="20" xfId="1" applyFont="1" applyFill="1" applyBorder="1" applyAlignment="1">
      <alignment horizontal="center" vertical="center" wrapText="1"/>
    </xf>
    <xf numFmtId="9" fontId="0" fillId="2" borderId="20" xfId="1" applyFont="1" applyFill="1" applyBorder="1" applyAlignment="1">
      <alignment horizontal="center" vertical="center"/>
    </xf>
    <xf numFmtId="9" fontId="0" fillId="2" borderId="21" xfId="1" applyFont="1" applyFill="1" applyBorder="1" applyAlignment="1">
      <alignment horizontal="center" vertical="center"/>
    </xf>
    <xf numFmtId="9" fontId="0" fillId="2" borderId="22" xfId="1" applyFont="1" applyFill="1" applyBorder="1" applyAlignment="1">
      <alignment horizontal="center" vertical="center"/>
    </xf>
    <xf numFmtId="9" fontId="0" fillId="2" borderId="0" xfId="1" applyFont="1" applyFill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9" fontId="0" fillId="2" borderId="27" xfId="1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4" fillId="5" borderId="14" xfId="0" applyFont="1" applyFill="1" applyBorder="1" applyAlignment="1">
      <alignment horizontal="center"/>
    </xf>
    <xf numFmtId="0" fontId="4" fillId="5" borderId="16" xfId="0" applyFont="1" applyFill="1" applyBorder="1" applyAlignment="1">
      <alignment horizontal="center"/>
    </xf>
    <xf numFmtId="0" fontId="4" fillId="5" borderId="26" xfId="0" applyFont="1" applyFill="1" applyBorder="1" applyAlignment="1">
      <alignment horizontal="center"/>
    </xf>
    <xf numFmtId="0" fontId="4" fillId="5" borderId="15" xfId="0" applyFont="1" applyFill="1" applyBorder="1" applyAlignment="1">
      <alignment horizontal="center"/>
    </xf>
    <xf numFmtId="0" fontId="3" fillId="2" borderId="23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3" fillId="2" borderId="24" xfId="0" applyFont="1" applyFill="1" applyBorder="1" applyAlignment="1">
      <alignment horizontal="center"/>
    </xf>
    <xf numFmtId="0" fontId="3" fillId="2" borderId="15" xfId="0" applyFont="1" applyFill="1" applyBorder="1" applyAlignment="1">
      <alignment horizontal="center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externalLink" Target="externalLinks/externalLink9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externalLink" Target="externalLinks/externalLink8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5" Type="http://schemas.openxmlformats.org/officeDocument/2006/relationships/externalLink" Target="externalLinks/externalLink1.xml"/><Relationship Id="rId15" Type="http://schemas.openxmlformats.org/officeDocument/2006/relationships/theme" Target="theme/theme1.xml"/><Relationship Id="rId10" Type="http://schemas.openxmlformats.org/officeDocument/2006/relationships/externalLink" Target="externalLinks/externalLink6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externalLink" Target="externalLinks/externalLink10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kodikara/Library/CloudStorage/OneDrive-TheUniversityofMelbourne/Documents/ALL/PostDoc/Review%20Paper/Revision/Analysis/Results/zibr.csv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kodikara/Library/CloudStorage/OneDrive-TheUniversityofMelbourne/Documents/ALL/PostDoc/Review%20Paper/Revision/Analysis/Results/SplinectomeR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kodikara/Library/CloudStorage/OneDrive-TheUniversityofMelbourne/Documents/ALL/PostDoc/Review%20Paper/Revision/Analysis/Results/nbmm.csv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kodikara/Library/CloudStorage/OneDrive-TheUniversityofMelbourne/Documents/ALL/PostDoc/Review%20Paper/Revision/Analysis/Results/nbmm_AR.csv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kodikara/Library/CloudStorage/OneDrive-TheUniversityofMelbourne/Documents/ALL/PostDoc/Review%20Paper/Revision/Analysis/Results/zinbmm.csv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kodikara/Library/CloudStorage/OneDrive-TheUniversityofMelbourne/Documents/ALL/PostDoc/Review%20Paper/Revision/Analysis/Results/zinbmm_AR.csv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kodikara/Library/CloudStorage/OneDrive-TheUniversityofMelbourne/Documents/ALL/PostDoc/Review%20Paper/Revision/Analysis/Results/zigmmCo.csv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kodikara/Library/CloudStorage/OneDrive-TheUniversityofMelbourne/Documents/ALL/PostDoc/Review%20Paper/Revision/Analysis/Results/zigmmCo_AR.csv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kodikara/Library/CloudStorage/OneDrive-TheUniversityofMelbourne/Documents/ALL/PostDoc/Review%20Paper/Revision/Analysis/Results/ZIGMM.csv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kodikara/Library/CloudStorage/OneDrive-TheUniversityofMelbourne/Documents/ALL/PostDoc/Review%20Paper/Revision/Analysis/Results/ZIGMM_AR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zibr"/>
    </sheetNames>
    <sheetDataSet>
      <sheetData sheetId="0" refreshError="1">
        <row r="1">
          <cell r="B1" t="str">
            <v>OTU</v>
          </cell>
          <cell r="C1" t="str">
            <v>p_time</v>
          </cell>
          <cell r="D1" t="str">
            <v>p_group</v>
          </cell>
          <cell r="E1" t="str">
            <v>p_group_time</v>
          </cell>
          <cell r="F1" t="str">
            <v>p_time</v>
          </cell>
          <cell r="G1" t="str">
            <v>p_group</v>
          </cell>
          <cell r="H1" t="str">
            <v>p_group_time</v>
          </cell>
        </row>
        <row r="2">
          <cell r="B2" t="str">
            <v>OTU_11</v>
          </cell>
          <cell r="C2">
            <v>1</v>
          </cell>
          <cell r="D2">
            <v>1</v>
          </cell>
          <cell r="E2">
            <v>1</v>
          </cell>
          <cell r="F2" t="str">
            <v>ns</v>
          </cell>
          <cell r="G2" t="str">
            <v>ns</v>
          </cell>
          <cell r="H2" t="str">
            <v>ns</v>
          </cell>
        </row>
        <row r="3">
          <cell r="B3" t="str">
            <v>OTU_44</v>
          </cell>
          <cell r="C3">
            <v>0.86055347764671297</v>
          </cell>
          <cell r="D3">
            <v>3.0545592107371101E-2</v>
          </cell>
          <cell r="E3">
            <v>7.7316420958757098E-2</v>
          </cell>
          <cell r="F3" t="str">
            <v>ns</v>
          </cell>
          <cell r="G3" t="str">
            <v>s</v>
          </cell>
          <cell r="H3" t="str">
            <v>ns</v>
          </cell>
        </row>
        <row r="4">
          <cell r="B4" t="str">
            <v>OTU_100</v>
          </cell>
          <cell r="C4">
            <v>0.79485565829693805</v>
          </cell>
          <cell r="D4">
            <v>7.0912637511148001E-3</v>
          </cell>
          <cell r="E4">
            <v>2.5442607884582399E-2</v>
          </cell>
          <cell r="F4" t="str">
            <v>ns</v>
          </cell>
          <cell r="G4" t="str">
            <v>s</v>
          </cell>
          <cell r="H4" t="str">
            <v>s</v>
          </cell>
        </row>
        <row r="5">
          <cell r="B5" t="str">
            <v>OTU_208</v>
          </cell>
          <cell r="C5">
            <v>0.971014029762579</v>
          </cell>
          <cell r="D5">
            <v>1.11212359964152E-2</v>
          </cell>
          <cell r="E5">
            <v>0.39739674240536899</v>
          </cell>
          <cell r="F5" t="str">
            <v>ns</v>
          </cell>
          <cell r="G5" t="str">
            <v>s</v>
          </cell>
          <cell r="H5" t="str">
            <v>ns</v>
          </cell>
        </row>
        <row r="6">
          <cell r="B6" t="str">
            <v>OTU_239</v>
          </cell>
          <cell r="C6">
            <v>1.5096014497857401E-3</v>
          </cell>
          <cell r="D6">
            <v>0.99998793122754404</v>
          </cell>
          <cell r="E6">
            <v>0.99998793122754404</v>
          </cell>
          <cell r="F6" t="str">
            <v>s</v>
          </cell>
          <cell r="G6" t="str">
            <v>ns</v>
          </cell>
          <cell r="H6" t="str">
            <v>ns</v>
          </cell>
        </row>
        <row r="7">
          <cell r="B7" t="str">
            <v>OTU_245</v>
          </cell>
          <cell r="C7">
            <v>0.83281958617384999</v>
          </cell>
          <cell r="D7">
            <v>0.99999172770675604</v>
          </cell>
          <cell r="E7">
            <v>0.99999172770675604</v>
          </cell>
          <cell r="F7" t="str">
            <v>ns</v>
          </cell>
          <cell r="G7" t="str">
            <v>ns</v>
          </cell>
          <cell r="H7" t="str">
            <v>ns</v>
          </cell>
        </row>
        <row r="8">
          <cell r="B8" t="str">
            <v>OTU_268</v>
          </cell>
          <cell r="C8">
            <v>0.76994089757233597</v>
          </cell>
          <cell r="D8">
            <v>1</v>
          </cell>
          <cell r="E8">
            <v>1</v>
          </cell>
          <cell r="F8" t="str">
            <v>ns</v>
          </cell>
          <cell r="G8" t="str">
            <v>ns</v>
          </cell>
          <cell r="H8" t="str">
            <v>ns</v>
          </cell>
        </row>
        <row r="9">
          <cell r="B9" t="str">
            <v>OTU_451</v>
          </cell>
          <cell r="C9">
            <v>0.97905065513557799</v>
          </cell>
          <cell r="D9">
            <v>9.2271695426504596E-2</v>
          </cell>
          <cell r="E9">
            <v>1.8044278237705501E-5</v>
          </cell>
          <cell r="F9" t="str">
            <v>ns</v>
          </cell>
          <cell r="G9" t="str">
            <v>ns</v>
          </cell>
          <cell r="H9" t="str">
            <v>s</v>
          </cell>
        </row>
        <row r="10">
          <cell r="B10" t="str">
            <v>OTU_483</v>
          </cell>
          <cell r="C10">
            <v>0.80878312873951697</v>
          </cell>
          <cell r="D10">
            <v>1.8132080472632601E-6</v>
          </cell>
          <cell r="E10">
            <v>3.1031119895885699E-9</v>
          </cell>
          <cell r="F10" t="str">
            <v>ns</v>
          </cell>
          <cell r="G10" t="str">
            <v>s</v>
          </cell>
          <cell r="H10" t="str">
            <v>s</v>
          </cell>
        </row>
        <row r="11">
          <cell r="B11" t="str">
            <v>OTU_880</v>
          </cell>
          <cell r="C11">
            <v>7.72687171368847E-3</v>
          </cell>
          <cell r="D11">
            <v>1</v>
          </cell>
          <cell r="E11">
            <v>1</v>
          </cell>
          <cell r="F11" t="str">
            <v>s</v>
          </cell>
          <cell r="G11" t="str">
            <v>ns</v>
          </cell>
          <cell r="H11" t="str">
            <v>ns</v>
          </cell>
        </row>
        <row r="12">
          <cell r="B12" t="str">
            <v>OTU_924</v>
          </cell>
          <cell r="C12">
            <v>4.98348461213576E-2</v>
          </cell>
          <cell r="D12">
            <v>0.99999698918533997</v>
          </cell>
          <cell r="E12">
            <v>0.99999698918533997</v>
          </cell>
          <cell r="F12" t="str">
            <v>s</v>
          </cell>
          <cell r="G12" t="str">
            <v>ns</v>
          </cell>
          <cell r="H12" t="str">
            <v>ns</v>
          </cell>
        </row>
        <row r="13">
          <cell r="B13" t="str">
            <v>OTU_966</v>
          </cell>
          <cell r="C13">
            <v>8.9842875516179602E-2</v>
          </cell>
          <cell r="D13">
            <v>0</v>
          </cell>
          <cell r="E13">
            <v>0.104939195564975</v>
          </cell>
          <cell r="F13" t="str">
            <v>ns</v>
          </cell>
          <cell r="G13" t="str">
            <v>s</v>
          </cell>
          <cell r="H13" t="str">
            <v>ns</v>
          </cell>
        </row>
        <row r="14">
          <cell r="B14" t="str">
            <v>OTU_1040</v>
          </cell>
          <cell r="C14">
            <v>4.3702723920029302E-2</v>
          </cell>
          <cell r="D14">
            <v>1</v>
          </cell>
          <cell r="E14">
            <v>1</v>
          </cell>
          <cell r="F14" t="str">
            <v>s</v>
          </cell>
          <cell r="G14" t="str">
            <v>ns</v>
          </cell>
          <cell r="H14" t="str">
            <v>ns</v>
          </cell>
        </row>
        <row r="15">
          <cell r="B15" t="str">
            <v>OTU_1089</v>
          </cell>
          <cell r="C15">
            <v>0.30304280181888199</v>
          </cell>
          <cell r="D15">
            <v>7.7141456789053798E-7</v>
          </cell>
          <cell r="E15">
            <v>9.2233327052700501E-2</v>
          </cell>
          <cell r="F15" t="str">
            <v>ns</v>
          </cell>
          <cell r="G15" t="str">
            <v>s</v>
          </cell>
          <cell r="H15" t="str">
            <v>ns</v>
          </cell>
        </row>
        <row r="16">
          <cell r="B16" t="str">
            <v>OTU_1153</v>
          </cell>
          <cell r="C16">
            <v>0.80025896848599698</v>
          </cell>
          <cell r="D16">
            <v>1</v>
          </cell>
          <cell r="E16">
            <v>1</v>
          </cell>
          <cell r="F16" t="str">
            <v>ns</v>
          </cell>
          <cell r="G16" t="str">
            <v>ns</v>
          </cell>
          <cell r="H16" t="str">
            <v>ns</v>
          </cell>
        </row>
        <row r="17">
          <cell r="B17" t="str">
            <v>OTU_1176</v>
          </cell>
          <cell r="C17">
            <v>0.95478920228729203</v>
          </cell>
          <cell r="D17">
            <v>0.117845969144806</v>
          </cell>
          <cell r="E17">
            <v>0.74735930897297598</v>
          </cell>
          <cell r="F17" t="str">
            <v>ns</v>
          </cell>
          <cell r="G17" t="str">
            <v>ns</v>
          </cell>
          <cell r="H17" t="str">
            <v>ns</v>
          </cell>
        </row>
        <row r="18">
          <cell r="B18" t="str">
            <v>OTU_1206</v>
          </cell>
          <cell r="C18">
            <v>0.99586198508147705</v>
          </cell>
          <cell r="D18">
            <v>0.41140775000302998</v>
          </cell>
          <cell r="E18">
            <v>0.88350377464793795</v>
          </cell>
          <cell r="F18" t="str">
            <v>ns</v>
          </cell>
          <cell r="G18" t="str">
            <v>ns</v>
          </cell>
          <cell r="H18" t="str">
            <v>ns</v>
          </cell>
        </row>
        <row r="19">
          <cell r="B19" t="str">
            <v>OTU_1309</v>
          </cell>
          <cell r="C19">
            <v>0.145728471424107</v>
          </cell>
          <cell r="D19">
            <v>1</v>
          </cell>
          <cell r="E19">
            <v>1</v>
          </cell>
          <cell r="F19" t="str">
            <v>ns</v>
          </cell>
          <cell r="G19" t="str">
            <v>ns</v>
          </cell>
          <cell r="H19" t="str">
            <v>ns</v>
          </cell>
        </row>
        <row r="20">
          <cell r="B20" t="str">
            <v>OTU_1390</v>
          </cell>
          <cell r="C20">
            <v>0.88640023318040795</v>
          </cell>
          <cell r="D20">
            <v>0.70024291582860099</v>
          </cell>
          <cell r="E20">
            <v>0.2139378129342</v>
          </cell>
          <cell r="F20" t="str">
            <v>ns</v>
          </cell>
          <cell r="G20" t="str">
            <v>ns</v>
          </cell>
          <cell r="H20" t="str">
            <v>ns</v>
          </cell>
        </row>
        <row r="21">
          <cell r="B21" t="str">
            <v>OTU_1393</v>
          </cell>
          <cell r="C21">
            <v>0.40634282503243901</v>
          </cell>
          <cell r="D21">
            <v>8.0258368572103597E-2</v>
          </cell>
          <cell r="E21">
            <v>0.590094386778793</v>
          </cell>
          <cell r="F21" t="str">
            <v>ns</v>
          </cell>
          <cell r="G21" t="str">
            <v>ns</v>
          </cell>
          <cell r="H21" t="str">
            <v>ns</v>
          </cell>
        </row>
        <row r="22">
          <cell r="B22" t="str">
            <v>OTU_1398</v>
          </cell>
          <cell r="C22">
            <v>0.779503692264783</v>
          </cell>
          <cell r="D22">
            <v>0.95897775005910502</v>
          </cell>
          <cell r="E22">
            <v>0.77367154583786601</v>
          </cell>
          <cell r="F22" t="str">
            <v>ns</v>
          </cell>
          <cell r="G22" t="str">
            <v>ns</v>
          </cell>
          <cell r="H22" t="str">
            <v>ns</v>
          </cell>
        </row>
        <row r="23">
          <cell r="B23" t="str">
            <v>OTU_1399</v>
          </cell>
          <cell r="C23">
            <v>0.95924307653082896</v>
          </cell>
          <cell r="D23">
            <v>0.80891922648751302</v>
          </cell>
          <cell r="E23">
            <v>0.423836773841683</v>
          </cell>
          <cell r="F23" t="str">
            <v>ns</v>
          </cell>
          <cell r="G23" t="str">
            <v>ns</v>
          </cell>
          <cell r="H23" t="str">
            <v>ns</v>
          </cell>
        </row>
        <row r="24">
          <cell r="B24" t="str">
            <v>OTU_1427</v>
          </cell>
          <cell r="C24">
            <v>0.59465448152513201</v>
          </cell>
          <cell r="D24">
            <v>0.99999400849407705</v>
          </cell>
          <cell r="E24">
            <v>1</v>
          </cell>
          <cell r="F24" t="str">
            <v>ns</v>
          </cell>
          <cell r="G24" t="str">
            <v>ns</v>
          </cell>
          <cell r="H24" t="str">
            <v>ns</v>
          </cell>
        </row>
        <row r="25">
          <cell r="B25" t="str">
            <v>OTU_1452</v>
          </cell>
          <cell r="C25">
            <v>1</v>
          </cell>
          <cell r="D25">
            <v>0.77462953037583204</v>
          </cell>
          <cell r="E25">
            <v>0.71666051495598104</v>
          </cell>
          <cell r="F25" t="str">
            <v>ns</v>
          </cell>
          <cell r="G25" t="str">
            <v>ns</v>
          </cell>
          <cell r="H25" t="str">
            <v>ns</v>
          </cell>
        </row>
        <row r="26">
          <cell r="B26" t="str">
            <v>OTU_1475</v>
          </cell>
          <cell r="C26">
            <v>3.7118539872538198E-4</v>
          </cell>
          <cell r="D26">
            <v>1</v>
          </cell>
          <cell r="E26">
            <v>1</v>
          </cell>
          <cell r="F26" t="str">
            <v>s</v>
          </cell>
          <cell r="G26" t="str">
            <v>ns</v>
          </cell>
          <cell r="H26" t="str">
            <v>ns</v>
          </cell>
        </row>
        <row r="27">
          <cell r="B27" t="str">
            <v>OTU_1483</v>
          </cell>
          <cell r="C27">
            <v>0.31304645440391898</v>
          </cell>
          <cell r="D27">
            <v>0.99999720419400095</v>
          </cell>
          <cell r="E27">
            <v>0.99999720419400095</v>
          </cell>
          <cell r="F27" t="str">
            <v>ns</v>
          </cell>
          <cell r="G27" t="str">
            <v>ns</v>
          </cell>
          <cell r="H27" t="str">
            <v>ns</v>
          </cell>
        </row>
        <row r="28">
          <cell r="B28" t="str">
            <v>OTU_1505</v>
          </cell>
          <cell r="C28">
            <v>0.83353207822594999</v>
          </cell>
          <cell r="D28">
            <v>1</v>
          </cell>
          <cell r="E28">
            <v>1</v>
          </cell>
          <cell r="F28" t="str">
            <v>ns</v>
          </cell>
          <cell r="G28" t="str">
            <v>ns</v>
          </cell>
          <cell r="H28" t="str">
            <v>ns</v>
          </cell>
        </row>
        <row r="29">
          <cell r="B29" t="str">
            <v>OTU_1512</v>
          </cell>
          <cell r="C29">
            <v>0.96392884360648001</v>
          </cell>
          <cell r="D29">
            <v>0.99999380654353098</v>
          </cell>
          <cell r="E29">
            <v>0.99999380654353098</v>
          </cell>
          <cell r="F29" t="str">
            <v>ns</v>
          </cell>
          <cell r="G29" t="str">
            <v>ns</v>
          </cell>
          <cell r="H29" t="str">
            <v>ns</v>
          </cell>
        </row>
        <row r="30">
          <cell r="B30" t="str">
            <v>OTU_1516</v>
          </cell>
          <cell r="C30">
            <v>0.38835342342068702</v>
          </cell>
          <cell r="D30">
            <v>1</v>
          </cell>
          <cell r="E30">
            <v>1</v>
          </cell>
          <cell r="F30" t="str">
            <v>ns</v>
          </cell>
          <cell r="G30" t="str">
            <v>ns</v>
          </cell>
          <cell r="H30" t="str">
            <v>ns</v>
          </cell>
        </row>
        <row r="31">
          <cell r="B31" t="str">
            <v>OTU_1518</v>
          </cell>
          <cell r="C31">
            <v>0.51983783564872699</v>
          </cell>
          <cell r="D31">
            <v>1</v>
          </cell>
          <cell r="E31">
            <v>1</v>
          </cell>
          <cell r="F31" t="str">
            <v>ns</v>
          </cell>
          <cell r="G31" t="str">
            <v>ns</v>
          </cell>
          <cell r="H31" t="str">
            <v>ns</v>
          </cell>
        </row>
        <row r="32">
          <cell r="B32" t="str">
            <v>OTU_1519</v>
          </cell>
          <cell r="C32">
            <v>0.44166807318030898</v>
          </cell>
          <cell r="D32">
            <v>0.999955421479513</v>
          </cell>
          <cell r="E32">
            <v>0.999955421479513</v>
          </cell>
          <cell r="F32" t="str">
            <v>ns</v>
          </cell>
          <cell r="G32" t="str">
            <v>ns</v>
          </cell>
          <cell r="H32" t="str">
            <v>ns</v>
          </cell>
        </row>
        <row r="33">
          <cell r="B33" t="str">
            <v>OTU_1523</v>
          </cell>
          <cell r="C33">
            <v>3.2640318140004503E-2</v>
          </cell>
          <cell r="D33">
            <v>1</v>
          </cell>
          <cell r="E33">
            <v>1</v>
          </cell>
          <cell r="F33" t="str">
            <v>s</v>
          </cell>
          <cell r="G33" t="str">
            <v>ns</v>
          </cell>
          <cell r="H33" t="str">
            <v>ns</v>
          </cell>
        </row>
        <row r="34">
          <cell r="B34" t="str">
            <v>OTU_1527</v>
          </cell>
          <cell r="C34">
            <v>1.81936827960026E-2</v>
          </cell>
          <cell r="D34">
            <v>1</v>
          </cell>
          <cell r="E34">
            <v>1</v>
          </cell>
          <cell r="F34" t="str">
            <v>s</v>
          </cell>
          <cell r="G34" t="str">
            <v>ns</v>
          </cell>
          <cell r="H34" t="str">
            <v>ns</v>
          </cell>
        </row>
        <row r="35">
          <cell r="B35" t="str">
            <v>OTU_1529</v>
          </cell>
          <cell r="C35">
            <v>0.66297140065072901</v>
          </cell>
          <cell r="D35">
            <v>1</v>
          </cell>
          <cell r="E35">
            <v>1</v>
          </cell>
          <cell r="F35" t="str">
            <v>ns</v>
          </cell>
          <cell r="G35" t="str">
            <v>ns</v>
          </cell>
          <cell r="H35" t="str">
            <v>ns</v>
          </cell>
        </row>
        <row r="36">
          <cell r="B36" t="str">
            <v>OTU_1530</v>
          </cell>
          <cell r="C36">
            <v>1.0836966632864899E-2</v>
          </cell>
          <cell r="D36">
            <v>1</v>
          </cell>
          <cell r="E36">
            <v>1</v>
          </cell>
          <cell r="F36" t="str">
            <v>s</v>
          </cell>
          <cell r="G36" t="str">
            <v>ns</v>
          </cell>
          <cell r="H36" t="str">
            <v>ns</v>
          </cell>
        </row>
        <row r="37">
          <cell r="B37" t="str">
            <v>OTU_1548</v>
          </cell>
          <cell r="C37">
            <v>0.37471549090915601</v>
          </cell>
          <cell r="D37">
            <v>0.14498688112326799</v>
          </cell>
          <cell r="E37">
            <v>0.66969761865876398</v>
          </cell>
          <cell r="F37" t="str">
            <v>ns</v>
          </cell>
          <cell r="G37" t="str">
            <v>ns</v>
          </cell>
          <cell r="H37" t="str">
            <v>ns</v>
          </cell>
        </row>
        <row r="38">
          <cell r="B38" t="str">
            <v>OTU_1558</v>
          </cell>
          <cell r="C38">
            <v>0.45804247952038601</v>
          </cell>
          <cell r="D38">
            <v>0.99999193368829098</v>
          </cell>
          <cell r="E38">
            <v>1</v>
          </cell>
          <cell r="F38" t="str">
            <v>ns</v>
          </cell>
          <cell r="G38" t="str">
            <v>ns</v>
          </cell>
          <cell r="H38" t="str">
            <v>ns</v>
          </cell>
        </row>
        <row r="39">
          <cell r="B39" t="str">
            <v>OTU_1570</v>
          </cell>
          <cell r="C39">
            <v>0.47682427941587502</v>
          </cell>
          <cell r="D39">
            <v>9.2706968245370697E-5</v>
          </cell>
          <cell r="E39">
            <v>3.3962197935510902E-4</v>
          </cell>
          <cell r="F39" t="str">
            <v>ns</v>
          </cell>
          <cell r="G39" t="str">
            <v>s</v>
          </cell>
          <cell r="H39" t="str">
            <v>s</v>
          </cell>
        </row>
        <row r="40">
          <cell r="B40" t="str">
            <v>OTU_1622</v>
          </cell>
          <cell r="C40">
            <v>9.3415655993912498E-3</v>
          </cell>
          <cell r="D40">
            <v>0.89567118969402604</v>
          </cell>
          <cell r="E40">
            <v>0.61714124757941802</v>
          </cell>
          <cell r="F40" t="str">
            <v>s</v>
          </cell>
          <cell r="G40" t="str">
            <v>ns</v>
          </cell>
          <cell r="H40" t="str">
            <v>ns</v>
          </cell>
        </row>
        <row r="41">
          <cell r="B41" t="str">
            <v>OTU_1626</v>
          </cell>
          <cell r="C41">
            <v>0.239798433256983</v>
          </cell>
          <cell r="D41">
            <v>1</v>
          </cell>
          <cell r="E41">
            <v>1</v>
          </cell>
          <cell r="F41" t="str">
            <v>ns</v>
          </cell>
          <cell r="G41" t="str">
            <v>ns</v>
          </cell>
          <cell r="H41" t="str">
            <v>ns</v>
          </cell>
        </row>
        <row r="42">
          <cell r="B42" t="str">
            <v>OTU_1632</v>
          </cell>
          <cell r="C42">
            <v>0.29497905190439999</v>
          </cell>
          <cell r="D42">
            <v>1</v>
          </cell>
          <cell r="E42">
            <v>1</v>
          </cell>
          <cell r="F42" t="str">
            <v>ns</v>
          </cell>
          <cell r="G42" t="str">
            <v>ns</v>
          </cell>
          <cell r="H42" t="str">
            <v>ns</v>
          </cell>
        </row>
        <row r="43">
          <cell r="B43" t="str">
            <v>OTU_1678</v>
          </cell>
          <cell r="C43">
            <v>2.69535041935937E-2</v>
          </cell>
          <cell r="D43">
            <v>0.358222598095358</v>
          </cell>
          <cell r="E43">
            <v>0.69073465349262397</v>
          </cell>
          <cell r="F43" t="str">
            <v>s</v>
          </cell>
          <cell r="G43" t="str">
            <v>ns</v>
          </cell>
          <cell r="H43" t="str">
            <v>ns</v>
          </cell>
        </row>
        <row r="44">
          <cell r="B44" t="str">
            <v>OTU_1684</v>
          </cell>
          <cell r="C44">
            <v>0.92348576168887897</v>
          </cell>
          <cell r="D44">
            <v>0.70891182840767297</v>
          </cell>
          <cell r="E44">
            <v>0.84314802467210903</v>
          </cell>
          <cell r="F44" t="str">
            <v>ns</v>
          </cell>
          <cell r="G44" t="str">
            <v>ns</v>
          </cell>
          <cell r="H44" t="str">
            <v>ns</v>
          </cell>
        </row>
        <row r="45">
          <cell r="B45" t="str">
            <v>OTU_1702</v>
          </cell>
          <cell r="C45">
            <v>0.17301397216520301</v>
          </cell>
          <cell r="D45">
            <v>1</v>
          </cell>
          <cell r="E45">
            <v>1</v>
          </cell>
          <cell r="F45" t="str">
            <v>ns</v>
          </cell>
          <cell r="G45" t="str">
            <v>ns</v>
          </cell>
          <cell r="H45" t="str">
            <v>ns</v>
          </cell>
        </row>
        <row r="46">
          <cell r="B46" t="str">
            <v>OTU_1705</v>
          </cell>
          <cell r="C46">
            <v>0.70543728896795999</v>
          </cell>
          <cell r="D46">
            <v>1</v>
          </cell>
          <cell r="E46">
            <v>1</v>
          </cell>
          <cell r="F46" t="str">
            <v>ns</v>
          </cell>
          <cell r="G46" t="str">
            <v>ns</v>
          </cell>
          <cell r="H46" t="str">
            <v>ns</v>
          </cell>
        </row>
        <row r="47">
          <cell r="B47" t="str">
            <v>OTU_1707</v>
          </cell>
          <cell r="C47">
            <v>0.92015497436979399</v>
          </cell>
          <cell r="D47">
            <v>1</v>
          </cell>
          <cell r="E47">
            <v>1</v>
          </cell>
          <cell r="F47" t="str">
            <v>ns</v>
          </cell>
          <cell r="G47" t="str">
            <v>ns</v>
          </cell>
          <cell r="H47" t="str">
            <v>ns</v>
          </cell>
        </row>
        <row r="48">
          <cell r="B48" t="str">
            <v>OTU_1744</v>
          </cell>
          <cell r="C48">
            <v>0.31688230954303398</v>
          </cell>
          <cell r="D48">
            <v>1</v>
          </cell>
          <cell r="E48">
            <v>1</v>
          </cell>
          <cell r="F48" t="str">
            <v>ns</v>
          </cell>
          <cell r="G48" t="str">
            <v>ns</v>
          </cell>
          <cell r="H48" t="str">
            <v>ns</v>
          </cell>
        </row>
        <row r="49">
          <cell r="B49" t="str">
            <v>OTU_1747</v>
          </cell>
          <cell r="C49">
            <v>0.34891553031837902</v>
          </cell>
          <cell r="D49">
            <v>0.429084787515568</v>
          </cell>
          <cell r="E49">
            <v>0.57239762376776604</v>
          </cell>
          <cell r="F49" t="str">
            <v>ns</v>
          </cell>
          <cell r="G49" t="str">
            <v>ns</v>
          </cell>
          <cell r="H49" t="str">
            <v>ns</v>
          </cell>
        </row>
        <row r="50">
          <cell r="B50" t="str">
            <v>OTU_1753</v>
          </cell>
          <cell r="C50">
            <v>0.27340911277107899</v>
          </cell>
          <cell r="D50">
            <v>1</v>
          </cell>
          <cell r="E50">
            <v>1</v>
          </cell>
          <cell r="F50" t="str">
            <v>ns</v>
          </cell>
          <cell r="G50" t="str">
            <v>ns</v>
          </cell>
          <cell r="H50" t="str">
            <v>ns</v>
          </cell>
        </row>
        <row r="51">
          <cell r="B51" t="str">
            <v>OTU_1760</v>
          </cell>
          <cell r="C51">
            <v>0.84233085267587704</v>
          </cell>
          <cell r="D51">
            <v>1</v>
          </cell>
          <cell r="E51">
            <v>1</v>
          </cell>
          <cell r="F51" t="str">
            <v>ns</v>
          </cell>
          <cell r="G51" t="str">
            <v>ns</v>
          </cell>
          <cell r="H51" t="str">
            <v>ns</v>
          </cell>
        </row>
        <row r="52">
          <cell r="B52" t="str">
            <v>OTU_1782</v>
          </cell>
          <cell r="C52">
            <v>0.23835621654016101</v>
          </cell>
          <cell r="D52">
            <v>0.36181296908633298</v>
          </cell>
          <cell r="E52">
            <v>1</v>
          </cell>
          <cell r="F52" t="str">
            <v>ns</v>
          </cell>
          <cell r="G52" t="str">
            <v>ns</v>
          </cell>
          <cell r="H52" t="str">
            <v>ns</v>
          </cell>
        </row>
        <row r="53">
          <cell r="B53" t="str">
            <v>OTU_1797</v>
          </cell>
          <cell r="C53">
            <v>0.76953313106936205</v>
          </cell>
          <cell r="D53">
            <v>9.2181593587336699E-2</v>
          </cell>
          <cell r="E53">
            <v>0.26019357555338202</v>
          </cell>
          <cell r="F53" t="str">
            <v>ns</v>
          </cell>
          <cell r="G53" t="str">
            <v>ns</v>
          </cell>
          <cell r="H53" t="str">
            <v>ns</v>
          </cell>
        </row>
        <row r="54">
          <cell r="B54" t="str">
            <v>OTU_1807</v>
          </cell>
          <cell r="C54">
            <v>0.52619365352093195</v>
          </cell>
          <cell r="D54">
            <v>1</v>
          </cell>
          <cell r="E54">
            <v>0.99995976950915899</v>
          </cell>
          <cell r="F54" t="str">
            <v>ns</v>
          </cell>
          <cell r="G54" t="str">
            <v>ns</v>
          </cell>
          <cell r="H54" t="str">
            <v>ns</v>
          </cell>
        </row>
        <row r="55">
          <cell r="B55" t="str">
            <v>OTU_1824</v>
          </cell>
          <cell r="C55">
            <v>4.6980863499004301E-2</v>
          </cell>
          <cell r="D55">
            <v>0.85984321939420905</v>
          </cell>
          <cell r="E55">
            <v>0.98663126421801794</v>
          </cell>
          <cell r="F55" t="str">
            <v>s</v>
          </cell>
          <cell r="G55" t="str">
            <v>ns</v>
          </cell>
          <cell r="H55" t="str">
            <v>ns</v>
          </cell>
        </row>
        <row r="56">
          <cell r="B56" t="str">
            <v>OTU_1841</v>
          </cell>
          <cell r="C56">
            <v>2.9178845040544999E-4</v>
          </cell>
          <cell r="D56">
            <v>1</v>
          </cell>
          <cell r="E56">
            <v>1</v>
          </cell>
          <cell r="F56" t="str">
            <v>s</v>
          </cell>
          <cell r="G56" t="str">
            <v>ns</v>
          </cell>
          <cell r="H56" t="str">
            <v>ns</v>
          </cell>
        </row>
        <row r="57">
          <cell r="B57" t="str">
            <v>OTU_1856</v>
          </cell>
          <cell r="C57">
            <v>0.12229184497220399</v>
          </cell>
          <cell r="D57">
            <v>0.541148114820862</v>
          </cell>
          <cell r="E57">
            <v>0.80706590048006299</v>
          </cell>
          <cell r="F57" t="str">
            <v>ns</v>
          </cell>
          <cell r="G57" t="str">
            <v>ns</v>
          </cell>
          <cell r="H57" t="str">
            <v>ns</v>
          </cell>
        </row>
        <row r="58">
          <cell r="B58" t="str">
            <v>OTU_1872</v>
          </cell>
          <cell r="C58">
            <v>0.80986714718006003</v>
          </cell>
          <cell r="D58">
            <v>1</v>
          </cell>
          <cell r="E58">
            <v>1</v>
          </cell>
          <cell r="F58" t="str">
            <v>ns</v>
          </cell>
          <cell r="G58" t="str">
            <v>ns</v>
          </cell>
          <cell r="H58" t="str">
            <v>ns</v>
          </cell>
        </row>
        <row r="59">
          <cell r="B59" t="str">
            <v>OTU_1875</v>
          </cell>
          <cell r="C59">
            <v>0.83080426649713202</v>
          </cell>
          <cell r="D59">
            <v>0.17446638435859599</v>
          </cell>
          <cell r="E59">
            <v>0.26221542641571599</v>
          </cell>
          <cell r="F59" t="str">
            <v>ns</v>
          </cell>
          <cell r="G59" t="str">
            <v>ns</v>
          </cell>
          <cell r="H59" t="str">
            <v>ns</v>
          </cell>
        </row>
        <row r="60">
          <cell r="B60" t="str">
            <v>OTU_1892</v>
          </cell>
          <cell r="C60">
            <v>2.7060689728458098E-2</v>
          </cell>
          <cell r="D60">
            <v>4.3337038573352603E-2</v>
          </cell>
          <cell r="E60">
            <v>0.34118650989078497</v>
          </cell>
          <cell r="F60" t="str">
            <v>s</v>
          </cell>
          <cell r="G60" t="str">
            <v>s</v>
          </cell>
          <cell r="H60" t="str">
            <v>ns</v>
          </cell>
        </row>
        <row r="61">
          <cell r="B61" t="str">
            <v>OTU_1932</v>
          </cell>
          <cell r="C61">
            <v>0.30799203628909499</v>
          </cell>
          <cell r="D61">
            <v>1</v>
          </cell>
          <cell r="E61">
            <v>1</v>
          </cell>
          <cell r="F61" t="str">
            <v>ns</v>
          </cell>
          <cell r="G61" t="str">
            <v>ns</v>
          </cell>
          <cell r="H61" t="str">
            <v>ns</v>
          </cell>
        </row>
        <row r="62">
          <cell r="B62" t="str">
            <v>OTU_1938</v>
          </cell>
          <cell r="C62">
            <v>6.6243651463689601E-2</v>
          </cell>
          <cell r="D62">
            <v>1</v>
          </cell>
          <cell r="E62">
            <v>1</v>
          </cell>
          <cell r="F62" t="str">
            <v>ns</v>
          </cell>
          <cell r="G62" t="str">
            <v>ns</v>
          </cell>
          <cell r="H62" t="str">
            <v>ns</v>
          </cell>
        </row>
        <row r="63">
          <cell r="B63" t="str">
            <v>OTU_1939</v>
          </cell>
          <cell r="C63">
            <v>2.3563611231088299E-2</v>
          </cell>
          <cell r="D63">
            <v>0.40590777437605702</v>
          </cell>
          <cell r="E63">
            <v>0.69673236569651498</v>
          </cell>
          <cell r="F63" t="str">
            <v>s</v>
          </cell>
          <cell r="G63" t="str">
            <v>ns</v>
          </cell>
          <cell r="H63" t="str">
            <v>ns</v>
          </cell>
        </row>
        <row r="64">
          <cell r="B64" t="str">
            <v>OTU_1945</v>
          </cell>
          <cell r="C64">
            <v>0.85836913401428705</v>
          </cell>
          <cell r="D64">
            <v>1</v>
          </cell>
          <cell r="E64">
            <v>1</v>
          </cell>
          <cell r="F64" t="str">
            <v>ns</v>
          </cell>
          <cell r="G64" t="str">
            <v>ns</v>
          </cell>
          <cell r="H64" t="str">
            <v>ns</v>
          </cell>
        </row>
        <row r="65">
          <cell r="B65" t="str">
            <v>OTU_1946</v>
          </cell>
          <cell r="C65">
            <v>5.4775377799104803E-2</v>
          </cell>
          <cell r="D65">
            <v>2.6817852413679601E-2</v>
          </cell>
          <cell r="E65">
            <v>0.14208124871016101</v>
          </cell>
          <cell r="F65" t="str">
            <v>ns</v>
          </cell>
          <cell r="G65" t="str">
            <v>s</v>
          </cell>
          <cell r="H65" t="str">
            <v>ns</v>
          </cell>
        </row>
        <row r="66">
          <cell r="B66" t="str">
            <v>OTU_1947</v>
          </cell>
          <cell r="C66">
            <v>0.111047478018081</v>
          </cell>
          <cell r="D66">
            <v>1.1928895765615001E-3</v>
          </cell>
          <cell r="E66">
            <v>1.6673315829454499E-2</v>
          </cell>
          <cell r="F66" t="str">
            <v>ns</v>
          </cell>
          <cell r="G66" t="str">
            <v>s</v>
          </cell>
          <cell r="H66" t="str">
            <v>s</v>
          </cell>
        </row>
        <row r="67">
          <cell r="B67" t="str">
            <v>OTU_1949</v>
          </cell>
          <cell r="C67">
            <v>0.60749104678927501</v>
          </cell>
          <cell r="D67">
            <v>1</v>
          </cell>
          <cell r="E67">
            <v>1</v>
          </cell>
          <cell r="F67" t="str">
            <v>ns</v>
          </cell>
          <cell r="G67" t="str">
            <v>ns</v>
          </cell>
          <cell r="H67" t="str">
            <v>ns</v>
          </cell>
        </row>
        <row r="68">
          <cell r="B68" t="str">
            <v>OTU_1953</v>
          </cell>
          <cell r="C68">
            <v>0.42048315348072501</v>
          </cell>
          <cell r="D68">
            <v>2.2277972676964401E-2</v>
          </cell>
          <cell r="E68">
            <v>7.0554684135546997E-2</v>
          </cell>
          <cell r="F68" t="str">
            <v>ns</v>
          </cell>
          <cell r="G68" t="str">
            <v>s</v>
          </cell>
          <cell r="H68" t="str">
            <v>ns</v>
          </cell>
        </row>
        <row r="69">
          <cell r="B69" t="str">
            <v>OTU_1965</v>
          </cell>
          <cell r="C69">
            <v>1</v>
          </cell>
          <cell r="D69">
            <v>0.999998143424355</v>
          </cell>
          <cell r="E69">
            <v>0.99999697270402199</v>
          </cell>
          <cell r="F69" t="str">
            <v>ns</v>
          </cell>
          <cell r="G69" t="str">
            <v>ns</v>
          </cell>
          <cell r="H69" t="str">
            <v>ns</v>
          </cell>
        </row>
        <row r="70">
          <cell r="B70" t="str">
            <v>OTU_1974</v>
          </cell>
          <cell r="C70">
            <v>5.2170320234855697E-2</v>
          </cell>
          <cell r="D70">
            <v>2.5014842812239898E-3</v>
          </cell>
          <cell r="E70">
            <v>3.3138995675829902E-4</v>
          </cell>
          <cell r="F70" t="str">
            <v>ns</v>
          </cell>
          <cell r="G70" t="str">
            <v>s</v>
          </cell>
          <cell r="H70" t="str">
            <v>s</v>
          </cell>
        </row>
        <row r="71">
          <cell r="B71" t="str">
            <v>OTU_1990</v>
          </cell>
          <cell r="C71">
            <v>0.80812246172808599</v>
          </cell>
          <cell r="D71">
            <v>1</v>
          </cell>
          <cell r="E71">
            <v>1</v>
          </cell>
          <cell r="F71" t="str">
            <v>ns</v>
          </cell>
          <cell r="G71" t="str">
            <v>ns</v>
          </cell>
          <cell r="H71" t="str">
            <v>ns</v>
          </cell>
        </row>
        <row r="72">
          <cell r="B72" t="str">
            <v>OTU_1995</v>
          </cell>
          <cell r="C72">
            <v>0.87635632267900698</v>
          </cell>
          <cell r="D72">
            <v>1</v>
          </cell>
          <cell r="E72">
            <v>1</v>
          </cell>
          <cell r="F72" t="str">
            <v>ns</v>
          </cell>
          <cell r="G72" t="str">
            <v>ns</v>
          </cell>
          <cell r="H72" t="str">
            <v>ns</v>
          </cell>
        </row>
        <row r="73">
          <cell r="B73" t="str">
            <v>OTU_2056</v>
          </cell>
          <cell r="C73">
            <v>0.25108182309050803</v>
          </cell>
          <cell r="D73">
            <v>0.92544277440093103</v>
          </cell>
          <cell r="E73">
            <v>0.75414222781382501</v>
          </cell>
          <cell r="F73" t="str">
            <v>ns</v>
          </cell>
          <cell r="G73" t="str">
            <v>ns</v>
          </cell>
          <cell r="H73" t="str">
            <v>ns</v>
          </cell>
        </row>
        <row r="74">
          <cell r="B74" t="str">
            <v>OTU_2059</v>
          </cell>
          <cell r="C74">
            <v>7.6685859661128203E-2</v>
          </cell>
          <cell r="D74">
            <v>1</v>
          </cell>
          <cell r="E74">
            <v>1</v>
          </cell>
          <cell r="F74" t="str">
            <v>ns</v>
          </cell>
          <cell r="G74" t="str">
            <v>ns</v>
          </cell>
          <cell r="H74" t="str">
            <v>ns</v>
          </cell>
        </row>
        <row r="75">
          <cell r="B75" t="str">
            <v>OTU_2072</v>
          </cell>
          <cell r="C75">
            <v>6.5418157868145393E-2</v>
          </cell>
          <cell r="D75">
            <v>1</v>
          </cell>
          <cell r="E75">
            <v>1</v>
          </cell>
          <cell r="F75" t="str">
            <v>ns</v>
          </cell>
          <cell r="G75" t="str">
            <v>ns</v>
          </cell>
          <cell r="H75" t="str">
            <v>ns</v>
          </cell>
        </row>
        <row r="76">
          <cell r="B76" t="str">
            <v>OTU_2077</v>
          </cell>
          <cell r="C76">
            <v>5.66612338479262E-2</v>
          </cell>
          <cell r="D76">
            <v>1</v>
          </cell>
          <cell r="E76">
            <v>1</v>
          </cell>
          <cell r="F76" t="str">
            <v>ns</v>
          </cell>
          <cell r="G76" t="str">
            <v>ns</v>
          </cell>
          <cell r="H76" t="str">
            <v>ns</v>
          </cell>
        </row>
        <row r="77">
          <cell r="B77" t="str">
            <v>OTU_2088</v>
          </cell>
          <cell r="C77">
            <v>2.4387191154728E-2</v>
          </cell>
          <cell r="D77">
            <v>1</v>
          </cell>
          <cell r="E77">
            <v>1</v>
          </cell>
          <cell r="F77" t="str">
            <v>s</v>
          </cell>
          <cell r="G77" t="str">
            <v>ns</v>
          </cell>
          <cell r="H77" t="str">
            <v>ns</v>
          </cell>
        </row>
        <row r="78">
          <cell r="B78" t="str">
            <v>OTU_2101</v>
          </cell>
          <cell r="C78">
            <v>0.543279124939827</v>
          </cell>
          <cell r="D78">
            <v>0.221559099893259</v>
          </cell>
          <cell r="E78">
            <v>0.34750969082364602</v>
          </cell>
          <cell r="F78" t="str">
            <v>ns</v>
          </cell>
          <cell r="G78" t="str">
            <v>ns</v>
          </cell>
          <cell r="H78" t="str">
            <v>ns</v>
          </cell>
        </row>
        <row r="79">
          <cell r="B79" t="str">
            <v>OTU_2105</v>
          </cell>
          <cell r="C79">
            <v>0.108061333672268</v>
          </cell>
          <cell r="D79">
            <v>3.9719294743351001E-2</v>
          </cell>
          <cell r="E79">
            <v>5.8397414765769699E-2</v>
          </cell>
          <cell r="F79" t="str">
            <v>ns</v>
          </cell>
          <cell r="G79" t="str">
            <v>s</v>
          </cell>
          <cell r="H79" t="str">
            <v>ns</v>
          </cell>
        </row>
        <row r="80">
          <cell r="B80" t="str">
            <v>OTU_2107</v>
          </cell>
          <cell r="C80">
            <v>0.12558427594503599</v>
          </cell>
          <cell r="D80">
            <v>1</v>
          </cell>
          <cell r="E80">
            <v>1</v>
          </cell>
          <cell r="F80" t="str">
            <v>ns</v>
          </cell>
          <cell r="G80" t="str">
            <v>ns</v>
          </cell>
          <cell r="H80" t="str">
            <v>ns</v>
          </cell>
        </row>
        <row r="81">
          <cell r="B81" t="str">
            <v>OTU_2109</v>
          </cell>
          <cell r="C81">
            <v>0.67859214300071602</v>
          </cell>
          <cell r="D81">
            <v>1</v>
          </cell>
          <cell r="E81">
            <v>1</v>
          </cell>
          <cell r="F81" t="str">
            <v>ns</v>
          </cell>
          <cell r="G81" t="str">
            <v>ns</v>
          </cell>
          <cell r="H81" t="str">
            <v>ns</v>
          </cell>
        </row>
        <row r="82">
          <cell r="B82" t="str">
            <v>OTU_2112</v>
          </cell>
          <cell r="C82">
            <v>0.91595363672059205</v>
          </cell>
          <cell r="D82">
            <v>6.0501777053669796E-3</v>
          </cell>
          <cell r="E82">
            <v>1.01333458336517E-4</v>
          </cell>
          <cell r="F82" t="str">
            <v>ns</v>
          </cell>
          <cell r="G82" t="str">
            <v>s</v>
          </cell>
          <cell r="H82" t="str">
            <v>s</v>
          </cell>
        </row>
        <row r="83">
          <cell r="B83" t="str">
            <v>OTU_2113</v>
          </cell>
          <cell r="C83">
            <v>1.3698997562691301E-2</v>
          </cell>
          <cell r="D83">
            <v>1</v>
          </cell>
          <cell r="E83">
            <v>1</v>
          </cell>
          <cell r="F83" t="str">
            <v>s</v>
          </cell>
          <cell r="G83" t="str">
            <v>ns</v>
          </cell>
          <cell r="H83" t="str">
            <v>ns</v>
          </cell>
        </row>
        <row r="84">
          <cell r="B84" t="str">
            <v>OTU_2118</v>
          </cell>
          <cell r="C84">
            <v>0.10394642287070401</v>
          </cell>
          <cell r="D84">
            <v>1</v>
          </cell>
          <cell r="E84">
            <v>1</v>
          </cell>
          <cell r="F84" t="str">
            <v>ns</v>
          </cell>
          <cell r="G84" t="str">
            <v>ns</v>
          </cell>
          <cell r="H84" t="str">
            <v>ns</v>
          </cell>
        </row>
        <row r="85">
          <cell r="B85" t="str">
            <v>OTU_2120</v>
          </cell>
          <cell r="C85">
            <v>0.86447111114879005</v>
          </cell>
          <cell r="D85">
            <v>1</v>
          </cell>
          <cell r="E85">
            <v>1</v>
          </cell>
          <cell r="F85" t="str">
            <v>ns</v>
          </cell>
          <cell r="G85" t="str">
            <v>ns</v>
          </cell>
          <cell r="H85" t="str">
            <v>ns</v>
          </cell>
        </row>
        <row r="86">
          <cell r="B86" t="str">
            <v>OTU_2121</v>
          </cell>
          <cell r="C86">
            <v>0.48365366711562102</v>
          </cell>
          <cell r="D86">
            <v>0.108267587405705</v>
          </cell>
          <cell r="E86">
            <v>0.15829108946296699</v>
          </cell>
          <cell r="F86" t="str">
            <v>ns</v>
          </cell>
          <cell r="G86" t="str">
            <v>ns</v>
          </cell>
          <cell r="H86" t="str">
            <v>ns</v>
          </cell>
        </row>
        <row r="87">
          <cell r="B87" t="str">
            <v>OTU_2122</v>
          </cell>
          <cell r="C87">
            <v>4.69248844124537E-3</v>
          </cell>
          <cell r="D87">
            <v>1</v>
          </cell>
          <cell r="E87">
            <v>1</v>
          </cell>
          <cell r="F87" t="str">
            <v>s</v>
          </cell>
          <cell r="G87" t="str">
            <v>ns</v>
          </cell>
          <cell r="H87" t="str">
            <v>ns</v>
          </cell>
        </row>
        <row r="88">
          <cell r="B88" t="str">
            <v>OTU_2127</v>
          </cell>
          <cell r="C88">
            <v>2.4415557292599699E-3</v>
          </cell>
          <cell r="D88">
            <v>0.116767369925235</v>
          </cell>
          <cell r="E88">
            <v>0.28945778468220901</v>
          </cell>
          <cell r="F88" t="str">
            <v>s</v>
          </cell>
          <cell r="G88" t="str">
            <v>ns</v>
          </cell>
          <cell r="H88" t="str">
            <v>ns</v>
          </cell>
        </row>
        <row r="89">
          <cell r="B89" t="str">
            <v>OTU_2129</v>
          </cell>
          <cell r="C89">
            <v>0.18631450030214999</v>
          </cell>
          <cell r="D89">
            <v>0.18093573525717299</v>
          </cell>
          <cell r="E89">
            <v>0.37715063772075902</v>
          </cell>
          <cell r="F89" t="str">
            <v>ns</v>
          </cell>
          <cell r="G89" t="str">
            <v>ns</v>
          </cell>
          <cell r="H89" t="str">
            <v>ns</v>
          </cell>
        </row>
        <row r="90">
          <cell r="B90" t="str">
            <v>OTU_2131</v>
          </cell>
          <cell r="C90">
            <v>0.61806380495544799</v>
          </cell>
          <cell r="D90">
            <v>0.110810868392098</v>
          </cell>
          <cell r="E90">
            <v>2.2307558759142899E-2</v>
          </cell>
          <cell r="F90" t="str">
            <v>ns</v>
          </cell>
          <cell r="G90" t="str">
            <v>ns</v>
          </cell>
          <cell r="H90" t="str">
            <v>s</v>
          </cell>
        </row>
        <row r="91">
          <cell r="B91" t="str">
            <v>OTU_2138</v>
          </cell>
          <cell r="C91">
            <v>1.3333932122332501E-3</v>
          </cell>
          <cell r="D91">
            <v>0.44411267485675499</v>
          </cell>
          <cell r="E91">
            <v>0.65459346258519202</v>
          </cell>
          <cell r="F91" t="str">
            <v>s</v>
          </cell>
          <cell r="G91" t="str">
            <v>ns</v>
          </cell>
          <cell r="H91" t="str">
            <v>ns</v>
          </cell>
        </row>
        <row r="92">
          <cell r="B92" t="str">
            <v>OTU_2140</v>
          </cell>
          <cell r="C92">
            <v>0.39518948443670598</v>
          </cell>
          <cell r="D92">
            <v>1</v>
          </cell>
          <cell r="E92">
            <v>1</v>
          </cell>
          <cell r="F92" t="str">
            <v>ns</v>
          </cell>
          <cell r="G92" t="str">
            <v>ns</v>
          </cell>
          <cell r="H92" t="str">
            <v>ns</v>
          </cell>
        </row>
        <row r="93">
          <cell r="B93" t="str">
            <v>OTU_2147</v>
          </cell>
          <cell r="C93">
            <v>0.18797919980581601</v>
          </cell>
          <cell r="D93">
            <v>0.57258806071823398</v>
          </cell>
          <cell r="E93">
            <v>0.78045750201808095</v>
          </cell>
          <cell r="F93" t="str">
            <v>ns</v>
          </cell>
          <cell r="G93" t="str">
            <v>ns</v>
          </cell>
          <cell r="H93" t="str">
            <v>ns</v>
          </cell>
        </row>
        <row r="94">
          <cell r="B94" t="str">
            <v>OTU_2152</v>
          </cell>
          <cell r="C94">
            <v>1.75542157140266E-2</v>
          </cell>
          <cell r="D94">
            <v>0.528027967927024</v>
          </cell>
          <cell r="E94">
            <v>5.48024518951419E-2</v>
          </cell>
          <cell r="F94" t="str">
            <v>s</v>
          </cell>
          <cell r="G94" t="str">
            <v>ns</v>
          </cell>
          <cell r="H94" t="str">
            <v>ns</v>
          </cell>
        </row>
        <row r="95">
          <cell r="B95" t="str">
            <v>OTU_2154</v>
          </cell>
          <cell r="C95">
            <v>3.8951429923944E-2</v>
          </cell>
          <cell r="D95">
            <v>1</v>
          </cell>
          <cell r="E95">
            <v>1</v>
          </cell>
          <cell r="F95" t="str">
            <v>s</v>
          </cell>
          <cell r="G95" t="str">
            <v>ns</v>
          </cell>
          <cell r="H95" t="str">
            <v>ns</v>
          </cell>
        </row>
        <row r="96">
          <cell r="B96" t="str">
            <v>OTU_2160</v>
          </cell>
          <cell r="C96">
            <v>0.27038205843475699</v>
          </cell>
          <cell r="D96">
            <v>0.27410341868333699</v>
          </cell>
          <cell r="E96">
            <v>0.480651321961721</v>
          </cell>
          <cell r="F96" t="str">
            <v>ns</v>
          </cell>
          <cell r="G96" t="str">
            <v>ns</v>
          </cell>
          <cell r="H96" t="str">
            <v>ns</v>
          </cell>
        </row>
        <row r="97">
          <cell r="B97" t="str">
            <v>OTU_2161</v>
          </cell>
          <cell r="C97">
            <v>1</v>
          </cell>
          <cell r="D97">
            <v>1</v>
          </cell>
          <cell r="E97">
            <v>1</v>
          </cell>
          <cell r="F97" t="str">
            <v>ns</v>
          </cell>
          <cell r="G97" t="str">
            <v>ns</v>
          </cell>
          <cell r="H97" t="str">
            <v>ns</v>
          </cell>
        </row>
        <row r="98">
          <cell r="B98" t="str">
            <v>OTU_2163</v>
          </cell>
          <cell r="C98">
            <v>0.15737877996069</v>
          </cell>
          <cell r="D98">
            <v>0.26639512430183199</v>
          </cell>
          <cell r="E98">
            <v>7.4718132394635496E-3</v>
          </cell>
          <cell r="F98" t="str">
            <v>ns</v>
          </cell>
          <cell r="G98" t="str">
            <v>ns</v>
          </cell>
          <cell r="H98" t="str">
            <v>s</v>
          </cell>
        </row>
        <row r="99">
          <cell r="B99" t="str">
            <v>OTU_2169</v>
          </cell>
          <cell r="C99">
            <v>0.79086329111034603</v>
          </cell>
          <cell r="D99">
            <v>0.67605834835828904</v>
          </cell>
          <cell r="E99">
            <v>0.45131811680457101</v>
          </cell>
          <cell r="F99" t="str">
            <v>ns</v>
          </cell>
          <cell r="G99" t="str">
            <v>ns</v>
          </cell>
          <cell r="H99" t="str">
            <v>ns</v>
          </cell>
        </row>
        <row r="100">
          <cell r="B100" t="str">
            <v>OTU_2171</v>
          </cell>
          <cell r="C100">
            <v>0.66845264857361097</v>
          </cell>
          <cell r="D100">
            <v>0.99998105605982901</v>
          </cell>
          <cell r="E100">
            <v>0.99998308445377704</v>
          </cell>
          <cell r="F100" t="str">
            <v>ns</v>
          </cell>
          <cell r="G100" t="str">
            <v>ns</v>
          </cell>
          <cell r="H100" t="str">
            <v>ns</v>
          </cell>
        </row>
        <row r="101">
          <cell r="B101" t="str">
            <v>OTU_2172</v>
          </cell>
          <cell r="C101">
            <v>0.422993727271257</v>
          </cell>
          <cell r="D101">
            <v>1</v>
          </cell>
          <cell r="E101">
            <v>1</v>
          </cell>
          <cell r="F101" t="str">
            <v>ns</v>
          </cell>
          <cell r="G101" t="str">
            <v>ns</v>
          </cell>
          <cell r="H101" t="str">
            <v>ns</v>
          </cell>
        </row>
        <row r="102">
          <cell r="B102" t="str">
            <v>OTU_2179</v>
          </cell>
          <cell r="C102">
            <v>2.5587106035338199E-2</v>
          </cell>
          <cell r="D102">
            <v>1</v>
          </cell>
          <cell r="E102">
            <v>1</v>
          </cell>
          <cell r="F102" t="str">
            <v>s</v>
          </cell>
          <cell r="G102" t="str">
            <v>ns</v>
          </cell>
          <cell r="H102" t="str">
            <v>ns</v>
          </cell>
        </row>
        <row r="103">
          <cell r="B103" t="str">
            <v>OTU_2180</v>
          </cell>
          <cell r="C103">
            <v>0.99666802160392098</v>
          </cell>
          <cell r="D103">
            <v>4.4636218834531602E-2</v>
          </cell>
          <cell r="E103">
            <v>8.8364242499624296E-2</v>
          </cell>
          <cell r="F103" t="str">
            <v>ns</v>
          </cell>
          <cell r="G103" t="str">
            <v>s</v>
          </cell>
          <cell r="H103" t="str">
            <v>ns</v>
          </cell>
        </row>
        <row r="104">
          <cell r="B104" t="str">
            <v>OTU_2183</v>
          </cell>
          <cell r="C104">
            <v>2.81931987101962E-2</v>
          </cell>
          <cell r="D104">
            <v>1</v>
          </cell>
          <cell r="E104">
            <v>1</v>
          </cell>
          <cell r="F104" t="str">
            <v>s</v>
          </cell>
          <cell r="G104" t="str">
            <v>ns</v>
          </cell>
          <cell r="H104" t="str">
            <v>ns</v>
          </cell>
        </row>
        <row r="105">
          <cell r="B105" t="str">
            <v>OTU_2192</v>
          </cell>
          <cell r="C105">
            <v>1</v>
          </cell>
          <cell r="D105">
            <v>0.420420063983308</v>
          </cell>
          <cell r="E105">
            <v>1</v>
          </cell>
          <cell r="F105" t="str">
            <v>ns</v>
          </cell>
          <cell r="G105" t="str">
            <v>ns</v>
          </cell>
          <cell r="H105" t="str">
            <v>ns</v>
          </cell>
        </row>
        <row r="106">
          <cell r="B106" t="str">
            <v>OTU_2195</v>
          </cell>
          <cell r="C106">
            <v>0.51905645765834196</v>
          </cell>
          <cell r="D106">
            <v>6.0669416768021497E-2</v>
          </cell>
          <cell r="E106">
            <v>3.4262466294814303E-2</v>
          </cell>
          <cell r="F106" t="str">
            <v>ns</v>
          </cell>
          <cell r="G106" t="str">
            <v>ns</v>
          </cell>
          <cell r="H106" t="str">
            <v>s</v>
          </cell>
        </row>
        <row r="107">
          <cell r="B107" t="str">
            <v>OTU_2201</v>
          </cell>
          <cell r="C107">
            <v>0.64062442949198295</v>
          </cell>
          <cell r="D107">
            <v>0.965143076068396</v>
          </cell>
          <cell r="E107">
            <v>0.90837569208929603</v>
          </cell>
          <cell r="F107" t="str">
            <v>ns</v>
          </cell>
          <cell r="G107" t="str">
            <v>ns</v>
          </cell>
          <cell r="H107" t="str">
            <v>ns</v>
          </cell>
        </row>
        <row r="108">
          <cell r="B108" t="str">
            <v>OTU_2202</v>
          </cell>
          <cell r="C108">
            <v>2.57983025735503E-2</v>
          </cell>
          <cell r="D108">
            <v>3.1632993294150602E-4</v>
          </cell>
          <cell r="E108">
            <v>3.148334841655E-4</v>
          </cell>
          <cell r="F108" t="str">
            <v>s</v>
          </cell>
          <cell r="G108" t="str">
            <v>s</v>
          </cell>
          <cell r="H108" t="str">
            <v>s</v>
          </cell>
        </row>
        <row r="109">
          <cell r="B109" t="str">
            <v>OTU_2203</v>
          </cell>
          <cell r="C109">
            <v>0.969833355880795</v>
          </cell>
          <cell r="D109">
            <v>0.54513228822745197</v>
          </cell>
          <cell r="E109">
            <v>0.61385131754101896</v>
          </cell>
          <cell r="F109" t="str">
            <v>ns</v>
          </cell>
          <cell r="G109" t="str">
            <v>ns</v>
          </cell>
          <cell r="H109" t="str">
            <v>ns</v>
          </cell>
        </row>
        <row r="110">
          <cell r="B110" t="str">
            <v>OTU_2213</v>
          </cell>
          <cell r="C110">
            <v>0.64194700912910596</v>
          </cell>
          <cell r="D110">
            <v>0.171501906838358</v>
          </cell>
          <cell r="E110">
            <v>0.94782362078371896</v>
          </cell>
          <cell r="F110" t="str">
            <v>ns</v>
          </cell>
          <cell r="G110" t="str">
            <v>ns</v>
          </cell>
          <cell r="H110" t="str">
            <v>ns</v>
          </cell>
        </row>
        <row r="111">
          <cell r="B111" t="str">
            <v>OTU_2220</v>
          </cell>
          <cell r="C111">
            <v>0.13853276163248299</v>
          </cell>
          <cell r="D111">
            <v>2.0976594367061498E-6</v>
          </cell>
          <cell r="E111">
            <v>2.55046897934541E-7</v>
          </cell>
          <cell r="F111" t="str">
            <v>ns</v>
          </cell>
          <cell r="G111" t="str">
            <v>s</v>
          </cell>
          <cell r="H111" t="str">
            <v>s</v>
          </cell>
        </row>
        <row r="112">
          <cell r="B112" t="str">
            <v>OTU_2227</v>
          </cell>
          <cell r="C112">
            <v>0.159926693479331</v>
          </cell>
          <cell r="D112">
            <v>7.4617119780013797E-3</v>
          </cell>
          <cell r="E112">
            <v>5.1375895050202996E-3</v>
          </cell>
          <cell r="F112" t="str">
            <v>ns</v>
          </cell>
          <cell r="G112" t="str">
            <v>s</v>
          </cell>
          <cell r="H112" t="str">
            <v>s</v>
          </cell>
        </row>
        <row r="113">
          <cell r="B113" t="str">
            <v>OTU_2239</v>
          </cell>
          <cell r="C113">
            <v>0.137079766614982</v>
          </cell>
          <cell r="D113">
            <v>1</v>
          </cell>
          <cell r="E113">
            <v>1</v>
          </cell>
          <cell r="F113" t="str">
            <v>ns</v>
          </cell>
          <cell r="G113" t="str">
            <v>ns</v>
          </cell>
          <cell r="H113" t="str">
            <v>ns</v>
          </cell>
        </row>
        <row r="114">
          <cell r="B114" t="str">
            <v>OTU_2240</v>
          </cell>
          <cell r="C114">
            <v>0.46345362948628599</v>
          </cell>
          <cell r="D114">
            <v>1</v>
          </cell>
          <cell r="E114">
            <v>0.99998744622800695</v>
          </cell>
          <cell r="F114" t="str">
            <v>ns</v>
          </cell>
          <cell r="G114" t="str">
            <v>ns</v>
          </cell>
          <cell r="H114" t="str">
            <v>ns</v>
          </cell>
        </row>
        <row r="115">
          <cell r="B115" t="str">
            <v>OTU_2242</v>
          </cell>
          <cell r="C115">
            <v>0.76670089664274099</v>
          </cell>
          <cell r="D115">
            <v>1.2179213848372001E-2</v>
          </cell>
          <cell r="E115">
            <v>0.40365190158980402</v>
          </cell>
          <cell r="F115" t="str">
            <v>ns</v>
          </cell>
          <cell r="G115" t="str">
            <v>s</v>
          </cell>
          <cell r="H115" t="str">
            <v>ns</v>
          </cell>
        </row>
        <row r="116">
          <cell r="B116" t="str">
            <v>OTU_2245</v>
          </cell>
          <cell r="C116">
            <v>0.63574135123060704</v>
          </cell>
          <cell r="D116">
            <v>0.36915085709708101</v>
          </cell>
          <cell r="E116">
            <v>0.62344908560691803</v>
          </cell>
          <cell r="F116" t="str">
            <v>ns</v>
          </cell>
          <cell r="G116" t="str">
            <v>ns</v>
          </cell>
          <cell r="H116" t="str">
            <v>ns</v>
          </cell>
        </row>
        <row r="117">
          <cell r="B117" t="str">
            <v>OTU_2248</v>
          </cell>
          <cell r="C117">
            <v>0.86717229257060202</v>
          </cell>
          <cell r="D117">
            <v>2.58737639033907E-2</v>
          </cell>
          <cell r="E117">
            <v>3.4188718432441298E-2</v>
          </cell>
          <cell r="F117" t="str">
            <v>ns</v>
          </cell>
          <cell r="G117" t="str">
            <v>s</v>
          </cell>
          <cell r="H117" t="str">
            <v>s</v>
          </cell>
        </row>
        <row r="118">
          <cell r="B118" t="str">
            <v>OTU_2257</v>
          </cell>
          <cell r="C118">
            <v>0.36684036440258699</v>
          </cell>
          <cell r="D118">
            <v>1</v>
          </cell>
          <cell r="E118">
            <v>1</v>
          </cell>
          <cell r="F118" t="str">
            <v>ns</v>
          </cell>
          <cell r="G118" t="str">
            <v>ns</v>
          </cell>
          <cell r="H118" t="str">
            <v>ns</v>
          </cell>
        </row>
        <row r="119">
          <cell r="B119" t="str">
            <v>OTU_2270</v>
          </cell>
          <cell r="C119">
            <v>0.44282077825853799</v>
          </cell>
          <cell r="D119">
            <v>1.1848246604595301E-2</v>
          </cell>
          <cell r="E119">
            <v>0.86696860596840797</v>
          </cell>
          <cell r="F119" t="str">
            <v>ns</v>
          </cell>
          <cell r="G119" t="str">
            <v>s</v>
          </cell>
          <cell r="H119" t="str">
            <v>ns</v>
          </cell>
        </row>
        <row r="120">
          <cell r="B120" t="str">
            <v>OTU_2277</v>
          </cell>
          <cell r="C120">
            <v>0.50876975425408499</v>
          </cell>
          <cell r="D120">
            <v>1.7127367794013599E-2</v>
          </cell>
          <cell r="E120">
            <v>1.45571812305847E-2</v>
          </cell>
          <cell r="F120" t="str">
            <v>ns</v>
          </cell>
          <cell r="G120" t="str">
            <v>s</v>
          </cell>
          <cell r="H120" t="str">
            <v>s</v>
          </cell>
        </row>
        <row r="121">
          <cell r="B121" t="str">
            <v>OTU_2285</v>
          </cell>
          <cell r="C121">
            <v>0.48714043000148</v>
          </cell>
          <cell r="D121">
            <v>3.4029068761513002E-3</v>
          </cell>
          <cell r="E121">
            <v>0.12378667532580399</v>
          </cell>
          <cell r="F121" t="str">
            <v>ns</v>
          </cell>
          <cell r="G121" t="str">
            <v>s</v>
          </cell>
          <cell r="H121" t="str">
            <v>ns</v>
          </cell>
        </row>
        <row r="122">
          <cell r="B122" t="str">
            <v>OTU_2286</v>
          </cell>
          <cell r="C122">
            <v>0.61615698521011697</v>
          </cell>
          <cell r="D122">
            <v>0.25958720542786401</v>
          </cell>
          <cell r="E122">
            <v>0.33008243068932103</v>
          </cell>
          <cell r="F122" t="str">
            <v>ns</v>
          </cell>
          <cell r="G122" t="str">
            <v>ns</v>
          </cell>
          <cell r="H122" t="str">
            <v>ns</v>
          </cell>
        </row>
        <row r="123">
          <cell r="B123" t="str">
            <v>OTU_2301</v>
          </cell>
          <cell r="C123">
            <v>5.0054146014500901E-2</v>
          </cell>
          <cell r="D123">
            <v>1</v>
          </cell>
          <cell r="E123">
            <v>1</v>
          </cell>
          <cell r="F123" t="str">
            <v>ns</v>
          </cell>
          <cell r="G123" t="str">
            <v>ns</v>
          </cell>
          <cell r="H123" t="str">
            <v>ns</v>
          </cell>
        </row>
        <row r="124">
          <cell r="B124" t="str">
            <v>OTU_2326</v>
          </cell>
          <cell r="C124">
            <v>0.39704395870657699</v>
          </cell>
          <cell r="D124">
            <v>0.99998382033933098</v>
          </cell>
          <cell r="E124">
            <v>1</v>
          </cell>
          <cell r="F124" t="str">
            <v>ns</v>
          </cell>
          <cell r="G124" t="str">
            <v>ns</v>
          </cell>
          <cell r="H124" t="str">
            <v>ns</v>
          </cell>
        </row>
        <row r="125">
          <cell r="B125" t="str">
            <v>OTU_2327</v>
          </cell>
          <cell r="C125">
            <v>0.91778189781927</v>
          </cell>
          <cell r="D125">
            <v>1</v>
          </cell>
          <cell r="E125">
            <v>1</v>
          </cell>
          <cell r="F125" t="str">
            <v>ns</v>
          </cell>
          <cell r="G125" t="str">
            <v>ns</v>
          </cell>
          <cell r="H125" t="str">
            <v>ns</v>
          </cell>
        </row>
        <row r="126">
          <cell r="B126" t="str">
            <v>OTU_2342</v>
          </cell>
          <cell r="C126">
            <v>0.228048677347468</v>
          </cell>
          <cell r="D126">
            <v>8.90391435944493E-4</v>
          </cell>
          <cell r="E126">
            <v>3.5469170010498101E-3</v>
          </cell>
          <cell r="F126" t="str">
            <v>ns</v>
          </cell>
          <cell r="G126" t="str">
            <v>s</v>
          </cell>
          <cell r="H126" t="str">
            <v>s</v>
          </cell>
        </row>
        <row r="127">
          <cell r="B127" t="str">
            <v>OTU_2351</v>
          </cell>
          <cell r="C127">
            <v>1.2964556582710099E-2</v>
          </cell>
          <cell r="D127">
            <v>1.18280543240769E-2</v>
          </cell>
          <cell r="E127">
            <v>0.37846954451592402</v>
          </cell>
          <cell r="F127" t="str">
            <v>s</v>
          </cell>
          <cell r="G127" t="str">
            <v>s</v>
          </cell>
          <cell r="H127" t="str">
            <v>ns</v>
          </cell>
        </row>
        <row r="128">
          <cell r="B128" t="str">
            <v>OTU_2361</v>
          </cell>
          <cell r="C128">
            <v>0.97325633010606405</v>
          </cell>
          <cell r="D128">
            <v>0.80315358835074502</v>
          </cell>
          <cell r="E128">
            <v>0.91209777034275796</v>
          </cell>
          <cell r="F128" t="str">
            <v>ns</v>
          </cell>
          <cell r="G128" t="str">
            <v>ns</v>
          </cell>
          <cell r="H128" t="str">
            <v>ns</v>
          </cell>
        </row>
        <row r="129">
          <cell r="B129" t="str">
            <v>OTU_2389</v>
          </cell>
          <cell r="C129">
            <v>0.77375314405406503</v>
          </cell>
          <cell r="D129">
            <v>0.99998249879370005</v>
          </cell>
          <cell r="E129">
            <v>1</v>
          </cell>
          <cell r="F129" t="str">
            <v>ns</v>
          </cell>
          <cell r="G129" t="str">
            <v>ns</v>
          </cell>
          <cell r="H129" t="str">
            <v>ns</v>
          </cell>
        </row>
        <row r="130">
          <cell r="B130" t="str">
            <v>OTU_2449</v>
          </cell>
          <cell r="C130">
            <v>9.7534291793850408E-3</v>
          </cell>
          <cell r="D130">
            <v>1</v>
          </cell>
          <cell r="E130">
            <v>1</v>
          </cell>
          <cell r="F130" t="str">
            <v>s</v>
          </cell>
          <cell r="G130" t="str">
            <v>ns</v>
          </cell>
          <cell r="H130" t="str">
            <v>ns</v>
          </cell>
        </row>
        <row r="131">
          <cell r="B131" t="str">
            <v>OTU_2508</v>
          </cell>
          <cell r="C131">
            <v>3.6012480666858103E-2</v>
          </cell>
          <cell r="D131">
            <v>1</v>
          </cell>
          <cell r="E131">
            <v>1</v>
          </cell>
          <cell r="F131" t="str">
            <v>s</v>
          </cell>
          <cell r="G131" t="str">
            <v>ns</v>
          </cell>
          <cell r="H131" t="str">
            <v>ns</v>
          </cell>
        </row>
        <row r="132">
          <cell r="B132" t="str">
            <v>OTU_2525</v>
          </cell>
          <cell r="C132">
            <v>0.16299593071613999</v>
          </cell>
          <cell r="D132">
            <v>1</v>
          </cell>
          <cell r="E132">
            <v>1</v>
          </cell>
          <cell r="F132" t="str">
            <v>ns</v>
          </cell>
          <cell r="G132" t="str">
            <v>ns</v>
          </cell>
          <cell r="H132" t="str">
            <v>ns</v>
          </cell>
        </row>
        <row r="133">
          <cell r="B133" t="str">
            <v>OTU_2571</v>
          </cell>
          <cell r="C133">
            <v>0.142012682151133</v>
          </cell>
          <cell r="D133">
            <v>0.262899015626056</v>
          </cell>
          <cell r="E133">
            <v>0.77940163693575903</v>
          </cell>
          <cell r="F133" t="str">
            <v>ns</v>
          </cell>
          <cell r="G133" t="str">
            <v>ns</v>
          </cell>
          <cell r="H133" t="str">
            <v>ns</v>
          </cell>
        </row>
        <row r="134">
          <cell r="B134" t="str">
            <v>OTU_2573</v>
          </cell>
          <cell r="C134">
            <v>5.9906690611318897E-2</v>
          </cell>
          <cell r="D134">
            <v>0.49347624224673398</v>
          </cell>
          <cell r="E134">
            <v>0.91687418890864203</v>
          </cell>
          <cell r="F134" t="str">
            <v>ns</v>
          </cell>
          <cell r="G134" t="str">
            <v>ns</v>
          </cell>
          <cell r="H134" t="str">
            <v>ns</v>
          </cell>
        </row>
        <row r="135">
          <cell r="B135" t="str">
            <v>OTU_2577</v>
          </cell>
          <cell r="C135">
            <v>5.23897441733224E-2</v>
          </cell>
          <cell r="D135">
            <v>0.40409200520628602</v>
          </cell>
          <cell r="E135">
            <v>0.67688884984161801</v>
          </cell>
          <cell r="F135" t="str">
            <v>ns</v>
          </cell>
          <cell r="G135" t="str">
            <v>ns</v>
          </cell>
          <cell r="H135" t="str">
            <v>ns</v>
          </cell>
        </row>
        <row r="136">
          <cell r="B136" t="str">
            <v>OTU_2597</v>
          </cell>
          <cell r="C136">
            <v>0.22777435836827201</v>
          </cell>
          <cell r="D136">
            <v>0.99998820724301396</v>
          </cell>
          <cell r="E136">
            <v>0.99999256395800096</v>
          </cell>
          <cell r="F136" t="str">
            <v>ns</v>
          </cell>
          <cell r="G136" t="str">
            <v>ns</v>
          </cell>
          <cell r="H136" t="str">
            <v>ns</v>
          </cell>
        </row>
        <row r="137">
          <cell r="B137" t="str">
            <v>OTU_2611</v>
          </cell>
          <cell r="C137">
            <v>0.50055685821628304</v>
          </cell>
          <cell r="D137">
            <v>0.123942801263139</v>
          </cell>
          <cell r="E137">
            <v>0.18045969441252099</v>
          </cell>
          <cell r="F137" t="str">
            <v>ns</v>
          </cell>
          <cell r="G137" t="str">
            <v>ns</v>
          </cell>
          <cell r="H137" t="str">
            <v>ns</v>
          </cell>
        </row>
        <row r="138">
          <cell r="B138" t="str">
            <v>OTU_2632</v>
          </cell>
          <cell r="C138">
            <v>4.1877788017059103E-2</v>
          </cell>
          <cell r="D138">
            <v>0.99999714020846397</v>
          </cell>
          <cell r="E138">
            <v>0.99999714020846397</v>
          </cell>
          <cell r="F138" t="str">
            <v>s</v>
          </cell>
          <cell r="G138" t="str">
            <v>ns</v>
          </cell>
          <cell r="H138" t="str">
            <v>ns</v>
          </cell>
        </row>
        <row r="139">
          <cell r="B139" t="str">
            <v>OTU_2658</v>
          </cell>
          <cell r="C139">
            <v>0.224691309599518</v>
          </cell>
          <cell r="D139">
            <v>0.57576032519904996</v>
          </cell>
          <cell r="E139">
            <v>0.355367633282899</v>
          </cell>
          <cell r="F139" t="str">
            <v>ns</v>
          </cell>
          <cell r="G139" t="str">
            <v>ns</v>
          </cell>
          <cell r="H139" t="str">
            <v>ns</v>
          </cell>
        </row>
        <row r="140">
          <cell r="B140" t="str">
            <v>OTU_2735</v>
          </cell>
          <cell r="C140">
            <v>0.17381852157465</v>
          </cell>
          <cell r="D140">
            <v>1</v>
          </cell>
          <cell r="E140">
            <v>1</v>
          </cell>
          <cell r="F140" t="str">
            <v>ns</v>
          </cell>
          <cell r="G140" t="str">
            <v>ns</v>
          </cell>
          <cell r="H140" t="str">
            <v>ns</v>
          </cell>
        </row>
        <row r="141">
          <cell r="B141" t="str">
            <v>OTU_2809</v>
          </cell>
          <cell r="C141">
            <v>0.62218092409224302</v>
          </cell>
          <cell r="D141">
            <v>0.92814069252644005</v>
          </cell>
          <cell r="E141">
            <v>0.82392855520587904</v>
          </cell>
          <cell r="F141" t="str">
            <v>ns</v>
          </cell>
          <cell r="G141" t="str">
            <v>ns</v>
          </cell>
          <cell r="H141" t="str">
            <v>ns</v>
          </cell>
        </row>
        <row r="142">
          <cell r="B142" t="str">
            <v>OTU_2837</v>
          </cell>
          <cell r="C142">
            <v>0.57095896998126705</v>
          </cell>
          <cell r="D142">
            <v>1.7198900474864099E-3</v>
          </cell>
          <cell r="E142">
            <v>1.51422424423528E-2</v>
          </cell>
          <cell r="F142" t="str">
            <v>ns</v>
          </cell>
          <cell r="G142" t="str">
            <v>s</v>
          </cell>
          <cell r="H142" t="str">
            <v>s</v>
          </cell>
        </row>
        <row r="143">
          <cell r="B143" t="str">
            <v>OTU_2850</v>
          </cell>
          <cell r="C143">
            <v>0.65269229882924396</v>
          </cell>
          <cell r="D143">
            <v>4.7690968855699602E-2</v>
          </cell>
          <cell r="E143">
            <v>3.7585781552283599E-2</v>
          </cell>
          <cell r="F143" t="str">
            <v>ns</v>
          </cell>
          <cell r="G143" t="str">
            <v>s</v>
          </cell>
          <cell r="H143" t="str">
            <v>s</v>
          </cell>
        </row>
        <row r="144">
          <cell r="B144" t="str">
            <v>OTU_2856</v>
          </cell>
          <cell r="C144">
            <v>0.77934492989512305</v>
          </cell>
          <cell r="D144">
            <v>7.2957239283615499E-2</v>
          </cell>
          <cell r="E144">
            <v>6.4336775243427693E-2</v>
          </cell>
          <cell r="F144" t="str">
            <v>ns</v>
          </cell>
          <cell r="G144" t="str">
            <v>ns</v>
          </cell>
          <cell r="H144" t="str">
            <v>ns</v>
          </cell>
        </row>
        <row r="145">
          <cell r="B145" t="str">
            <v>OTU_2864</v>
          </cell>
          <cell r="C145">
            <v>0.383324086704045</v>
          </cell>
          <cell r="D145">
            <v>1</v>
          </cell>
          <cell r="E145">
            <v>1</v>
          </cell>
          <cell r="F145" t="str">
            <v>ns</v>
          </cell>
          <cell r="G145" t="str">
            <v>ns</v>
          </cell>
          <cell r="H145" t="str">
            <v>ns</v>
          </cell>
        </row>
        <row r="146">
          <cell r="B146" t="str">
            <v>OTU_2867</v>
          </cell>
          <cell r="C146">
            <v>0.31472466868603</v>
          </cell>
          <cell r="D146">
            <v>5.2796067162640799E-2</v>
          </cell>
          <cell r="E146">
            <v>2.1575618171140198E-3</v>
          </cell>
          <cell r="F146" t="str">
            <v>ns</v>
          </cell>
          <cell r="G146" t="str">
            <v>ns</v>
          </cell>
          <cell r="H146" t="str">
            <v>s</v>
          </cell>
        </row>
        <row r="147">
          <cell r="B147" t="str">
            <v>OTU_2871</v>
          </cell>
          <cell r="C147">
            <v>0.14142867223033501</v>
          </cell>
          <cell r="D147">
            <v>6.0653216997297299E-4</v>
          </cell>
          <cell r="E147">
            <v>2.5708878529495698E-4</v>
          </cell>
          <cell r="F147" t="str">
            <v>ns</v>
          </cell>
          <cell r="G147" t="str">
            <v>s</v>
          </cell>
          <cell r="H147" t="str">
            <v>s</v>
          </cell>
        </row>
        <row r="148">
          <cell r="B148" t="str">
            <v>OTU_2912</v>
          </cell>
          <cell r="C148">
            <v>0.63833303669734998</v>
          </cell>
          <cell r="D148">
            <v>0.111012407487658</v>
          </cell>
          <cell r="E148">
            <v>0.26041862007841898</v>
          </cell>
          <cell r="F148" t="str">
            <v>ns</v>
          </cell>
          <cell r="G148" t="str">
            <v>ns</v>
          </cell>
          <cell r="H148" t="str">
            <v>ns</v>
          </cell>
        </row>
        <row r="149">
          <cell r="B149" t="str">
            <v>OTU_2929</v>
          </cell>
          <cell r="C149">
            <v>0.63340091809002297</v>
          </cell>
          <cell r="D149">
            <v>4.2122229874941303E-4</v>
          </cell>
          <cell r="E149">
            <v>1.07044109392856E-2</v>
          </cell>
          <cell r="F149" t="str">
            <v>ns</v>
          </cell>
          <cell r="G149" t="str">
            <v>s</v>
          </cell>
          <cell r="H149" t="str">
            <v>s</v>
          </cell>
        </row>
        <row r="150">
          <cell r="B150" t="str">
            <v>OTU_2933</v>
          </cell>
          <cell r="C150">
            <v>0.58392667208121896</v>
          </cell>
          <cell r="D150">
            <v>0.50979974962743402</v>
          </cell>
          <cell r="E150">
            <v>0.80116511162607895</v>
          </cell>
          <cell r="F150" t="str">
            <v>ns</v>
          </cell>
          <cell r="G150" t="str">
            <v>ns</v>
          </cell>
          <cell r="H150" t="str">
            <v>ns</v>
          </cell>
        </row>
        <row r="151">
          <cell r="B151" t="str">
            <v>OTU_2935</v>
          </cell>
          <cell r="C151">
            <v>0.16851153289978099</v>
          </cell>
          <cell r="D151">
            <v>0.25946790685902898</v>
          </cell>
          <cell r="E151">
            <v>0.49683256429365602</v>
          </cell>
          <cell r="F151" t="str">
            <v>ns</v>
          </cell>
          <cell r="G151" t="str">
            <v>ns</v>
          </cell>
          <cell r="H151" t="str">
            <v>ns</v>
          </cell>
        </row>
        <row r="152">
          <cell r="B152" t="str">
            <v>OTU_2940</v>
          </cell>
          <cell r="C152">
            <v>0.76063159282253101</v>
          </cell>
          <cell r="D152">
            <v>1</v>
          </cell>
          <cell r="E152">
            <v>1</v>
          </cell>
          <cell r="F152" t="str">
            <v>ns</v>
          </cell>
          <cell r="G152" t="str">
            <v>ns</v>
          </cell>
          <cell r="H152" t="str">
            <v>ns</v>
          </cell>
        </row>
        <row r="153">
          <cell r="B153" t="str">
            <v>OTU_2961</v>
          </cell>
          <cell r="C153">
            <v>0.91925958774581296</v>
          </cell>
          <cell r="D153">
            <v>1</v>
          </cell>
          <cell r="E153">
            <v>1</v>
          </cell>
          <cell r="F153" t="str">
            <v>ns</v>
          </cell>
          <cell r="G153" t="str">
            <v>ns</v>
          </cell>
          <cell r="H153" t="str">
            <v>ns</v>
          </cell>
        </row>
        <row r="154">
          <cell r="B154" t="str">
            <v>OTU_2962</v>
          </cell>
          <cell r="C154">
            <v>0.52144808544851595</v>
          </cell>
          <cell r="D154">
            <v>4.3295174147528498E-4</v>
          </cell>
          <cell r="E154">
            <v>1.16242090505952E-2</v>
          </cell>
          <cell r="F154" t="str">
            <v>ns</v>
          </cell>
          <cell r="G154" t="str">
            <v>s</v>
          </cell>
          <cell r="H154" t="str">
            <v>s</v>
          </cell>
        </row>
        <row r="155">
          <cell r="B155" t="str">
            <v>OTU_2972</v>
          </cell>
          <cell r="C155">
            <v>7.7911306921923801E-2</v>
          </cell>
          <cell r="D155">
            <v>0.51488353009268595</v>
          </cell>
          <cell r="E155">
            <v>0.67280809777911699</v>
          </cell>
          <cell r="F155" t="str">
            <v>ns</v>
          </cell>
          <cell r="G155" t="str">
            <v>ns</v>
          </cell>
          <cell r="H155" t="str">
            <v>ns</v>
          </cell>
        </row>
        <row r="156">
          <cell r="B156" t="str">
            <v>OTU_2982</v>
          </cell>
          <cell r="C156">
            <v>0.197388117253819</v>
          </cell>
          <cell r="D156">
            <v>0.164949944382668</v>
          </cell>
          <cell r="E156">
            <v>0.26161283432849503</v>
          </cell>
          <cell r="F156" t="str">
            <v>ns</v>
          </cell>
          <cell r="G156" t="str">
            <v>ns</v>
          </cell>
          <cell r="H156" t="str">
            <v>ns</v>
          </cell>
        </row>
        <row r="157">
          <cell r="B157" t="str">
            <v>OTU_2994</v>
          </cell>
          <cell r="C157">
            <v>0.54531062132671304</v>
          </cell>
          <cell r="D157">
            <v>9.3897945241541603E-2</v>
          </cell>
          <cell r="E157">
            <v>0.40085450129564099</v>
          </cell>
          <cell r="F157" t="str">
            <v>ns</v>
          </cell>
          <cell r="G157" t="str">
            <v>ns</v>
          </cell>
          <cell r="H157" t="str">
            <v>ns</v>
          </cell>
        </row>
        <row r="158">
          <cell r="B158" t="str">
            <v>OTU_3007</v>
          </cell>
          <cell r="C158">
            <v>0.114261335467817</v>
          </cell>
          <cell r="D158">
            <v>1</v>
          </cell>
          <cell r="E158">
            <v>1</v>
          </cell>
          <cell r="F158" t="str">
            <v>ns</v>
          </cell>
          <cell r="G158" t="str">
            <v>ns</v>
          </cell>
          <cell r="H158" t="str">
            <v>ns</v>
          </cell>
        </row>
        <row r="159">
          <cell r="B159" t="str">
            <v>OTU_3009</v>
          </cell>
          <cell r="C159">
            <v>0.97648823784551697</v>
          </cell>
          <cell r="D159">
            <v>1</v>
          </cell>
          <cell r="E159">
            <v>1</v>
          </cell>
          <cell r="F159" t="str">
            <v>ns</v>
          </cell>
          <cell r="G159" t="str">
            <v>ns</v>
          </cell>
          <cell r="H159" t="str">
            <v>ns</v>
          </cell>
        </row>
        <row r="160">
          <cell r="B160" t="str">
            <v>OTU_3010</v>
          </cell>
          <cell r="C160">
            <v>1</v>
          </cell>
          <cell r="D160">
            <v>0.99999704070786499</v>
          </cell>
          <cell r="E160">
            <v>1</v>
          </cell>
          <cell r="F160" t="str">
            <v>ns</v>
          </cell>
          <cell r="G160" t="str">
            <v>ns</v>
          </cell>
          <cell r="H160" t="str">
            <v>ns</v>
          </cell>
        </row>
        <row r="161">
          <cell r="B161" t="str">
            <v>OTU_3015</v>
          </cell>
          <cell r="C161">
            <v>1.5210201914018499E-2</v>
          </cell>
          <cell r="D161">
            <v>0.23090231301264</v>
          </cell>
          <cell r="E161">
            <v>0.60341876793906202</v>
          </cell>
          <cell r="F161" t="str">
            <v>s</v>
          </cell>
          <cell r="G161" t="str">
            <v>ns</v>
          </cell>
          <cell r="H161" t="str">
            <v>ns</v>
          </cell>
        </row>
        <row r="162">
          <cell r="B162" t="str">
            <v>OTU_3045</v>
          </cell>
          <cell r="C162">
            <v>6.91626917012748E-2</v>
          </cell>
          <cell r="D162">
            <v>1</v>
          </cell>
          <cell r="E162">
            <v>1</v>
          </cell>
          <cell r="F162" t="str">
            <v>ns</v>
          </cell>
          <cell r="G162" t="str">
            <v>ns</v>
          </cell>
          <cell r="H162" t="str">
            <v>ns</v>
          </cell>
        </row>
        <row r="163">
          <cell r="B163" t="str">
            <v>OTU_3076</v>
          </cell>
          <cell r="C163">
            <v>0.77487187612781905</v>
          </cell>
          <cell r="D163">
            <v>1</v>
          </cell>
          <cell r="E163">
            <v>1</v>
          </cell>
          <cell r="F163" t="str">
            <v>ns</v>
          </cell>
          <cell r="G163" t="str">
            <v>ns</v>
          </cell>
          <cell r="H163" t="str">
            <v>ns</v>
          </cell>
        </row>
        <row r="164">
          <cell r="B164" t="str">
            <v>OTU_3123</v>
          </cell>
          <cell r="C164">
            <v>0.42011027583733201</v>
          </cell>
          <cell r="D164">
            <v>1</v>
          </cell>
          <cell r="E164">
            <v>1</v>
          </cell>
          <cell r="F164" t="str">
            <v>ns</v>
          </cell>
          <cell r="G164" t="str">
            <v>ns</v>
          </cell>
          <cell r="H164" t="str">
            <v>ns</v>
          </cell>
        </row>
        <row r="165">
          <cell r="B165" t="str">
            <v>OTU_3124</v>
          </cell>
          <cell r="C165">
            <v>0.48059126314976502</v>
          </cell>
          <cell r="D165">
            <v>2.3038269811914099E-2</v>
          </cell>
          <cell r="E165">
            <v>0.40365787294843197</v>
          </cell>
          <cell r="F165" t="str">
            <v>ns</v>
          </cell>
          <cell r="G165" t="str">
            <v>s</v>
          </cell>
          <cell r="H165" t="str">
            <v>ns</v>
          </cell>
        </row>
        <row r="166">
          <cell r="B166" t="str">
            <v>OTU_3128</v>
          </cell>
          <cell r="C166">
            <v>2.8912808337378901E-2</v>
          </cell>
          <cell r="D166">
            <v>1</v>
          </cell>
          <cell r="E166">
            <v>1</v>
          </cell>
          <cell r="F166" t="str">
            <v>s</v>
          </cell>
          <cell r="G166" t="str">
            <v>ns</v>
          </cell>
          <cell r="H166" t="str">
            <v>ns</v>
          </cell>
        </row>
        <row r="167">
          <cell r="B167" t="str">
            <v>OTU_3131</v>
          </cell>
          <cell r="C167">
            <v>0.66903488421417601</v>
          </cell>
          <cell r="D167">
            <v>1</v>
          </cell>
          <cell r="E167">
            <v>1</v>
          </cell>
          <cell r="F167" t="str">
            <v>ns</v>
          </cell>
          <cell r="G167" t="str">
            <v>ns</v>
          </cell>
          <cell r="H167" t="str">
            <v>ns</v>
          </cell>
        </row>
        <row r="168">
          <cell r="B168" t="str">
            <v>OTU_3132</v>
          </cell>
          <cell r="C168">
            <v>0.27512271739040001</v>
          </cell>
          <cell r="D168">
            <v>1</v>
          </cell>
          <cell r="E168">
            <v>1</v>
          </cell>
          <cell r="F168" t="str">
            <v>ns</v>
          </cell>
          <cell r="G168" t="str">
            <v>ns</v>
          </cell>
          <cell r="H168" t="str">
            <v>ns</v>
          </cell>
        </row>
        <row r="169">
          <cell r="B169" t="str">
            <v>OTU_3140</v>
          </cell>
          <cell r="C169">
            <v>0.57922808018076199</v>
          </cell>
          <cell r="D169">
            <v>1</v>
          </cell>
          <cell r="E169">
            <v>1</v>
          </cell>
          <cell r="F169" t="str">
            <v>ns</v>
          </cell>
          <cell r="G169" t="str">
            <v>ns</v>
          </cell>
          <cell r="H169" t="str">
            <v>ns</v>
          </cell>
        </row>
        <row r="170">
          <cell r="B170" t="str">
            <v>OTU_3148</v>
          </cell>
          <cell r="C170">
            <v>1.8423964702936901E-2</v>
          </cell>
          <cell r="D170">
            <v>1</v>
          </cell>
          <cell r="E170">
            <v>1</v>
          </cell>
          <cell r="F170" t="str">
            <v>s</v>
          </cell>
          <cell r="G170" t="str">
            <v>ns</v>
          </cell>
          <cell r="H170" t="str">
            <v>ns</v>
          </cell>
        </row>
        <row r="171">
          <cell r="B171" t="str">
            <v>OTU_3155</v>
          </cell>
          <cell r="C171">
            <v>3.2247568222982602E-2</v>
          </cell>
          <cell r="D171">
            <v>1</v>
          </cell>
          <cell r="E171">
            <v>1</v>
          </cell>
          <cell r="F171" t="str">
            <v>s</v>
          </cell>
          <cell r="G171" t="str">
            <v>ns</v>
          </cell>
          <cell r="H171" t="str">
            <v>ns</v>
          </cell>
        </row>
        <row r="172">
          <cell r="B172" t="str">
            <v>OTU_3158</v>
          </cell>
          <cell r="C172">
            <v>0.11385740718736</v>
          </cell>
          <cell r="D172">
            <v>1</v>
          </cell>
          <cell r="E172">
            <v>1</v>
          </cell>
          <cell r="F172" t="str">
            <v>ns</v>
          </cell>
          <cell r="G172" t="str">
            <v>ns</v>
          </cell>
          <cell r="H172" t="str">
            <v>ns</v>
          </cell>
        </row>
        <row r="173">
          <cell r="B173" t="str">
            <v>OTU_3161</v>
          </cell>
          <cell r="C173">
            <v>0.64933836773547904</v>
          </cell>
          <cell r="D173">
            <v>4.4134236118509301E-4</v>
          </cell>
          <cell r="E173">
            <v>7.9150049873299999E-4</v>
          </cell>
          <cell r="F173" t="str">
            <v>ns</v>
          </cell>
          <cell r="G173" t="str">
            <v>s</v>
          </cell>
          <cell r="H173" t="str">
            <v>s</v>
          </cell>
        </row>
        <row r="174">
          <cell r="B174" t="str">
            <v>OTU_3168</v>
          </cell>
          <cell r="C174">
            <v>1.6952907644363101E-7</v>
          </cell>
          <cell r="D174">
            <v>1</v>
          </cell>
          <cell r="E174">
            <v>1</v>
          </cell>
          <cell r="F174" t="str">
            <v>s</v>
          </cell>
          <cell r="G174" t="str">
            <v>ns</v>
          </cell>
          <cell r="H174" t="str">
            <v>ns</v>
          </cell>
        </row>
        <row r="175">
          <cell r="B175" t="str">
            <v>OTU_3193</v>
          </cell>
          <cell r="C175">
            <v>0.99755854271683198</v>
          </cell>
          <cell r="D175">
            <v>5.7956560075973503E-2</v>
          </cell>
          <cell r="E175">
            <v>0.214441511105113</v>
          </cell>
          <cell r="F175" t="str">
            <v>ns</v>
          </cell>
          <cell r="G175" t="str">
            <v>ns</v>
          </cell>
          <cell r="H175" t="str">
            <v>ns</v>
          </cell>
        </row>
        <row r="176">
          <cell r="B176" t="str">
            <v>OTU_3208</v>
          </cell>
          <cell r="C176">
            <v>5.75361468838409E-3</v>
          </cell>
          <cell r="D176">
            <v>1</v>
          </cell>
          <cell r="E176">
            <v>1</v>
          </cell>
          <cell r="F176" t="str">
            <v>s</v>
          </cell>
          <cell r="G176" t="str">
            <v>ns</v>
          </cell>
          <cell r="H176" t="str">
            <v>ns</v>
          </cell>
        </row>
        <row r="177">
          <cell r="B177" t="str">
            <v>OTU_3244</v>
          </cell>
          <cell r="C177">
            <v>0.21418444088414501</v>
          </cell>
          <cell r="D177">
            <v>2.4168717610049098E-3</v>
          </cell>
          <cell r="E177">
            <v>0.105672373588809</v>
          </cell>
          <cell r="F177" t="str">
            <v>ns</v>
          </cell>
          <cell r="G177" t="str">
            <v>s</v>
          </cell>
          <cell r="H177" t="str">
            <v>ns</v>
          </cell>
        </row>
        <row r="178">
          <cell r="B178" t="str">
            <v>OTU_3247</v>
          </cell>
          <cell r="C178">
            <v>0.119660142824193</v>
          </cell>
          <cell r="D178">
            <v>1</v>
          </cell>
          <cell r="E178">
            <v>1</v>
          </cell>
          <cell r="F178" t="str">
            <v>ns</v>
          </cell>
          <cell r="G178" t="str">
            <v>ns</v>
          </cell>
          <cell r="H178" t="str">
            <v>ns</v>
          </cell>
        </row>
        <row r="179">
          <cell r="B179" t="str">
            <v>OTU_3275</v>
          </cell>
          <cell r="C179">
            <v>1.14373824865521E-3</v>
          </cell>
          <cell r="D179">
            <v>0.99999589789631604</v>
          </cell>
          <cell r="E179">
            <v>0.99999589789631604</v>
          </cell>
          <cell r="F179" t="str">
            <v>s</v>
          </cell>
          <cell r="G179" t="str">
            <v>ns</v>
          </cell>
          <cell r="H179" t="str">
            <v>ns</v>
          </cell>
        </row>
        <row r="180">
          <cell r="B180" t="str">
            <v>OTU_3276</v>
          </cell>
          <cell r="C180">
            <v>1.75278333298566E-2</v>
          </cell>
          <cell r="D180">
            <v>1</v>
          </cell>
          <cell r="E180">
            <v>1</v>
          </cell>
          <cell r="F180" t="str">
            <v>s</v>
          </cell>
          <cell r="G180" t="str">
            <v>ns</v>
          </cell>
          <cell r="H180" t="str">
            <v>ns</v>
          </cell>
        </row>
        <row r="181">
          <cell r="B181" t="str">
            <v>OTU_3281</v>
          </cell>
          <cell r="C181">
            <v>0.47766417832143299</v>
          </cell>
          <cell r="D181">
            <v>1</v>
          </cell>
          <cell r="E181">
            <v>1</v>
          </cell>
          <cell r="F181" t="str">
            <v>ns</v>
          </cell>
          <cell r="G181" t="str">
            <v>ns</v>
          </cell>
          <cell r="H181" t="str">
            <v>ns</v>
          </cell>
        </row>
        <row r="182">
          <cell r="B182" t="str">
            <v>OTU_3283</v>
          </cell>
          <cell r="C182">
            <v>0.643198141149116</v>
          </cell>
          <cell r="D182">
            <v>1</v>
          </cell>
          <cell r="E182">
            <v>1</v>
          </cell>
          <cell r="F182" t="str">
            <v>ns</v>
          </cell>
          <cell r="G182" t="str">
            <v>ns</v>
          </cell>
          <cell r="H182" t="str">
            <v>ns</v>
          </cell>
        </row>
        <row r="183">
          <cell r="B183" t="str">
            <v>OTU_3300</v>
          </cell>
          <cell r="C183">
            <v>0.94155056514005797</v>
          </cell>
          <cell r="D183">
            <v>0.47187285189241601</v>
          </cell>
          <cell r="E183">
            <v>0.41400587998463201</v>
          </cell>
          <cell r="F183" t="str">
            <v>ns</v>
          </cell>
          <cell r="G183" t="str">
            <v>ns</v>
          </cell>
          <cell r="H183" t="str">
            <v>ns</v>
          </cell>
        </row>
        <row r="184">
          <cell r="B184" t="str">
            <v>OTU_3388</v>
          </cell>
          <cell r="C184">
            <v>0.44951829418511302</v>
          </cell>
          <cell r="D184">
            <v>1</v>
          </cell>
          <cell r="E184">
            <v>1</v>
          </cell>
          <cell r="F184" t="str">
            <v>ns</v>
          </cell>
          <cell r="G184" t="str">
            <v>ns</v>
          </cell>
          <cell r="H184" t="str">
            <v>ns</v>
          </cell>
        </row>
        <row r="185">
          <cell r="B185" t="str">
            <v>OTU_3393</v>
          </cell>
          <cell r="C185">
            <v>0.79991747701440297</v>
          </cell>
          <cell r="D185">
            <v>1</v>
          </cell>
          <cell r="E185">
            <v>1</v>
          </cell>
          <cell r="F185" t="str">
            <v>ns</v>
          </cell>
          <cell r="G185" t="str">
            <v>ns</v>
          </cell>
          <cell r="H185" t="str">
            <v>ns</v>
          </cell>
        </row>
        <row r="186">
          <cell r="B186" t="str">
            <v>OTU_3409</v>
          </cell>
          <cell r="C186">
            <v>0.267057354624328</v>
          </cell>
          <cell r="D186">
            <v>1</v>
          </cell>
          <cell r="E186">
            <v>1</v>
          </cell>
          <cell r="F186" t="str">
            <v>ns</v>
          </cell>
          <cell r="G186" t="str">
            <v>ns</v>
          </cell>
          <cell r="H186" t="str">
            <v>ns</v>
          </cell>
        </row>
        <row r="187">
          <cell r="B187" t="str">
            <v>OTU_3417</v>
          </cell>
          <cell r="C187">
            <v>5.6778854451918999E-2</v>
          </cell>
          <cell r="D187">
            <v>0.263939626920697</v>
          </cell>
          <cell r="E187">
            <v>0.298131291529659</v>
          </cell>
          <cell r="F187" t="str">
            <v>ns</v>
          </cell>
          <cell r="G187" t="str">
            <v>ns</v>
          </cell>
          <cell r="H187" t="str">
            <v>ns</v>
          </cell>
        </row>
        <row r="188">
          <cell r="B188" t="str">
            <v>OTU_3418</v>
          </cell>
          <cell r="C188">
            <v>0.306967716925237</v>
          </cell>
          <cell r="D188">
            <v>1</v>
          </cell>
          <cell r="E188">
            <v>1</v>
          </cell>
          <cell r="F188" t="str">
            <v>ns</v>
          </cell>
          <cell r="G188" t="str">
            <v>ns</v>
          </cell>
          <cell r="H188" t="str">
            <v>ns</v>
          </cell>
        </row>
        <row r="189">
          <cell r="B189" t="str">
            <v>OTU_3425</v>
          </cell>
          <cell r="C189">
            <v>3.10185601623135E-2</v>
          </cell>
          <cell r="D189">
            <v>0.19612525898562599</v>
          </cell>
          <cell r="E189">
            <v>0.26029648540036299</v>
          </cell>
          <cell r="F189" t="str">
            <v>s</v>
          </cell>
          <cell r="G189" t="str">
            <v>ns</v>
          </cell>
          <cell r="H189" t="str">
            <v>ns</v>
          </cell>
        </row>
        <row r="190">
          <cell r="B190" t="str">
            <v>OTU_3427</v>
          </cell>
          <cell r="C190">
            <v>0.111015286388642</v>
          </cell>
          <cell r="D190">
            <v>1</v>
          </cell>
          <cell r="E190">
            <v>1</v>
          </cell>
          <cell r="F190" t="str">
            <v>ns</v>
          </cell>
          <cell r="G190" t="str">
            <v>ns</v>
          </cell>
          <cell r="H190" t="str">
            <v>ns</v>
          </cell>
        </row>
        <row r="191">
          <cell r="B191" t="str">
            <v>OTU_3443</v>
          </cell>
          <cell r="C191">
            <v>3.5709784852353002E-2</v>
          </cell>
          <cell r="D191">
            <v>1</v>
          </cell>
          <cell r="E191">
            <v>1</v>
          </cell>
          <cell r="F191" t="str">
            <v>s</v>
          </cell>
          <cell r="G191" t="str">
            <v>ns</v>
          </cell>
          <cell r="H191" t="str">
            <v>ns</v>
          </cell>
        </row>
        <row r="192">
          <cell r="B192" t="str">
            <v>OTU_3449</v>
          </cell>
          <cell r="C192">
            <v>0.10189216200458399</v>
          </cell>
          <cell r="D192">
            <v>1</v>
          </cell>
          <cell r="E192">
            <v>1</v>
          </cell>
          <cell r="F192" t="str">
            <v>ns</v>
          </cell>
          <cell r="G192" t="str">
            <v>ns</v>
          </cell>
          <cell r="H192" t="str">
            <v>ns</v>
          </cell>
        </row>
        <row r="193">
          <cell r="B193" t="str">
            <v>OTU_3459</v>
          </cell>
          <cell r="C193">
            <v>2.25644017134163E-2</v>
          </cell>
          <cell r="D193">
            <v>1</v>
          </cell>
          <cell r="E193">
            <v>0.99998202850240003</v>
          </cell>
          <cell r="F193" t="str">
            <v>s</v>
          </cell>
          <cell r="G193" t="str">
            <v>ns</v>
          </cell>
          <cell r="H193" t="str">
            <v>ns</v>
          </cell>
        </row>
        <row r="194">
          <cell r="B194" t="str">
            <v>OTU_3470</v>
          </cell>
          <cell r="C194">
            <v>0.38576577343116403</v>
          </cell>
          <cell r="D194">
            <v>1</v>
          </cell>
          <cell r="E194">
            <v>1</v>
          </cell>
          <cell r="F194" t="str">
            <v>ns</v>
          </cell>
          <cell r="G194" t="str">
            <v>ns</v>
          </cell>
          <cell r="H194" t="str">
            <v>ns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linectomeR"/>
    </sheetNames>
    <sheetDataSet>
      <sheetData sheetId="0" refreshError="1">
        <row r="1">
          <cell r="B1" t="str">
            <v>OTU</v>
          </cell>
          <cell r="C1" t="str">
            <v>p_time</v>
          </cell>
          <cell r="D1" t="str">
            <v>p_group</v>
          </cell>
          <cell r="E1" t="str">
            <v>p_time</v>
          </cell>
          <cell r="F1" t="str">
            <v>p_group</v>
          </cell>
        </row>
        <row r="2">
          <cell r="B2" t="str">
            <v>OTU_11</v>
          </cell>
          <cell r="C2">
            <v>7.8E-2</v>
          </cell>
          <cell r="D2">
            <v>0.214</v>
          </cell>
          <cell r="E2" t="str">
            <v>ns</v>
          </cell>
          <cell r="F2" t="str">
            <v>ns</v>
          </cell>
        </row>
        <row r="3">
          <cell r="B3" t="str">
            <v>OTU_44</v>
          </cell>
          <cell r="C3">
            <v>1E-3</v>
          </cell>
          <cell r="D3">
            <v>4.0000000000000001E-3</v>
          </cell>
          <cell r="E3" t="str">
            <v>s</v>
          </cell>
          <cell r="F3" t="str">
            <v>s</v>
          </cell>
        </row>
        <row r="4">
          <cell r="B4" t="str">
            <v>OTU_100</v>
          </cell>
          <cell r="C4">
            <v>1E-3</v>
          </cell>
          <cell r="D4">
            <v>8.9999999999999993E-3</v>
          </cell>
          <cell r="E4" t="str">
            <v>s</v>
          </cell>
          <cell r="F4" t="str">
            <v>s</v>
          </cell>
        </row>
        <row r="5">
          <cell r="B5" t="str">
            <v>OTU_208</v>
          </cell>
          <cell r="C5">
            <v>0.36199999999999999</v>
          </cell>
          <cell r="D5">
            <v>0.27500000000000002</v>
          </cell>
          <cell r="E5" t="str">
            <v>ns</v>
          </cell>
          <cell r="F5" t="str">
            <v>ns</v>
          </cell>
        </row>
        <row r="6">
          <cell r="B6" t="str">
            <v>OTU_239</v>
          </cell>
          <cell r="C6">
            <v>0.60799999999999998</v>
          </cell>
          <cell r="D6">
            <v>1E-3</v>
          </cell>
          <cell r="E6" t="str">
            <v>ns</v>
          </cell>
          <cell r="F6" t="str">
            <v>s</v>
          </cell>
        </row>
        <row r="7">
          <cell r="B7" t="str">
            <v>OTU_245</v>
          </cell>
          <cell r="C7">
            <v>0.55200000000000005</v>
          </cell>
          <cell r="D7">
            <v>1E-3</v>
          </cell>
          <cell r="E7" t="str">
            <v>ns</v>
          </cell>
          <cell r="F7" t="str">
            <v>s</v>
          </cell>
        </row>
        <row r="8">
          <cell r="B8" t="str">
            <v>OTU_268</v>
          </cell>
          <cell r="C8">
            <v>0.96199999999999997</v>
          </cell>
          <cell r="D8">
            <v>1E-3</v>
          </cell>
          <cell r="E8" t="str">
            <v>ns</v>
          </cell>
          <cell r="F8" t="str">
            <v>s</v>
          </cell>
        </row>
        <row r="9">
          <cell r="B9" t="str">
            <v>OTU_451</v>
          </cell>
          <cell r="C9">
            <v>2E-3</v>
          </cell>
          <cell r="D9">
            <v>1E-3</v>
          </cell>
          <cell r="E9" t="str">
            <v>s</v>
          </cell>
          <cell r="F9" t="str">
            <v>s</v>
          </cell>
        </row>
        <row r="10">
          <cell r="B10" t="str">
            <v>OTU_483</v>
          </cell>
          <cell r="C10">
            <v>0.05</v>
          </cell>
          <cell r="D10">
            <v>0.19</v>
          </cell>
          <cell r="E10" t="str">
            <v>ns</v>
          </cell>
          <cell r="F10" t="str">
            <v>ns</v>
          </cell>
        </row>
        <row r="11">
          <cell r="B11" t="str">
            <v>OTU_880</v>
          </cell>
          <cell r="C11">
            <v>0.91100000000000003</v>
          </cell>
          <cell r="D11">
            <v>1E-3</v>
          </cell>
          <cell r="E11" t="str">
            <v>ns</v>
          </cell>
          <cell r="F11" t="str">
            <v>s</v>
          </cell>
        </row>
        <row r="12">
          <cell r="B12" t="str">
            <v>OTU_924</v>
          </cell>
          <cell r="C12">
            <v>0.97499999999999998</v>
          </cell>
          <cell r="D12">
            <v>1E-3</v>
          </cell>
          <cell r="E12" t="str">
            <v>ns</v>
          </cell>
          <cell r="F12" t="str">
            <v>s</v>
          </cell>
        </row>
        <row r="13">
          <cell r="B13" t="str">
            <v>OTU_966</v>
          </cell>
          <cell r="C13">
            <v>0.871</v>
          </cell>
          <cell r="D13">
            <v>1E-3</v>
          </cell>
          <cell r="E13" t="str">
            <v>ns</v>
          </cell>
          <cell r="F13" t="str">
            <v>s</v>
          </cell>
        </row>
        <row r="14">
          <cell r="B14" t="str">
            <v>OTU_1040</v>
          </cell>
          <cell r="C14">
            <v>0.94499999999999995</v>
          </cell>
          <cell r="D14">
            <v>1E-3</v>
          </cell>
          <cell r="E14" t="str">
            <v>ns</v>
          </cell>
          <cell r="F14" t="str">
            <v>s</v>
          </cell>
        </row>
        <row r="15">
          <cell r="B15" t="str">
            <v>OTU_1089</v>
          </cell>
          <cell r="C15">
            <v>0.315</v>
          </cell>
          <cell r="D15">
            <v>3.0000000000000001E-3</v>
          </cell>
          <cell r="E15" t="str">
            <v>ns</v>
          </cell>
          <cell r="F15" t="str">
            <v>s</v>
          </cell>
        </row>
        <row r="16">
          <cell r="B16" t="str">
            <v>OTU_1153</v>
          </cell>
          <cell r="C16">
            <v>6.8000000000000005E-2</v>
          </cell>
          <cell r="D16">
            <v>0.20399999999999999</v>
          </cell>
          <cell r="E16" t="str">
            <v>ns</v>
          </cell>
          <cell r="F16" t="str">
            <v>ns</v>
          </cell>
        </row>
        <row r="17">
          <cell r="B17" t="str">
            <v>OTU_1176</v>
          </cell>
          <cell r="C17">
            <v>0.495</v>
          </cell>
          <cell r="D17">
            <v>1E-3</v>
          </cell>
          <cell r="E17" t="str">
            <v>ns</v>
          </cell>
          <cell r="F17" t="str">
            <v>s</v>
          </cell>
        </row>
        <row r="18">
          <cell r="B18" t="str">
            <v>OTU_1206</v>
          </cell>
          <cell r="C18">
            <v>1.7000000000000001E-2</v>
          </cell>
          <cell r="D18">
            <v>1E-3</v>
          </cell>
          <cell r="E18" t="str">
            <v>s</v>
          </cell>
          <cell r="F18" t="str">
            <v>s</v>
          </cell>
        </row>
        <row r="19">
          <cell r="B19" t="str">
            <v>OTU_1309</v>
          </cell>
          <cell r="C19">
            <v>0.45700000000000002</v>
          </cell>
          <cell r="D19">
            <v>1E-3</v>
          </cell>
          <cell r="E19" t="str">
            <v>ns</v>
          </cell>
          <cell r="F19" t="str">
            <v>s</v>
          </cell>
        </row>
        <row r="20">
          <cell r="B20" t="str">
            <v>OTU_1390</v>
          </cell>
          <cell r="C20">
            <v>0.218</v>
          </cell>
          <cell r="D20">
            <v>1E-3</v>
          </cell>
          <cell r="E20" t="str">
            <v>ns</v>
          </cell>
          <cell r="F20" t="str">
            <v>s</v>
          </cell>
        </row>
        <row r="21">
          <cell r="B21" t="str">
            <v>OTU_1393</v>
          </cell>
          <cell r="C21">
            <v>1.4E-2</v>
          </cell>
          <cell r="D21">
            <v>8.0000000000000002E-3</v>
          </cell>
          <cell r="E21" t="str">
            <v>s</v>
          </cell>
          <cell r="F21" t="str">
            <v>s</v>
          </cell>
        </row>
        <row r="22">
          <cell r="B22" t="str">
            <v>OTU_1398</v>
          </cell>
          <cell r="C22">
            <v>0.61499999999999999</v>
          </cell>
          <cell r="D22">
            <v>0.20799999999999999</v>
          </cell>
          <cell r="E22" t="str">
            <v>ns</v>
          </cell>
          <cell r="F22" t="str">
            <v>ns</v>
          </cell>
        </row>
        <row r="23">
          <cell r="B23" t="str">
            <v>OTU_1399</v>
          </cell>
          <cell r="C23">
            <v>0.33200000000000002</v>
          </cell>
          <cell r="D23">
            <v>2E-3</v>
          </cell>
          <cell r="E23" t="str">
            <v>ns</v>
          </cell>
          <cell r="F23" t="str">
            <v>s</v>
          </cell>
        </row>
        <row r="24">
          <cell r="B24" t="str">
            <v>OTU_1427</v>
          </cell>
          <cell r="C24">
            <v>0.95799999999999996</v>
          </cell>
          <cell r="D24">
            <v>1E-3</v>
          </cell>
          <cell r="E24" t="str">
            <v>ns</v>
          </cell>
          <cell r="F24" t="str">
            <v>s</v>
          </cell>
        </row>
        <row r="25">
          <cell r="B25" t="str">
            <v>OTU_1452</v>
          </cell>
          <cell r="C25">
            <v>0.72299999999999998</v>
          </cell>
          <cell r="D25">
            <v>3.1E-2</v>
          </cell>
          <cell r="E25" t="str">
            <v>ns</v>
          </cell>
          <cell r="F25" t="str">
            <v>s</v>
          </cell>
        </row>
        <row r="26">
          <cell r="B26" t="str">
            <v>OTU_1475</v>
          </cell>
          <cell r="C26">
            <v>0.47599999999999998</v>
          </cell>
          <cell r="D26">
            <v>1E-3</v>
          </cell>
          <cell r="E26" t="str">
            <v>ns</v>
          </cell>
          <cell r="F26" t="str">
            <v>s</v>
          </cell>
        </row>
        <row r="27">
          <cell r="B27" t="str">
            <v>OTU_1483</v>
          </cell>
          <cell r="C27">
            <v>0.84899999999999998</v>
          </cell>
          <cell r="D27">
            <v>1E-3</v>
          </cell>
          <cell r="E27" t="str">
            <v>ns</v>
          </cell>
          <cell r="F27" t="str">
            <v>s</v>
          </cell>
        </row>
        <row r="28">
          <cell r="B28" t="str">
            <v>OTU_1505</v>
          </cell>
          <cell r="C28">
            <v>0.91</v>
          </cell>
          <cell r="D28">
            <v>2.3E-2</v>
          </cell>
          <cell r="E28" t="str">
            <v>ns</v>
          </cell>
          <cell r="F28" t="str">
            <v>s</v>
          </cell>
        </row>
        <row r="29">
          <cell r="B29" t="str">
            <v>OTU_1512</v>
          </cell>
          <cell r="C29">
            <v>0.81299999999999994</v>
          </cell>
          <cell r="D29">
            <v>1E-3</v>
          </cell>
          <cell r="E29" t="str">
            <v>ns</v>
          </cell>
          <cell r="F29" t="str">
            <v>s</v>
          </cell>
        </row>
        <row r="30">
          <cell r="B30" t="str">
            <v>OTU_1516</v>
          </cell>
          <cell r="C30">
            <v>0.69399999999999995</v>
          </cell>
          <cell r="D30">
            <v>2E-3</v>
          </cell>
          <cell r="E30" t="str">
            <v>ns</v>
          </cell>
          <cell r="F30" t="str">
            <v>s</v>
          </cell>
        </row>
        <row r="31">
          <cell r="B31" t="str">
            <v>OTU_1518</v>
          </cell>
          <cell r="C31">
            <v>0.81399999999999995</v>
          </cell>
          <cell r="D31">
            <v>3.0000000000000001E-3</v>
          </cell>
          <cell r="E31" t="str">
            <v>ns</v>
          </cell>
          <cell r="F31" t="str">
            <v>s</v>
          </cell>
        </row>
        <row r="32">
          <cell r="B32" t="str">
            <v>OTU_1519</v>
          </cell>
          <cell r="C32">
            <v>0.96299999999999997</v>
          </cell>
          <cell r="D32">
            <v>1E-3</v>
          </cell>
          <cell r="E32" t="str">
            <v>ns</v>
          </cell>
          <cell r="F32" t="str">
            <v>s</v>
          </cell>
        </row>
        <row r="33">
          <cell r="B33" t="str">
            <v>OTU_1523</v>
          </cell>
          <cell r="C33">
            <v>4.8000000000000001E-2</v>
          </cell>
          <cell r="D33">
            <v>1E-3</v>
          </cell>
          <cell r="E33" t="str">
            <v>s</v>
          </cell>
          <cell r="F33" t="str">
            <v>s</v>
          </cell>
        </row>
        <row r="34">
          <cell r="B34" t="str">
            <v>OTU_1527</v>
          </cell>
          <cell r="C34">
            <v>0.19800000000000001</v>
          </cell>
          <cell r="D34">
            <v>8.9999999999999993E-3</v>
          </cell>
          <cell r="E34" t="str">
            <v>ns</v>
          </cell>
          <cell r="F34" t="str">
            <v>s</v>
          </cell>
        </row>
        <row r="35">
          <cell r="B35" t="str">
            <v>OTU_1529</v>
          </cell>
          <cell r="C35">
            <v>0.629</v>
          </cell>
          <cell r="D35">
            <v>2E-3</v>
          </cell>
          <cell r="E35" t="str">
            <v>ns</v>
          </cell>
          <cell r="F35" t="str">
            <v>s</v>
          </cell>
        </row>
        <row r="36">
          <cell r="B36" t="str">
            <v>OTU_1530</v>
          </cell>
          <cell r="C36">
            <v>0.503</v>
          </cell>
          <cell r="D36">
            <v>1E-3</v>
          </cell>
          <cell r="E36" t="str">
            <v>ns</v>
          </cell>
          <cell r="F36" t="str">
            <v>s</v>
          </cell>
        </row>
        <row r="37">
          <cell r="B37" t="str">
            <v>OTU_1548</v>
          </cell>
          <cell r="C37">
            <v>0.312</v>
          </cell>
          <cell r="D37">
            <v>1E-3</v>
          </cell>
          <cell r="E37" t="str">
            <v>ns</v>
          </cell>
          <cell r="F37" t="str">
            <v>s</v>
          </cell>
        </row>
        <row r="38">
          <cell r="B38" t="str">
            <v>OTU_1558</v>
          </cell>
          <cell r="C38">
            <v>0.378</v>
          </cell>
          <cell r="D38">
            <v>1E-3</v>
          </cell>
          <cell r="E38" t="str">
            <v>ns</v>
          </cell>
          <cell r="F38" t="str">
            <v>s</v>
          </cell>
        </row>
        <row r="39">
          <cell r="B39" t="str">
            <v>OTU_1570</v>
          </cell>
          <cell r="C39">
            <v>0.316</v>
          </cell>
          <cell r="D39">
            <v>1E-3</v>
          </cell>
          <cell r="E39" t="str">
            <v>ns</v>
          </cell>
          <cell r="F39" t="str">
            <v>s</v>
          </cell>
        </row>
        <row r="40">
          <cell r="B40" t="str">
            <v>OTU_1622</v>
          </cell>
          <cell r="C40">
            <v>0.33600000000000002</v>
          </cell>
          <cell r="D40">
            <v>3.0000000000000001E-3</v>
          </cell>
          <cell r="E40" t="str">
            <v>ns</v>
          </cell>
          <cell r="F40" t="str">
            <v>s</v>
          </cell>
        </row>
        <row r="41">
          <cell r="B41" t="str">
            <v>OTU_1626</v>
          </cell>
          <cell r="C41">
            <v>0.55000000000000004</v>
          </cell>
          <cell r="D41">
            <v>2E-3</v>
          </cell>
          <cell r="E41" t="str">
            <v>ns</v>
          </cell>
          <cell r="F41" t="str">
            <v>s</v>
          </cell>
        </row>
        <row r="42">
          <cell r="B42" t="str">
            <v>OTU_1632</v>
          </cell>
          <cell r="C42">
            <v>0.91300000000000003</v>
          </cell>
          <cell r="D42">
            <v>6.5000000000000002E-2</v>
          </cell>
          <cell r="E42" t="str">
            <v>ns</v>
          </cell>
          <cell r="F42" t="str">
            <v>ns</v>
          </cell>
        </row>
        <row r="43">
          <cell r="B43" t="str">
            <v>OTU_1678</v>
          </cell>
          <cell r="C43">
            <v>8.6999999999999994E-2</v>
          </cell>
          <cell r="D43">
            <v>0.53800000000000003</v>
          </cell>
          <cell r="E43" t="str">
            <v>ns</v>
          </cell>
          <cell r="F43" t="str">
            <v>ns</v>
          </cell>
        </row>
        <row r="44">
          <cell r="B44" t="str">
            <v>OTU_1684</v>
          </cell>
          <cell r="C44">
            <v>0.45400000000000001</v>
          </cell>
          <cell r="D44">
            <v>7.8E-2</v>
          </cell>
          <cell r="E44" t="str">
            <v>ns</v>
          </cell>
          <cell r="F44" t="str">
            <v>ns</v>
          </cell>
        </row>
        <row r="45">
          <cell r="B45" t="str">
            <v>OTU_1702</v>
          </cell>
          <cell r="C45">
            <v>0.82199999999999995</v>
          </cell>
          <cell r="D45">
            <v>3.0000000000000001E-3</v>
          </cell>
          <cell r="E45" t="str">
            <v>ns</v>
          </cell>
          <cell r="F45" t="str">
            <v>s</v>
          </cell>
        </row>
        <row r="46">
          <cell r="B46" t="str">
            <v>OTU_1705</v>
          </cell>
          <cell r="C46">
            <v>0.83499999999999996</v>
          </cell>
          <cell r="D46">
            <v>1E-3</v>
          </cell>
          <cell r="E46" t="str">
            <v>ns</v>
          </cell>
          <cell r="F46" t="str">
            <v>s</v>
          </cell>
        </row>
        <row r="47">
          <cell r="B47" t="str">
            <v>OTU_1707</v>
          </cell>
          <cell r="C47">
            <v>0.73899999999999999</v>
          </cell>
          <cell r="D47">
            <v>1E-3</v>
          </cell>
          <cell r="E47" t="str">
            <v>ns</v>
          </cell>
          <cell r="F47" t="str">
            <v>s</v>
          </cell>
        </row>
        <row r="48">
          <cell r="B48" t="str">
            <v>OTU_1744</v>
          </cell>
          <cell r="C48">
            <v>0.373</v>
          </cell>
          <cell r="D48">
            <v>1E-3</v>
          </cell>
          <cell r="E48" t="str">
            <v>ns</v>
          </cell>
          <cell r="F48" t="str">
            <v>s</v>
          </cell>
        </row>
        <row r="49">
          <cell r="B49" t="str">
            <v>OTU_1747</v>
          </cell>
          <cell r="C49">
            <v>0.40899999999999997</v>
          </cell>
          <cell r="D49">
            <v>2E-3</v>
          </cell>
          <cell r="E49" t="str">
            <v>ns</v>
          </cell>
          <cell r="F49" t="str">
            <v>s</v>
          </cell>
        </row>
        <row r="50">
          <cell r="B50" t="str">
            <v>OTU_1753</v>
          </cell>
          <cell r="C50">
            <v>0.51200000000000001</v>
          </cell>
          <cell r="D50">
            <v>1E-3</v>
          </cell>
          <cell r="E50" t="str">
            <v>ns</v>
          </cell>
          <cell r="F50" t="str">
            <v>s</v>
          </cell>
        </row>
        <row r="51">
          <cell r="B51" t="str">
            <v>OTU_1760</v>
          </cell>
          <cell r="C51">
            <v>0.35399999999999998</v>
          </cell>
          <cell r="D51">
            <v>1E-3</v>
          </cell>
          <cell r="E51" t="str">
            <v>ns</v>
          </cell>
          <cell r="F51" t="str">
            <v>s</v>
          </cell>
        </row>
        <row r="52">
          <cell r="B52" t="str">
            <v>OTU_1782</v>
          </cell>
          <cell r="C52">
            <v>0.432</v>
          </cell>
          <cell r="D52">
            <v>1E-3</v>
          </cell>
          <cell r="E52" t="str">
            <v>ns</v>
          </cell>
          <cell r="F52" t="str">
            <v>s</v>
          </cell>
        </row>
        <row r="53">
          <cell r="B53" t="str">
            <v>OTU_1797</v>
          </cell>
          <cell r="C53">
            <v>0.45500000000000002</v>
          </cell>
          <cell r="D53">
            <v>1E-3</v>
          </cell>
          <cell r="E53" t="str">
            <v>ns</v>
          </cell>
          <cell r="F53" t="str">
            <v>s</v>
          </cell>
        </row>
        <row r="54">
          <cell r="B54" t="str">
            <v>OTU_1807</v>
          </cell>
          <cell r="C54">
            <v>0.54600000000000004</v>
          </cell>
          <cell r="D54">
            <v>1E-3</v>
          </cell>
          <cell r="E54" t="str">
            <v>ns</v>
          </cell>
          <cell r="F54" t="str">
            <v>s</v>
          </cell>
        </row>
        <row r="55">
          <cell r="B55" t="str">
            <v>OTU_1824</v>
          </cell>
          <cell r="C55">
            <v>0.50900000000000001</v>
          </cell>
          <cell r="D55">
            <v>3.0000000000000001E-3</v>
          </cell>
          <cell r="E55" t="str">
            <v>ns</v>
          </cell>
          <cell r="F55" t="str">
            <v>s</v>
          </cell>
        </row>
        <row r="56">
          <cell r="B56" t="str">
            <v>OTU_1841</v>
          </cell>
          <cell r="C56">
            <v>0.53200000000000003</v>
          </cell>
          <cell r="D56">
            <v>0.01</v>
          </cell>
          <cell r="E56" t="str">
            <v>ns</v>
          </cell>
          <cell r="F56" t="str">
            <v>s</v>
          </cell>
        </row>
        <row r="57">
          <cell r="B57" t="str">
            <v>OTU_1856</v>
          </cell>
          <cell r="C57">
            <v>0.57399999999999995</v>
          </cell>
          <cell r="D57">
            <v>1E-3</v>
          </cell>
          <cell r="E57" t="str">
            <v>ns</v>
          </cell>
          <cell r="F57" t="str">
            <v>s</v>
          </cell>
        </row>
        <row r="58">
          <cell r="B58" t="str">
            <v>OTU_1872</v>
          </cell>
          <cell r="C58">
            <v>0.878</v>
          </cell>
          <cell r="D58">
            <v>1E-3</v>
          </cell>
          <cell r="E58" t="str">
            <v>ns</v>
          </cell>
          <cell r="F58" t="str">
            <v>s</v>
          </cell>
        </row>
        <row r="59">
          <cell r="B59" t="str">
            <v>OTU_1875</v>
          </cell>
          <cell r="C59">
            <v>0.79100000000000004</v>
          </cell>
          <cell r="D59">
            <v>1.7999999999999999E-2</v>
          </cell>
          <cell r="E59" t="str">
            <v>ns</v>
          </cell>
          <cell r="F59" t="str">
            <v>s</v>
          </cell>
        </row>
        <row r="60">
          <cell r="B60" t="str">
            <v>OTU_1892</v>
          </cell>
          <cell r="C60">
            <v>0.45600000000000002</v>
          </cell>
          <cell r="D60">
            <v>1E-3</v>
          </cell>
          <cell r="E60" t="str">
            <v>ns</v>
          </cell>
          <cell r="F60" t="str">
            <v>s</v>
          </cell>
        </row>
        <row r="61">
          <cell r="B61" t="str">
            <v>OTU_1932</v>
          </cell>
          <cell r="C61">
            <v>0.44800000000000001</v>
          </cell>
          <cell r="D61">
            <v>1E-3</v>
          </cell>
          <cell r="E61" t="str">
            <v>ns</v>
          </cell>
          <cell r="F61" t="str">
            <v>s</v>
          </cell>
        </row>
        <row r="62">
          <cell r="B62" t="str">
            <v>OTU_1938</v>
          </cell>
          <cell r="C62">
            <v>0.435</v>
          </cell>
          <cell r="D62">
            <v>1E-3</v>
          </cell>
          <cell r="E62" t="str">
            <v>ns</v>
          </cell>
          <cell r="F62" t="str">
            <v>s</v>
          </cell>
        </row>
        <row r="63">
          <cell r="B63" t="str">
            <v>OTU_1939</v>
          </cell>
          <cell r="C63">
            <v>0.25900000000000001</v>
          </cell>
          <cell r="D63">
            <v>1E-3</v>
          </cell>
          <cell r="E63" t="str">
            <v>ns</v>
          </cell>
          <cell r="F63" t="str">
            <v>s</v>
          </cell>
        </row>
        <row r="64">
          <cell r="B64" t="str">
            <v>OTU_1945</v>
          </cell>
          <cell r="C64">
            <v>0.65100000000000002</v>
          </cell>
          <cell r="D64">
            <v>0.17100000000000001</v>
          </cell>
          <cell r="E64" t="str">
            <v>ns</v>
          </cell>
          <cell r="F64" t="str">
            <v>ns</v>
          </cell>
        </row>
        <row r="65">
          <cell r="B65" t="str">
            <v>OTU_1946</v>
          </cell>
          <cell r="C65">
            <v>0.10100000000000001</v>
          </cell>
          <cell r="D65">
            <v>2.5999999999999999E-2</v>
          </cell>
          <cell r="E65" t="str">
            <v>ns</v>
          </cell>
          <cell r="F65" t="str">
            <v>s</v>
          </cell>
        </row>
        <row r="66">
          <cell r="B66" t="str">
            <v>OTU_1947</v>
          </cell>
          <cell r="C66">
            <v>8.1000000000000003E-2</v>
          </cell>
          <cell r="D66">
            <v>3.0000000000000001E-3</v>
          </cell>
          <cell r="E66" t="str">
            <v>ns</v>
          </cell>
          <cell r="F66" t="str">
            <v>s</v>
          </cell>
        </row>
        <row r="67">
          <cell r="B67" t="str">
            <v>OTU_1949</v>
          </cell>
          <cell r="C67">
            <v>0.14000000000000001</v>
          </cell>
          <cell r="D67">
            <v>1E-3</v>
          </cell>
          <cell r="E67" t="str">
            <v>ns</v>
          </cell>
          <cell r="F67" t="str">
            <v>s</v>
          </cell>
        </row>
        <row r="68">
          <cell r="B68" t="str">
            <v>OTU_1953</v>
          </cell>
          <cell r="C68">
            <v>0.72</v>
          </cell>
          <cell r="D68">
            <v>1E-3</v>
          </cell>
          <cell r="E68" t="str">
            <v>ns</v>
          </cell>
          <cell r="F68" t="str">
            <v>s</v>
          </cell>
        </row>
        <row r="69">
          <cell r="B69" t="str">
            <v>OTU_1965</v>
          </cell>
          <cell r="C69">
            <v>0.371</v>
          </cell>
          <cell r="D69">
            <v>8.7999999999999995E-2</v>
          </cell>
          <cell r="E69" t="str">
            <v>ns</v>
          </cell>
          <cell r="F69" t="str">
            <v>ns</v>
          </cell>
        </row>
        <row r="70">
          <cell r="B70" t="str">
            <v>OTU_1974</v>
          </cell>
          <cell r="C70">
            <v>0.252</v>
          </cell>
          <cell r="D70">
            <v>0.95499999999999996</v>
          </cell>
          <cell r="E70" t="str">
            <v>ns</v>
          </cell>
          <cell r="F70" t="str">
            <v>ns</v>
          </cell>
        </row>
        <row r="71">
          <cell r="B71" t="str">
            <v>OTU_1990</v>
          </cell>
          <cell r="C71">
            <v>0.69699999999999995</v>
          </cell>
          <cell r="D71">
            <v>1E-3</v>
          </cell>
          <cell r="E71" t="str">
            <v>ns</v>
          </cell>
          <cell r="F71" t="str">
            <v>s</v>
          </cell>
        </row>
        <row r="72">
          <cell r="B72" t="str">
            <v>OTU_1995</v>
          </cell>
          <cell r="C72">
            <v>0.193</v>
          </cell>
          <cell r="D72">
            <v>1E-3</v>
          </cell>
          <cell r="E72" t="str">
            <v>ns</v>
          </cell>
          <cell r="F72" t="str">
            <v>s</v>
          </cell>
        </row>
        <row r="73">
          <cell r="B73" t="str">
            <v>OTU_2056</v>
          </cell>
          <cell r="C73">
            <v>7.9000000000000001E-2</v>
          </cell>
          <cell r="D73">
            <v>0.49099999999999999</v>
          </cell>
          <cell r="E73" t="str">
            <v>ns</v>
          </cell>
          <cell r="F73" t="str">
            <v>ns</v>
          </cell>
        </row>
        <row r="74">
          <cell r="B74" t="str">
            <v>OTU_2059</v>
          </cell>
          <cell r="C74">
            <v>0.27600000000000002</v>
          </cell>
          <cell r="D74">
            <v>1E-3</v>
          </cell>
          <cell r="E74" t="str">
            <v>ns</v>
          </cell>
          <cell r="F74" t="str">
            <v>s</v>
          </cell>
        </row>
        <row r="75">
          <cell r="B75" t="str">
            <v>OTU_2072</v>
          </cell>
          <cell r="C75">
            <v>0.77700000000000002</v>
          </cell>
          <cell r="D75">
            <v>0.93899999999999995</v>
          </cell>
          <cell r="E75" t="str">
            <v>ns</v>
          </cell>
          <cell r="F75" t="str">
            <v>ns</v>
          </cell>
        </row>
        <row r="76">
          <cell r="B76" t="str">
            <v>OTU_2077</v>
          </cell>
          <cell r="C76">
            <v>0.76200000000000001</v>
          </cell>
          <cell r="D76">
            <v>0.79400000000000004</v>
          </cell>
          <cell r="E76" t="str">
            <v>ns</v>
          </cell>
          <cell r="F76" t="str">
            <v>ns</v>
          </cell>
        </row>
        <row r="77">
          <cell r="B77" t="str">
            <v>OTU_2088</v>
          </cell>
          <cell r="C77">
            <v>0.45800000000000002</v>
          </cell>
          <cell r="D77">
            <v>1E-3</v>
          </cell>
          <cell r="E77" t="str">
            <v>ns</v>
          </cell>
          <cell r="F77" t="str">
            <v>s</v>
          </cell>
        </row>
        <row r="78">
          <cell r="B78" t="str">
            <v>OTU_2101</v>
          </cell>
          <cell r="C78">
            <v>0.378</v>
          </cell>
          <cell r="D78">
            <v>2E-3</v>
          </cell>
          <cell r="E78" t="str">
            <v>ns</v>
          </cell>
          <cell r="F78" t="str">
            <v>s</v>
          </cell>
        </row>
        <row r="79">
          <cell r="B79" t="str">
            <v>OTU_2105</v>
          </cell>
          <cell r="C79">
            <v>3.5999999999999997E-2</v>
          </cell>
          <cell r="D79">
            <v>1E-3</v>
          </cell>
          <cell r="E79" t="str">
            <v>s</v>
          </cell>
          <cell r="F79" t="str">
            <v>s</v>
          </cell>
        </row>
        <row r="80">
          <cell r="B80" t="str">
            <v>OTU_2107</v>
          </cell>
          <cell r="C80">
            <v>0.312</v>
          </cell>
          <cell r="D80">
            <v>2E-3</v>
          </cell>
          <cell r="E80" t="str">
            <v>ns</v>
          </cell>
          <cell r="F80" t="str">
            <v>s</v>
          </cell>
        </row>
        <row r="81">
          <cell r="B81" t="str">
            <v>OTU_2109</v>
          </cell>
          <cell r="C81">
            <v>0.46700000000000003</v>
          </cell>
          <cell r="D81">
            <v>1E-3</v>
          </cell>
          <cell r="E81" t="str">
            <v>ns</v>
          </cell>
          <cell r="F81" t="str">
            <v>s</v>
          </cell>
        </row>
        <row r="82">
          <cell r="B82" t="str">
            <v>OTU_2112</v>
          </cell>
          <cell r="C82">
            <v>0.54600000000000004</v>
          </cell>
          <cell r="D82">
            <v>6.5000000000000002E-2</v>
          </cell>
          <cell r="E82" t="str">
            <v>ns</v>
          </cell>
          <cell r="F82" t="str">
            <v>ns</v>
          </cell>
        </row>
        <row r="83">
          <cell r="B83" t="str">
            <v>OTU_2113</v>
          </cell>
          <cell r="C83">
            <v>0.61299999999999999</v>
          </cell>
          <cell r="D83">
            <v>0.186</v>
          </cell>
          <cell r="E83" t="str">
            <v>ns</v>
          </cell>
          <cell r="F83" t="str">
            <v>ns</v>
          </cell>
        </row>
        <row r="84">
          <cell r="B84" t="str">
            <v>OTU_2118</v>
          </cell>
          <cell r="C84">
            <v>4.1000000000000002E-2</v>
          </cell>
          <cell r="D84">
            <v>1E-3</v>
          </cell>
          <cell r="E84" t="str">
            <v>s</v>
          </cell>
          <cell r="F84" t="str">
            <v>s</v>
          </cell>
        </row>
        <row r="85">
          <cell r="B85" t="str">
            <v>OTU_2120</v>
          </cell>
          <cell r="C85">
            <v>0.93899999999999995</v>
          </cell>
          <cell r="D85">
            <v>1E-3</v>
          </cell>
          <cell r="E85" t="str">
            <v>ns</v>
          </cell>
          <cell r="F85" t="str">
            <v>s</v>
          </cell>
        </row>
        <row r="86">
          <cell r="B86" t="str">
            <v>OTU_2121</v>
          </cell>
          <cell r="C86">
            <v>0.95699999999999996</v>
          </cell>
          <cell r="D86">
            <v>2E-3</v>
          </cell>
          <cell r="E86" t="str">
            <v>ns</v>
          </cell>
          <cell r="F86" t="str">
            <v>s</v>
          </cell>
        </row>
        <row r="87">
          <cell r="B87" t="str">
            <v>OTU_2122</v>
          </cell>
          <cell r="C87">
            <v>0.623</v>
          </cell>
          <cell r="D87">
            <v>0.20300000000000001</v>
          </cell>
          <cell r="E87" t="str">
            <v>ns</v>
          </cell>
          <cell r="F87" t="str">
            <v>ns</v>
          </cell>
        </row>
        <row r="88">
          <cell r="B88" t="str">
            <v>OTU_2127</v>
          </cell>
          <cell r="C88">
            <v>0.126</v>
          </cell>
          <cell r="D88">
            <v>3.0000000000000001E-3</v>
          </cell>
          <cell r="E88" t="str">
            <v>ns</v>
          </cell>
          <cell r="F88" t="str">
            <v>s</v>
          </cell>
        </row>
        <row r="89">
          <cell r="B89" t="str">
            <v>OTU_2129</v>
          </cell>
          <cell r="C89">
            <v>0.107</v>
          </cell>
          <cell r="D89">
            <v>3.1E-2</v>
          </cell>
          <cell r="E89" t="str">
            <v>ns</v>
          </cell>
          <cell r="F89" t="str">
            <v>s</v>
          </cell>
        </row>
        <row r="90">
          <cell r="B90" t="str">
            <v>OTU_2131</v>
          </cell>
          <cell r="C90">
            <v>0.752</v>
          </cell>
          <cell r="D90">
            <v>0.10299999999999999</v>
          </cell>
          <cell r="E90" t="str">
            <v>ns</v>
          </cell>
          <cell r="F90" t="str">
            <v>ns</v>
          </cell>
        </row>
        <row r="91">
          <cell r="B91" t="str">
            <v>OTU_2138</v>
          </cell>
          <cell r="C91">
            <v>0.43099999999999999</v>
          </cell>
          <cell r="D91">
            <v>1E-3</v>
          </cell>
          <cell r="E91" t="str">
            <v>ns</v>
          </cell>
          <cell r="F91" t="str">
            <v>s</v>
          </cell>
        </row>
        <row r="92">
          <cell r="B92" t="str">
            <v>OTU_2140</v>
          </cell>
          <cell r="C92">
            <v>0.98099999999999998</v>
          </cell>
          <cell r="D92">
            <v>2.3E-2</v>
          </cell>
          <cell r="E92" t="str">
            <v>ns</v>
          </cell>
          <cell r="F92" t="str">
            <v>s</v>
          </cell>
        </row>
        <row r="93">
          <cell r="B93" t="str">
            <v>OTU_2147</v>
          </cell>
          <cell r="C93">
            <v>0.51100000000000001</v>
          </cell>
          <cell r="D93">
            <v>1E-3</v>
          </cell>
          <cell r="E93" t="str">
            <v>ns</v>
          </cell>
          <cell r="F93" t="str">
            <v>s</v>
          </cell>
        </row>
        <row r="94">
          <cell r="B94" t="str">
            <v>OTU_2152</v>
          </cell>
          <cell r="C94">
            <v>0.752</v>
          </cell>
          <cell r="D94">
            <v>1E-3</v>
          </cell>
          <cell r="E94" t="str">
            <v>ns</v>
          </cell>
          <cell r="F94" t="str">
            <v>s</v>
          </cell>
        </row>
        <row r="95">
          <cell r="B95" t="str">
            <v>OTU_2154</v>
          </cell>
          <cell r="C95">
            <v>0.6</v>
          </cell>
          <cell r="D95">
            <v>1E-3</v>
          </cell>
          <cell r="E95" t="str">
            <v>ns</v>
          </cell>
          <cell r="F95" t="str">
            <v>s</v>
          </cell>
        </row>
        <row r="96">
          <cell r="B96" t="str">
            <v>OTU_2160</v>
          </cell>
          <cell r="C96">
            <v>0.622</v>
          </cell>
          <cell r="D96">
            <v>1E-3</v>
          </cell>
          <cell r="E96" t="str">
            <v>ns</v>
          </cell>
          <cell r="F96" t="str">
            <v>s</v>
          </cell>
        </row>
        <row r="97">
          <cell r="B97" t="str">
            <v>OTU_2161</v>
          </cell>
          <cell r="C97">
            <v>0.91100000000000003</v>
          </cell>
          <cell r="D97">
            <v>0.20399999999999999</v>
          </cell>
          <cell r="E97" t="str">
            <v>ns</v>
          </cell>
          <cell r="F97" t="str">
            <v>ns</v>
          </cell>
        </row>
        <row r="98">
          <cell r="B98" t="str">
            <v>OTU_2163</v>
          </cell>
          <cell r="C98">
            <v>0.22700000000000001</v>
          </cell>
          <cell r="D98">
            <v>2E-3</v>
          </cell>
          <cell r="E98" t="str">
            <v>ns</v>
          </cell>
          <cell r="F98" t="str">
            <v>s</v>
          </cell>
        </row>
        <row r="99">
          <cell r="B99" t="str">
            <v>OTU_2169</v>
          </cell>
          <cell r="C99">
            <v>9.6000000000000002E-2</v>
          </cell>
          <cell r="D99">
            <v>9.1999999999999998E-2</v>
          </cell>
          <cell r="E99" t="str">
            <v>ns</v>
          </cell>
          <cell r="F99" t="str">
            <v>ns</v>
          </cell>
        </row>
        <row r="100">
          <cell r="B100" t="str">
            <v>OTU_2171</v>
          </cell>
          <cell r="C100">
            <v>0.58799999999999997</v>
          </cell>
          <cell r="D100">
            <v>1E-3</v>
          </cell>
          <cell r="E100" t="str">
            <v>ns</v>
          </cell>
          <cell r="F100" t="str">
            <v>s</v>
          </cell>
        </row>
        <row r="101">
          <cell r="B101" t="str">
            <v>OTU_2172</v>
          </cell>
          <cell r="C101">
            <v>0.95</v>
          </cell>
          <cell r="D101">
            <v>1E-3</v>
          </cell>
          <cell r="E101" t="str">
            <v>ns</v>
          </cell>
          <cell r="F101" t="str">
            <v>s</v>
          </cell>
        </row>
        <row r="102">
          <cell r="B102" t="str">
            <v>OTU_2179</v>
          </cell>
          <cell r="C102">
            <v>0.434</v>
          </cell>
          <cell r="D102">
            <v>1E-3</v>
          </cell>
          <cell r="E102" t="str">
            <v>ns</v>
          </cell>
          <cell r="F102" t="str">
            <v>s</v>
          </cell>
        </row>
        <row r="103">
          <cell r="B103" t="str">
            <v>OTU_2180</v>
          </cell>
          <cell r="C103">
            <v>0.56599999999999995</v>
          </cell>
          <cell r="D103">
            <v>0.10299999999999999</v>
          </cell>
          <cell r="E103" t="str">
            <v>ns</v>
          </cell>
          <cell r="F103" t="str">
            <v>ns</v>
          </cell>
        </row>
        <row r="104">
          <cell r="B104" t="str">
            <v>OTU_2183</v>
          </cell>
          <cell r="C104">
            <v>0.32</v>
          </cell>
          <cell r="D104">
            <v>5.0000000000000001E-3</v>
          </cell>
          <cell r="E104" t="str">
            <v>ns</v>
          </cell>
          <cell r="F104" t="str">
            <v>s</v>
          </cell>
        </row>
        <row r="105">
          <cell r="B105" t="str">
            <v>OTU_2192</v>
          </cell>
          <cell r="C105">
            <v>0.17799999999999999</v>
          </cell>
          <cell r="D105">
            <v>1E-3</v>
          </cell>
          <cell r="E105" t="str">
            <v>ns</v>
          </cell>
          <cell r="F105" t="str">
            <v>s</v>
          </cell>
        </row>
        <row r="106">
          <cell r="B106" t="str">
            <v>OTU_2195</v>
          </cell>
          <cell r="C106">
            <v>0.45200000000000001</v>
          </cell>
          <cell r="D106">
            <v>0.34699999999999998</v>
          </cell>
          <cell r="E106" t="str">
            <v>ns</v>
          </cell>
          <cell r="F106" t="str">
            <v>ns</v>
          </cell>
        </row>
        <row r="107">
          <cell r="B107" t="str">
            <v>OTU_2201</v>
          </cell>
          <cell r="C107">
            <v>0.80100000000000005</v>
          </cell>
          <cell r="D107">
            <v>0.223</v>
          </cell>
          <cell r="E107" t="str">
            <v>ns</v>
          </cell>
          <cell r="F107" t="str">
            <v>ns</v>
          </cell>
        </row>
        <row r="108">
          <cell r="B108" t="str">
            <v>OTU_2202</v>
          </cell>
          <cell r="C108">
            <v>0.95499999999999996</v>
          </cell>
          <cell r="D108">
            <v>7.0000000000000001E-3</v>
          </cell>
          <cell r="E108" t="str">
            <v>ns</v>
          </cell>
          <cell r="F108" t="str">
            <v>s</v>
          </cell>
        </row>
        <row r="109">
          <cell r="B109" t="str">
            <v>OTU_2203</v>
          </cell>
          <cell r="C109">
            <v>0.80200000000000005</v>
          </cell>
          <cell r="D109">
            <v>0.27600000000000002</v>
          </cell>
          <cell r="E109" t="str">
            <v>ns</v>
          </cell>
          <cell r="F109" t="str">
            <v>ns</v>
          </cell>
        </row>
        <row r="110">
          <cell r="B110" t="str">
            <v>OTU_2213</v>
          </cell>
          <cell r="C110">
            <v>0.90500000000000003</v>
          </cell>
          <cell r="D110">
            <v>2E-3</v>
          </cell>
          <cell r="E110" t="str">
            <v>ns</v>
          </cell>
          <cell r="F110" t="str">
            <v>s</v>
          </cell>
        </row>
        <row r="111">
          <cell r="B111" t="str">
            <v>OTU_2220</v>
          </cell>
          <cell r="C111">
            <v>0.65300000000000002</v>
          </cell>
          <cell r="D111">
            <v>0.1</v>
          </cell>
          <cell r="E111" t="str">
            <v>ns</v>
          </cell>
          <cell r="F111" t="str">
            <v>ns</v>
          </cell>
        </row>
        <row r="112">
          <cell r="B112" t="str">
            <v>OTU_2227</v>
          </cell>
          <cell r="C112">
            <v>0.64100000000000001</v>
          </cell>
          <cell r="D112">
            <v>0.13</v>
          </cell>
          <cell r="E112" t="str">
            <v>ns</v>
          </cell>
          <cell r="F112" t="str">
            <v>ns</v>
          </cell>
        </row>
        <row r="113">
          <cell r="B113" t="str">
            <v>OTU_2239</v>
          </cell>
          <cell r="C113">
            <v>0.30099999999999999</v>
          </cell>
          <cell r="D113">
            <v>1E-3</v>
          </cell>
          <cell r="E113" t="str">
            <v>ns</v>
          </cell>
          <cell r="F113" t="str">
            <v>s</v>
          </cell>
        </row>
        <row r="114">
          <cell r="B114" t="str">
            <v>OTU_2240</v>
          </cell>
          <cell r="C114">
            <v>0.97799999999999998</v>
          </cell>
          <cell r="D114">
            <v>1E-3</v>
          </cell>
          <cell r="E114" t="str">
            <v>ns</v>
          </cell>
          <cell r="F114" t="str">
            <v>s</v>
          </cell>
        </row>
        <row r="115">
          <cell r="B115" t="str">
            <v>OTU_2242</v>
          </cell>
          <cell r="C115">
            <v>0.85899999999999999</v>
          </cell>
          <cell r="D115">
            <v>1E-3</v>
          </cell>
          <cell r="E115" t="str">
            <v>ns</v>
          </cell>
          <cell r="F115" t="str">
            <v>s</v>
          </cell>
        </row>
        <row r="116">
          <cell r="B116" t="str">
            <v>OTU_2245</v>
          </cell>
          <cell r="C116">
            <v>0.88</v>
          </cell>
          <cell r="D116">
            <v>1E-3</v>
          </cell>
          <cell r="E116" t="str">
            <v>ns</v>
          </cell>
          <cell r="F116" t="str">
            <v>s</v>
          </cell>
        </row>
        <row r="117">
          <cell r="B117" t="str">
            <v>OTU_2248</v>
          </cell>
          <cell r="C117">
            <v>0.35599999999999998</v>
          </cell>
          <cell r="D117">
            <v>0.30599999999999999</v>
          </cell>
          <cell r="E117" t="str">
            <v>ns</v>
          </cell>
          <cell r="F117" t="str">
            <v>ns</v>
          </cell>
        </row>
        <row r="118">
          <cell r="B118" t="str">
            <v>OTU_2257</v>
          </cell>
          <cell r="C118">
            <v>0.98199999999999998</v>
          </cell>
          <cell r="D118">
            <v>0.42899999999999999</v>
          </cell>
          <cell r="E118" t="str">
            <v>ns</v>
          </cell>
          <cell r="F118" t="str">
            <v>ns</v>
          </cell>
        </row>
        <row r="119">
          <cell r="B119" t="str">
            <v>OTU_2270</v>
          </cell>
          <cell r="C119">
            <v>0.14399999999999999</v>
          </cell>
          <cell r="D119">
            <v>1E-3</v>
          </cell>
          <cell r="E119" t="str">
            <v>ns</v>
          </cell>
          <cell r="F119" t="str">
            <v>s</v>
          </cell>
        </row>
        <row r="120">
          <cell r="B120" t="str">
            <v>OTU_2277</v>
          </cell>
          <cell r="C120">
            <v>0.995</v>
          </cell>
          <cell r="D120">
            <v>2E-3</v>
          </cell>
          <cell r="E120" t="str">
            <v>ns</v>
          </cell>
          <cell r="F120" t="str">
            <v>s</v>
          </cell>
        </row>
        <row r="121">
          <cell r="B121" t="str">
            <v>OTU_2285</v>
          </cell>
          <cell r="C121">
            <v>0.495</v>
          </cell>
          <cell r="D121">
            <v>1.4999999999999999E-2</v>
          </cell>
          <cell r="E121" t="str">
            <v>ns</v>
          </cell>
          <cell r="F121" t="str">
            <v>s</v>
          </cell>
        </row>
        <row r="122">
          <cell r="B122" t="str">
            <v>OTU_2286</v>
          </cell>
          <cell r="C122">
            <v>0.53800000000000003</v>
          </cell>
          <cell r="D122">
            <v>1E-3</v>
          </cell>
          <cell r="E122" t="str">
            <v>ns</v>
          </cell>
          <cell r="F122" t="str">
            <v>s</v>
          </cell>
        </row>
        <row r="123">
          <cell r="B123" t="str">
            <v>OTU_2301</v>
          </cell>
          <cell r="C123">
            <v>0.498</v>
          </cell>
          <cell r="D123">
            <v>1E-3</v>
          </cell>
          <cell r="E123" t="str">
            <v>ns</v>
          </cell>
          <cell r="F123" t="str">
            <v>s</v>
          </cell>
        </row>
        <row r="124">
          <cell r="B124" t="str">
            <v>OTU_2326</v>
          </cell>
          <cell r="C124">
            <v>0.90600000000000003</v>
          </cell>
          <cell r="D124">
            <v>1E-3</v>
          </cell>
          <cell r="E124" t="str">
            <v>ns</v>
          </cell>
          <cell r="F124" t="str">
            <v>s</v>
          </cell>
        </row>
        <row r="125">
          <cell r="B125" t="str">
            <v>OTU_2327</v>
          </cell>
          <cell r="C125">
            <v>0.89</v>
          </cell>
          <cell r="D125">
            <v>1E-3</v>
          </cell>
          <cell r="E125" t="str">
            <v>ns</v>
          </cell>
          <cell r="F125" t="str">
            <v>s</v>
          </cell>
        </row>
        <row r="126">
          <cell r="B126" t="str">
            <v>OTU_2342</v>
          </cell>
          <cell r="C126">
            <v>0.125</v>
          </cell>
          <cell r="D126">
            <v>7.0000000000000001E-3</v>
          </cell>
          <cell r="E126" t="str">
            <v>ns</v>
          </cell>
          <cell r="F126" t="str">
            <v>s</v>
          </cell>
        </row>
        <row r="127">
          <cell r="B127" t="str">
            <v>OTU_2351</v>
          </cell>
          <cell r="C127">
            <v>5.5E-2</v>
          </cell>
          <cell r="D127">
            <v>1E-3</v>
          </cell>
          <cell r="E127" t="str">
            <v>ns</v>
          </cell>
          <cell r="F127" t="str">
            <v>s</v>
          </cell>
        </row>
        <row r="128">
          <cell r="B128" t="str">
            <v>OTU_2361</v>
          </cell>
          <cell r="C128">
            <v>0.26</v>
          </cell>
          <cell r="D128">
            <v>4.0000000000000001E-3</v>
          </cell>
          <cell r="E128" t="str">
            <v>ns</v>
          </cell>
          <cell r="F128" t="str">
            <v>s</v>
          </cell>
        </row>
        <row r="129">
          <cell r="B129" t="str">
            <v>OTU_2389</v>
          </cell>
          <cell r="C129">
            <v>0.16400000000000001</v>
          </cell>
          <cell r="D129">
            <v>1E-3</v>
          </cell>
          <cell r="E129" t="str">
            <v>ns</v>
          </cell>
          <cell r="F129" t="str">
            <v>s</v>
          </cell>
        </row>
        <row r="130">
          <cell r="B130" t="str">
            <v>OTU_2449</v>
          </cell>
          <cell r="C130">
            <v>0.79600000000000004</v>
          </cell>
          <cell r="D130">
            <v>1E-3</v>
          </cell>
          <cell r="E130" t="str">
            <v>ns</v>
          </cell>
          <cell r="F130" t="str">
            <v>s</v>
          </cell>
        </row>
        <row r="131">
          <cell r="B131" t="str">
            <v>OTU_2508</v>
          </cell>
          <cell r="C131">
            <v>0.33700000000000002</v>
          </cell>
          <cell r="D131">
            <v>1E-3</v>
          </cell>
          <cell r="E131" t="str">
            <v>ns</v>
          </cell>
          <cell r="F131" t="str">
            <v>s</v>
          </cell>
        </row>
        <row r="132">
          <cell r="B132" t="str">
            <v>OTU_2525</v>
          </cell>
          <cell r="C132">
            <v>0.13800000000000001</v>
          </cell>
          <cell r="D132">
            <v>1E-3</v>
          </cell>
          <cell r="E132" t="str">
            <v>ns</v>
          </cell>
          <cell r="F132" t="str">
            <v>s</v>
          </cell>
        </row>
        <row r="133">
          <cell r="B133" t="str">
            <v>OTU_2571</v>
          </cell>
          <cell r="C133">
            <v>0.53</v>
          </cell>
          <cell r="D133">
            <v>1E-3</v>
          </cell>
          <cell r="E133" t="str">
            <v>ns</v>
          </cell>
          <cell r="F133" t="str">
            <v>s</v>
          </cell>
        </row>
        <row r="134">
          <cell r="B134" t="str">
            <v>OTU_2573</v>
          </cell>
          <cell r="C134">
            <v>0.58599999999999997</v>
          </cell>
          <cell r="D134">
            <v>1E-3</v>
          </cell>
          <cell r="E134" t="str">
            <v>ns</v>
          </cell>
          <cell r="F134" t="str">
            <v>s</v>
          </cell>
        </row>
        <row r="135">
          <cell r="B135" t="str">
            <v>OTU_2577</v>
          </cell>
          <cell r="C135">
            <v>0.52500000000000002</v>
          </cell>
          <cell r="D135">
            <v>1E-3</v>
          </cell>
          <cell r="E135" t="str">
            <v>ns</v>
          </cell>
          <cell r="F135" t="str">
            <v>s</v>
          </cell>
        </row>
        <row r="136">
          <cell r="B136" t="str">
            <v>OTU_2597</v>
          </cell>
          <cell r="C136">
            <v>0.27</v>
          </cell>
          <cell r="D136">
            <v>1E-3</v>
          </cell>
          <cell r="E136" t="str">
            <v>ns</v>
          </cell>
          <cell r="F136" t="str">
            <v>s</v>
          </cell>
        </row>
        <row r="137">
          <cell r="B137" t="str">
            <v>OTU_2611</v>
          </cell>
          <cell r="C137">
            <v>0.20200000000000001</v>
          </cell>
          <cell r="D137">
            <v>1E-3</v>
          </cell>
          <cell r="E137" t="str">
            <v>ns</v>
          </cell>
          <cell r="F137" t="str">
            <v>s</v>
          </cell>
        </row>
        <row r="138">
          <cell r="B138" t="str">
            <v>OTU_2632</v>
          </cell>
          <cell r="C138">
            <v>0.32400000000000001</v>
          </cell>
          <cell r="D138">
            <v>1E-3</v>
          </cell>
          <cell r="E138" t="str">
            <v>ns</v>
          </cell>
          <cell r="F138" t="str">
            <v>s</v>
          </cell>
        </row>
        <row r="139">
          <cell r="B139" t="str">
            <v>OTU_2658</v>
          </cell>
          <cell r="C139">
            <v>0.17899999999999999</v>
          </cell>
          <cell r="D139">
            <v>5.0000000000000001E-3</v>
          </cell>
          <cell r="E139" t="str">
            <v>ns</v>
          </cell>
          <cell r="F139" t="str">
            <v>s</v>
          </cell>
        </row>
        <row r="140">
          <cell r="B140" t="str">
            <v>OTU_2735</v>
          </cell>
          <cell r="C140">
            <v>0.33400000000000002</v>
          </cell>
          <cell r="D140">
            <v>1E-3</v>
          </cell>
          <cell r="E140" t="str">
            <v>ns</v>
          </cell>
          <cell r="F140" t="str">
            <v>s</v>
          </cell>
        </row>
        <row r="141">
          <cell r="B141" t="str">
            <v>OTU_2809</v>
          </cell>
          <cell r="C141">
            <v>0.30399999999999999</v>
          </cell>
          <cell r="D141">
            <v>5.0000000000000001E-3</v>
          </cell>
          <cell r="E141" t="str">
            <v>ns</v>
          </cell>
          <cell r="F141" t="str">
            <v>s</v>
          </cell>
        </row>
        <row r="142">
          <cell r="B142" t="str">
            <v>OTU_2837</v>
          </cell>
          <cell r="C142">
            <v>0.495</v>
          </cell>
          <cell r="D142">
            <v>0.45800000000000002</v>
          </cell>
          <cell r="E142" t="str">
            <v>ns</v>
          </cell>
          <cell r="F142" t="str">
            <v>ns</v>
          </cell>
        </row>
        <row r="143">
          <cell r="B143" t="str">
            <v>OTU_2850</v>
          </cell>
          <cell r="C143">
            <v>0.23799999999999999</v>
          </cell>
          <cell r="D143">
            <v>0.78900000000000003</v>
          </cell>
          <cell r="E143" t="str">
            <v>ns</v>
          </cell>
          <cell r="F143" t="str">
            <v>ns</v>
          </cell>
        </row>
        <row r="144">
          <cell r="B144" t="str">
            <v>OTU_2856</v>
          </cell>
          <cell r="C144">
            <v>0.34399999999999997</v>
          </cell>
          <cell r="D144">
            <v>0.32100000000000001</v>
          </cell>
          <cell r="E144" t="str">
            <v>ns</v>
          </cell>
          <cell r="F144" t="str">
            <v>ns</v>
          </cell>
        </row>
        <row r="145">
          <cell r="B145" t="str">
            <v>OTU_2864</v>
          </cell>
          <cell r="C145">
            <v>0.14000000000000001</v>
          </cell>
          <cell r="D145">
            <v>1E-3</v>
          </cell>
          <cell r="E145" t="str">
            <v>ns</v>
          </cell>
          <cell r="F145" t="str">
            <v>s</v>
          </cell>
        </row>
        <row r="146">
          <cell r="B146" t="str">
            <v>OTU_2867</v>
          </cell>
          <cell r="C146">
            <v>0.14299999999999999</v>
          </cell>
          <cell r="D146">
            <v>0.125</v>
          </cell>
          <cell r="E146" t="str">
            <v>ns</v>
          </cell>
          <cell r="F146" t="str">
            <v>ns</v>
          </cell>
        </row>
        <row r="147">
          <cell r="B147" t="str">
            <v>OTU_2871</v>
          </cell>
          <cell r="C147">
            <v>0.88600000000000001</v>
          </cell>
          <cell r="D147">
            <v>8.0000000000000002E-3</v>
          </cell>
          <cell r="E147" t="str">
            <v>ns</v>
          </cell>
          <cell r="F147" t="str">
            <v>s</v>
          </cell>
        </row>
        <row r="148">
          <cell r="B148" t="str">
            <v>OTU_2912</v>
          </cell>
          <cell r="C148">
            <v>0.438</v>
          </cell>
          <cell r="D148">
            <v>1E-3</v>
          </cell>
          <cell r="E148" t="str">
            <v>ns</v>
          </cell>
          <cell r="F148" t="str">
            <v>s</v>
          </cell>
        </row>
        <row r="149">
          <cell r="B149" t="str">
            <v>OTU_2929</v>
          </cell>
          <cell r="C149">
            <v>0.71799999999999997</v>
          </cell>
          <cell r="D149">
            <v>1E-3</v>
          </cell>
          <cell r="E149" t="str">
            <v>ns</v>
          </cell>
          <cell r="F149" t="str">
            <v>s</v>
          </cell>
        </row>
        <row r="150">
          <cell r="B150" t="str">
            <v>OTU_2933</v>
          </cell>
          <cell r="C150">
            <v>0.67</v>
          </cell>
          <cell r="D150">
            <v>1E-3</v>
          </cell>
          <cell r="E150" t="str">
            <v>ns</v>
          </cell>
          <cell r="F150" t="str">
            <v>s</v>
          </cell>
        </row>
        <row r="151">
          <cell r="B151" t="str">
            <v>OTU_2935</v>
          </cell>
          <cell r="C151">
            <v>0.28899999999999998</v>
          </cell>
          <cell r="D151">
            <v>8.9999999999999993E-3</v>
          </cell>
          <cell r="E151" t="str">
            <v>ns</v>
          </cell>
          <cell r="F151" t="str">
            <v>s</v>
          </cell>
        </row>
        <row r="152">
          <cell r="B152" t="str">
            <v>OTU_2940</v>
          </cell>
          <cell r="C152">
            <v>0.95699999999999996</v>
          </cell>
          <cell r="D152">
            <v>1E-3</v>
          </cell>
          <cell r="E152" t="str">
            <v>ns</v>
          </cell>
          <cell r="F152" t="str">
            <v>s</v>
          </cell>
        </row>
        <row r="153">
          <cell r="B153" t="str">
            <v>OTU_2961</v>
          </cell>
          <cell r="C153">
            <v>0.43099999999999999</v>
          </cell>
          <cell r="D153">
            <v>1E-3</v>
          </cell>
          <cell r="E153" t="str">
            <v>ns</v>
          </cell>
          <cell r="F153" t="str">
            <v>s</v>
          </cell>
        </row>
        <row r="154">
          <cell r="B154" t="str">
            <v>OTU_2962</v>
          </cell>
          <cell r="C154">
            <v>0.89400000000000002</v>
          </cell>
          <cell r="D154">
            <v>1E-3</v>
          </cell>
          <cell r="E154" t="str">
            <v>ns</v>
          </cell>
          <cell r="F154" t="str">
            <v>s</v>
          </cell>
        </row>
        <row r="155">
          <cell r="B155" t="str">
            <v>OTU_2972</v>
          </cell>
          <cell r="C155">
            <v>6.7000000000000004E-2</v>
          </cell>
          <cell r="D155">
            <v>3.0000000000000001E-3</v>
          </cell>
          <cell r="E155" t="str">
            <v>ns</v>
          </cell>
          <cell r="F155" t="str">
            <v>s</v>
          </cell>
        </row>
        <row r="156">
          <cell r="B156" t="str">
            <v>OTU_2982</v>
          </cell>
          <cell r="C156">
            <v>8.7999999999999995E-2</v>
          </cell>
          <cell r="D156">
            <v>1E-3</v>
          </cell>
          <cell r="E156" t="str">
            <v>ns</v>
          </cell>
          <cell r="F156" t="str">
            <v>s</v>
          </cell>
        </row>
        <row r="157">
          <cell r="B157" t="str">
            <v>OTU_2994</v>
          </cell>
          <cell r="C157">
            <v>0.107</v>
          </cell>
          <cell r="D157">
            <v>1E-3</v>
          </cell>
          <cell r="E157" t="str">
            <v>ns</v>
          </cell>
          <cell r="F157" t="str">
            <v>s</v>
          </cell>
        </row>
        <row r="158">
          <cell r="B158" t="str">
            <v>OTU_3007</v>
          </cell>
          <cell r="C158">
            <v>0.82299999999999995</v>
          </cell>
          <cell r="D158">
            <v>1E-3</v>
          </cell>
          <cell r="E158" t="str">
            <v>ns</v>
          </cell>
          <cell r="F158" t="str">
            <v>s</v>
          </cell>
        </row>
        <row r="159">
          <cell r="B159" t="str">
            <v>OTU_3009</v>
          </cell>
          <cell r="C159">
            <v>0.66200000000000003</v>
          </cell>
          <cell r="D159">
            <v>1E-3</v>
          </cell>
          <cell r="E159" t="str">
            <v>ns</v>
          </cell>
          <cell r="F159" t="str">
            <v>s</v>
          </cell>
        </row>
        <row r="160">
          <cell r="B160" t="str">
            <v>OTU_3010</v>
          </cell>
          <cell r="C160">
            <v>0.57899999999999996</v>
          </cell>
          <cell r="D160">
            <v>8.9999999999999993E-3</v>
          </cell>
          <cell r="E160" t="str">
            <v>ns</v>
          </cell>
          <cell r="F160" t="str">
            <v>s</v>
          </cell>
        </row>
        <row r="161">
          <cell r="B161" t="str">
            <v>OTU_3015</v>
          </cell>
          <cell r="C161">
            <v>0.249</v>
          </cell>
          <cell r="D161">
            <v>5.0000000000000001E-3</v>
          </cell>
          <cell r="E161" t="str">
            <v>ns</v>
          </cell>
          <cell r="F161" t="str">
            <v>s</v>
          </cell>
        </row>
        <row r="162">
          <cell r="B162" t="str">
            <v>OTU_3045</v>
          </cell>
          <cell r="C162">
            <v>0.35199999999999998</v>
          </cell>
          <cell r="D162">
            <v>1E-3</v>
          </cell>
          <cell r="E162" t="str">
            <v>ns</v>
          </cell>
          <cell r="F162" t="str">
            <v>s</v>
          </cell>
        </row>
        <row r="163">
          <cell r="B163" t="str">
            <v>OTU_3076</v>
          </cell>
          <cell r="C163">
            <v>0.52100000000000002</v>
          </cell>
          <cell r="D163">
            <v>1E-3</v>
          </cell>
          <cell r="E163" t="str">
            <v>ns</v>
          </cell>
          <cell r="F163" t="str">
            <v>s</v>
          </cell>
        </row>
        <row r="164">
          <cell r="B164" t="str">
            <v>OTU_3123</v>
          </cell>
          <cell r="C164">
            <v>0.94899999999999995</v>
          </cell>
          <cell r="D164">
            <v>1E-3</v>
          </cell>
          <cell r="E164" t="str">
            <v>ns</v>
          </cell>
          <cell r="F164" t="str">
            <v>s</v>
          </cell>
        </row>
        <row r="165">
          <cell r="B165" t="str">
            <v>OTU_3124</v>
          </cell>
          <cell r="C165">
            <v>0.504</v>
          </cell>
          <cell r="D165">
            <v>1E-3</v>
          </cell>
          <cell r="E165" t="str">
            <v>ns</v>
          </cell>
          <cell r="F165" t="str">
            <v>s</v>
          </cell>
        </row>
        <row r="166">
          <cell r="B166" t="str">
            <v>OTU_3128</v>
          </cell>
          <cell r="C166">
            <v>0.311</v>
          </cell>
          <cell r="D166">
            <v>1E-3</v>
          </cell>
          <cell r="E166" t="str">
            <v>ns</v>
          </cell>
          <cell r="F166" t="str">
            <v>s</v>
          </cell>
        </row>
        <row r="167">
          <cell r="B167" t="str">
            <v>OTU_3131</v>
          </cell>
          <cell r="C167">
            <v>0.34699999999999998</v>
          </cell>
          <cell r="D167">
            <v>1E-3</v>
          </cell>
          <cell r="E167" t="str">
            <v>ns</v>
          </cell>
          <cell r="F167" t="str">
            <v>s</v>
          </cell>
        </row>
        <row r="168">
          <cell r="B168" t="str">
            <v>OTU_3132</v>
          </cell>
          <cell r="C168">
            <v>0.44500000000000001</v>
          </cell>
          <cell r="D168">
            <v>1E-3</v>
          </cell>
          <cell r="E168" t="str">
            <v>ns</v>
          </cell>
          <cell r="F168" t="str">
            <v>s</v>
          </cell>
        </row>
        <row r="169">
          <cell r="B169" t="str">
            <v>OTU_3140</v>
          </cell>
          <cell r="C169">
            <v>0.26600000000000001</v>
          </cell>
          <cell r="D169">
            <v>1E-3</v>
          </cell>
          <cell r="E169" t="str">
            <v>ns</v>
          </cell>
          <cell r="F169" t="str">
            <v>s</v>
          </cell>
        </row>
        <row r="170">
          <cell r="B170" t="str">
            <v>OTU_3148</v>
          </cell>
          <cell r="C170">
            <v>0.66300000000000003</v>
          </cell>
          <cell r="D170">
            <v>2E-3</v>
          </cell>
          <cell r="E170" t="str">
            <v>ns</v>
          </cell>
          <cell r="F170" t="str">
            <v>s</v>
          </cell>
        </row>
        <row r="171">
          <cell r="B171" t="str">
            <v>OTU_3155</v>
          </cell>
          <cell r="C171">
            <v>0.42399999999999999</v>
          </cell>
          <cell r="D171">
            <v>1E-3</v>
          </cell>
          <cell r="E171" t="str">
            <v>ns</v>
          </cell>
          <cell r="F171" t="str">
            <v>s</v>
          </cell>
        </row>
        <row r="172">
          <cell r="B172" t="str">
            <v>OTU_3158</v>
          </cell>
          <cell r="C172">
            <v>0.29599999999999999</v>
          </cell>
          <cell r="D172">
            <v>1E-3</v>
          </cell>
          <cell r="E172" t="str">
            <v>ns</v>
          </cell>
          <cell r="F172" t="str">
            <v>s</v>
          </cell>
        </row>
        <row r="173">
          <cell r="B173" t="str">
            <v>OTU_3161</v>
          </cell>
          <cell r="C173">
            <v>0.309</v>
          </cell>
          <cell r="D173">
            <v>1E-3</v>
          </cell>
          <cell r="E173" t="str">
            <v>ns</v>
          </cell>
          <cell r="F173" t="str">
            <v>s</v>
          </cell>
        </row>
        <row r="174">
          <cell r="B174" t="str">
            <v>OTU_3168</v>
          </cell>
          <cell r="C174">
            <v>9.2999999999999999E-2</v>
          </cell>
          <cell r="D174">
            <v>1E-3</v>
          </cell>
          <cell r="E174" t="str">
            <v>ns</v>
          </cell>
          <cell r="F174" t="str">
            <v>s</v>
          </cell>
        </row>
        <row r="175">
          <cell r="B175" t="str">
            <v>OTU_3193</v>
          </cell>
          <cell r="C175">
            <v>1E-3</v>
          </cell>
          <cell r="D175">
            <v>1E-3</v>
          </cell>
          <cell r="E175" t="str">
            <v>s</v>
          </cell>
          <cell r="F175" t="str">
            <v>s</v>
          </cell>
        </row>
        <row r="176">
          <cell r="B176" t="str">
            <v>OTU_3208</v>
          </cell>
          <cell r="C176">
            <v>0.93600000000000005</v>
          </cell>
          <cell r="D176">
            <v>0.01</v>
          </cell>
          <cell r="E176" t="str">
            <v>ns</v>
          </cell>
          <cell r="F176" t="str">
            <v>s</v>
          </cell>
        </row>
        <row r="177">
          <cell r="B177" t="str">
            <v>OTU_3244</v>
          </cell>
          <cell r="C177">
            <v>0.23100000000000001</v>
          </cell>
          <cell r="D177">
            <v>0.46500000000000002</v>
          </cell>
          <cell r="E177" t="str">
            <v>ns</v>
          </cell>
          <cell r="F177" t="str">
            <v>ns</v>
          </cell>
        </row>
        <row r="178">
          <cell r="B178" t="str">
            <v>OTU_3247</v>
          </cell>
          <cell r="C178">
            <v>0.94299999999999995</v>
          </cell>
          <cell r="D178">
            <v>1E-3</v>
          </cell>
          <cell r="E178" t="str">
            <v>ns</v>
          </cell>
          <cell r="F178" t="str">
            <v>s</v>
          </cell>
        </row>
        <row r="179">
          <cell r="B179" t="str">
            <v>OTU_3275</v>
          </cell>
          <cell r="C179">
            <v>0.33700000000000002</v>
          </cell>
          <cell r="D179">
            <v>2E-3</v>
          </cell>
          <cell r="E179" t="str">
            <v>ns</v>
          </cell>
          <cell r="F179" t="str">
            <v>s</v>
          </cell>
        </row>
        <row r="180">
          <cell r="B180" t="str">
            <v>OTU_3276</v>
          </cell>
          <cell r="C180">
            <v>0.2</v>
          </cell>
          <cell r="D180">
            <v>1E-3</v>
          </cell>
          <cell r="E180" t="str">
            <v>ns</v>
          </cell>
          <cell r="F180" t="str">
            <v>s</v>
          </cell>
        </row>
        <row r="181">
          <cell r="B181" t="str">
            <v>OTU_3281</v>
          </cell>
          <cell r="C181">
            <v>0.66300000000000003</v>
          </cell>
          <cell r="D181">
            <v>1E-3</v>
          </cell>
          <cell r="E181" t="str">
            <v>ns</v>
          </cell>
          <cell r="F181" t="str">
            <v>s</v>
          </cell>
        </row>
        <row r="182">
          <cell r="B182" t="str">
            <v>OTU_3283</v>
          </cell>
          <cell r="C182">
            <v>0.56699999999999995</v>
          </cell>
          <cell r="D182">
            <v>1E-3</v>
          </cell>
          <cell r="E182" t="str">
            <v>ns</v>
          </cell>
          <cell r="F182" t="str">
            <v>s</v>
          </cell>
        </row>
        <row r="183">
          <cell r="B183" t="str">
            <v>OTU_3300</v>
          </cell>
          <cell r="C183">
            <v>1E-3</v>
          </cell>
          <cell r="D183">
            <v>6.2E-2</v>
          </cell>
          <cell r="E183" t="str">
            <v>s</v>
          </cell>
          <cell r="F183" t="str">
            <v>ns</v>
          </cell>
        </row>
        <row r="184">
          <cell r="B184" t="str">
            <v>OTU_3388</v>
          </cell>
          <cell r="C184">
            <v>0.24</v>
          </cell>
          <cell r="D184">
            <v>1E-3</v>
          </cell>
          <cell r="E184" t="str">
            <v>ns</v>
          </cell>
          <cell r="F184" t="str">
            <v>s</v>
          </cell>
        </row>
        <row r="185">
          <cell r="B185" t="str">
            <v>OTU_3393</v>
          </cell>
          <cell r="C185">
            <v>0.23499999999999999</v>
          </cell>
          <cell r="D185">
            <v>1E-3</v>
          </cell>
          <cell r="E185" t="str">
            <v>ns</v>
          </cell>
          <cell r="F185" t="str">
            <v>s</v>
          </cell>
        </row>
        <row r="186">
          <cell r="B186" t="str">
            <v>OTU_3409</v>
          </cell>
          <cell r="C186">
            <v>0.252</v>
          </cell>
          <cell r="D186">
            <v>1E-3</v>
          </cell>
          <cell r="E186" t="str">
            <v>ns</v>
          </cell>
          <cell r="F186" t="str">
            <v>s</v>
          </cell>
        </row>
        <row r="187">
          <cell r="B187" t="str">
            <v>OTU_3417</v>
          </cell>
          <cell r="C187">
            <v>0.222</v>
          </cell>
          <cell r="D187">
            <v>2.9000000000000001E-2</v>
          </cell>
          <cell r="E187" t="str">
            <v>ns</v>
          </cell>
          <cell r="F187" t="str">
            <v>s</v>
          </cell>
        </row>
        <row r="188">
          <cell r="B188" t="str">
            <v>OTU_3418</v>
          </cell>
          <cell r="C188">
            <v>0.749</v>
          </cell>
          <cell r="D188">
            <v>1E-3</v>
          </cell>
          <cell r="E188" t="str">
            <v>ns</v>
          </cell>
          <cell r="F188" t="str">
            <v>s</v>
          </cell>
        </row>
        <row r="189">
          <cell r="B189" t="str">
            <v>OTU_3425</v>
          </cell>
          <cell r="C189">
            <v>0.749</v>
          </cell>
          <cell r="D189">
            <v>8.0000000000000002E-3</v>
          </cell>
          <cell r="E189" t="str">
            <v>ns</v>
          </cell>
          <cell r="F189" t="str">
            <v>s</v>
          </cell>
        </row>
        <row r="190">
          <cell r="B190" t="str">
            <v>OTU_3427</v>
          </cell>
          <cell r="C190">
            <v>0.41199999999999998</v>
          </cell>
          <cell r="D190">
            <v>1E-3</v>
          </cell>
          <cell r="E190" t="str">
            <v>ns</v>
          </cell>
          <cell r="F190" t="str">
            <v>s</v>
          </cell>
        </row>
        <row r="191">
          <cell r="B191" t="str">
            <v>OTU_3443</v>
          </cell>
          <cell r="C191">
            <v>0.14899999999999999</v>
          </cell>
          <cell r="D191">
            <v>1E-3</v>
          </cell>
          <cell r="E191" t="str">
            <v>ns</v>
          </cell>
          <cell r="F191" t="str">
            <v>s</v>
          </cell>
        </row>
        <row r="192">
          <cell r="B192" t="str">
            <v>OTU_3449</v>
          </cell>
          <cell r="C192">
            <v>0.13600000000000001</v>
          </cell>
          <cell r="D192">
            <v>1E-3</v>
          </cell>
          <cell r="E192" t="str">
            <v>ns</v>
          </cell>
          <cell r="F192" t="str">
            <v>s</v>
          </cell>
        </row>
        <row r="193">
          <cell r="B193" t="str">
            <v>OTU_3459</v>
          </cell>
          <cell r="C193">
            <v>0.46100000000000002</v>
          </cell>
          <cell r="D193">
            <v>1E-3</v>
          </cell>
          <cell r="E193" t="str">
            <v>ns</v>
          </cell>
          <cell r="F193" t="str">
            <v>s</v>
          </cell>
        </row>
        <row r="194">
          <cell r="B194" t="str">
            <v>OTU_3470</v>
          </cell>
          <cell r="C194">
            <v>0.66300000000000003</v>
          </cell>
          <cell r="D194">
            <v>1E-3</v>
          </cell>
          <cell r="E194" t="str">
            <v>ns</v>
          </cell>
          <cell r="F194" t="str">
            <v>s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bmm"/>
    </sheetNames>
    <sheetDataSet>
      <sheetData sheetId="0" refreshError="1">
        <row r="1">
          <cell r="B1" t="str">
            <v>OTU</v>
          </cell>
          <cell r="C1" t="str">
            <v>p_time</v>
          </cell>
          <cell r="D1" t="str">
            <v>p_group</v>
          </cell>
          <cell r="E1" t="str">
            <v>p_group_time</v>
          </cell>
          <cell r="F1" t="str">
            <v>p_time</v>
          </cell>
          <cell r="G1" t="str">
            <v>p_group</v>
          </cell>
          <cell r="H1" t="str">
            <v>p_group_time</v>
          </cell>
        </row>
        <row r="2">
          <cell r="B2" t="str">
            <v>OTU_11</v>
          </cell>
          <cell r="C2">
            <v>0.81933452461289002</v>
          </cell>
          <cell r="D2">
            <v>0.79093879128562705</v>
          </cell>
          <cell r="E2">
            <v>0.10527351292064099</v>
          </cell>
          <cell r="F2" t="str">
            <v>ns</v>
          </cell>
          <cell r="G2" t="str">
            <v>ns</v>
          </cell>
          <cell r="H2" t="str">
            <v>ns</v>
          </cell>
        </row>
        <row r="3">
          <cell r="B3" t="str">
            <v>OTU_44</v>
          </cell>
          <cell r="C3">
            <v>0.90133687184647904</v>
          </cell>
          <cell r="D3">
            <v>2.0118155423870699E-3</v>
          </cell>
          <cell r="E3">
            <v>6.0358917049701498E-3</v>
          </cell>
          <cell r="F3" t="str">
            <v>ns</v>
          </cell>
          <cell r="G3" t="str">
            <v>s</v>
          </cell>
          <cell r="H3" t="str">
            <v>s</v>
          </cell>
        </row>
        <row r="4">
          <cell r="B4" t="str">
            <v>OTU_100</v>
          </cell>
          <cell r="C4">
            <v>0.711243421970988</v>
          </cell>
          <cell r="D4">
            <v>2.4970288975793201E-5</v>
          </cell>
          <cell r="E4">
            <v>1.7096662136008098E-5</v>
          </cell>
          <cell r="F4" t="str">
            <v>ns</v>
          </cell>
          <cell r="G4" t="str">
            <v>s</v>
          </cell>
          <cell r="H4" t="str">
            <v>s</v>
          </cell>
        </row>
        <row r="5">
          <cell r="B5" t="str">
            <v>OTU_208</v>
          </cell>
          <cell r="C5">
            <v>0.55517322554757298</v>
          </cell>
          <cell r="D5">
            <v>6.8418294150559005E-4</v>
          </cell>
          <cell r="E5">
            <v>1.21323864053167E-8</v>
          </cell>
          <cell r="F5" t="str">
            <v>ns</v>
          </cell>
          <cell r="G5" t="str">
            <v>s</v>
          </cell>
          <cell r="H5" t="str">
            <v>s</v>
          </cell>
        </row>
        <row r="6">
          <cell r="B6" t="str">
            <v>OTU_239</v>
          </cell>
          <cell r="C6">
            <v>3.63281396981027E-6</v>
          </cell>
          <cell r="D6">
            <v>0.99999414381766205</v>
          </cell>
          <cell r="E6">
            <v>0.99999297696178202</v>
          </cell>
          <cell r="F6" t="str">
            <v>s</v>
          </cell>
          <cell r="G6" t="str">
            <v>ns</v>
          </cell>
          <cell r="H6" t="str">
            <v>ns</v>
          </cell>
        </row>
        <row r="7">
          <cell r="B7" t="str">
            <v>OTU_245</v>
          </cell>
          <cell r="C7">
            <v>0.70065078608546605</v>
          </cell>
          <cell r="D7">
            <v>0.99999483565963199</v>
          </cell>
          <cell r="E7">
            <v>0.99999398787256999</v>
          </cell>
          <cell r="F7" t="str">
            <v>ns</v>
          </cell>
          <cell r="G7" t="str">
            <v>ns</v>
          </cell>
          <cell r="H7" t="str">
            <v>ns</v>
          </cell>
        </row>
        <row r="8">
          <cell r="B8" t="str">
            <v>OTU_268</v>
          </cell>
          <cell r="C8">
            <v>0.223366315292687</v>
          </cell>
          <cell r="D8">
            <v>0.99999387120010896</v>
          </cell>
          <cell r="E8">
            <v>0.99999259807774499</v>
          </cell>
          <cell r="F8" t="str">
            <v>ns</v>
          </cell>
          <cell r="G8" t="str">
            <v>ns</v>
          </cell>
          <cell r="H8" t="str">
            <v>ns</v>
          </cell>
        </row>
        <row r="9">
          <cell r="B9" t="str">
            <v>OTU_451</v>
          </cell>
          <cell r="C9">
            <v>0.58257804026067805</v>
          </cell>
          <cell r="D9">
            <v>0.337862692080099</v>
          </cell>
          <cell r="E9">
            <v>2.23573422067465E-6</v>
          </cell>
          <cell r="F9" t="str">
            <v>ns</v>
          </cell>
          <cell r="G9" t="str">
            <v>ns</v>
          </cell>
          <cell r="H9" t="str">
            <v>s</v>
          </cell>
        </row>
        <row r="10">
          <cell r="B10" t="str">
            <v>OTU_483</v>
          </cell>
          <cell r="C10">
            <v>0.81613196998404103</v>
          </cell>
          <cell r="D10">
            <v>0.30977146056034499</v>
          </cell>
          <cell r="E10">
            <v>0.14677690596376899</v>
          </cell>
          <cell r="F10" t="str">
            <v>ns</v>
          </cell>
          <cell r="G10" t="str">
            <v>ns</v>
          </cell>
          <cell r="H10" t="str">
            <v>ns</v>
          </cell>
        </row>
        <row r="11">
          <cell r="B11" t="str">
            <v>OTU_880</v>
          </cell>
          <cell r="C11">
            <v>1.2583229171183299E-3</v>
          </cell>
          <cell r="D11">
            <v>0.99999585852347606</v>
          </cell>
          <cell r="E11">
            <v>0.99999413411179405</v>
          </cell>
          <cell r="F11" t="str">
            <v>s</v>
          </cell>
          <cell r="G11" t="str">
            <v>ns</v>
          </cell>
          <cell r="H11" t="str">
            <v>ns</v>
          </cell>
        </row>
        <row r="12">
          <cell r="B12" t="str">
            <v>OTU_924</v>
          </cell>
          <cell r="C12">
            <v>2.0363856203015701E-2</v>
          </cell>
          <cell r="D12">
            <v>0.99999589401119404</v>
          </cell>
          <cell r="E12">
            <v>0.99999438980817101</v>
          </cell>
          <cell r="F12" t="str">
            <v>s</v>
          </cell>
          <cell r="G12" t="str">
            <v>ns</v>
          </cell>
          <cell r="H12" t="str">
            <v>ns</v>
          </cell>
        </row>
        <row r="13">
          <cell r="B13" t="str">
            <v>OTU_966</v>
          </cell>
          <cell r="C13">
            <v>0.76314552227381005</v>
          </cell>
          <cell r="D13">
            <v>1.1682971471111E-7</v>
          </cell>
          <cell r="E13">
            <v>2.6290293777629201E-5</v>
          </cell>
          <cell r="F13" t="str">
            <v>ns</v>
          </cell>
          <cell r="G13" t="str">
            <v>s</v>
          </cell>
          <cell r="H13" t="str">
            <v>s</v>
          </cell>
        </row>
        <row r="14">
          <cell r="B14" t="str">
            <v>OTU_1040</v>
          </cell>
          <cell r="C14">
            <v>0.72006963353568898</v>
          </cell>
          <cell r="D14">
            <v>3.7788645724239598E-4</v>
          </cell>
          <cell r="E14">
            <v>0.62341857358445696</v>
          </cell>
          <cell r="F14" t="str">
            <v>ns</v>
          </cell>
          <cell r="G14" t="str">
            <v>s</v>
          </cell>
          <cell r="H14" t="str">
            <v>ns</v>
          </cell>
        </row>
        <row r="15">
          <cell r="B15" t="str">
            <v>OTU_1089</v>
          </cell>
          <cell r="C15">
            <v>5.0217808812664397E-2</v>
          </cell>
          <cell r="D15">
            <v>1.5462886334927099E-5</v>
          </cell>
          <cell r="E15">
            <v>2.28020419062808E-6</v>
          </cell>
          <cell r="F15" t="str">
            <v>ns</v>
          </cell>
          <cell r="G15" t="str">
            <v>s</v>
          </cell>
          <cell r="H15" t="str">
            <v>s</v>
          </cell>
        </row>
        <row r="16">
          <cell r="B16" t="str">
            <v>OTU_1153</v>
          </cell>
          <cell r="C16">
            <v>0.78642950488982899</v>
          </cell>
          <cell r="D16">
            <v>7.4160348308572197E-2</v>
          </cell>
          <cell r="E16">
            <v>4.6186858190928699E-3</v>
          </cell>
          <cell r="F16" t="str">
            <v>ns</v>
          </cell>
          <cell r="G16" t="str">
            <v>ns</v>
          </cell>
          <cell r="H16" t="str">
            <v>s</v>
          </cell>
        </row>
        <row r="17">
          <cell r="B17" t="str">
            <v>OTU_1176</v>
          </cell>
          <cell r="C17">
            <v>0.516912515134059</v>
          </cell>
          <cell r="D17">
            <v>1.4173463395072E-3</v>
          </cell>
          <cell r="E17">
            <v>6.3274358832838403E-3</v>
          </cell>
          <cell r="F17" t="str">
            <v>ns</v>
          </cell>
          <cell r="G17" t="str">
            <v>s</v>
          </cell>
          <cell r="H17" t="str">
            <v>s</v>
          </cell>
        </row>
        <row r="18">
          <cell r="B18" t="str">
            <v>OTU_1206</v>
          </cell>
          <cell r="C18" t="str">
            <v>NA</v>
          </cell>
          <cell r="D18" t="str">
            <v>NA</v>
          </cell>
          <cell r="E18" t="str">
            <v>NA</v>
          </cell>
          <cell r="F18" t="str">
            <v>NA</v>
          </cell>
          <cell r="G18" t="str">
            <v>NA</v>
          </cell>
          <cell r="H18" t="str">
            <v>NA</v>
          </cell>
        </row>
        <row r="19">
          <cell r="B19" t="str">
            <v>OTU_1309</v>
          </cell>
          <cell r="C19">
            <v>1.8573812019701499E-2</v>
          </cell>
          <cell r="D19">
            <v>0.99999781540871902</v>
          </cell>
          <cell r="E19">
            <v>0.99999999955626895</v>
          </cell>
          <cell r="F19" t="str">
            <v>s</v>
          </cell>
          <cell r="G19" t="str">
            <v>ns</v>
          </cell>
          <cell r="H19" t="str">
            <v>ns</v>
          </cell>
        </row>
        <row r="20">
          <cell r="B20" t="str">
            <v>OTU_1390</v>
          </cell>
          <cell r="C20">
            <v>0.643274008878017</v>
          </cell>
          <cell r="D20">
            <v>0.12925309871087701</v>
          </cell>
          <cell r="E20">
            <v>5.4405353217363302E-5</v>
          </cell>
          <cell r="F20" t="str">
            <v>ns</v>
          </cell>
          <cell r="G20" t="str">
            <v>ns</v>
          </cell>
          <cell r="H20" t="str">
            <v>s</v>
          </cell>
        </row>
        <row r="21">
          <cell r="B21" t="str">
            <v>OTU_1393</v>
          </cell>
          <cell r="C21">
            <v>4.4433896004585803E-3</v>
          </cell>
          <cell r="D21">
            <v>1.5376325409667401E-3</v>
          </cell>
          <cell r="E21">
            <v>1.0458438922746701E-2</v>
          </cell>
          <cell r="F21" t="str">
            <v>s</v>
          </cell>
          <cell r="G21" t="str">
            <v>s</v>
          </cell>
          <cell r="H21" t="str">
            <v>s</v>
          </cell>
        </row>
        <row r="22">
          <cell r="B22" t="str">
            <v>OTU_1398</v>
          </cell>
          <cell r="C22">
            <v>0.85879100059860503</v>
          </cell>
          <cell r="D22">
            <v>0.25156283893682002</v>
          </cell>
          <cell r="E22">
            <v>0.179235851998751</v>
          </cell>
          <cell r="F22" t="str">
            <v>ns</v>
          </cell>
          <cell r="G22" t="str">
            <v>ns</v>
          </cell>
          <cell r="H22" t="str">
            <v>ns</v>
          </cell>
        </row>
        <row r="23">
          <cell r="B23" t="str">
            <v>OTU_1399</v>
          </cell>
          <cell r="C23">
            <v>0.75661284802048401</v>
          </cell>
          <cell r="D23">
            <v>8.57077265097686E-3</v>
          </cell>
          <cell r="E23">
            <v>0.21731140935116999</v>
          </cell>
          <cell r="F23" t="str">
            <v>ns</v>
          </cell>
          <cell r="G23" t="str">
            <v>s</v>
          </cell>
          <cell r="H23" t="str">
            <v>ns</v>
          </cell>
        </row>
        <row r="24">
          <cell r="B24" t="str">
            <v>OTU_1427</v>
          </cell>
          <cell r="C24">
            <v>0.69746524311644298</v>
          </cell>
          <cell r="D24">
            <v>0.99999208113583904</v>
          </cell>
          <cell r="E24">
            <v>0.999992276856148</v>
          </cell>
          <cell r="F24" t="str">
            <v>ns</v>
          </cell>
          <cell r="G24" t="str">
            <v>ns</v>
          </cell>
          <cell r="H24" t="str">
            <v>ns</v>
          </cell>
        </row>
        <row r="25">
          <cell r="B25" t="str">
            <v>OTU_1452</v>
          </cell>
          <cell r="C25">
            <v>0.37615347643653202</v>
          </cell>
          <cell r="D25">
            <v>9.8086204173935296E-5</v>
          </cell>
          <cell r="E25">
            <v>3.8008868476075299E-6</v>
          </cell>
          <cell r="F25" t="str">
            <v>ns</v>
          </cell>
          <cell r="G25" t="str">
            <v>s</v>
          </cell>
          <cell r="H25" t="str">
            <v>s</v>
          </cell>
        </row>
        <row r="26">
          <cell r="B26" t="str">
            <v>OTU_1475</v>
          </cell>
          <cell r="C26">
            <v>7.9421473096446996E-7</v>
          </cell>
          <cell r="D26">
            <v>0.99999433610250299</v>
          </cell>
          <cell r="E26">
            <v>0.99999317805955701</v>
          </cell>
          <cell r="F26" t="str">
            <v>s</v>
          </cell>
          <cell r="G26" t="str">
            <v>ns</v>
          </cell>
          <cell r="H26" t="str">
            <v>ns</v>
          </cell>
        </row>
        <row r="27">
          <cell r="B27" t="str">
            <v>OTU_1483</v>
          </cell>
          <cell r="C27">
            <v>0.60440214771416401</v>
          </cell>
          <cell r="D27">
            <v>0.99999265549807503</v>
          </cell>
          <cell r="E27">
            <v>0.99999134243299403</v>
          </cell>
          <cell r="F27" t="str">
            <v>ns</v>
          </cell>
          <cell r="G27" t="str">
            <v>ns</v>
          </cell>
          <cell r="H27" t="str">
            <v>ns</v>
          </cell>
        </row>
        <row r="28">
          <cell r="B28" t="str">
            <v>OTU_1505</v>
          </cell>
          <cell r="C28">
            <v>2.5394980680328999E-2</v>
          </cell>
          <cell r="D28">
            <v>0.99999984709282896</v>
          </cell>
          <cell r="E28">
            <v>0.99999999766174696</v>
          </cell>
          <cell r="F28" t="str">
            <v>s</v>
          </cell>
          <cell r="G28" t="str">
            <v>ns</v>
          </cell>
          <cell r="H28" t="str">
            <v>ns</v>
          </cell>
        </row>
        <row r="29">
          <cell r="B29" t="str">
            <v>OTU_1512</v>
          </cell>
          <cell r="C29">
            <v>3.9480197319246402E-2</v>
          </cell>
          <cell r="D29">
            <v>0.99999976438955096</v>
          </cell>
          <cell r="E29">
            <v>0.99999974344185605</v>
          </cell>
          <cell r="F29" t="str">
            <v>s</v>
          </cell>
          <cell r="G29" t="str">
            <v>ns</v>
          </cell>
          <cell r="H29" t="str">
            <v>ns</v>
          </cell>
        </row>
        <row r="30">
          <cell r="B30" t="str">
            <v>OTU_1516</v>
          </cell>
          <cell r="C30">
            <v>0.41025955897004901</v>
          </cell>
          <cell r="D30">
            <v>0.99999749636074398</v>
          </cell>
          <cell r="E30">
            <v>0.99999999798152905</v>
          </cell>
          <cell r="F30" t="str">
            <v>ns</v>
          </cell>
          <cell r="G30" t="str">
            <v>ns</v>
          </cell>
          <cell r="H30" t="str">
            <v>ns</v>
          </cell>
        </row>
        <row r="31">
          <cell r="B31" t="str">
            <v>OTU_1518</v>
          </cell>
          <cell r="C31">
            <v>7.9048782244024295E-3</v>
          </cell>
          <cell r="D31">
            <v>0.99999967555874003</v>
          </cell>
          <cell r="E31">
            <v>0.99999963844738204</v>
          </cell>
          <cell r="F31" t="str">
            <v>s</v>
          </cell>
          <cell r="G31" t="str">
            <v>ns</v>
          </cell>
          <cell r="H31" t="str">
            <v>ns</v>
          </cell>
        </row>
        <row r="32">
          <cell r="B32" t="str">
            <v>OTU_1519</v>
          </cell>
          <cell r="C32">
            <v>0.102294525311626</v>
          </cell>
          <cell r="D32">
            <v>0.99998411865011905</v>
          </cell>
          <cell r="E32">
            <v>0.99998048408446805</v>
          </cell>
          <cell r="F32" t="str">
            <v>ns</v>
          </cell>
          <cell r="G32" t="str">
            <v>ns</v>
          </cell>
          <cell r="H32" t="str">
            <v>ns</v>
          </cell>
        </row>
        <row r="33">
          <cell r="B33" t="str">
            <v>OTU_1523</v>
          </cell>
          <cell r="C33">
            <v>5.4652657992131602E-6</v>
          </cell>
          <cell r="D33">
            <v>0.99999737886065099</v>
          </cell>
          <cell r="E33">
            <v>0.99999992863381104</v>
          </cell>
          <cell r="F33" t="str">
            <v>s</v>
          </cell>
          <cell r="G33" t="str">
            <v>ns</v>
          </cell>
          <cell r="H33" t="str">
            <v>ns</v>
          </cell>
        </row>
        <row r="34">
          <cell r="B34" t="str">
            <v>OTU_1527</v>
          </cell>
          <cell r="C34">
            <v>3.8641116771929301E-4</v>
          </cell>
          <cell r="D34">
            <v>0.99999902082896996</v>
          </cell>
          <cell r="E34">
            <v>0.99999895727267196</v>
          </cell>
          <cell r="F34" t="str">
            <v>s</v>
          </cell>
          <cell r="G34" t="str">
            <v>ns</v>
          </cell>
          <cell r="H34" t="str">
            <v>ns</v>
          </cell>
        </row>
        <row r="35">
          <cell r="B35" t="str">
            <v>OTU_1529</v>
          </cell>
          <cell r="C35">
            <v>0.28213146496022001</v>
          </cell>
          <cell r="D35">
            <v>0.999997808967104</v>
          </cell>
          <cell r="E35">
            <v>0.99999997446505495</v>
          </cell>
          <cell r="F35" t="str">
            <v>ns</v>
          </cell>
          <cell r="G35" t="str">
            <v>ns</v>
          </cell>
          <cell r="H35" t="str">
            <v>ns</v>
          </cell>
        </row>
        <row r="36">
          <cell r="B36" t="str">
            <v>OTU_1530</v>
          </cell>
          <cell r="C36">
            <v>2.8204322280631702E-6</v>
          </cell>
          <cell r="D36">
            <v>0.999996758017765</v>
          </cell>
          <cell r="E36">
            <v>0.99999992820858197</v>
          </cell>
          <cell r="F36" t="str">
            <v>s</v>
          </cell>
          <cell r="G36" t="str">
            <v>ns</v>
          </cell>
          <cell r="H36" t="str">
            <v>ns</v>
          </cell>
        </row>
        <row r="37">
          <cell r="B37" t="str">
            <v>OTU_1548</v>
          </cell>
          <cell r="C37">
            <v>8.7261177902433706E-2</v>
          </cell>
          <cell r="D37">
            <v>2.0183298631053699E-6</v>
          </cell>
          <cell r="E37">
            <v>4.7104473719878003E-6</v>
          </cell>
          <cell r="F37" t="str">
            <v>ns</v>
          </cell>
          <cell r="G37" t="str">
            <v>s</v>
          </cell>
          <cell r="H37" t="str">
            <v>s</v>
          </cell>
        </row>
        <row r="38">
          <cell r="B38" t="str">
            <v>OTU_1558</v>
          </cell>
          <cell r="C38">
            <v>7.1872495197484607E-2</v>
          </cell>
          <cell r="D38">
            <v>0.99999368547769396</v>
          </cell>
          <cell r="E38">
            <v>0.99999386100438603</v>
          </cell>
          <cell r="F38" t="str">
            <v>ns</v>
          </cell>
          <cell r="G38" t="str">
            <v>ns</v>
          </cell>
          <cell r="H38" t="str">
            <v>ns</v>
          </cell>
        </row>
        <row r="39">
          <cell r="B39" t="str">
            <v>OTU_1570</v>
          </cell>
          <cell r="C39">
            <v>0.39375812284641398</v>
          </cell>
          <cell r="D39">
            <v>1.78613252777105E-7</v>
          </cell>
          <cell r="E39">
            <v>1.71905158199426E-13</v>
          </cell>
          <cell r="F39" t="str">
            <v>ns</v>
          </cell>
          <cell r="G39" t="str">
            <v>s</v>
          </cell>
          <cell r="H39" t="str">
            <v>s</v>
          </cell>
        </row>
        <row r="40">
          <cell r="B40" t="str">
            <v>OTU_1622</v>
          </cell>
          <cell r="C40">
            <v>4.4096605309588898E-3</v>
          </cell>
          <cell r="D40">
            <v>8.6724504210979805E-8</v>
          </cell>
          <cell r="E40">
            <v>2.1226788780539402E-11</v>
          </cell>
          <cell r="F40" t="str">
            <v>s</v>
          </cell>
          <cell r="G40" t="str">
            <v>s</v>
          </cell>
          <cell r="H40" t="str">
            <v>s</v>
          </cell>
        </row>
        <row r="41">
          <cell r="B41" t="str">
            <v>OTU_1626</v>
          </cell>
          <cell r="C41">
            <v>1.03702012210983E-7</v>
          </cell>
          <cell r="D41">
            <v>0.99999745700418896</v>
          </cell>
          <cell r="E41">
            <v>0.99999993298524803</v>
          </cell>
          <cell r="F41" t="str">
            <v>s</v>
          </cell>
          <cell r="G41" t="str">
            <v>ns</v>
          </cell>
          <cell r="H41" t="str">
            <v>ns</v>
          </cell>
        </row>
        <row r="42">
          <cell r="B42" t="str">
            <v>OTU_1632</v>
          </cell>
          <cell r="C42">
            <v>5.4661978965920698E-2</v>
          </cell>
          <cell r="D42">
            <v>0.99999983282536398</v>
          </cell>
          <cell r="E42">
            <v>0.99999999760574498</v>
          </cell>
          <cell r="F42" t="str">
            <v>ns</v>
          </cell>
          <cell r="G42" t="str">
            <v>ns</v>
          </cell>
          <cell r="H42" t="str">
            <v>ns</v>
          </cell>
        </row>
        <row r="43">
          <cell r="B43" t="str">
            <v>OTU_1678</v>
          </cell>
          <cell r="C43">
            <v>8.7080285955901197E-5</v>
          </cell>
          <cell r="D43">
            <v>0.56953479555901498</v>
          </cell>
          <cell r="E43">
            <v>1.01381221544734E-2</v>
          </cell>
          <cell r="F43" t="str">
            <v>s</v>
          </cell>
          <cell r="G43" t="str">
            <v>ns</v>
          </cell>
          <cell r="H43" t="str">
            <v>s</v>
          </cell>
        </row>
        <row r="44">
          <cell r="B44" t="str">
            <v>OTU_1684</v>
          </cell>
          <cell r="C44">
            <v>0.70689965030025104</v>
          </cell>
          <cell r="D44">
            <v>3.8978303041545301E-2</v>
          </cell>
          <cell r="E44">
            <v>1.7132386805710002E-2</v>
          </cell>
          <cell r="F44" t="str">
            <v>ns</v>
          </cell>
          <cell r="G44" t="str">
            <v>s</v>
          </cell>
          <cell r="H44" t="str">
            <v>s</v>
          </cell>
        </row>
        <row r="45">
          <cell r="B45" t="str">
            <v>OTU_1702</v>
          </cell>
          <cell r="C45">
            <v>8.1760015010230704E-10</v>
          </cell>
          <cell r="D45">
            <v>0.99999765282296704</v>
          </cell>
          <cell r="E45">
            <v>0.99999730873368198</v>
          </cell>
          <cell r="F45" t="str">
            <v>s</v>
          </cell>
          <cell r="G45" t="str">
            <v>ns</v>
          </cell>
          <cell r="H45" t="str">
            <v>ns</v>
          </cell>
        </row>
        <row r="46">
          <cell r="B46" t="str">
            <v>OTU_1705</v>
          </cell>
          <cell r="C46">
            <v>0.87382613070479398</v>
          </cell>
          <cell r="D46">
            <v>0.99999752150287302</v>
          </cell>
          <cell r="E46">
            <v>0.99999998751408103</v>
          </cell>
          <cell r="F46" t="str">
            <v>ns</v>
          </cell>
          <cell r="G46" t="str">
            <v>ns</v>
          </cell>
          <cell r="H46" t="str">
            <v>ns</v>
          </cell>
        </row>
        <row r="47">
          <cell r="B47" t="str">
            <v>OTU_1707</v>
          </cell>
          <cell r="C47">
            <v>0.47397760977188902</v>
          </cell>
          <cell r="D47">
            <v>0.99999471119981698</v>
          </cell>
          <cell r="E47">
            <v>0.99999379157937496</v>
          </cell>
          <cell r="F47" t="str">
            <v>ns</v>
          </cell>
          <cell r="G47" t="str">
            <v>ns</v>
          </cell>
          <cell r="H47" t="str">
            <v>ns</v>
          </cell>
        </row>
        <row r="48">
          <cell r="B48" t="str">
            <v>OTU_1744</v>
          </cell>
          <cell r="C48">
            <v>7.8119359473154994E-5</v>
          </cell>
          <cell r="D48">
            <v>0.99995859350388305</v>
          </cell>
          <cell r="E48">
            <v>0.99995325457733897</v>
          </cell>
          <cell r="F48" t="str">
            <v>s</v>
          </cell>
          <cell r="G48" t="str">
            <v>ns</v>
          </cell>
          <cell r="H48" t="str">
            <v>ns</v>
          </cell>
        </row>
        <row r="49">
          <cell r="B49" t="str">
            <v>OTU_1747</v>
          </cell>
          <cell r="C49">
            <v>1.33193672126906E-2</v>
          </cell>
          <cell r="D49">
            <v>9.4962797452796902E-5</v>
          </cell>
          <cell r="E49">
            <v>3.4074867242492599E-3</v>
          </cell>
          <cell r="F49" t="str">
            <v>s</v>
          </cell>
          <cell r="G49" t="str">
            <v>s</v>
          </cell>
          <cell r="H49" t="str">
            <v>s</v>
          </cell>
        </row>
        <row r="50">
          <cell r="B50" t="str">
            <v>OTU_1753</v>
          </cell>
          <cell r="C50">
            <v>0.25848850794230999</v>
          </cell>
          <cell r="D50">
            <v>0.999997935731471</v>
          </cell>
          <cell r="E50">
            <v>0.99999997896986204</v>
          </cell>
          <cell r="F50" t="str">
            <v>ns</v>
          </cell>
          <cell r="G50" t="str">
            <v>ns</v>
          </cell>
          <cell r="H50" t="str">
            <v>ns</v>
          </cell>
        </row>
        <row r="51">
          <cell r="B51" t="str">
            <v>OTU_1760</v>
          </cell>
          <cell r="C51">
            <v>0.922852585902182</v>
          </cell>
          <cell r="D51">
            <v>0.99999972512637203</v>
          </cell>
          <cell r="E51">
            <v>0.99999999851076704</v>
          </cell>
          <cell r="F51" t="str">
            <v>ns</v>
          </cell>
          <cell r="G51" t="str">
            <v>ns</v>
          </cell>
          <cell r="H51" t="str">
            <v>ns</v>
          </cell>
        </row>
        <row r="52">
          <cell r="B52" t="str">
            <v>OTU_1782</v>
          </cell>
          <cell r="C52">
            <v>0.24526965870786599</v>
          </cell>
          <cell r="D52">
            <v>0.99999299255590302</v>
          </cell>
          <cell r="E52">
            <v>0.99999310511230599</v>
          </cell>
          <cell r="F52" t="str">
            <v>ns</v>
          </cell>
          <cell r="G52" t="str">
            <v>ns</v>
          </cell>
          <cell r="H52" t="str">
            <v>ns</v>
          </cell>
        </row>
        <row r="53">
          <cell r="B53" t="str">
            <v>OTU_1797</v>
          </cell>
          <cell r="C53">
            <v>0.57934444263946305</v>
          </cell>
          <cell r="D53">
            <v>4.9398009326247502E-7</v>
          </cell>
          <cell r="E53">
            <v>1.0071206149125E-7</v>
          </cell>
          <cell r="F53" t="str">
            <v>ns</v>
          </cell>
          <cell r="G53" t="str">
            <v>s</v>
          </cell>
          <cell r="H53" t="str">
            <v>s</v>
          </cell>
        </row>
        <row r="54">
          <cell r="B54" t="str">
            <v>OTU_1807</v>
          </cell>
          <cell r="C54">
            <v>0.63262355664885495</v>
          </cell>
          <cell r="D54">
            <v>0.99999297324263303</v>
          </cell>
          <cell r="E54">
            <v>0.99999319961169197</v>
          </cell>
          <cell r="F54" t="str">
            <v>ns</v>
          </cell>
          <cell r="G54" t="str">
            <v>ns</v>
          </cell>
          <cell r="H54" t="str">
            <v>ns</v>
          </cell>
        </row>
        <row r="55">
          <cell r="B55" t="str">
            <v>OTU_1824</v>
          </cell>
          <cell r="C55">
            <v>3.3621810257498601E-2</v>
          </cell>
          <cell r="D55">
            <v>3.9210887841990102E-2</v>
          </cell>
          <cell r="E55">
            <v>0.19088179607619099</v>
          </cell>
          <cell r="F55" t="str">
            <v>s</v>
          </cell>
          <cell r="G55" t="str">
            <v>s</v>
          </cell>
          <cell r="H55" t="str">
            <v>ns</v>
          </cell>
        </row>
        <row r="56">
          <cell r="B56" t="str">
            <v>OTU_1841</v>
          </cell>
          <cell r="C56">
            <v>7.1065882642482403E-12</v>
          </cell>
          <cell r="D56">
            <v>0.99999794959038801</v>
          </cell>
          <cell r="E56">
            <v>0.999999902697423</v>
          </cell>
          <cell r="F56" t="str">
            <v>s</v>
          </cell>
          <cell r="G56" t="str">
            <v>ns</v>
          </cell>
          <cell r="H56" t="str">
            <v>ns</v>
          </cell>
        </row>
        <row r="57">
          <cell r="B57" t="str">
            <v>OTU_1856</v>
          </cell>
          <cell r="C57">
            <v>4.1711574587633502E-3</v>
          </cell>
          <cell r="D57">
            <v>6.4191932955574296E-5</v>
          </cell>
          <cell r="E57">
            <v>5.5879158889747798E-3</v>
          </cell>
          <cell r="F57" t="str">
            <v>s</v>
          </cell>
          <cell r="G57" t="str">
            <v>s</v>
          </cell>
          <cell r="H57" t="str">
            <v>s</v>
          </cell>
        </row>
        <row r="58">
          <cell r="B58" t="str">
            <v>OTU_1872</v>
          </cell>
          <cell r="C58">
            <v>9.2880111249939203E-3</v>
          </cell>
          <cell r="D58">
            <v>0.99999787944389396</v>
          </cell>
          <cell r="E58">
            <v>0.99999998420021596</v>
          </cell>
          <cell r="F58" t="str">
            <v>s</v>
          </cell>
          <cell r="G58" t="str">
            <v>ns</v>
          </cell>
          <cell r="H58" t="str">
            <v>ns</v>
          </cell>
        </row>
        <row r="59">
          <cell r="B59" t="str">
            <v>OTU_1875</v>
          </cell>
          <cell r="C59">
            <v>0.17618867861771201</v>
          </cell>
          <cell r="D59">
            <v>6.12087765639487E-2</v>
          </cell>
          <cell r="E59">
            <v>0.101605483837516</v>
          </cell>
          <cell r="F59" t="str">
            <v>ns</v>
          </cell>
          <cell r="G59" t="str">
            <v>ns</v>
          </cell>
          <cell r="H59" t="str">
            <v>ns</v>
          </cell>
        </row>
        <row r="60">
          <cell r="B60" t="str">
            <v>OTU_1892</v>
          </cell>
          <cell r="C60">
            <v>0.80786340532558398</v>
          </cell>
          <cell r="D60">
            <v>6.1889960958142903E-6</v>
          </cell>
          <cell r="E60">
            <v>1.07462396798067E-3</v>
          </cell>
          <cell r="F60" t="str">
            <v>ns</v>
          </cell>
          <cell r="G60" t="str">
            <v>s</v>
          </cell>
          <cell r="H60" t="str">
            <v>s</v>
          </cell>
        </row>
        <row r="61">
          <cell r="B61" t="str">
            <v>OTU_1932</v>
          </cell>
          <cell r="C61">
            <v>2.5079615032272498E-6</v>
          </cell>
          <cell r="D61">
            <v>0.999992939585436</v>
          </cell>
          <cell r="E61">
            <v>0.99999313476388096</v>
          </cell>
          <cell r="F61" t="str">
            <v>s</v>
          </cell>
          <cell r="G61" t="str">
            <v>ns</v>
          </cell>
          <cell r="H61" t="str">
            <v>ns</v>
          </cell>
        </row>
        <row r="62">
          <cell r="B62" t="str">
            <v>OTU_1938</v>
          </cell>
          <cell r="C62">
            <v>9.2744578977061107E-2</v>
          </cell>
          <cell r="D62">
            <v>0.99959850152244101</v>
          </cell>
          <cell r="E62">
            <v>0.99959198371512503</v>
          </cell>
          <cell r="F62" t="str">
            <v>ns</v>
          </cell>
          <cell r="G62" t="str">
            <v>ns</v>
          </cell>
          <cell r="H62" t="str">
            <v>ns</v>
          </cell>
        </row>
        <row r="63">
          <cell r="B63" t="str">
            <v>OTU_1939</v>
          </cell>
          <cell r="C63">
            <v>1.04035078026508E-3</v>
          </cell>
          <cell r="D63">
            <v>1.3848437113627199E-4</v>
          </cell>
          <cell r="E63">
            <v>2.5027357842749799E-3</v>
          </cell>
          <cell r="F63" t="str">
            <v>s</v>
          </cell>
          <cell r="G63" t="str">
            <v>s</v>
          </cell>
          <cell r="H63" t="str">
            <v>s</v>
          </cell>
        </row>
        <row r="64">
          <cell r="B64" t="str">
            <v>OTU_1945</v>
          </cell>
          <cell r="C64">
            <v>0.81781493733581001</v>
          </cell>
          <cell r="D64">
            <v>0.99999981412201</v>
          </cell>
          <cell r="E64">
            <v>0.99999999903162096</v>
          </cell>
          <cell r="F64" t="str">
            <v>ns</v>
          </cell>
          <cell r="G64" t="str">
            <v>ns</v>
          </cell>
          <cell r="H64" t="str">
            <v>ns</v>
          </cell>
        </row>
        <row r="65">
          <cell r="B65" t="str">
            <v>OTU_1946</v>
          </cell>
          <cell r="C65">
            <v>2.3393002864330902E-2</v>
          </cell>
          <cell r="D65">
            <v>1.0083840041430401E-3</v>
          </cell>
          <cell r="E65">
            <v>6.9301317183004599E-4</v>
          </cell>
          <cell r="F65" t="str">
            <v>s</v>
          </cell>
          <cell r="G65" t="str">
            <v>s</v>
          </cell>
          <cell r="H65" t="str">
            <v>s</v>
          </cell>
        </row>
        <row r="66">
          <cell r="B66" t="str">
            <v>OTU_1947</v>
          </cell>
          <cell r="C66">
            <v>2.1212977607443301E-2</v>
          </cell>
          <cell r="D66">
            <v>4.8519440183216302E-4</v>
          </cell>
          <cell r="E66">
            <v>7.7550059776021496E-4</v>
          </cell>
          <cell r="F66" t="str">
            <v>s</v>
          </cell>
          <cell r="G66" t="str">
            <v>s</v>
          </cell>
          <cell r="H66" t="str">
            <v>s</v>
          </cell>
        </row>
        <row r="67">
          <cell r="B67" t="str">
            <v>OTU_1949</v>
          </cell>
          <cell r="C67">
            <v>0.758574255681013</v>
          </cell>
          <cell r="D67">
            <v>0.99999780554639495</v>
          </cell>
          <cell r="E67">
            <v>0.99999998420399205</v>
          </cell>
          <cell r="F67" t="str">
            <v>ns</v>
          </cell>
          <cell r="G67" t="str">
            <v>ns</v>
          </cell>
          <cell r="H67" t="str">
            <v>ns</v>
          </cell>
        </row>
        <row r="68">
          <cell r="B68" t="str">
            <v>OTU_1953</v>
          </cell>
          <cell r="C68">
            <v>0.33467112230608298</v>
          </cell>
          <cell r="D68">
            <v>8.3740735999204896E-2</v>
          </cell>
          <cell r="E68">
            <v>8.2340160863430503E-2</v>
          </cell>
          <cell r="F68" t="str">
            <v>ns</v>
          </cell>
          <cell r="G68" t="str">
            <v>ns</v>
          </cell>
          <cell r="H68" t="str">
            <v>ns</v>
          </cell>
        </row>
        <row r="69">
          <cell r="B69" t="str">
            <v>OTU_1965</v>
          </cell>
          <cell r="C69" t="str">
            <v>NA</v>
          </cell>
          <cell r="D69" t="str">
            <v>NA</v>
          </cell>
          <cell r="E69" t="str">
            <v>NA</v>
          </cell>
          <cell r="F69" t="str">
            <v>NA</v>
          </cell>
          <cell r="G69" t="str">
            <v>NA</v>
          </cell>
          <cell r="H69" t="str">
            <v>NA</v>
          </cell>
        </row>
        <row r="70">
          <cell r="B70" t="str">
            <v>OTU_1974</v>
          </cell>
          <cell r="C70">
            <v>5.2667050484952498E-5</v>
          </cell>
          <cell r="D70">
            <v>1.71683424271968E-6</v>
          </cell>
          <cell r="E70">
            <v>3.5790320261499202E-17</v>
          </cell>
          <cell r="F70" t="str">
            <v>s</v>
          </cell>
          <cell r="G70" t="str">
            <v>s</v>
          </cell>
          <cell r="H70" t="str">
            <v>s</v>
          </cell>
        </row>
        <row r="71">
          <cell r="B71" t="str">
            <v>OTU_1990</v>
          </cell>
          <cell r="C71">
            <v>4.8638209632134298E-4</v>
          </cell>
          <cell r="D71">
            <v>0.99999795148640702</v>
          </cell>
          <cell r="E71">
            <v>0.99999997220455605</v>
          </cell>
          <cell r="F71" t="str">
            <v>s</v>
          </cell>
          <cell r="G71" t="str">
            <v>ns</v>
          </cell>
          <cell r="H71" t="str">
            <v>ns</v>
          </cell>
        </row>
        <row r="72">
          <cell r="B72" t="str">
            <v>OTU_1995</v>
          </cell>
          <cell r="C72">
            <v>0.13829491822418399</v>
          </cell>
          <cell r="D72">
            <v>0.99999776376490401</v>
          </cell>
          <cell r="E72">
            <v>0.999999970409997</v>
          </cell>
          <cell r="F72" t="str">
            <v>ns</v>
          </cell>
          <cell r="G72" t="str">
            <v>ns</v>
          </cell>
          <cell r="H72" t="str">
            <v>ns</v>
          </cell>
        </row>
        <row r="73">
          <cell r="B73" t="str">
            <v>OTU_2056</v>
          </cell>
          <cell r="C73">
            <v>8.3784193951652902E-2</v>
          </cell>
          <cell r="D73">
            <v>2.8422547458495902E-3</v>
          </cell>
          <cell r="E73">
            <v>1.5842192609918E-3</v>
          </cell>
          <cell r="F73" t="str">
            <v>ns</v>
          </cell>
          <cell r="G73" t="str">
            <v>s</v>
          </cell>
          <cell r="H73" t="str">
            <v>s</v>
          </cell>
        </row>
        <row r="74">
          <cell r="B74" t="str">
            <v>OTU_2059</v>
          </cell>
          <cell r="C74">
            <v>2.4073356637267401E-5</v>
          </cell>
          <cell r="D74">
            <v>0.99999771227324696</v>
          </cell>
          <cell r="E74">
            <v>0.99999997508793204</v>
          </cell>
          <cell r="F74" t="str">
            <v>s</v>
          </cell>
          <cell r="G74" t="str">
            <v>ns</v>
          </cell>
          <cell r="H74" t="str">
            <v>ns</v>
          </cell>
        </row>
        <row r="75">
          <cell r="B75" t="str">
            <v>OTU_2072</v>
          </cell>
          <cell r="C75">
            <v>1.08665783557312E-16</v>
          </cell>
          <cell r="D75">
            <v>0.99999964675003705</v>
          </cell>
          <cell r="E75">
            <v>0.999999981783807</v>
          </cell>
          <cell r="F75" t="str">
            <v>s</v>
          </cell>
          <cell r="G75" t="str">
            <v>ns</v>
          </cell>
          <cell r="H75" t="str">
            <v>ns</v>
          </cell>
        </row>
        <row r="76">
          <cell r="B76" t="str">
            <v>OTU_2077</v>
          </cell>
          <cell r="C76">
            <v>3.91671125774792E-17</v>
          </cell>
          <cell r="D76">
            <v>0.99999936210273099</v>
          </cell>
          <cell r="E76">
            <v>0.999999967033674</v>
          </cell>
          <cell r="F76" t="str">
            <v>s</v>
          </cell>
          <cell r="G76" t="str">
            <v>ns</v>
          </cell>
          <cell r="H76" t="str">
            <v>ns</v>
          </cell>
        </row>
        <row r="77">
          <cell r="B77" t="str">
            <v>OTU_2088</v>
          </cell>
          <cell r="C77">
            <v>3.8235584497701398E-6</v>
          </cell>
          <cell r="D77">
            <v>0.99999336132008199</v>
          </cell>
          <cell r="E77">
            <v>0.99999349057183795</v>
          </cell>
          <cell r="F77" t="str">
            <v>s</v>
          </cell>
          <cell r="G77" t="str">
            <v>ns</v>
          </cell>
          <cell r="H77" t="str">
            <v>ns</v>
          </cell>
        </row>
        <row r="78">
          <cell r="B78" t="str">
            <v>OTU_2101</v>
          </cell>
          <cell r="C78">
            <v>0.32609016375458</v>
          </cell>
          <cell r="D78">
            <v>4.82605880933013E-5</v>
          </cell>
          <cell r="E78">
            <v>4.4312643468569701E-4</v>
          </cell>
          <cell r="F78" t="str">
            <v>ns</v>
          </cell>
          <cell r="G78" t="str">
            <v>s</v>
          </cell>
          <cell r="H78" t="str">
            <v>s</v>
          </cell>
        </row>
        <row r="79">
          <cell r="B79" t="str">
            <v>OTU_2105</v>
          </cell>
          <cell r="C79">
            <v>4.3709632814490501E-2</v>
          </cell>
          <cell r="D79">
            <v>1.0145584483318199E-6</v>
          </cell>
          <cell r="E79">
            <v>3.5109643329135902E-13</v>
          </cell>
          <cell r="F79" t="str">
            <v>s</v>
          </cell>
          <cell r="G79" t="str">
            <v>s</v>
          </cell>
          <cell r="H79" t="str">
            <v>s</v>
          </cell>
        </row>
        <row r="80">
          <cell r="B80" t="str">
            <v>OTU_2107</v>
          </cell>
          <cell r="C80">
            <v>2.4597137315623799E-10</v>
          </cell>
          <cell r="D80">
            <v>0.99999741245173901</v>
          </cell>
          <cell r="E80">
            <v>0.99999989281839796</v>
          </cell>
          <cell r="F80" t="str">
            <v>s</v>
          </cell>
          <cell r="G80" t="str">
            <v>ns</v>
          </cell>
          <cell r="H80" t="str">
            <v>ns</v>
          </cell>
        </row>
        <row r="81">
          <cell r="B81" t="str">
            <v>OTU_2109</v>
          </cell>
          <cell r="C81">
            <v>1.4016736273358799E-2</v>
          </cell>
          <cell r="D81">
            <v>0.99999768771546804</v>
          </cell>
          <cell r="E81">
            <v>0.99999998607389895</v>
          </cell>
          <cell r="F81" t="str">
            <v>s</v>
          </cell>
          <cell r="G81" t="str">
            <v>ns</v>
          </cell>
          <cell r="H81" t="str">
            <v>ns</v>
          </cell>
        </row>
        <row r="82">
          <cell r="B82" t="str">
            <v>OTU_2112</v>
          </cell>
          <cell r="C82">
            <v>0.84985040335157502</v>
          </cell>
          <cell r="D82">
            <v>3.5851760838070902E-4</v>
          </cell>
          <cell r="E82">
            <v>5.7633334099388097E-4</v>
          </cell>
          <cell r="F82" t="str">
            <v>ns</v>
          </cell>
          <cell r="G82" t="str">
            <v>s</v>
          </cell>
          <cell r="H82" t="str">
            <v>s</v>
          </cell>
        </row>
        <row r="83">
          <cell r="B83" t="str">
            <v>OTU_2113</v>
          </cell>
          <cell r="C83">
            <v>4.3267361261658101E-12</v>
          </cell>
          <cell r="D83">
            <v>0.99999592122533898</v>
          </cell>
          <cell r="E83">
            <v>0.99999975918162998</v>
          </cell>
          <cell r="F83" t="str">
            <v>s</v>
          </cell>
          <cell r="G83" t="str">
            <v>ns</v>
          </cell>
          <cell r="H83" t="str">
            <v>ns</v>
          </cell>
        </row>
        <row r="84">
          <cell r="B84" t="str">
            <v>OTU_2118</v>
          </cell>
          <cell r="C84">
            <v>2.0840909963143901E-8</v>
          </cell>
          <cell r="D84">
            <v>0.999997690026315</v>
          </cell>
          <cell r="E84">
            <v>0.99999994285192495</v>
          </cell>
          <cell r="F84" t="str">
            <v>s</v>
          </cell>
          <cell r="G84" t="str">
            <v>ns</v>
          </cell>
          <cell r="H84" t="str">
            <v>ns</v>
          </cell>
        </row>
        <row r="85">
          <cell r="B85" t="str">
            <v>OTU_2120</v>
          </cell>
          <cell r="C85">
            <v>0.19913450761910001</v>
          </cell>
          <cell r="D85">
            <v>0.99999124807093998</v>
          </cell>
          <cell r="E85">
            <v>0.99999154557694903</v>
          </cell>
          <cell r="F85" t="str">
            <v>ns</v>
          </cell>
          <cell r="G85" t="str">
            <v>ns</v>
          </cell>
          <cell r="H85" t="str">
            <v>ns</v>
          </cell>
        </row>
        <row r="86">
          <cell r="B86" t="str">
            <v>OTU_2121</v>
          </cell>
          <cell r="C86">
            <v>0.92562840297484705</v>
          </cell>
          <cell r="D86">
            <v>0.171189824223894</v>
          </cell>
          <cell r="E86">
            <v>0.23936338269343099</v>
          </cell>
          <cell r="F86" t="str">
            <v>ns</v>
          </cell>
          <cell r="G86" t="str">
            <v>ns</v>
          </cell>
          <cell r="H86" t="str">
            <v>ns</v>
          </cell>
        </row>
        <row r="87">
          <cell r="B87" t="str">
            <v>OTU_2122</v>
          </cell>
          <cell r="C87">
            <v>6.4059683234986298E-16</v>
          </cell>
          <cell r="D87">
            <v>0.99999539079314903</v>
          </cell>
          <cell r="E87">
            <v>0.99999970801125004</v>
          </cell>
          <cell r="F87" t="str">
            <v>s</v>
          </cell>
          <cell r="G87" t="str">
            <v>ns</v>
          </cell>
          <cell r="H87" t="str">
            <v>ns</v>
          </cell>
        </row>
        <row r="88">
          <cell r="B88" t="str">
            <v>OTU_2127</v>
          </cell>
          <cell r="C88">
            <v>3.9918275979553303E-2</v>
          </cell>
          <cell r="D88">
            <v>5.5332303489451097E-5</v>
          </cell>
          <cell r="E88">
            <v>2.2032616203897701E-3</v>
          </cell>
          <cell r="F88" t="str">
            <v>s</v>
          </cell>
          <cell r="G88" t="str">
            <v>s</v>
          </cell>
          <cell r="H88" t="str">
            <v>s</v>
          </cell>
        </row>
        <row r="89">
          <cell r="B89" t="str">
            <v>OTU_2129</v>
          </cell>
          <cell r="C89">
            <v>0.27270402625115803</v>
          </cell>
          <cell r="D89">
            <v>7.2952697115121506E-2</v>
          </cell>
          <cell r="E89">
            <v>0.57607980269803005</v>
          </cell>
          <cell r="F89" t="str">
            <v>ns</v>
          </cell>
          <cell r="G89" t="str">
            <v>ns</v>
          </cell>
          <cell r="H89" t="str">
            <v>ns</v>
          </cell>
        </row>
        <row r="90">
          <cell r="B90" t="str">
            <v>OTU_2131</v>
          </cell>
          <cell r="C90">
            <v>0.53692196963026395</v>
          </cell>
          <cell r="D90">
            <v>4.2183471588657E-5</v>
          </cell>
          <cell r="E90">
            <v>2.0033753256632701E-4</v>
          </cell>
          <cell r="F90" t="str">
            <v>ns</v>
          </cell>
          <cell r="G90" t="str">
            <v>s</v>
          </cell>
          <cell r="H90" t="str">
            <v>s</v>
          </cell>
        </row>
        <row r="91">
          <cell r="B91" t="str">
            <v>OTU_2138</v>
          </cell>
          <cell r="C91">
            <v>6.1894487674469903E-6</v>
          </cell>
          <cell r="D91">
            <v>3.2942019009535702E-4</v>
          </cell>
          <cell r="E91">
            <v>0.37467104868884299</v>
          </cell>
          <cell r="F91" t="str">
            <v>s</v>
          </cell>
          <cell r="G91" t="str">
            <v>s</v>
          </cell>
          <cell r="H91" t="str">
            <v>ns</v>
          </cell>
        </row>
        <row r="92">
          <cell r="B92" t="str">
            <v>OTU_2140</v>
          </cell>
          <cell r="C92">
            <v>3.0924274754925703E-7</v>
          </cell>
          <cell r="D92">
            <v>0.99999932686231097</v>
          </cell>
          <cell r="E92">
            <v>0.99999932409577696</v>
          </cell>
          <cell r="F92" t="str">
            <v>s</v>
          </cell>
          <cell r="G92" t="str">
            <v>ns</v>
          </cell>
          <cell r="H92" t="str">
            <v>ns</v>
          </cell>
        </row>
        <row r="93">
          <cell r="B93" t="str">
            <v>OTU_2147</v>
          </cell>
          <cell r="C93">
            <v>3.0208024009336101E-2</v>
          </cell>
          <cell r="D93">
            <v>6.8776130030258798E-5</v>
          </cell>
          <cell r="E93">
            <v>0.179826431267023</v>
          </cell>
          <cell r="F93" t="str">
            <v>s</v>
          </cell>
          <cell r="G93" t="str">
            <v>s</v>
          </cell>
          <cell r="H93" t="str">
            <v>ns</v>
          </cell>
        </row>
        <row r="94">
          <cell r="B94" t="str">
            <v>OTU_2152</v>
          </cell>
          <cell r="C94">
            <v>1.5855425827412E-3</v>
          </cell>
          <cell r="D94">
            <v>1.2546369769774499E-2</v>
          </cell>
          <cell r="E94">
            <v>0.73527883946011297</v>
          </cell>
          <cell r="F94" t="str">
            <v>s</v>
          </cell>
          <cell r="G94" t="str">
            <v>s</v>
          </cell>
          <cell r="H94" t="str">
            <v>ns</v>
          </cell>
        </row>
        <row r="95">
          <cell r="B95" t="str">
            <v>OTU_2154</v>
          </cell>
          <cell r="C95">
            <v>7.5162549027341205E-4</v>
          </cell>
          <cell r="D95">
            <v>0.999997800906399</v>
          </cell>
          <cell r="E95">
            <v>0.99999998691024194</v>
          </cell>
          <cell r="F95" t="str">
            <v>s</v>
          </cell>
          <cell r="G95" t="str">
            <v>ns</v>
          </cell>
          <cell r="H95" t="str">
            <v>ns</v>
          </cell>
        </row>
        <row r="96">
          <cell r="B96" t="str">
            <v>OTU_2160</v>
          </cell>
          <cell r="C96">
            <v>0.13127149017672601</v>
          </cell>
          <cell r="D96">
            <v>5.3719275502418596E-6</v>
          </cell>
          <cell r="E96">
            <v>1.3230978278527201E-4</v>
          </cell>
          <cell r="F96" t="str">
            <v>ns</v>
          </cell>
          <cell r="G96" t="str">
            <v>s</v>
          </cell>
          <cell r="H96" t="str">
            <v>s</v>
          </cell>
        </row>
        <row r="97">
          <cell r="B97" t="str">
            <v>OTU_2161</v>
          </cell>
          <cell r="C97">
            <v>0.94303699916483397</v>
          </cell>
          <cell r="D97">
            <v>1.5522314820553399E-15</v>
          </cell>
          <cell r="E97">
            <v>1.0727632827617701E-93</v>
          </cell>
          <cell r="F97" t="str">
            <v>ns</v>
          </cell>
          <cell r="G97" t="str">
            <v>s</v>
          </cell>
          <cell r="H97" t="str">
            <v>s</v>
          </cell>
        </row>
        <row r="98">
          <cell r="B98" t="str">
            <v>OTU_2163</v>
          </cell>
          <cell r="C98">
            <v>1.2019997582673501E-2</v>
          </cell>
          <cell r="D98">
            <v>1.19837429351435E-4</v>
          </cell>
          <cell r="E98">
            <v>8.6130792379423805E-9</v>
          </cell>
          <cell r="F98" t="str">
            <v>s</v>
          </cell>
          <cell r="G98" t="str">
            <v>s</v>
          </cell>
          <cell r="H98" t="str">
            <v>s</v>
          </cell>
        </row>
        <row r="99">
          <cell r="B99" t="str">
            <v>OTU_2169</v>
          </cell>
          <cell r="C99">
            <v>0.69859428969910498</v>
          </cell>
          <cell r="D99">
            <v>0.55132383132616403</v>
          </cell>
          <cell r="E99">
            <v>0.61100288334242803</v>
          </cell>
          <cell r="F99" t="str">
            <v>ns</v>
          </cell>
          <cell r="G99" t="str">
            <v>ns</v>
          </cell>
          <cell r="H99" t="str">
            <v>ns</v>
          </cell>
        </row>
        <row r="100">
          <cell r="B100" t="str">
            <v>OTU_2171</v>
          </cell>
          <cell r="C100">
            <v>4.8128158961668799E-6</v>
          </cell>
          <cell r="D100">
            <v>0.99999246839147204</v>
          </cell>
          <cell r="E100">
            <v>0.99999263810320005</v>
          </cell>
          <cell r="F100" t="str">
            <v>s</v>
          </cell>
          <cell r="G100" t="str">
            <v>ns</v>
          </cell>
          <cell r="H100" t="str">
            <v>ns</v>
          </cell>
        </row>
        <row r="101">
          <cell r="B101" t="str">
            <v>OTU_2172</v>
          </cell>
          <cell r="C101">
            <v>0.365293214170817</v>
          </cell>
          <cell r="D101">
            <v>0.99999801903919705</v>
          </cell>
          <cell r="E101">
            <v>0.99999999448337495</v>
          </cell>
          <cell r="F101" t="str">
            <v>ns</v>
          </cell>
          <cell r="G101" t="str">
            <v>ns</v>
          </cell>
          <cell r="H101" t="str">
            <v>ns</v>
          </cell>
        </row>
        <row r="102">
          <cell r="B102" t="str">
            <v>OTU_2179</v>
          </cell>
          <cell r="C102">
            <v>5.8541587014278502E-5</v>
          </cell>
          <cell r="D102">
            <v>0.99999800938768302</v>
          </cell>
          <cell r="E102">
            <v>0.99999998469094498</v>
          </cell>
          <cell r="F102" t="str">
            <v>s</v>
          </cell>
          <cell r="G102" t="str">
            <v>ns</v>
          </cell>
          <cell r="H102" t="str">
            <v>ns</v>
          </cell>
        </row>
        <row r="103">
          <cell r="B103" t="str">
            <v>OTU_2180</v>
          </cell>
          <cell r="C103">
            <v>0.86866322501045001</v>
          </cell>
          <cell r="D103">
            <v>1.8165195999773801E-5</v>
          </cell>
          <cell r="E103">
            <v>9.7442482497710794E-9</v>
          </cell>
          <cell r="F103" t="str">
            <v>ns</v>
          </cell>
          <cell r="G103" t="str">
            <v>s</v>
          </cell>
          <cell r="H103" t="str">
            <v>s</v>
          </cell>
        </row>
        <row r="104">
          <cell r="B104" t="str">
            <v>OTU_2183</v>
          </cell>
          <cell r="C104">
            <v>1.1227974098185E-7</v>
          </cell>
          <cell r="D104">
            <v>0.99999981064292398</v>
          </cell>
          <cell r="E104">
            <v>0.99999999429717801</v>
          </cell>
          <cell r="F104" t="str">
            <v>s</v>
          </cell>
          <cell r="G104" t="str">
            <v>ns</v>
          </cell>
          <cell r="H104" t="str">
            <v>ns</v>
          </cell>
        </row>
        <row r="105">
          <cell r="B105" t="str">
            <v>OTU_2192</v>
          </cell>
          <cell r="C105">
            <v>0.398152155392134</v>
          </cell>
          <cell r="D105">
            <v>3.16865283365498E-4</v>
          </cell>
          <cell r="E105">
            <v>0.91892498299732195</v>
          </cell>
          <cell r="F105" t="str">
            <v>ns</v>
          </cell>
          <cell r="G105" t="str">
            <v>s</v>
          </cell>
          <cell r="H105" t="str">
            <v>ns</v>
          </cell>
        </row>
        <row r="106">
          <cell r="B106" t="str">
            <v>OTU_2195</v>
          </cell>
          <cell r="C106">
            <v>0.87419408183691005</v>
          </cell>
          <cell r="D106">
            <v>1.3685727048368601E-4</v>
          </cell>
          <cell r="E106">
            <v>1.01141629372329E-5</v>
          </cell>
          <cell r="F106" t="str">
            <v>ns</v>
          </cell>
          <cell r="G106" t="str">
            <v>s</v>
          </cell>
          <cell r="H106" t="str">
            <v>s</v>
          </cell>
        </row>
        <row r="107">
          <cell r="B107" t="str">
            <v>OTU_2201</v>
          </cell>
          <cell r="C107">
            <v>1.5811841846697201E-3</v>
          </cell>
          <cell r="D107">
            <v>2.2504948321005599E-5</v>
          </cell>
          <cell r="E107">
            <v>1.67244206746142E-16</v>
          </cell>
          <cell r="F107" t="str">
            <v>s</v>
          </cell>
          <cell r="G107" t="str">
            <v>s</v>
          </cell>
          <cell r="H107" t="str">
            <v>s</v>
          </cell>
        </row>
        <row r="108">
          <cell r="B108" t="str">
            <v>OTU_2202</v>
          </cell>
          <cell r="C108">
            <v>0.41816089537537798</v>
          </cell>
          <cell r="D108">
            <v>1.9757307824701499E-6</v>
          </cell>
          <cell r="E108">
            <v>4.0091175094398802E-9</v>
          </cell>
          <cell r="F108" t="str">
            <v>ns</v>
          </cell>
          <cell r="G108" t="str">
            <v>s</v>
          </cell>
          <cell r="H108" t="str">
            <v>s</v>
          </cell>
        </row>
        <row r="109">
          <cell r="B109" t="str">
            <v>OTU_2203</v>
          </cell>
          <cell r="C109">
            <v>7.6779761956507304E-3</v>
          </cell>
          <cell r="D109">
            <v>8.4461728539065508E-6</v>
          </cell>
          <cell r="E109">
            <v>1.5055930598379801E-13</v>
          </cell>
          <cell r="F109" t="str">
            <v>s</v>
          </cell>
          <cell r="G109" t="str">
            <v>s</v>
          </cell>
          <cell r="H109" t="str">
            <v>s</v>
          </cell>
        </row>
        <row r="110">
          <cell r="B110" t="str">
            <v>OTU_2213</v>
          </cell>
          <cell r="C110">
            <v>0.53564378052123696</v>
          </cell>
          <cell r="D110">
            <v>5.8022876816175904E-4</v>
          </cell>
          <cell r="E110">
            <v>0.138019791514609</v>
          </cell>
          <cell r="F110" t="str">
            <v>ns</v>
          </cell>
          <cell r="G110" t="str">
            <v>s</v>
          </cell>
          <cell r="H110" t="str">
            <v>ns</v>
          </cell>
        </row>
        <row r="111">
          <cell r="B111" t="str">
            <v>OTU_2220</v>
          </cell>
          <cell r="C111">
            <v>1.12296679862942E-2</v>
          </cell>
          <cell r="D111">
            <v>8.6509429697389108E-6</v>
          </cell>
          <cell r="E111">
            <v>1.6841830696457401E-8</v>
          </cell>
          <cell r="F111" t="str">
            <v>s</v>
          </cell>
          <cell r="G111" t="str">
            <v>s</v>
          </cell>
          <cell r="H111" t="str">
            <v>s</v>
          </cell>
        </row>
        <row r="112">
          <cell r="B112" t="str">
            <v>OTU_2227</v>
          </cell>
          <cell r="C112">
            <v>0.14063729573634201</v>
          </cell>
          <cell r="D112">
            <v>2.4006023724112201E-4</v>
          </cell>
          <cell r="E112">
            <v>1.9249485857023499E-6</v>
          </cell>
          <cell r="F112" t="str">
            <v>ns</v>
          </cell>
          <cell r="G112" t="str">
            <v>s</v>
          </cell>
          <cell r="H112" t="str">
            <v>s</v>
          </cell>
        </row>
        <row r="113">
          <cell r="B113" t="str">
            <v>OTU_2239</v>
          </cell>
          <cell r="C113">
            <v>1.8723275588467701E-3</v>
          </cell>
          <cell r="D113">
            <v>0.99999787531700901</v>
          </cell>
          <cell r="E113">
            <v>0.99999999270679496</v>
          </cell>
          <cell r="F113" t="str">
            <v>s</v>
          </cell>
          <cell r="G113" t="str">
            <v>ns</v>
          </cell>
          <cell r="H113" t="str">
            <v>ns</v>
          </cell>
        </row>
        <row r="114">
          <cell r="B114" t="str">
            <v>OTU_2240</v>
          </cell>
          <cell r="C114">
            <v>0.12137662301063901</v>
          </cell>
          <cell r="D114">
            <v>0.99999207836336801</v>
          </cell>
          <cell r="E114">
            <v>0.99999230346286305</v>
          </cell>
          <cell r="F114" t="str">
            <v>ns</v>
          </cell>
          <cell r="G114" t="str">
            <v>ns</v>
          </cell>
          <cell r="H114" t="str">
            <v>ns</v>
          </cell>
        </row>
        <row r="115">
          <cell r="B115" t="str">
            <v>OTU_2242</v>
          </cell>
          <cell r="C115">
            <v>0.93411388229395198</v>
          </cell>
          <cell r="D115">
            <v>1.0784801553559801E-8</v>
          </cell>
          <cell r="E115">
            <v>1.1085425768779399E-8</v>
          </cell>
          <cell r="F115" t="str">
            <v>ns</v>
          </cell>
          <cell r="G115" t="str">
            <v>s</v>
          </cell>
          <cell r="H115" t="str">
            <v>s</v>
          </cell>
        </row>
        <row r="116">
          <cell r="B116" t="str">
            <v>OTU_2245</v>
          </cell>
          <cell r="C116">
            <v>0.101739180089866</v>
          </cell>
          <cell r="D116">
            <v>2.2081961063613599E-6</v>
          </cell>
          <cell r="E116">
            <v>7.2861033151270404E-6</v>
          </cell>
          <cell r="F116" t="str">
            <v>ns</v>
          </cell>
          <cell r="G116" t="str">
            <v>s</v>
          </cell>
          <cell r="H116" t="str">
            <v>s</v>
          </cell>
        </row>
        <row r="117">
          <cell r="B117" t="str">
            <v>OTU_2248</v>
          </cell>
          <cell r="C117">
            <v>9.6722878526946804E-2</v>
          </cell>
          <cell r="D117">
            <v>4.3169477302348002E-4</v>
          </cell>
          <cell r="E117">
            <v>5.47088619741594E-5</v>
          </cell>
          <cell r="F117" t="str">
            <v>ns</v>
          </cell>
          <cell r="G117" t="str">
            <v>s</v>
          </cell>
          <cell r="H117" t="str">
            <v>s</v>
          </cell>
        </row>
        <row r="118">
          <cell r="B118" t="str">
            <v>OTU_2257</v>
          </cell>
          <cell r="C118">
            <v>5.1729998459539501E-8</v>
          </cell>
          <cell r="D118">
            <v>0.99999966862126</v>
          </cell>
          <cell r="E118">
            <v>0.99999998751570496</v>
          </cell>
          <cell r="F118" t="str">
            <v>s</v>
          </cell>
          <cell r="G118" t="str">
            <v>ns</v>
          </cell>
          <cell r="H118" t="str">
            <v>ns</v>
          </cell>
        </row>
        <row r="119">
          <cell r="B119" t="str">
            <v>OTU_2270</v>
          </cell>
          <cell r="C119">
            <v>0.41738155050893799</v>
          </cell>
          <cell r="D119">
            <v>1.13310344615108E-6</v>
          </cell>
          <cell r="E119">
            <v>7.39896424956441E-3</v>
          </cell>
          <cell r="F119" t="str">
            <v>ns</v>
          </cell>
          <cell r="G119" t="str">
            <v>s</v>
          </cell>
          <cell r="H119" t="str">
            <v>s</v>
          </cell>
        </row>
        <row r="120">
          <cell r="B120" t="str">
            <v>OTU_2277</v>
          </cell>
          <cell r="C120">
            <v>0.67035726351067204</v>
          </cell>
          <cell r="D120">
            <v>1.2267893861912899E-7</v>
          </cell>
          <cell r="E120">
            <v>1.3470234430656701E-10</v>
          </cell>
          <cell r="F120" t="str">
            <v>ns</v>
          </cell>
          <cell r="G120" t="str">
            <v>s</v>
          </cell>
          <cell r="H120" t="str">
            <v>s</v>
          </cell>
        </row>
        <row r="121">
          <cell r="B121" t="str">
            <v>OTU_2285</v>
          </cell>
          <cell r="C121">
            <v>0.664677642873856</v>
          </cell>
          <cell r="D121">
            <v>1.96060874452872E-4</v>
          </cell>
          <cell r="E121">
            <v>6.8692803240793295E-7</v>
          </cell>
          <cell r="F121" t="str">
            <v>ns</v>
          </cell>
          <cell r="G121" t="str">
            <v>s</v>
          </cell>
          <cell r="H121" t="str">
            <v>s</v>
          </cell>
        </row>
        <row r="122">
          <cell r="B122" t="str">
            <v>OTU_2286</v>
          </cell>
          <cell r="C122">
            <v>0.91209156495247901</v>
          </cell>
          <cell r="D122">
            <v>5.3786307025773299E-2</v>
          </cell>
          <cell r="E122">
            <v>8.76759277769881E-2</v>
          </cell>
          <cell r="F122" t="str">
            <v>ns</v>
          </cell>
          <cell r="G122" t="str">
            <v>ns</v>
          </cell>
          <cell r="H122" t="str">
            <v>ns</v>
          </cell>
        </row>
        <row r="123">
          <cell r="B123" t="str">
            <v>OTU_2301</v>
          </cell>
          <cell r="C123">
            <v>1.73175931721574E-7</v>
          </cell>
          <cell r="D123">
            <v>0.99999798543372298</v>
          </cell>
          <cell r="E123">
            <v>0.99999995900147798</v>
          </cell>
          <cell r="F123" t="str">
            <v>s</v>
          </cell>
          <cell r="G123" t="str">
            <v>ns</v>
          </cell>
          <cell r="H123" t="str">
            <v>ns</v>
          </cell>
        </row>
        <row r="124">
          <cell r="B124" t="str">
            <v>OTU_2326</v>
          </cell>
          <cell r="C124">
            <v>0.28241545125384399</v>
          </cell>
          <cell r="D124">
            <v>0.99999183289339399</v>
          </cell>
          <cell r="E124">
            <v>0.99999210775443903</v>
          </cell>
          <cell r="F124" t="str">
            <v>ns</v>
          </cell>
          <cell r="G124" t="str">
            <v>ns</v>
          </cell>
          <cell r="H124" t="str">
            <v>ns</v>
          </cell>
        </row>
        <row r="125">
          <cell r="B125" t="str">
            <v>OTU_2327</v>
          </cell>
          <cell r="C125">
            <v>0.289681691945047</v>
          </cell>
          <cell r="D125">
            <v>0.999992164125726</v>
          </cell>
          <cell r="E125">
            <v>0.99999240730323902</v>
          </cell>
          <cell r="F125" t="str">
            <v>ns</v>
          </cell>
          <cell r="G125" t="str">
            <v>ns</v>
          </cell>
          <cell r="H125" t="str">
            <v>ns</v>
          </cell>
        </row>
        <row r="126">
          <cell r="B126" t="str">
            <v>OTU_2342</v>
          </cell>
          <cell r="C126">
            <v>4.8727192018270499E-2</v>
          </cell>
          <cell r="D126">
            <v>1.3459109120337701E-5</v>
          </cell>
          <cell r="E126">
            <v>9.0252679547884801E-4</v>
          </cell>
          <cell r="F126" t="str">
            <v>s</v>
          </cell>
          <cell r="G126" t="str">
            <v>s</v>
          </cell>
          <cell r="H126" t="str">
            <v>s</v>
          </cell>
        </row>
        <row r="127">
          <cell r="B127" t="str">
            <v>OTU_2351</v>
          </cell>
          <cell r="C127">
            <v>1.2326086573964799E-2</v>
          </cell>
          <cell r="D127">
            <v>2.0303895157028701E-7</v>
          </cell>
          <cell r="E127">
            <v>3.1293672519944198E-7</v>
          </cell>
          <cell r="F127" t="str">
            <v>s</v>
          </cell>
          <cell r="G127" t="str">
            <v>s</v>
          </cell>
          <cell r="H127" t="str">
            <v>s</v>
          </cell>
        </row>
        <row r="128">
          <cell r="B128" t="str">
            <v>OTU_2361</v>
          </cell>
          <cell r="C128">
            <v>0.36602628246112801</v>
          </cell>
          <cell r="D128">
            <v>1.44960021849717E-6</v>
          </cell>
          <cell r="E128">
            <v>3.0138979095406799E-8</v>
          </cell>
          <cell r="F128" t="str">
            <v>ns</v>
          </cell>
          <cell r="G128" t="str">
            <v>s</v>
          </cell>
          <cell r="H128" t="str">
            <v>s</v>
          </cell>
        </row>
        <row r="129">
          <cell r="B129" t="str">
            <v>OTU_2389</v>
          </cell>
          <cell r="C129">
            <v>7.3413614997537905E-4</v>
          </cell>
          <cell r="D129">
            <v>0.99999300515216805</v>
          </cell>
          <cell r="E129">
            <v>0.99999317610058103</v>
          </cell>
          <cell r="F129" t="str">
            <v>s</v>
          </cell>
          <cell r="G129" t="str">
            <v>ns</v>
          </cell>
          <cell r="H129" t="str">
            <v>ns</v>
          </cell>
        </row>
        <row r="130">
          <cell r="B130" t="str">
            <v>OTU_2449</v>
          </cell>
          <cell r="C130">
            <v>9.3101414399874705E-7</v>
          </cell>
          <cell r="D130">
            <v>0.99999302025127801</v>
          </cell>
          <cell r="E130">
            <v>0.99999250309760701</v>
          </cell>
          <cell r="F130" t="str">
            <v>s</v>
          </cell>
          <cell r="G130" t="str">
            <v>ns</v>
          </cell>
          <cell r="H130" t="str">
            <v>ns</v>
          </cell>
        </row>
        <row r="131">
          <cell r="B131" t="str">
            <v>OTU_2508</v>
          </cell>
          <cell r="C131">
            <v>4.2345346075360198E-5</v>
          </cell>
          <cell r="D131">
            <v>0.99999778944334405</v>
          </cell>
          <cell r="E131">
            <v>0.99999998287611302</v>
          </cell>
          <cell r="F131" t="str">
            <v>s</v>
          </cell>
          <cell r="G131" t="str">
            <v>ns</v>
          </cell>
          <cell r="H131" t="str">
            <v>ns</v>
          </cell>
        </row>
        <row r="132">
          <cell r="B132" t="str">
            <v>OTU_2525</v>
          </cell>
          <cell r="C132">
            <v>1.2094737905285999E-8</v>
          </cell>
          <cell r="D132">
            <v>0.99999771685199601</v>
          </cell>
          <cell r="E132">
            <v>0.99999994517184698</v>
          </cell>
          <cell r="F132" t="str">
            <v>s</v>
          </cell>
          <cell r="G132" t="str">
            <v>ns</v>
          </cell>
          <cell r="H132" t="str">
            <v>ns</v>
          </cell>
        </row>
        <row r="133">
          <cell r="B133" t="str">
            <v>OTU_2571</v>
          </cell>
          <cell r="C133" t="str">
            <v>NA</v>
          </cell>
          <cell r="D133" t="str">
            <v>NA</v>
          </cell>
          <cell r="E133" t="str">
            <v>NA</v>
          </cell>
          <cell r="F133" t="str">
            <v>NA</v>
          </cell>
          <cell r="G133" t="str">
            <v>NA</v>
          </cell>
          <cell r="H133" t="str">
            <v>NA</v>
          </cell>
        </row>
        <row r="134">
          <cell r="B134" t="str">
            <v>OTU_2573</v>
          </cell>
          <cell r="C134">
            <v>3.0933220329425898E-4</v>
          </cell>
          <cell r="D134">
            <v>5.15906810755759E-5</v>
          </cell>
          <cell r="E134">
            <v>1.5419983887765E-2</v>
          </cell>
          <cell r="F134" t="str">
            <v>s</v>
          </cell>
          <cell r="G134" t="str">
            <v>s</v>
          </cell>
          <cell r="H134" t="str">
            <v>s</v>
          </cell>
        </row>
        <row r="135">
          <cell r="B135" t="str">
            <v>OTU_2577</v>
          </cell>
          <cell r="C135">
            <v>3.2816698948054602E-4</v>
          </cell>
          <cell r="D135">
            <v>1.39367931122357E-5</v>
          </cell>
          <cell r="E135">
            <v>2.1624920817736502E-3</v>
          </cell>
          <cell r="F135" t="str">
            <v>s</v>
          </cell>
          <cell r="G135" t="str">
            <v>s</v>
          </cell>
          <cell r="H135" t="str">
            <v>s</v>
          </cell>
        </row>
        <row r="136">
          <cell r="B136" t="str">
            <v>OTU_2597</v>
          </cell>
          <cell r="C136">
            <v>5.4704809127309899E-2</v>
          </cell>
          <cell r="D136">
            <v>0.99999448668699398</v>
          </cell>
          <cell r="E136">
            <v>0.99999462403249395</v>
          </cell>
          <cell r="F136" t="str">
            <v>ns</v>
          </cell>
          <cell r="G136" t="str">
            <v>ns</v>
          </cell>
          <cell r="H136" t="str">
            <v>ns</v>
          </cell>
        </row>
        <row r="137">
          <cell r="B137" t="str">
            <v>OTU_2611</v>
          </cell>
          <cell r="C137">
            <v>8.50136780871871E-2</v>
          </cell>
          <cell r="D137">
            <v>2.88507501202757E-7</v>
          </cell>
          <cell r="E137">
            <v>7.6042126399618595E-11</v>
          </cell>
          <cell r="F137" t="str">
            <v>ns</v>
          </cell>
          <cell r="G137" t="str">
            <v>s</v>
          </cell>
          <cell r="H137" t="str">
            <v>s</v>
          </cell>
        </row>
        <row r="138">
          <cell r="B138" t="str">
            <v>OTU_2632</v>
          </cell>
          <cell r="C138">
            <v>6.50130480088337E-11</v>
          </cell>
          <cell r="D138">
            <v>0.99999305878391798</v>
          </cell>
          <cell r="E138">
            <v>0.99999211278232003</v>
          </cell>
          <cell r="F138" t="str">
            <v>s</v>
          </cell>
          <cell r="G138" t="str">
            <v>ns</v>
          </cell>
          <cell r="H138" t="str">
            <v>ns</v>
          </cell>
        </row>
        <row r="139">
          <cell r="B139" t="str">
            <v>OTU_2658</v>
          </cell>
          <cell r="C139">
            <v>0.29383751654645301</v>
          </cell>
          <cell r="D139">
            <v>0.29810394688379199</v>
          </cell>
          <cell r="E139">
            <v>1.36023289753321E-2</v>
          </cell>
          <cell r="F139" t="str">
            <v>ns</v>
          </cell>
          <cell r="G139" t="str">
            <v>ns</v>
          </cell>
          <cell r="H139" t="str">
            <v>s</v>
          </cell>
        </row>
        <row r="140">
          <cell r="B140" t="str">
            <v>OTU_2735</v>
          </cell>
          <cell r="C140">
            <v>0.63212695633986704</v>
          </cell>
          <cell r="D140">
            <v>0.999997252519083</v>
          </cell>
          <cell r="E140">
            <v>0.99999999230588199</v>
          </cell>
          <cell r="F140" t="str">
            <v>ns</v>
          </cell>
          <cell r="G140" t="str">
            <v>ns</v>
          </cell>
          <cell r="H140" t="str">
            <v>ns</v>
          </cell>
        </row>
        <row r="141">
          <cell r="B141" t="str">
            <v>OTU_2809</v>
          </cell>
          <cell r="C141">
            <v>0.22592013859808299</v>
          </cell>
          <cell r="D141">
            <v>3.9718767572452301E-4</v>
          </cell>
          <cell r="E141">
            <v>2.3985519465562201E-5</v>
          </cell>
          <cell r="F141" t="str">
            <v>ns</v>
          </cell>
          <cell r="G141" t="str">
            <v>s</v>
          </cell>
          <cell r="H141" t="str">
            <v>s</v>
          </cell>
        </row>
        <row r="142">
          <cell r="B142" t="str">
            <v>OTU_2837</v>
          </cell>
          <cell r="C142">
            <v>0.44972975153880601</v>
          </cell>
          <cell r="D142">
            <v>0.74668106781681298</v>
          </cell>
          <cell r="E142">
            <v>0.49696930077586798</v>
          </cell>
          <cell r="F142" t="str">
            <v>ns</v>
          </cell>
          <cell r="G142" t="str">
            <v>ns</v>
          </cell>
          <cell r="H142" t="str">
            <v>ns</v>
          </cell>
        </row>
        <row r="143">
          <cell r="B143" t="str">
            <v>OTU_2850</v>
          </cell>
          <cell r="C143">
            <v>0.37591528393366902</v>
          </cell>
          <cell r="D143">
            <v>3.2645805557177202E-4</v>
          </cell>
          <cell r="E143">
            <v>6.8594543252210502E-4</v>
          </cell>
          <cell r="F143" t="str">
            <v>ns</v>
          </cell>
          <cell r="G143" t="str">
            <v>s</v>
          </cell>
          <cell r="H143" t="str">
            <v>s</v>
          </cell>
        </row>
        <row r="144">
          <cell r="B144" t="str">
            <v>OTU_2856</v>
          </cell>
          <cell r="C144">
            <v>0.96160170866133299</v>
          </cell>
          <cell r="D144">
            <v>8.4027858709145101E-3</v>
          </cell>
          <cell r="E144">
            <v>1.4646813895152599E-3</v>
          </cell>
          <cell r="F144" t="str">
            <v>ns</v>
          </cell>
          <cell r="G144" t="str">
            <v>s</v>
          </cell>
          <cell r="H144" t="str">
            <v>s</v>
          </cell>
        </row>
        <row r="145">
          <cell r="B145" t="str">
            <v>OTU_2864</v>
          </cell>
          <cell r="C145">
            <v>6.6673426360475005E-2</v>
          </cell>
          <cell r="D145">
            <v>0.999997884609931</v>
          </cell>
          <cell r="E145">
            <v>0.99999997473814295</v>
          </cell>
          <cell r="F145" t="str">
            <v>ns</v>
          </cell>
          <cell r="G145" t="str">
            <v>ns</v>
          </cell>
          <cell r="H145" t="str">
            <v>ns</v>
          </cell>
        </row>
        <row r="146">
          <cell r="B146" t="str">
            <v>OTU_2867</v>
          </cell>
          <cell r="C146">
            <v>0.62212920715778697</v>
          </cell>
          <cell r="D146">
            <v>0.220989780307701</v>
          </cell>
          <cell r="E146">
            <v>8.3636930114685694E-5</v>
          </cell>
          <cell r="F146" t="str">
            <v>ns</v>
          </cell>
          <cell r="G146" t="str">
            <v>ns</v>
          </cell>
          <cell r="H146" t="str">
            <v>s</v>
          </cell>
        </row>
        <row r="147">
          <cell r="B147" t="str">
            <v>OTU_2871</v>
          </cell>
          <cell r="C147">
            <v>0.16785306059659399</v>
          </cell>
          <cell r="D147">
            <v>1.2711884311591E-8</v>
          </cell>
          <cell r="E147">
            <v>1.35046200142023E-15</v>
          </cell>
          <cell r="F147" t="str">
            <v>ns</v>
          </cell>
          <cell r="G147" t="str">
            <v>s</v>
          </cell>
          <cell r="H147" t="str">
            <v>s</v>
          </cell>
        </row>
        <row r="148">
          <cell r="B148" t="str">
            <v>OTU_2912</v>
          </cell>
          <cell r="C148">
            <v>0.15948852927371901</v>
          </cell>
          <cell r="D148">
            <v>5.9010214058974504E-6</v>
          </cell>
          <cell r="E148">
            <v>7.3225321947957596E-5</v>
          </cell>
          <cell r="F148" t="str">
            <v>ns</v>
          </cell>
          <cell r="G148" t="str">
            <v>s</v>
          </cell>
          <cell r="H148" t="str">
            <v>s</v>
          </cell>
        </row>
        <row r="149">
          <cell r="B149" t="str">
            <v>OTU_2929</v>
          </cell>
          <cell r="C149">
            <v>0.290874842653154</v>
          </cell>
          <cell r="D149">
            <v>2.10675499314092E-8</v>
          </cell>
          <cell r="E149">
            <v>2.42836226887419E-15</v>
          </cell>
          <cell r="F149" t="str">
            <v>ns</v>
          </cell>
          <cell r="G149" t="str">
            <v>s</v>
          </cell>
          <cell r="H149" t="str">
            <v>s</v>
          </cell>
        </row>
        <row r="150">
          <cell r="B150" t="str">
            <v>OTU_2933</v>
          </cell>
          <cell r="C150">
            <v>0.25063574310355502</v>
          </cell>
          <cell r="D150">
            <v>6.0919022205934898E-7</v>
          </cell>
          <cell r="E150">
            <v>7.6585649980765903E-8</v>
          </cell>
          <cell r="F150" t="str">
            <v>ns</v>
          </cell>
          <cell r="G150" t="str">
            <v>s</v>
          </cell>
          <cell r="H150" t="str">
            <v>s</v>
          </cell>
        </row>
        <row r="151">
          <cell r="B151" t="str">
            <v>OTU_2935</v>
          </cell>
          <cell r="C151">
            <v>1.20444455223673E-2</v>
          </cell>
          <cell r="D151">
            <v>7.4722505467479701E-7</v>
          </cell>
          <cell r="E151">
            <v>1.22858639995472E-9</v>
          </cell>
          <cell r="F151" t="str">
            <v>s</v>
          </cell>
          <cell r="G151" t="str">
            <v>s</v>
          </cell>
          <cell r="H151" t="str">
            <v>s</v>
          </cell>
        </row>
        <row r="152">
          <cell r="B152" t="str">
            <v>OTU_2940</v>
          </cell>
          <cell r="C152">
            <v>0.87936885163117995</v>
          </cell>
          <cell r="D152">
            <v>0.99999795711796202</v>
          </cell>
          <cell r="E152">
            <v>0.99999998897614595</v>
          </cell>
          <cell r="F152" t="str">
            <v>ns</v>
          </cell>
          <cell r="G152" t="str">
            <v>ns</v>
          </cell>
          <cell r="H152" t="str">
            <v>ns</v>
          </cell>
        </row>
        <row r="153">
          <cell r="B153" t="str">
            <v>OTU_2961</v>
          </cell>
          <cell r="C153">
            <v>0.955768575866071</v>
          </cell>
          <cell r="D153">
            <v>0.99999743517961104</v>
          </cell>
          <cell r="E153">
            <v>0.99999998549249702</v>
          </cell>
          <cell r="F153" t="str">
            <v>ns</v>
          </cell>
          <cell r="G153" t="str">
            <v>ns</v>
          </cell>
          <cell r="H153" t="str">
            <v>ns</v>
          </cell>
        </row>
        <row r="154">
          <cell r="B154" t="str">
            <v>OTU_2962</v>
          </cell>
          <cell r="C154">
            <v>0.55613147183810496</v>
          </cell>
          <cell r="D154">
            <v>6.5699833214886202E-7</v>
          </cell>
          <cell r="E154">
            <v>1.4187466473926799E-10</v>
          </cell>
          <cell r="F154" t="str">
            <v>ns</v>
          </cell>
          <cell r="G154" t="str">
            <v>s</v>
          </cell>
          <cell r="H154" t="str">
            <v>s</v>
          </cell>
        </row>
        <row r="155">
          <cell r="B155" t="str">
            <v>OTU_2972</v>
          </cell>
          <cell r="C155">
            <v>1.7556515411101801E-3</v>
          </cell>
          <cell r="D155">
            <v>3.5908971561207899E-6</v>
          </cell>
          <cell r="E155">
            <v>3.8178646389498304E-9</v>
          </cell>
          <cell r="F155" t="str">
            <v>s</v>
          </cell>
          <cell r="G155" t="str">
            <v>s</v>
          </cell>
          <cell r="H155" t="str">
            <v>s</v>
          </cell>
        </row>
        <row r="156">
          <cell r="B156" t="str">
            <v>OTU_2982</v>
          </cell>
          <cell r="C156">
            <v>2.0082450027049999E-2</v>
          </cell>
          <cell r="D156">
            <v>7.1165069081661403E-3</v>
          </cell>
          <cell r="E156">
            <v>0.35157649604990798</v>
          </cell>
          <cell r="F156" t="str">
            <v>s</v>
          </cell>
          <cell r="G156" t="str">
            <v>s</v>
          </cell>
          <cell r="H156" t="str">
            <v>ns</v>
          </cell>
        </row>
        <row r="157">
          <cell r="B157" t="str">
            <v>OTU_2994</v>
          </cell>
          <cell r="C157">
            <v>0.11984926686479599</v>
          </cell>
          <cell r="D157">
            <v>9.5845791770154406E-5</v>
          </cell>
          <cell r="E157">
            <v>0.86781558624974398</v>
          </cell>
          <cell r="F157" t="str">
            <v>ns</v>
          </cell>
          <cell r="G157" t="str">
            <v>s</v>
          </cell>
          <cell r="H157" t="str">
            <v>ns</v>
          </cell>
        </row>
        <row r="158">
          <cell r="B158" t="str">
            <v>OTU_3007</v>
          </cell>
          <cell r="C158">
            <v>2.1629093077422001E-2</v>
          </cell>
          <cell r="D158">
            <v>0.99999712624122905</v>
          </cell>
          <cell r="E158">
            <v>0.99999998954629599</v>
          </cell>
          <cell r="F158" t="str">
            <v>s</v>
          </cell>
          <cell r="G158" t="str">
            <v>ns</v>
          </cell>
          <cell r="H158" t="str">
            <v>ns</v>
          </cell>
        </row>
        <row r="159">
          <cell r="B159" t="str">
            <v>OTU_3009</v>
          </cell>
          <cell r="C159">
            <v>0.33718386062330102</v>
          </cell>
          <cell r="D159">
            <v>0.99999739171879798</v>
          </cell>
          <cell r="E159">
            <v>0.99999999959965702</v>
          </cell>
          <cell r="F159" t="str">
            <v>ns</v>
          </cell>
          <cell r="G159" t="str">
            <v>ns</v>
          </cell>
          <cell r="H159" t="str">
            <v>ns</v>
          </cell>
        </row>
        <row r="160">
          <cell r="B160" t="str">
            <v>OTU_3010</v>
          </cell>
          <cell r="C160">
            <v>8.0103058527707202E-2</v>
          </cell>
          <cell r="D160">
            <v>0.99999918555043998</v>
          </cell>
          <cell r="E160">
            <v>0.99999919402172199</v>
          </cell>
          <cell r="F160" t="str">
            <v>ns</v>
          </cell>
          <cell r="G160" t="str">
            <v>ns</v>
          </cell>
          <cell r="H160" t="str">
            <v>ns</v>
          </cell>
        </row>
        <row r="161">
          <cell r="B161" t="str">
            <v>OTU_3015</v>
          </cell>
          <cell r="C161">
            <v>1.6005289892574799E-3</v>
          </cell>
          <cell r="D161">
            <v>6.9008422848492304E-2</v>
          </cell>
          <cell r="E161">
            <v>0.206351986269872</v>
          </cell>
          <cell r="F161" t="str">
            <v>s</v>
          </cell>
          <cell r="G161" t="str">
            <v>ns</v>
          </cell>
          <cell r="H161" t="str">
            <v>ns</v>
          </cell>
        </row>
        <row r="162">
          <cell r="B162" t="str">
            <v>OTU_3045</v>
          </cell>
          <cell r="C162">
            <v>4.5724833146364602E-4</v>
          </cell>
          <cell r="D162">
            <v>0.99999789374417503</v>
          </cell>
          <cell r="E162">
            <v>0.99999998578728799</v>
          </cell>
          <cell r="F162" t="str">
            <v>s</v>
          </cell>
          <cell r="G162" t="str">
            <v>ns</v>
          </cell>
          <cell r="H162" t="str">
            <v>ns</v>
          </cell>
        </row>
        <row r="163">
          <cell r="B163" t="str">
            <v>OTU_3076</v>
          </cell>
          <cell r="C163">
            <v>0.92247672265768399</v>
          </cell>
          <cell r="D163">
            <v>0.999993536373883</v>
          </cell>
          <cell r="E163">
            <v>0.99999369569910601</v>
          </cell>
          <cell r="F163" t="str">
            <v>ns</v>
          </cell>
          <cell r="G163" t="str">
            <v>ns</v>
          </cell>
          <cell r="H163" t="str">
            <v>ns</v>
          </cell>
        </row>
        <row r="164">
          <cell r="B164" t="str">
            <v>OTU_3123</v>
          </cell>
          <cell r="C164">
            <v>5.72093006652672E-2</v>
          </cell>
          <cell r="D164">
            <v>0.99999799147388202</v>
          </cell>
          <cell r="E164">
            <v>0.99999999190247701</v>
          </cell>
          <cell r="F164" t="str">
            <v>ns</v>
          </cell>
          <cell r="G164" t="str">
            <v>ns</v>
          </cell>
          <cell r="H164" t="str">
            <v>ns</v>
          </cell>
        </row>
        <row r="165">
          <cell r="B165" t="str">
            <v>OTU_3124</v>
          </cell>
          <cell r="C165">
            <v>0.102890250108541</v>
          </cell>
          <cell r="D165">
            <v>2.1582055368763701E-11</v>
          </cell>
          <cell r="E165">
            <v>2.4382689075215E-12</v>
          </cell>
          <cell r="F165" t="str">
            <v>ns</v>
          </cell>
          <cell r="G165" t="str">
            <v>s</v>
          </cell>
          <cell r="H165" t="str">
            <v>s</v>
          </cell>
        </row>
        <row r="166">
          <cell r="B166" t="str">
            <v>OTU_3128</v>
          </cell>
          <cell r="C166">
            <v>3.0113804653465399E-7</v>
          </cell>
          <cell r="D166">
            <v>0.99999772765759698</v>
          </cell>
          <cell r="E166">
            <v>0.99999992397983695</v>
          </cell>
          <cell r="F166" t="str">
            <v>s</v>
          </cell>
          <cell r="G166" t="str">
            <v>ns</v>
          </cell>
          <cell r="H166" t="str">
            <v>ns</v>
          </cell>
        </row>
        <row r="167">
          <cell r="B167" t="str">
            <v>OTU_3131</v>
          </cell>
          <cell r="C167">
            <v>2.62728369658114E-2</v>
          </cell>
          <cell r="D167">
            <v>0.999999746626551</v>
          </cell>
          <cell r="E167">
            <v>0.99999999833734698</v>
          </cell>
          <cell r="F167" t="str">
            <v>s</v>
          </cell>
          <cell r="G167" t="str">
            <v>ns</v>
          </cell>
          <cell r="H167" t="str">
            <v>ns</v>
          </cell>
        </row>
        <row r="168">
          <cell r="B168" t="str">
            <v>OTU_3132</v>
          </cell>
          <cell r="C168">
            <v>0.15086197874549101</v>
          </cell>
          <cell r="D168">
            <v>0.99999782787700098</v>
          </cell>
          <cell r="E168">
            <v>0.99999999990751098</v>
          </cell>
          <cell r="F168" t="str">
            <v>ns</v>
          </cell>
          <cell r="G168" t="str">
            <v>ns</v>
          </cell>
          <cell r="H168" t="str">
            <v>ns</v>
          </cell>
        </row>
        <row r="169">
          <cell r="B169" t="str">
            <v>OTU_3140</v>
          </cell>
          <cell r="C169">
            <v>4.9994393672936101E-3</v>
          </cell>
          <cell r="D169">
            <v>0.99999783707249201</v>
          </cell>
          <cell r="E169">
            <v>0.99999998305695503</v>
          </cell>
          <cell r="F169" t="str">
            <v>s</v>
          </cell>
          <cell r="G169" t="str">
            <v>ns</v>
          </cell>
          <cell r="H169" t="str">
            <v>ns</v>
          </cell>
        </row>
        <row r="170">
          <cell r="B170" t="str">
            <v>OTU_3148</v>
          </cell>
          <cell r="C170">
            <v>2.3651978240457099E-2</v>
          </cell>
          <cell r="D170">
            <v>0.99999809965484199</v>
          </cell>
          <cell r="E170">
            <v>0.99999999790916105</v>
          </cell>
          <cell r="F170" t="str">
            <v>s</v>
          </cell>
          <cell r="G170" t="str">
            <v>ns</v>
          </cell>
          <cell r="H170" t="str">
            <v>ns</v>
          </cell>
        </row>
        <row r="171">
          <cell r="B171" t="str">
            <v>OTU_3155</v>
          </cell>
          <cell r="C171">
            <v>5.4153368298624099E-11</v>
          </cell>
          <cell r="D171">
            <v>0.99999806585150897</v>
          </cell>
          <cell r="E171">
            <v>0.99999993413395105</v>
          </cell>
          <cell r="F171" t="str">
            <v>s</v>
          </cell>
          <cell r="G171" t="str">
            <v>ns</v>
          </cell>
          <cell r="H171" t="str">
            <v>ns</v>
          </cell>
        </row>
        <row r="172">
          <cell r="B172" t="str">
            <v>OTU_3158</v>
          </cell>
          <cell r="C172">
            <v>4.0694434770829402E-2</v>
          </cell>
          <cell r="D172">
            <v>0.99999763781182505</v>
          </cell>
          <cell r="E172">
            <v>0.99999999931053396</v>
          </cell>
          <cell r="F172" t="str">
            <v>s</v>
          </cell>
          <cell r="G172" t="str">
            <v>ns</v>
          </cell>
          <cell r="H172" t="str">
            <v>ns</v>
          </cell>
        </row>
        <row r="173">
          <cell r="B173" t="str">
            <v>OTU_3161</v>
          </cell>
          <cell r="C173">
            <v>0.93771643000377602</v>
          </cell>
          <cell r="D173">
            <v>1.92701991578918E-6</v>
          </cell>
          <cell r="E173">
            <v>5.3658111702269104E-7</v>
          </cell>
          <cell r="F173" t="str">
            <v>ns</v>
          </cell>
          <cell r="G173" t="str">
            <v>s</v>
          </cell>
          <cell r="H173" t="str">
            <v>s</v>
          </cell>
        </row>
        <row r="174">
          <cell r="B174" t="str">
            <v>OTU_3168</v>
          </cell>
          <cell r="C174">
            <v>2.3129888800779201E-13</v>
          </cell>
          <cell r="D174">
            <v>0.99999787661948503</v>
          </cell>
          <cell r="E174">
            <v>0.99999994667542602</v>
          </cell>
          <cell r="F174" t="str">
            <v>s</v>
          </cell>
          <cell r="G174" t="str">
            <v>ns</v>
          </cell>
          <cell r="H174" t="str">
            <v>ns</v>
          </cell>
        </row>
        <row r="175">
          <cell r="B175" t="str">
            <v>OTU_3193</v>
          </cell>
          <cell r="C175">
            <v>0.35127451155422601</v>
          </cell>
          <cell r="D175">
            <v>5.6807764503536499E-10</v>
          </cell>
          <cell r="E175">
            <v>3.9677521190606602E-8</v>
          </cell>
          <cell r="F175" t="str">
            <v>ns</v>
          </cell>
          <cell r="G175" t="str">
            <v>s</v>
          </cell>
          <cell r="H175" t="str">
            <v>s</v>
          </cell>
        </row>
        <row r="176">
          <cell r="B176" t="str">
            <v>OTU_3208</v>
          </cell>
          <cell r="C176">
            <v>2.0323763223388901E-7</v>
          </cell>
          <cell r="D176">
            <v>0.999998948600755</v>
          </cell>
          <cell r="E176">
            <v>0.99999894301350301</v>
          </cell>
          <cell r="F176" t="str">
            <v>s</v>
          </cell>
          <cell r="G176" t="str">
            <v>ns</v>
          </cell>
          <cell r="H176" t="str">
            <v>ns</v>
          </cell>
        </row>
        <row r="177">
          <cell r="B177" t="str">
            <v>OTU_3244</v>
          </cell>
          <cell r="C177">
            <v>1.18211069788493E-2</v>
          </cell>
          <cell r="D177">
            <v>3.7869840651105302E-4</v>
          </cell>
          <cell r="E177">
            <v>1.13809118707942E-7</v>
          </cell>
          <cell r="F177" t="str">
            <v>s</v>
          </cell>
          <cell r="G177" t="str">
            <v>s</v>
          </cell>
          <cell r="H177" t="str">
            <v>s</v>
          </cell>
        </row>
        <row r="178">
          <cell r="B178" t="str">
            <v>OTU_3247</v>
          </cell>
          <cell r="C178">
            <v>2.8939495784038199E-3</v>
          </cell>
          <cell r="D178">
            <v>0.99999474029332402</v>
          </cell>
          <cell r="E178">
            <v>0.99999392478453097</v>
          </cell>
          <cell r="F178" t="str">
            <v>s</v>
          </cell>
          <cell r="G178" t="str">
            <v>ns</v>
          </cell>
          <cell r="H178" t="str">
            <v>ns</v>
          </cell>
        </row>
        <row r="179">
          <cell r="B179" t="str">
            <v>OTU_3275</v>
          </cell>
          <cell r="C179">
            <v>6.9651086883573105E-5</v>
          </cell>
          <cell r="D179">
            <v>0.99999390396544496</v>
          </cell>
          <cell r="E179">
            <v>0.99999289473057396</v>
          </cell>
          <cell r="F179" t="str">
            <v>s</v>
          </cell>
          <cell r="G179" t="str">
            <v>ns</v>
          </cell>
          <cell r="H179" t="str">
            <v>ns</v>
          </cell>
        </row>
        <row r="180">
          <cell r="B180" t="str">
            <v>OTU_3276</v>
          </cell>
          <cell r="C180">
            <v>0.15646990656684601</v>
          </cell>
          <cell r="D180">
            <v>0.99999608884429603</v>
          </cell>
          <cell r="E180">
            <v>0.99999615359473704</v>
          </cell>
          <cell r="F180" t="str">
            <v>ns</v>
          </cell>
          <cell r="G180" t="str">
            <v>ns</v>
          </cell>
          <cell r="H180" t="str">
            <v>ns</v>
          </cell>
        </row>
        <row r="181">
          <cell r="B181" t="str">
            <v>OTU_3281</v>
          </cell>
          <cell r="C181">
            <v>9.8378825673565901E-2</v>
          </cell>
          <cell r="D181">
            <v>0.99999797283343494</v>
          </cell>
          <cell r="E181">
            <v>0.99999999585974897</v>
          </cell>
          <cell r="F181" t="str">
            <v>ns</v>
          </cell>
          <cell r="G181" t="str">
            <v>ns</v>
          </cell>
          <cell r="H181" t="str">
            <v>ns</v>
          </cell>
        </row>
        <row r="182">
          <cell r="B182" t="str">
            <v>OTU_3283</v>
          </cell>
          <cell r="C182">
            <v>0.14464180097631199</v>
          </cell>
          <cell r="D182">
            <v>0.99999798457620304</v>
          </cell>
          <cell r="E182">
            <v>0.99999997705502097</v>
          </cell>
          <cell r="F182" t="str">
            <v>ns</v>
          </cell>
          <cell r="G182" t="str">
            <v>ns</v>
          </cell>
          <cell r="H182" t="str">
            <v>ns</v>
          </cell>
        </row>
        <row r="183">
          <cell r="B183" t="str">
            <v>OTU_3300</v>
          </cell>
          <cell r="C183">
            <v>0.85907477792303</v>
          </cell>
          <cell r="D183">
            <v>3.85218267122895E-3</v>
          </cell>
          <cell r="E183">
            <v>5.7845867662073896E-3</v>
          </cell>
          <cell r="F183" t="str">
            <v>ns</v>
          </cell>
          <cell r="G183" t="str">
            <v>s</v>
          </cell>
          <cell r="H183" t="str">
            <v>s</v>
          </cell>
        </row>
        <row r="184">
          <cell r="B184" t="str">
            <v>OTU_3388</v>
          </cell>
          <cell r="C184">
            <v>7.2926786705495104E-3</v>
          </cell>
          <cell r="D184">
            <v>0.99999764447585804</v>
          </cell>
          <cell r="E184">
            <v>0.99999997807825003</v>
          </cell>
          <cell r="F184" t="str">
            <v>s</v>
          </cell>
          <cell r="G184" t="str">
            <v>ns</v>
          </cell>
          <cell r="H184" t="str">
            <v>ns</v>
          </cell>
        </row>
        <row r="185">
          <cell r="B185" t="str">
            <v>OTU_3393</v>
          </cell>
          <cell r="C185">
            <v>0.54840307678728295</v>
          </cell>
          <cell r="D185">
            <v>0.99999337641864205</v>
          </cell>
          <cell r="E185">
            <v>0.99999354288992404</v>
          </cell>
          <cell r="F185" t="str">
            <v>ns</v>
          </cell>
          <cell r="G185" t="str">
            <v>ns</v>
          </cell>
          <cell r="H185" t="str">
            <v>ns</v>
          </cell>
        </row>
        <row r="186">
          <cell r="B186" t="str">
            <v>OTU_3409</v>
          </cell>
          <cell r="C186">
            <v>3.47421332503869E-6</v>
          </cell>
          <cell r="D186">
            <v>0.99999979256452698</v>
          </cell>
          <cell r="E186">
            <v>0.999999992181408</v>
          </cell>
          <cell r="F186" t="str">
            <v>s</v>
          </cell>
          <cell r="G186" t="str">
            <v>ns</v>
          </cell>
          <cell r="H186" t="str">
            <v>ns</v>
          </cell>
        </row>
        <row r="187">
          <cell r="B187" t="str">
            <v>OTU_3417</v>
          </cell>
          <cell r="C187">
            <v>4.1104964438668096E-3</v>
          </cell>
          <cell r="D187">
            <v>7.1796578033248506E-5</v>
          </cell>
          <cell r="E187">
            <v>1.07027151761602E-6</v>
          </cell>
          <cell r="F187" t="str">
            <v>s</v>
          </cell>
          <cell r="G187" t="str">
            <v>s</v>
          </cell>
          <cell r="H187" t="str">
            <v>s</v>
          </cell>
        </row>
        <row r="188">
          <cell r="B188" t="str">
            <v>OTU_3418</v>
          </cell>
          <cell r="C188">
            <v>5.4319528183246597E-2</v>
          </cell>
          <cell r="D188">
            <v>0.99999743889591997</v>
          </cell>
          <cell r="E188">
            <v>0.99999999694303698</v>
          </cell>
          <cell r="F188" t="str">
            <v>ns</v>
          </cell>
          <cell r="G188" t="str">
            <v>ns</v>
          </cell>
          <cell r="H188" t="str">
            <v>ns</v>
          </cell>
        </row>
        <row r="189">
          <cell r="B189" t="str">
            <v>OTU_3425</v>
          </cell>
          <cell r="C189">
            <v>1.4251273310146599E-2</v>
          </cell>
          <cell r="D189">
            <v>3.4055105439079199E-5</v>
          </cell>
          <cell r="E189">
            <v>1.06708306350057E-5</v>
          </cell>
          <cell r="F189" t="str">
            <v>s</v>
          </cell>
          <cell r="G189" t="str">
            <v>s</v>
          </cell>
          <cell r="H189" t="str">
            <v>s</v>
          </cell>
        </row>
        <row r="190">
          <cell r="B190" t="str">
            <v>OTU_3427</v>
          </cell>
          <cell r="C190">
            <v>0.258886751253118</v>
          </cell>
          <cell r="D190">
            <v>0.99999740031857698</v>
          </cell>
          <cell r="E190">
            <v>0.99999997571541799</v>
          </cell>
          <cell r="F190" t="str">
            <v>ns</v>
          </cell>
          <cell r="G190" t="str">
            <v>ns</v>
          </cell>
          <cell r="H190" t="str">
            <v>ns</v>
          </cell>
        </row>
        <row r="191">
          <cell r="B191" t="str">
            <v>OTU_3443</v>
          </cell>
          <cell r="C191">
            <v>2.08505894104398E-3</v>
          </cell>
          <cell r="D191">
            <v>0.99999745840271803</v>
          </cell>
          <cell r="E191">
            <v>0.99999996191441598</v>
          </cell>
          <cell r="F191" t="str">
            <v>s</v>
          </cell>
          <cell r="G191" t="str">
            <v>ns</v>
          </cell>
          <cell r="H191" t="str">
            <v>ns</v>
          </cell>
        </row>
        <row r="192">
          <cell r="B192" t="str">
            <v>OTU_3449</v>
          </cell>
          <cell r="C192">
            <v>3.4396066834728098E-4</v>
          </cell>
          <cell r="D192">
            <v>0.99999780789863901</v>
          </cell>
          <cell r="E192">
            <v>0.99999998382801403</v>
          </cell>
          <cell r="F192" t="str">
            <v>s</v>
          </cell>
          <cell r="G192" t="str">
            <v>ns</v>
          </cell>
          <cell r="H192" t="str">
            <v>ns</v>
          </cell>
        </row>
        <row r="193">
          <cell r="B193" t="str">
            <v>OTU_3459</v>
          </cell>
          <cell r="C193">
            <v>7.4786573075699198E-5</v>
          </cell>
          <cell r="D193">
            <v>0.999992541976642</v>
          </cell>
          <cell r="E193">
            <v>0.99999272592560995</v>
          </cell>
          <cell r="F193" t="str">
            <v>s</v>
          </cell>
          <cell r="G193" t="str">
            <v>ns</v>
          </cell>
          <cell r="H193" t="str">
            <v>ns</v>
          </cell>
        </row>
        <row r="194">
          <cell r="B194" t="str">
            <v>OTU_3470</v>
          </cell>
          <cell r="C194">
            <v>1.22480281463945E-3</v>
          </cell>
          <cell r="D194">
            <v>0.99999803504878504</v>
          </cell>
          <cell r="E194">
            <v>0.99999998472614804</v>
          </cell>
          <cell r="F194" t="str">
            <v>s</v>
          </cell>
          <cell r="G194" t="str">
            <v>ns</v>
          </cell>
          <cell r="H194" t="str">
            <v>ns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bmm_AR"/>
    </sheetNames>
    <sheetDataSet>
      <sheetData sheetId="0" refreshError="1">
        <row r="1">
          <cell r="B1" t="str">
            <v>OTU</v>
          </cell>
          <cell r="C1" t="str">
            <v>p_time</v>
          </cell>
          <cell r="D1" t="str">
            <v>p_group</v>
          </cell>
          <cell r="E1" t="str">
            <v>p_group_time</v>
          </cell>
          <cell r="F1" t="str">
            <v>p_time</v>
          </cell>
          <cell r="G1" t="str">
            <v>p_group</v>
          </cell>
          <cell r="H1" t="str">
            <v>p_group_time</v>
          </cell>
        </row>
        <row r="2">
          <cell r="B2" t="str">
            <v>OTU_11</v>
          </cell>
          <cell r="C2">
            <v>0.77966228569846296</v>
          </cell>
          <cell r="D2">
            <v>0.65694072378719204</v>
          </cell>
          <cell r="E2">
            <v>6.2465665565943101E-2</v>
          </cell>
          <cell r="F2" t="str">
            <v>ns</v>
          </cell>
          <cell r="G2" t="str">
            <v>ns</v>
          </cell>
          <cell r="H2" t="str">
            <v>ns</v>
          </cell>
        </row>
        <row r="3">
          <cell r="B3" t="str">
            <v>OTU_44</v>
          </cell>
          <cell r="C3">
            <v>0.90400914648845299</v>
          </cell>
          <cell r="D3">
            <v>2.1556746691049501E-3</v>
          </cell>
          <cell r="E3">
            <v>6.4289617365779301E-3</v>
          </cell>
          <cell r="F3" t="str">
            <v>ns</v>
          </cell>
          <cell r="G3" t="str">
            <v>s</v>
          </cell>
          <cell r="H3" t="str">
            <v>s</v>
          </cell>
        </row>
        <row r="4">
          <cell r="B4" t="str">
            <v>OTU_100</v>
          </cell>
          <cell r="C4">
            <v>0.79068363934195296</v>
          </cell>
          <cell r="D4">
            <v>3.7476248628482201E-5</v>
          </cell>
          <cell r="E4">
            <v>2.14284702497869E-5</v>
          </cell>
          <cell r="F4" t="str">
            <v>ns</v>
          </cell>
          <cell r="G4" t="str">
            <v>s</v>
          </cell>
          <cell r="H4" t="str">
            <v>s</v>
          </cell>
        </row>
        <row r="5">
          <cell r="B5" t="str">
            <v>OTU_208</v>
          </cell>
          <cell r="C5">
            <v>0.536323560998892</v>
          </cell>
          <cell r="D5">
            <v>4.5324119230927398E-4</v>
          </cell>
          <cell r="E5">
            <v>3.3076709799738601E-9</v>
          </cell>
          <cell r="F5" t="str">
            <v>ns</v>
          </cell>
          <cell r="G5" t="str">
            <v>s</v>
          </cell>
          <cell r="H5" t="str">
            <v>s</v>
          </cell>
        </row>
        <row r="6">
          <cell r="B6" t="str">
            <v>OTU_239</v>
          </cell>
          <cell r="C6" t="str">
            <v>NA</v>
          </cell>
          <cell r="D6" t="str">
            <v>NA</v>
          </cell>
          <cell r="E6" t="str">
            <v>NA</v>
          </cell>
          <cell r="F6" t="str">
            <v>NA</v>
          </cell>
          <cell r="G6" t="str">
            <v>NA</v>
          </cell>
          <cell r="H6" t="str">
            <v>NA</v>
          </cell>
        </row>
        <row r="7">
          <cell r="B7" t="str">
            <v>OTU_245</v>
          </cell>
          <cell r="C7" t="str">
            <v>NA</v>
          </cell>
          <cell r="D7" t="str">
            <v>NA</v>
          </cell>
          <cell r="E7" t="str">
            <v>NA</v>
          </cell>
          <cell r="F7" t="str">
            <v>NA</v>
          </cell>
          <cell r="G7" t="str">
            <v>NA</v>
          </cell>
          <cell r="H7" t="str">
            <v>NA</v>
          </cell>
        </row>
        <row r="8">
          <cell r="B8" t="str">
            <v>OTU_268</v>
          </cell>
          <cell r="C8" t="str">
            <v>NA</v>
          </cell>
          <cell r="D8" t="str">
            <v>NA</v>
          </cell>
          <cell r="E8" t="str">
            <v>NA</v>
          </cell>
          <cell r="F8" t="str">
            <v>NA</v>
          </cell>
          <cell r="G8" t="str">
            <v>NA</v>
          </cell>
          <cell r="H8" t="str">
            <v>NA</v>
          </cell>
        </row>
        <row r="9">
          <cell r="B9" t="str">
            <v>OTU_451</v>
          </cell>
          <cell r="C9">
            <v>0.64503096015925598</v>
          </cell>
          <cell r="D9">
            <v>0.15604125201020899</v>
          </cell>
          <cell r="E9">
            <v>7.6302506523329195E-7</v>
          </cell>
          <cell r="F9" t="str">
            <v>ns</v>
          </cell>
          <cell r="G9" t="str">
            <v>ns</v>
          </cell>
          <cell r="H9" t="str">
            <v>s</v>
          </cell>
        </row>
        <row r="10">
          <cell r="B10" t="str">
            <v>OTU_483</v>
          </cell>
          <cell r="C10">
            <v>0.69843563400819897</v>
          </cell>
          <cell r="D10">
            <v>8.6535525457869397E-2</v>
          </cell>
          <cell r="E10">
            <v>3.2773673905653099E-3</v>
          </cell>
          <cell r="F10" t="str">
            <v>ns</v>
          </cell>
          <cell r="G10" t="str">
            <v>ns</v>
          </cell>
          <cell r="H10" t="str">
            <v>s</v>
          </cell>
        </row>
        <row r="11">
          <cell r="B11" t="str">
            <v>OTU_880</v>
          </cell>
          <cell r="C11">
            <v>6.0007361084591401E-4</v>
          </cell>
          <cell r="D11">
            <v>0.72533229201773697</v>
          </cell>
          <cell r="E11">
            <v>0.72210448993881504</v>
          </cell>
          <cell r="F11" t="str">
            <v>s</v>
          </cell>
          <cell r="G11" t="str">
            <v>ns</v>
          </cell>
          <cell r="H11" t="str">
            <v>ns</v>
          </cell>
        </row>
        <row r="12">
          <cell r="B12" t="str">
            <v>OTU_924</v>
          </cell>
          <cell r="C12" t="str">
            <v>NA</v>
          </cell>
          <cell r="D12" t="str">
            <v>NA</v>
          </cell>
          <cell r="E12" t="str">
            <v>NA</v>
          </cell>
          <cell r="F12" t="str">
            <v>NA</v>
          </cell>
          <cell r="G12" t="str">
            <v>NA</v>
          </cell>
          <cell r="H12" t="str">
            <v>NA</v>
          </cell>
        </row>
        <row r="13">
          <cell r="B13" t="str">
            <v>OTU_966</v>
          </cell>
          <cell r="C13">
            <v>0.67605535795198202</v>
          </cell>
          <cell r="D13">
            <v>6.5745123156296399E-11</v>
          </cell>
          <cell r="E13">
            <v>1.9707862827593502E-12</v>
          </cell>
          <cell r="F13" t="str">
            <v>ns</v>
          </cell>
          <cell r="G13" t="str">
            <v>s</v>
          </cell>
          <cell r="H13" t="str">
            <v>s</v>
          </cell>
        </row>
        <row r="14">
          <cell r="B14" t="str">
            <v>OTU_1040</v>
          </cell>
          <cell r="C14">
            <v>0.70707829261982802</v>
          </cell>
          <cell r="D14">
            <v>1.6172733447028799E-4</v>
          </cell>
          <cell r="E14">
            <v>0.55416839308861399</v>
          </cell>
          <cell r="F14" t="str">
            <v>ns</v>
          </cell>
          <cell r="G14" t="str">
            <v>s</v>
          </cell>
          <cell r="H14" t="str">
            <v>ns</v>
          </cell>
        </row>
        <row r="15">
          <cell r="B15" t="str">
            <v>OTU_1089</v>
          </cell>
          <cell r="C15">
            <v>0.79828200466174504</v>
          </cell>
          <cell r="D15">
            <v>2.0456641643725698E-3</v>
          </cell>
          <cell r="E15">
            <v>1.0195040231793E-2</v>
          </cell>
          <cell r="F15" t="str">
            <v>ns</v>
          </cell>
          <cell r="G15" t="str">
            <v>s</v>
          </cell>
          <cell r="H15" t="str">
            <v>s</v>
          </cell>
        </row>
        <row r="16">
          <cell r="B16" t="str">
            <v>OTU_1153</v>
          </cell>
          <cell r="C16">
            <v>0.888089625769511</v>
          </cell>
          <cell r="D16">
            <v>0.10863183589644899</v>
          </cell>
          <cell r="E16">
            <v>1.2216300812483E-2</v>
          </cell>
          <cell r="F16" t="str">
            <v>ns</v>
          </cell>
          <cell r="G16" t="str">
            <v>ns</v>
          </cell>
          <cell r="H16" t="str">
            <v>s</v>
          </cell>
        </row>
        <row r="17">
          <cell r="B17" t="str">
            <v>OTU_1176</v>
          </cell>
          <cell r="C17">
            <v>0.26165726219918001</v>
          </cell>
          <cell r="D17">
            <v>6.2978622263547496E-4</v>
          </cell>
          <cell r="E17">
            <v>2.7196460593495999E-3</v>
          </cell>
          <cell r="F17" t="str">
            <v>ns</v>
          </cell>
          <cell r="G17" t="str">
            <v>s</v>
          </cell>
          <cell r="H17" t="str">
            <v>s</v>
          </cell>
        </row>
        <row r="18">
          <cell r="B18" t="str">
            <v>OTU_1206</v>
          </cell>
          <cell r="C18" t="str">
            <v>NA</v>
          </cell>
          <cell r="D18" t="str">
            <v>NA</v>
          </cell>
          <cell r="E18" t="str">
            <v>NA</v>
          </cell>
          <cell r="F18" t="str">
            <v>NA</v>
          </cell>
          <cell r="G18" t="str">
            <v>NA</v>
          </cell>
          <cell r="H18" t="str">
            <v>NA</v>
          </cell>
        </row>
        <row r="19">
          <cell r="B19" t="str">
            <v>OTU_1309</v>
          </cell>
          <cell r="C19">
            <v>1.59596180785853E-2</v>
          </cell>
          <cell r="D19">
            <v>0.99999737850381798</v>
          </cell>
          <cell r="E19">
            <v>0.99999999851865295</v>
          </cell>
          <cell r="F19" t="str">
            <v>s</v>
          </cell>
          <cell r="G19" t="str">
            <v>ns</v>
          </cell>
          <cell r="H19" t="str">
            <v>ns</v>
          </cell>
        </row>
        <row r="20">
          <cell r="B20" t="str">
            <v>OTU_1390</v>
          </cell>
          <cell r="C20">
            <v>0.77667946218405404</v>
          </cell>
          <cell r="D20">
            <v>0.138109114612952</v>
          </cell>
          <cell r="E20">
            <v>5.2615902363989495E-4</v>
          </cell>
          <cell r="F20" t="str">
            <v>ns</v>
          </cell>
          <cell r="G20" t="str">
            <v>ns</v>
          </cell>
          <cell r="H20" t="str">
            <v>s</v>
          </cell>
        </row>
        <row r="21">
          <cell r="B21" t="str">
            <v>OTU_1393</v>
          </cell>
          <cell r="C21">
            <v>4.7372424035197003E-3</v>
          </cell>
          <cell r="D21">
            <v>9.6859626588213996E-3</v>
          </cell>
          <cell r="E21">
            <v>0.47815056577794501</v>
          </cell>
          <cell r="F21" t="str">
            <v>s</v>
          </cell>
          <cell r="G21" t="str">
            <v>s</v>
          </cell>
          <cell r="H21" t="str">
            <v>ns</v>
          </cell>
        </row>
        <row r="22">
          <cell r="B22" t="str">
            <v>OTU_1398</v>
          </cell>
          <cell r="C22">
            <v>0.81488721635912098</v>
          </cell>
          <cell r="D22">
            <v>0.44827099254285102</v>
          </cell>
          <cell r="E22">
            <v>0.32550388055432999</v>
          </cell>
          <cell r="F22" t="str">
            <v>ns</v>
          </cell>
          <cell r="G22" t="str">
            <v>ns</v>
          </cell>
          <cell r="H22" t="str">
            <v>ns</v>
          </cell>
        </row>
        <row r="23">
          <cell r="B23" t="str">
            <v>OTU_1399</v>
          </cell>
          <cell r="C23">
            <v>0.95948145157462295</v>
          </cell>
          <cell r="D23">
            <v>0.387105990360261</v>
          </cell>
          <cell r="E23">
            <v>0.91155672299447299</v>
          </cell>
          <cell r="F23" t="str">
            <v>ns</v>
          </cell>
          <cell r="G23" t="str">
            <v>ns</v>
          </cell>
          <cell r="H23" t="str">
            <v>ns</v>
          </cell>
        </row>
        <row r="24">
          <cell r="B24" t="str">
            <v>OTU_1427</v>
          </cell>
          <cell r="C24">
            <v>0.73214875294547999</v>
          </cell>
          <cell r="D24">
            <v>0.47415778295109201</v>
          </cell>
          <cell r="E24">
            <v>0.52416174957547701</v>
          </cell>
          <cell r="F24" t="str">
            <v>ns</v>
          </cell>
          <cell r="G24" t="str">
            <v>ns</v>
          </cell>
          <cell r="H24" t="str">
            <v>ns</v>
          </cell>
        </row>
        <row r="25">
          <cell r="B25" t="str">
            <v>OTU_1452</v>
          </cell>
          <cell r="C25">
            <v>0.38396095098980498</v>
          </cell>
          <cell r="D25">
            <v>9.6034892651687399E-5</v>
          </cell>
          <cell r="E25">
            <v>3.52359899178848E-6</v>
          </cell>
          <cell r="F25" t="str">
            <v>ns</v>
          </cell>
          <cell r="G25" t="str">
            <v>s</v>
          </cell>
          <cell r="H25" t="str">
            <v>s</v>
          </cell>
        </row>
        <row r="26">
          <cell r="B26" t="str">
            <v>OTU_1475</v>
          </cell>
          <cell r="C26" t="str">
            <v>NA</v>
          </cell>
          <cell r="D26" t="str">
            <v>NA</v>
          </cell>
          <cell r="E26" t="str">
            <v>NA</v>
          </cell>
          <cell r="F26" t="str">
            <v>NA</v>
          </cell>
          <cell r="G26" t="str">
            <v>NA</v>
          </cell>
          <cell r="H26" t="str">
            <v>NA</v>
          </cell>
        </row>
        <row r="27">
          <cell r="B27" t="str">
            <v>OTU_1483</v>
          </cell>
          <cell r="C27">
            <v>0.56403159150350302</v>
          </cell>
          <cell r="D27">
            <v>0.79745242930521198</v>
          </cell>
          <cell r="E27">
            <v>5.8200411924750402E-2</v>
          </cell>
          <cell r="F27" t="str">
            <v>ns</v>
          </cell>
          <cell r="G27" t="str">
            <v>ns</v>
          </cell>
          <cell r="H27" t="str">
            <v>ns</v>
          </cell>
        </row>
        <row r="28">
          <cell r="B28" t="str">
            <v>OTU_1505</v>
          </cell>
          <cell r="C28">
            <v>1.43003267548168E-2</v>
          </cell>
          <cell r="D28">
            <v>0.99999983485654698</v>
          </cell>
          <cell r="E28">
            <v>0.99999999732834699</v>
          </cell>
          <cell r="F28" t="str">
            <v>s</v>
          </cell>
          <cell r="G28" t="str">
            <v>ns</v>
          </cell>
          <cell r="H28" t="str">
            <v>ns</v>
          </cell>
        </row>
        <row r="29">
          <cell r="B29" t="str">
            <v>OTU_1512</v>
          </cell>
          <cell r="C29">
            <v>9.0510460694495296E-2</v>
          </cell>
          <cell r="D29">
            <v>4.17649755195194E-4</v>
          </cell>
          <cell r="E29">
            <v>8.4366967092164999E-30</v>
          </cell>
          <cell r="F29" t="str">
            <v>ns</v>
          </cell>
          <cell r="G29" t="str">
            <v>s</v>
          </cell>
          <cell r="H29" t="str">
            <v>s</v>
          </cell>
        </row>
        <row r="30">
          <cell r="B30" t="str">
            <v>OTU_1516</v>
          </cell>
          <cell r="C30">
            <v>0.39916561942703799</v>
          </cell>
          <cell r="D30">
            <v>0.99999741540498299</v>
          </cell>
          <cell r="E30">
            <v>0.99999999790803396</v>
          </cell>
          <cell r="F30" t="str">
            <v>ns</v>
          </cell>
          <cell r="G30" t="str">
            <v>ns</v>
          </cell>
          <cell r="H30" t="str">
            <v>ns</v>
          </cell>
        </row>
        <row r="31">
          <cell r="B31" t="str">
            <v>OTU_1518</v>
          </cell>
          <cell r="C31">
            <v>7.9831526053581701E-3</v>
          </cell>
          <cell r="D31">
            <v>0.99997143434787805</v>
          </cell>
          <cell r="E31">
            <v>0.99997109040529597</v>
          </cell>
          <cell r="F31" t="str">
            <v>s</v>
          </cell>
          <cell r="G31" t="str">
            <v>ns</v>
          </cell>
          <cell r="H31" t="str">
            <v>ns</v>
          </cell>
        </row>
        <row r="32">
          <cell r="B32" t="str">
            <v>OTU_1519</v>
          </cell>
          <cell r="C32">
            <v>0.23933719353998301</v>
          </cell>
          <cell r="D32">
            <v>1.14767469459425E-11</v>
          </cell>
          <cell r="E32">
            <v>2.9657553730649298E-31</v>
          </cell>
          <cell r="F32" t="str">
            <v>ns</v>
          </cell>
          <cell r="G32" t="str">
            <v>s</v>
          </cell>
          <cell r="H32" t="str">
            <v>s</v>
          </cell>
        </row>
        <row r="33">
          <cell r="B33" t="str">
            <v>OTU_1523</v>
          </cell>
          <cell r="C33">
            <v>2.3554925663692302E-6</v>
          </cell>
          <cell r="D33">
            <v>0.99999722874851504</v>
          </cell>
          <cell r="E33">
            <v>0.99999992575375896</v>
          </cell>
          <cell r="F33" t="str">
            <v>s</v>
          </cell>
          <cell r="G33" t="str">
            <v>ns</v>
          </cell>
          <cell r="H33" t="str">
            <v>ns</v>
          </cell>
        </row>
        <row r="34">
          <cell r="B34" t="str">
            <v>OTU_1527</v>
          </cell>
          <cell r="C34">
            <v>3.58353719697498E-5</v>
          </cell>
          <cell r="D34">
            <v>0.93420398085730305</v>
          </cell>
          <cell r="E34">
            <v>0.93348561421658804</v>
          </cell>
          <cell r="F34" t="str">
            <v>s</v>
          </cell>
          <cell r="G34" t="str">
            <v>ns</v>
          </cell>
          <cell r="H34" t="str">
            <v>ns</v>
          </cell>
        </row>
        <row r="35">
          <cell r="B35" t="str">
            <v>OTU_1529</v>
          </cell>
          <cell r="C35">
            <v>0.21849358547921</v>
          </cell>
          <cell r="D35">
            <v>0.99999763364761596</v>
          </cell>
          <cell r="E35">
            <v>0.99999997191125201</v>
          </cell>
          <cell r="F35" t="str">
            <v>ns</v>
          </cell>
          <cell r="G35" t="str">
            <v>ns</v>
          </cell>
          <cell r="H35" t="str">
            <v>ns</v>
          </cell>
        </row>
        <row r="36">
          <cell r="B36" t="str">
            <v>OTU_1530</v>
          </cell>
          <cell r="C36">
            <v>3.6250139443991598E-7</v>
          </cell>
          <cell r="D36">
            <v>0.99999649878632502</v>
          </cell>
          <cell r="E36">
            <v>0.99999992000559301</v>
          </cell>
          <cell r="F36" t="str">
            <v>s</v>
          </cell>
          <cell r="G36" t="str">
            <v>ns</v>
          </cell>
          <cell r="H36" t="str">
            <v>ns</v>
          </cell>
        </row>
        <row r="37">
          <cell r="B37" t="str">
            <v>OTU_1548</v>
          </cell>
          <cell r="C37">
            <v>5.8664080576304498E-2</v>
          </cell>
          <cell r="D37">
            <v>1.30397424792728E-6</v>
          </cell>
          <cell r="E37">
            <v>5.4474084811254601E-7</v>
          </cell>
          <cell r="F37" t="str">
            <v>ns</v>
          </cell>
          <cell r="G37" t="str">
            <v>s</v>
          </cell>
          <cell r="H37" t="str">
            <v>s</v>
          </cell>
        </row>
        <row r="38">
          <cell r="B38" t="str">
            <v>OTU_1558</v>
          </cell>
          <cell r="C38" t="str">
            <v>NA</v>
          </cell>
          <cell r="D38" t="str">
            <v>NA</v>
          </cell>
          <cell r="E38" t="str">
            <v>NA</v>
          </cell>
          <cell r="F38" t="str">
            <v>NA</v>
          </cell>
          <cell r="G38" t="str">
            <v>NA</v>
          </cell>
          <cell r="H38" t="str">
            <v>NA</v>
          </cell>
        </row>
        <row r="39">
          <cell r="B39" t="str">
            <v>OTU_1570</v>
          </cell>
          <cell r="C39">
            <v>0.28057045752462401</v>
          </cell>
          <cell r="D39">
            <v>9.3165424477868795E-8</v>
          </cell>
          <cell r="E39">
            <v>4.4334611834355298E-16</v>
          </cell>
          <cell r="F39" t="str">
            <v>ns</v>
          </cell>
          <cell r="G39" t="str">
            <v>s</v>
          </cell>
          <cell r="H39" t="str">
            <v>s</v>
          </cell>
        </row>
        <row r="40">
          <cell r="B40" t="str">
            <v>OTU_1622</v>
          </cell>
          <cell r="C40">
            <v>3.7351358404502499E-3</v>
          </cell>
          <cell r="D40">
            <v>7.7523854403372203E-8</v>
          </cell>
          <cell r="E40">
            <v>1.2284099370056301E-11</v>
          </cell>
          <cell r="F40" t="str">
            <v>s</v>
          </cell>
          <cell r="G40" t="str">
            <v>s</v>
          </cell>
          <cell r="H40" t="str">
            <v>s</v>
          </cell>
        </row>
        <row r="41">
          <cell r="B41" t="str">
            <v>OTU_1626</v>
          </cell>
          <cell r="C41">
            <v>6.4716752803324906E-8</v>
          </cell>
          <cell r="D41">
            <v>0.99999739661069298</v>
          </cell>
          <cell r="E41">
            <v>0.99999993153960698</v>
          </cell>
          <cell r="F41" t="str">
            <v>s</v>
          </cell>
          <cell r="G41" t="str">
            <v>ns</v>
          </cell>
          <cell r="H41" t="str">
            <v>ns</v>
          </cell>
        </row>
        <row r="42">
          <cell r="B42" t="str">
            <v>OTU_1632</v>
          </cell>
          <cell r="C42">
            <v>6.2599155257188205E-2</v>
          </cell>
          <cell r="D42">
            <v>0.99999984457830104</v>
          </cell>
          <cell r="E42">
            <v>0.99999999768060099</v>
          </cell>
          <cell r="F42" t="str">
            <v>ns</v>
          </cell>
          <cell r="G42" t="str">
            <v>ns</v>
          </cell>
          <cell r="H42" t="str">
            <v>ns</v>
          </cell>
        </row>
        <row r="43">
          <cell r="B43" t="str">
            <v>OTU_1678</v>
          </cell>
          <cell r="C43">
            <v>2.2542823918660498E-2</v>
          </cell>
          <cell r="D43">
            <v>0.85732107823866199</v>
          </cell>
          <cell r="E43">
            <v>0.495776397376683</v>
          </cell>
          <cell r="F43" t="str">
            <v>s</v>
          </cell>
          <cell r="G43" t="str">
            <v>ns</v>
          </cell>
          <cell r="H43" t="str">
            <v>ns</v>
          </cell>
        </row>
        <row r="44">
          <cell r="B44" t="str">
            <v>OTU_1684</v>
          </cell>
          <cell r="C44">
            <v>0.69221682741848201</v>
          </cell>
          <cell r="D44">
            <v>3.2777129386052102E-2</v>
          </cell>
          <cell r="E44">
            <v>1.0712091341528099E-2</v>
          </cell>
          <cell r="F44" t="str">
            <v>ns</v>
          </cell>
          <cell r="G44" t="str">
            <v>s</v>
          </cell>
          <cell r="H44" t="str">
            <v>s</v>
          </cell>
        </row>
        <row r="45">
          <cell r="B45" t="str">
            <v>OTU_1702</v>
          </cell>
          <cell r="C45">
            <v>0.43422483270906997</v>
          </cell>
          <cell r="D45">
            <v>0.83156132811556405</v>
          </cell>
          <cell r="E45">
            <v>0.64088606062151998</v>
          </cell>
          <cell r="F45" t="str">
            <v>ns</v>
          </cell>
          <cell r="G45" t="str">
            <v>ns</v>
          </cell>
          <cell r="H45" t="str">
            <v>ns</v>
          </cell>
        </row>
        <row r="46">
          <cell r="B46" t="str">
            <v>OTU_1705</v>
          </cell>
          <cell r="C46">
            <v>0.64744667848326898</v>
          </cell>
          <cell r="D46">
            <v>0.99999714781256399</v>
          </cell>
          <cell r="E46">
            <v>0.99999999013430496</v>
          </cell>
          <cell r="F46" t="str">
            <v>ns</v>
          </cell>
          <cell r="G46" t="str">
            <v>ns</v>
          </cell>
          <cell r="H46" t="str">
            <v>ns</v>
          </cell>
        </row>
        <row r="47">
          <cell r="B47" t="str">
            <v>OTU_1707</v>
          </cell>
          <cell r="C47">
            <v>0.53917634254010605</v>
          </cell>
          <cell r="D47">
            <v>0.96953815775318897</v>
          </cell>
          <cell r="E47">
            <v>0.94518662698432399</v>
          </cell>
          <cell r="F47" t="str">
            <v>ns</v>
          </cell>
          <cell r="G47" t="str">
            <v>ns</v>
          </cell>
          <cell r="H47" t="str">
            <v>ns</v>
          </cell>
        </row>
        <row r="48">
          <cell r="B48" t="str">
            <v>OTU_1744</v>
          </cell>
          <cell r="C48" t="str">
            <v>NA</v>
          </cell>
          <cell r="D48" t="str">
            <v>NA</v>
          </cell>
          <cell r="E48" t="str">
            <v>NA</v>
          </cell>
          <cell r="F48" t="str">
            <v>NA</v>
          </cell>
          <cell r="G48" t="str">
            <v>NA</v>
          </cell>
          <cell r="H48" t="str">
            <v>NA</v>
          </cell>
        </row>
        <row r="49">
          <cell r="B49" t="str">
            <v>OTU_1747</v>
          </cell>
          <cell r="C49">
            <v>1.1221440724379E-2</v>
          </cell>
          <cell r="D49">
            <v>6.8881213425166896E-5</v>
          </cell>
          <cell r="E49">
            <v>2.6293161963392899E-3</v>
          </cell>
          <cell r="F49" t="str">
            <v>s</v>
          </cell>
          <cell r="G49" t="str">
            <v>s</v>
          </cell>
          <cell r="H49" t="str">
            <v>s</v>
          </cell>
        </row>
        <row r="50">
          <cell r="B50" t="str">
            <v>OTU_1753</v>
          </cell>
          <cell r="C50">
            <v>0.25166524597092799</v>
          </cell>
          <cell r="D50">
            <v>0.99999792031866797</v>
          </cell>
          <cell r="E50">
            <v>0.99999997881064595</v>
          </cell>
          <cell r="F50" t="str">
            <v>ns</v>
          </cell>
          <cell r="G50" t="str">
            <v>ns</v>
          </cell>
          <cell r="H50" t="str">
            <v>ns</v>
          </cell>
        </row>
        <row r="51">
          <cell r="B51" t="str">
            <v>OTU_1760</v>
          </cell>
          <cell r="C51">
            <v>0.86034966067296204</v>
          </cell>
          <cell r="D51">
            <v>0.99999967282315805</v>
          </cell>
          <cell r="E51">
            <v>0.99999999773594905</v>
          </cell>
          <cell r="F51" t="str">
            <v>ns</v>
          </cell>
          <cell r="G51" t="str">
            <v>ns</v>
          </cell>
          <cell r="H51" t="str">
            <v>ns</v>
          </cell>
        </row>
        <row r="52">
          <cell r="B52" t="str">
            <v>OTU_1782</v>
          </cell>
          <cell r="C52">
            <v>0.243778753247303</v>
          </cell>
          <cell r="D52">
            <v>0.51778818220355705</v>
          </cell>
          <cell r="E52">
            <v>0.55405830533480804</v>
          </cell>
          <cell r="F52" t="str">
            <v>ns</v>
          </cell>
          <cell r="G52" t="str">
            <v>ns</v>
          </cell>
          <cell r="H52" t="str">
            <v>ns</v>
          </cell>
        </row>
        <row r="53">
          <cell r="B53" t="str">
            <v>OTU_1797</v>
          </cell>
          <cell r="C53">
            <v>0.4931669522405</v>
          </cell>
          <cell r="D53">
            <v>1.6109349687367499E-7</v>
          </cell>
          <cell r="E53">
            <v>1.42111283418865E-9</v>
          </cell>
          <cell r="F53" t="str">
            <v>ns</v>
          </cell>
          <cell r="G53" t="str">
            <v>s</v>
          </cell>
          <cell r="H53" t="str">
            <v>s</v>
          </cell>
        </row>
        <row r="54">
          <cell r="B54" t="str">
            <v>OTU_1807</v>
          </cell>
          <cell r="C54">
            <v>0.63336682663144295</v>
          </cell>
          <cell r="D54">
            <v>0.23090277233825901</v>
          </cell>
          <cell r="E54">
            <v>0.218554743313152</v>
          </cell>
          <cell r="F54" t="str">
            <v>ns</v>
          </cell>
          <cell r="G54" t="str">
            <v>ns</v>
          </cell>
          <cell r="H54" t="str">
            <v>ns</v>
          </cell>
        </row>
        <row r="55">
          <cell r="B55" t="str">
            <v>OTU_1824</v>
          </cell>
          <cell r="C55">
            <v>2.41679617894572E-4</v>
          </cell>
          <cell r="D55">
            <v>8.4738827069540192E-6</v>
          </cell>
          <cell r="E55">
            <v>5.8031772805705897E-6</v>
          </cell>
          <cell r="F55" t="str">
            <v>s</v>
          </cell>
          <cell r="G55" t="str">
            <v>s</v>
          </cell>
          <cell r="H55" t="str">
            <v>s</v>
          </cell>
        </row>
        <row r="56">
          <cell r="B56" t="str">
            <v>OTU_1841</v>
          </cell>
          <cell r="C56">
            <v>5.2646167807157801E-12</v>
          </cell>
          <cell r="D56">
            <v>0.99999792406483801</v>
          </cell>
          <cell r="E56">
            <v>0.99999990162138097</v>
          </cell>
          <cell r="F56" t="str">
            <v>s</v>
          </cell>
          <cell r="G56" t="str">
            <v>ns</v>
          </cell>
          <cell r="H56" t="str">
            <v>ns</v>
          </cell>
        </row>
        <row r="57">
          <cell r="B57" t="str">
            <v>OTU_1856</v>
          </cell>
          <cell r="C57">
            <v>0.47020425051632703</v>
          </cell>
          <cell r="D57">
            <v>3.5923784687130501E-4</v>
          </cell>
          <cell r="E57">
            <v>1.19049351421132E-2</v>
          </cell>
          <cell r="F57" t="str">
            <v>ns</v>
          </cell>
          <cell r="G57" t="str">
            <v>s</v>
          </cell>
          <cell r="H57" t="str">
            <v>s</v>
          </cell>
        </row>
        <row r="58">
          <cell r="B58" t="str">
            <v>OTU_1872</v>
          </cell>
          <cell r="C58">
            <v>1.6168193471187201E-2</v>
          </cell>
          <cell r="D58">
            <v>0.99999792827036504</v>
          </cell>
          <cell r="E58">
            <v>0.99999998609450802</v>
          </cell>
          <cell r="F58" t="str">
            <v>s</v>
          </cell>
          <cell r="G58" t="str">
            <v>ns</v>
          </cell>
          <cell r="H58" t="str">
            <v>ns</v>
          </cell>
        </row>
        <row r="59">
          <cell r="B59" t="str">
            <v>OTU_1875</v>
          </cell>
          <cell r="C59">
            <v>0.15710798693198999</v>
          </cell>
          <cell r="D59">
            <v>5.2824877663447699E-2</v>
          </cell>
          <cell r="E59">
            <v>8.9236095071781096E-2</v>
          </cell>
          <cell r="F59" t="str">
            <v>ns</v>
          </cell>
          <cell r="G59" t="str">
            <v>ns</v>
          </cell>
          <cell r="H59" t="str">
            <v>ns</v>
          </cell>
        </row>
        <row r="60">
          <cell r="B60" t="str">
            <v>OTU_1892</v>
          </cell>
          <cell r="C60">
            <v>0.44089633965981001</v>
          </cell>
          <cell r="D60">
            <v>1.41398807657275E-5</v>
          </cell>
          <cell r="E60">
            <v>1.3241522274114201E-3</v>
          </cell>
          <cell r="F60" t="str">
            <v>ns</v>
          </cell>
          <cell r="G60" t="str">
            <v>s</v>
          </cell>
          <cell r="H60" t="str">
            <v>s</v>
          </cell>
        </row>
        <row r="61">
          <cell r="B61" t="str">
            <v>OTU_1932</v>
          </cell>
          <cell r="C61" t="str">
            <v>NA</v>
          </cell>
          <cell r="D61" t="str">
            <v>NA</v>
          </cell>
          <cell r="E61" t="str">
            <v>NA</v>
          </cell>
          <cell r="F61" t="str">
            <v>NA</v>
          </cell>
          <cell r="G61" t="str">
            <v>NA</v>
          </cell>
          <cell r="H61" t="str">
            <v>NA</v>
          </cell>
        </row>
        <row r="62">
          <cell r="B62" t="str">
            <v>OTU_1938</v>
          </cell>
          <cell r="C62" t="str">
            <v>NA</v>
          </cell>
          <cell r="D62" t="str">
            <v>NA</v>
          </cell>
          <cell r="E62" t="str">
            <v>NA</v>
          </cell>
          <cell r="F62" t="str">
            <v>NA</v>
          </cell>
          <cell r="G62" t="str">
            <v>NA</v>
          </cell>
          <cell r="H62" t="str">
            <v>NA</v>
          </cell>
        </row>
        <row r="63">
          <cell r="B63" t="str">
            <v>OTU_1939</v>
          </cell>
          <cell r="C63">
            <v>1.75599975063686E-3</v>
          </cell>
          <cell r="D63">
            <v>1.93988379436213E-4</v>
          </cell>
          <cell r="E63">
            <v>2.9399619097898902E-3</v>
          </cell>
          <cell r="F63" t="str">
            <v>s</v>
          </cell>
          <cell r="G63" t="str">
            <v>s</v>
          </cell>
          <cell r="H63" t="str">
            <v>s</v>
          </cell>
        </row>
        <row r="64">
          <cell r="B64" t="str">
            <v>OTU_1945</v>
          </cell>
          <cell r="C64">
            <v>2.9427704753035001E-6</v>
          </cell>
          <cell r="D64">
            <v>0.99999504569485298</v>
          </cell>
          <cell r="E64">
            <v>0.99999995543064402</v>
          </cell>
          <cell r="F64" t="str">
            <v>s</v>
          </cell>
          <cell r="G64" t="str">
            <v>ns</v>
          </cell>
          <cell r="H64" t="str">
            <v>ns</v>
          </cell>
        </row>
        <row r="65">
          <cell r="B65" t="str">
            <v>OTU_1946</v>
          </cell>
          <cell r="C65">
            <v>1.6187962590917902E-2</v>
          </cell>
          <cell r="D65">
            <v>6.1235510685318697E-4</v>
          </cell>
          <cell r="E65">
            <v>2.6672048865605699E-4</v>
          </cell>
          <cell r="F65" t="str">
            <v>s</v>
          </cell>
          <cell r="G65" t="str">
            <v>s</v>
          </cell>
          <cell r="H65" t="str">
            <v>s</v>
          </cell>
        </row>
        <row r="66">
          <cell r="B66" t="str">
            <v>OTU_1947</v>
          </cell>
          <cell r="C66">
            <v>1.3834171776042001E-2</v>
          </cell>
          <cell r="D66">
            <v>2.4315353256796799E-4</v>
          </cell>
          <cell r="E66">
            <v>2.9696592321938901E-4</v>
          </cell>
          <cell r="F66" t="str">
            <v>s</v>
          </cell>
          <cell r="G66" t="str">
            <v>s</v>
          </cell>
          <cell r="H66" t="str">
            <v>s</v>
          </cell>
        </row>
        <row r="67">
          <cell r="B67" t="str">
            <v>OTU_1949</v>
          </cell>
          <cell r="C67">
            <v>0.93786250545448302</v>
          </cell>
          <cell r="D67">
            <v>0.99999721325550495</v>
          </cell>
          <cell r="E67">
            <v>0.99999998460864703</v>
          </cell>
          <cell r="F67" t="str">
            <v>ns</v>
          </cell>
          <cell r="G67" t="str">
            <v>ns</v>
          </cell>
          <cell r="H67" t="str">
            <v>ns</v>
          </cell>
        </row>
        <row r="68">
          <cell r="B68" t="str">
            <v>OTU_1953</v>
          </cell>
          <cell r="C68">
            <v>0.452718401290155</v>
          </cell>
          <cell r="D68">
            <v>2.3846040346741398E-2</v>
          </cell>
          <cell r="E68">
            <v>3.2481595686223802E-2</v>
          </cell>
          <cell r="F68" t="str">
            <v>ns</v>
          </cell>
          <cell r="G68" t="str">
            <v>s</v>
          </cell>
          <cell r="H68" t="str">
            <v>s</v>
          </cell>
        </row>
        <row r="69">
          <cell r="B69" t="str">
            <v>OTU_1965</v>
          </cell>
          <cell r="C69" t="str">
            <v>NA</v>
          </cell>
          <cell r="D69" t="str">
            <v>NA</v>
          </cell>
          <cell r="E69" t="str">
            <v>NA</v>
          </cell>
          <cell r="F69" t="str">
            <v>NA</v>
          </cell>
          <cell r="G69" t="str">
            <v>NA</v>
          </cell>
          <cell r="H69" t="str">
            <v>NA</v>
          </cell>
        </row>
        <row r="70">
          <cell r="B70" t="str">
            <v>OTU_1974</v>
          </cell>
          <cell r="C70">
            <v>5.8599953172446397E-7</v>
          </cell>
          <cell r="D70">
            <v>1.3519428771364201E-6</v>
          </cell>
          <cell r="E70">
            <v>1.81508241171593E-20</v>
          </cell>
          <cell r="F70" t="str">
            <v>s</v>
          </cell>
          <cell r="G70" t="str">
            <v>s</v>
          </cell>
          <cell r="H70" t="str">
            <v>s</v>
          </cell>
        </row>
        <row r="71">
          <cell r="B71" t="str">
            <v>OTU_1990</v>
          </cell>
          <cell r="C71">
            <v>7.6048754511973897E-4</v>
          </cell>
          <cell r="D71">
            <v>0.99999803568415702</v>
          </cell>
          <cell r="E71">
            <v>0.99999997339419799</v>
          </cell>
          <cell r="F71" t="str">
            <v>s</v>
          </cell>
          <cell r="G71" t="str">
            <v>ns</v>
          </cell>
          <cell r="H71" t="str">
            <v>ns</v>
          </cell>
        </row>
        <row r="72">
          <cell r="B72" t="str">
            <v>OTU_1995</v>
          </cell>
          <cell r="C72">
            <v>0.123136408576958</v>
          </cell>
          <cell r="D72">
            <v>0.999997482264252</v>
          </cell>
          <cell r="E72">
            <v>0.99999996827471505</v>
          </cell>
          <cell r="F72" t="str">
            <v>ns</v>
          </cell>
          <cell r="G72" t="str">
            <v>ns</v>
          </cell>
          <cell r="H72" t="str">
            <v>ns</v>
          </cell>
        </row>
        <row r="73">
          <cell r="B73" t="str">
            <v>OTU_2056</v>
          </cell>
          <cell r="C73">
            <v>8.5373117928559204E-3</v>
          </cell>
          <cell r="D73">
            <v>3.3924522977722198E-6</v>
          </cell>
          <cell r="E73">
            <v>1.6401988835624299E-14</v>
          </cell>
          <cell r="F73" t="str">
            <v>s</v>
          </cell>
          <cell r="G73" t="str">
            <v>s</v>
          </cell>
          <cell r="H73" t="str">
            <v>s</v>
          </cell>
        </row>
        <row r="74">
          <cell r="B74" t="str">
            <v>OTU_2059</v>
          </cell>
          <cell r="C74">
            <v>9.3650961975545705E-7</v>
          </cell>
          <cell r="D74">
            <v>0.99999738984445696</v>
          </cell>
          <cell r="E74">
            <v>0.99999996928977097</v>
          </cell>
          <cell r="F74" t="str">
            <v>s</v>
          </cell>
          <cell r="G74" t="str">
            <v>ns</v>
          </cell>
          <cell r="H74" t="str">
            <v>ns</v>
          </cell>
        </row>
        <row r="75">
          <cell r="B75" t="str">
            <v>OTU_2072</v>
          </cell>
          <cell r="C75">
            <v>7.0624665166396293E-24</v>
          </cell>
          <cell r="D75">
            <v>0.99999953762303895</v>
          </cell>
          <cell r="E75">
            <v>0.99999997431468801</v>
          </cell>
          <cell r="F75" t="str">
            <v>s</v>
          </cell>
          <cell r="G75" t="str">
            <v>ns</v>
          </cell>
          <cell r="H75" t="str">
            <v>ns</v>
          </cell>
        </row>
        <row r="76">
          <cell r="B76" t="str">
            <v>OTU_2077</v>
          </cell>
          <cell r="C76">
            <v>6.9129133970928695E-24</v>
          </cell>
          <cell r="D76">
            <v>0.99999916369067099</v>
          </cell>
          <cell r="E76">
            <v>0.99999995335291503</v>
          </cell>
          <cell r="F76" t="str">
            <v>s</v>
          </cell>
          <cell r="G76" t="str">
            <v>ns</v>
          </cell>
          <cell r="H76" t="str">
            <v>ns</v>
          </cell>
        </row>
        <row r="77">
          <cell r="B77" t="str">
            <v>OTU_2088</v>
          </cell>
          <cell r="C77" t="str">
            <v>NA</v>
          </cell>
          <cell r="D77" t="str">
            <v>NA</v>
          </cell>
          <cell r="E77" t="str">
            <v>NA</v>
          </cell>
          <cell r="F77" t="str">
            <v>NA</v>
          </cell>
          <cell r="G77" t="str">
            <v>NA</v>
          </cell>
          <cell r="H77" t="str">
            <v>NA</v>
          </cell>
        </row>
        <row r="78">
          <cell r="B78" t="str">
            <v>OTU_2101</v>
          </cell>
          <cell r="C78">
            <v>0.14484121374471401</v>
          </cell>
          <cell r="D78">
            <v>8.9517185181240995E-6</v>
          </cell>
          <cell r="E78">
            <v>6.9052348286903904E-5</v>
          </cell>
          <cell r="F78" t="str">
            <v>ns</v>
          </cell>
          <cell r="G78" t="str">
            <v>s</v>
          </cell>
          <cell r="H78" t="str">
            <v>s</v>
          </cell>
        </row>
        <row r="79">
          <cell r="B79" t="str">
            <v>OTU_2105</v>
          </cell>
          <cell r="C79">
            <v>3.6405722898718899E-2</v>
          </cell>
          <cell r="D79">
            <v>9.2995988342681603E-7</v>
          </cell>
          <cell r="E79">
            <v>9.12843114692526E-14</v>
          </cell>
          <cell r="F79" t="str">
            <v>s</v>
          </cell>
          <cell r="G79" t="str">
            <v>s</v>
          </cell>
          <cell r="H79" t="str">
            <v>s</v>
          </cell>
        </row>
        <row r="80">
          <cell r="B80" t="str">
            <v>OTU_2107</v>
          </cell>
          <cell r="C80">
            <v>8.4809561958324996E-13</v>
          </cell>
          <cell r="D80">
            <v>0.99999692544966401</v>
          </cell>
          <cell r="E80">
            <v>0.99999987015267799</v>
          </cell>
          <cell r="F80" t="str">
            <v>s</v>
          </cell>
          <cell r="G80" t="str">
            <v>ns</v>
          </cell>
          <cell r="H80" t="str">
            <v>ns</v>
          </cell>
        </row>
        <row r="81">
          <cell r="B81" t="str">
            <v>OTU_2109</v>
          </cell>
          <cell r="C81">
            <v>3.4272760633115699E-3</v>
          </cell>
          <cell r="D81">
            <v>0.99999735143364399</v>
          </cell>
          <cell r="E81">
            <v>0.99999998221874598</v>
          </cell>
          <cell r="F81" t="str">
            <v>s</v>
          </cell>
          <cell r="G81" t="str">
            <v>ns</v>
          </cell>
          <cell r="H81" t="str">
            <v>ns</v>
          </cell>
        </row>
        <row r="82">
          <cell r="B82" t="str">
            <v>OTU_2112</v>
          </cell>
          <cell r="C82" t="str">
            <v>NA</v>
          </cell>
          <cell r="D82" t="str">
            <v>NA</v>
          </cell>
          <cell r="E82" t="str">
            <v>NA</v>
          </cell>
          <cell r="F82" t="str">
            <v>NA</v>
          </cell>
          <cell r="G82" t="str">
            <v>NA</v>
          </cell>
          <cell r="H82" t="str">
            <v>NA</v>
          </cell>
        </row>
        <row r="83">
          <cell r="B83" t="str">
            <v>OTU_2113</v>
          </cell>
          <cell r="C83">
            <v>2.9297009538717398E-21</v>
          </cell>
          <cell r="D83">
            <v>0.99999294365410096</v>
          </cell>
          <cell r="E83">
            <v>0.99999958075946904</v>
          </cell>
          <cell r="F83" t="str">
            <v>s</v>
          </cell>
          <cell r="G83" t="str">
            <v>ns</v>
          </cell>
          <cell r="H83" t="str">
            <v>ns</v>
          </cell>
        </row>
        <row r="84">
          <cell r="B84" t="str">
            <v>OTU_2118</v>
          </cell>
          <cell r="C84">
            <v>1.1837554755033E-9</v>
          </cell>
          <cell r="D84">
            <v>0.99999737510940301</v>
          </cell>
          <cell r="E84">
            <v>0.99999993591859904</v>
          </cell>
          <cell r="F84" t="str">
            <v>s</v>
          </cell>
          <cell r="G84" t="str">
            <v>ns</v>
          </cell>
          <cell r="H84" t="str">
            <v>ns</v>
          </cell>
        </row>
        <row r="85">
          <cell r="B85" t="str">
            <v>OTU_2120</v>
          </cell>
          <cell r="C85">
            <v>0.14759034298340301</v>
          </cell>
          <cell r="D85">
            <v>0.52259089728743902</v>
          </cell>
          <cell r="E85">
            <v>0.57318095399403801</v>
          </cell>
          <cell r="F85" t="str">
            <v>ns</v>
          </cell>
          <cell r="G85" t="str">
            <v>ns</v>
          </cell>
          <cell r="H85" t="str">
            <v>ns</v>
          </cell>
        </row>
        <row r="86">
          <cell r="B86" t="str">
            <v>OTU_2121</v>
          </cell>
          <cell r="C86">
            <v>1.6427587330597299E-3</v>
          </cell>
          <cell r="D86">
            <v>8.2762331046320204E-5</v>
          </cell>
          <cell r="E86">
            <v>3.7942774465810601E-4</v>
          </cell>
          <cell r="F86" t="str">
            <v>s</v>
          </cell>
          <cell r="G86" t="str">
            <v>s</v>
          </cell>
          <cell r="H86" t="str">
            <v>s</v>
          </cell>
        </row>
        <row r="87">
          <cell r="B87" t="str">
            <v>OTU_2122</v>
          </cell>
          <cell r="C87">
            <v>1.5581109535184501E-20</v>
          </cell>
          <cell r="D87">
            <v>0.99999333388119005</v>
          </cell>
          <cell r="E87">
            <v>0.99999962228288397</v>
          </cell>
          <cell r="F87" t="str">
            <v>s</v>
          </cell>
          <cell r="G87" t="str">
            <v>ns</v>
          </cell>
          <cell r="H87" t="str">
            <v>ns</v>
          </cell>
        </row>
        <row r="88">
          <cell r="B88" t="str">
            <v>OTU_2127</v>
          </cell>
          <cell r="C88">
            <v>8.5970166628814307E-2</v>
          </cell>
          <cell r="D88">
            <v>1.16435775621966E-3</v>
          </cell>
          <cell r="E88">
            <v>3.8000976017333501E-2</v>
          </cell>
          <cell r="F88" t="str">
            <v>ns</v>
          </cell>
          <cell r="G88" t="str">
            <v>s</v>
          </cell>
          <cell r="H88" t="str">
            <v>s</v>
          </cell>
        </row>
        <row r="89">
          <cell r="B89" t="str">
            <v>OTU_2129</v>
          </cell>
          <cell r="C89">
            <v>0.54451330108907903</v>
          </cell>
          <cell r="D89">
            <v>0.17040143571441099</v>
          </cell>
          <cell r="E89">
            <v>0.26294293964100501</v>
          </cell>
          <cell r="F89" t="str">
            <v>ns</v>
          </cell>
          <cell r="G89" t="str">
            <v>ns</v>
          </cell>
          <cell r="H89" t="str">
            <v>ns</v>
          </cell>
        </row>
        <row r="90">
          <cell r="B90" t="str">
            <v>OTU_2131</v>
          </cell>
          <cell r="C90">
            <v>0.27993030140014502</v>
          </cell>
          <cell r="D90">
            <v>2.5350553034124499E-4</v>
          </cell>
          <cell r="E90">
            <v>2.5674622350619798E-3</v>
          </cell>
          <cell r="F90" t="str">
            <v>ns</v>
          </cell>
          <cell r="G90" t="str">
            <v>s</v>
          </cell>
          <cell r="H90" t="str">
            <v>s</v>
          </cell>
        </row>
        <row r="91">
          <cell r="B91" t="str">
            <v>OTU_2138</v>
          </cell>
          <cell r="C91">
            <v>4.17079902238538E-4</v>
          </cell>
          <cell r="D91">
            <v>1.80284572422236E-3</v>
          </cell>
          <cell r="E91">
            <v>0.42308564946957</v>
          </cell>
          <cell r="F91" t="str">
            <v>s</v>
          </cell>
          <cell r="G91" t="str">
            <v>s</v>
          </cell>
          <cell r="H91" t="str">
            <v>ns</v>
          </cell>
        </row>
        <row r="92">
          <cell r="B92" t="str">
            <v>OTU_2140</v>
          </cell>
          <cell r="C92" t="str">
            <v>NA</v>
          </cell>
          <cell r="D92" t="str">
            <v>NA</v>
          </cell>
          <cell r="E92" t="str">
            <v>NA</v>
          </cell>
          <cell r="F92" t="str">
            <v>NA</v>
          </cell>
          <cell r="G92" t="str">
            <v>NA</v>
          </cell>
          <cell r="H92" t="str">
            <v>NA</v>
          </cell>
        </row>
        <row r="93">
          <cell r="B93" t="str">
            <v>OTU_2147</v>
          </cell>
          <cell r="C93">
            <v>9.8452335508213404E-2</v>
          </cell>
          <cell r="D93">
            <v>1.7057401863240799E-3</v>
          </cell>
          <cell r="E93">
            <v>0.68610280959722802</v>
          </cell>
          <cell r="F93" t="str">
            <v>ns</v>
          </cell>
          <cell r="G93" t="str">
            <v>s</v>
          </cell>
          <cell r="H93" t="str">
            <v>ns</v>
          </cell>
        </row>
        <row r="94">
          <cell r="B94" t="str">
            <v>OTU_2152</v>
          </cell>
          <cell r="C94">
            <v>0.57107758341652803</v>
          </cell>
          <cell r="D94">
            <v>1.5328641170968701E-3</v>
          </cell>
          <cell r="E94">
            <v>0.38884966899554302</v>
          </cell>
          <cell r="F94" t="str">
            <v>ns</v>
          </cell>
          <cell r="G94" t="str">
            <v>s</v>
          </cell>
          <cell r="H94" t="str">
            <v>ns</v>
          </cell>
        </row>
        <row r="95">
          <cell r="B95" t="str">
            <v>OTU_2154</v>
          </cell>
          <cell r="C95">
            <v>1.23309780706122E-3</v>
          </cell>
          <cell r="D95">
            <v>0.99999787460412304</v>
          </cell>
          <cell r="E95">
            <v>0.99999998764841302</v>
          </cell>
          <cell r="F95" t="str">
            <v>s</v>
          </cell>
          <cell r="G95" t="str">
            <v>ns</v>
          </cell>
          <cell r="H95" t="str">
            <v>ns</v>
          </cell>
        </row>
        <row r="96">
          <cell r="B96" t="str">
            <v>OTU_2160</v>
          </cell>
          <cell r="C96">
            <v>0.120751407166843</v>
          </cell>
          <cell r="D96">
            <v>3.57904443671156E-6</v>
          </cell>
          <cell r="E96">
            <v>8.3603441907594101E-5</v>
          </cell>
          <cell r="F96" t="str">
            <v>ns</v>
          </cell>
          <cell r="G96" t="str">
            <v>s</v>
          </cell>
          <cell r="H96" t="str">
            <v>s</v>
          </cell>
        </row>
        <row r="97">
          <cell r="B97" t="str">
            <v>OTU_2161</v>
          </cell>
          <cell r="C97" t="str">
            <v>NA</v>
          </cell>
          <cell r="D97" t="str">
            <v>NA</v>
          </cell>
          <cell r="E97" t="str">
            <v>NA</v>
          </cell>
          <cell r="F97" t="str">
            <v>NA</v>
          </cell>
          <cell r="G97" t="str">
            <v>NA</v>
          </cell>
          <cell r="H97" t="str">
            <v>NA</v>
          </cell>
        </row>
        <row r="98">
          <cell r="B98" t="str">
            <v>OTU_2163</v>
          </cell>
          <cell r="C98">
            <v>2.2521121500938102E-2</v>
          </cell>
          <cell r="D98">
            <v>4.45364037643674E-4</v>
          </cell>
          <cell r="E98">
            <v>1.8117580463319899E-7</v>
          </cell>
          <cell r="F98" t="str">
            <v>s</v>
          </cell>
          <cell r="G98" t="str">
            <v>s</v>
          </cell>
          <cell r="H98" t="str">
            <v>s</v>
          </cell>
        </row>
        <row r="99">
          <cell r="B99" t="str">
            <v>OTU_2169</v>
          </cell>
          <cell r="C99">
            <v>0.65398273204093305</v>
          </cell>
          <cell r="D99">
            <v>0.50731235388239004</v>
          </cell>
          <cell r="E99">
            <v>0.57176203515819701</v>
          </cell>
          <cell r="F99" t="str">
            <v>ns</v>
          </cell>
          <cell r="G99" t="str">
            <v>ns</v>
          </cell>
          <cell r="H99" t="str">
            <v>ns</v>
          </cell>
        </row>
        <row r="100">
          <cell r="B100" t="str">
            <v>OTU_2171</v>
          </cell>
          <cell r="C100" t="str">
            <v>NA</v>
          </cell>
          <cell r="D100" t="str">
            <v>NA</v>
          </cell>
          <cell r="E100" t="str">
            <v>NA</v>
          </cell>
          <cell r="F100" t="str">
            <v>NA</v>
          </cell>
          <cell r="G100" t="str">
            <v>NA</v>
          </cell>
          <cell r="H100" t="str">
            <v>NA</v>
          </cell>
        </row>
        <row r="101">
          <cell r="B101" t="str">
            <v>OTU_2172</v>
          </cell>
          <cell r="C101">
            <v>0.19992255424425701</v>
          </cell>
          <cell r="D101">
            <v>0.99999769972562502</v>
          </cell>
          <cell r="E101">
            <v>0.99999999538472595</v>
          </cell>
          <cell r="F101" t="str">
            <v>ns</v>
          </cell>
          <cell r="G101" t="str">
            <v>ns</v>
          </cell>
          <cell r="H101" t="str">
            <v>ns</v>
          </cell>
        </row>
        <row r="102">
          <cell r="B102" t="str">
            <v>OTU_2179</v>
          </cell>
          <cell r="C102">
            <v>5.6882084428545598E-5</v>
          </cell>
          <cell r="D102">
            <v>0.999998006703395</v>
          </cell>
          <cell r="E102">
            <v>0.99999998465149098</v>
          </cell>
          <cell r="F102" t="str">
            <v>s</v>
          </cell>
          <cell r="G102" t="str">
            <v>ns</v>
          </cell>
          <cell r="H102" t="str">
            <v>ns</v>
          </cell>
        </row>
        <row r="103">
          <cell r="B103" t="str">
            <v>OTU_2180</v>
          </cell>
          <cell r="C103">
            <v>0.69556180428751402</v>
          </cell>
          <cell r="D103">
            <v>1.5492003342655E-5</v>
          </cell>
          <cell r="E103">
            <v>4.3727913915638399E-9</v>
          </cell>
          <cell r="F103" t="str">
            <v>ns</v>
          </cell>
          <cell r="G103" t="str">
            <v>s</v>
          </cell>
          <cell r="H103" t="str">
            <v>s</v>
          </cell>
        </row>
        <row r="104">
          <cell r="B104" t="str">
            <v>OTU_2183</v>
          </cell>
          <cell r="C104">
            <v>2.0134415800865299E-7</v>
          </cell>
          <cell r="D104">
            <v>0.99999981550891703</v>
          </cell>
          <cell r="E104">
            <v>0.99999999441515197</v>
          </cell>
          <cell r="F104" t="str">
            <v>s</v>
          </cell>
          <cell r="G104" t="str">
            <v>ns</v>
          </cell>
          <cell r="H104" t="str">
            <v>ns</v>
          </cell>
        </row>
        <row r="105">
          <cell r="B105" t="str">
            <v>OTU_2192</v>
          </cell>
          <cell r="C105">
            <v>0.82690988703957602</v>
          </cell>
          <cell r="D105">
            <v>1.69470239171063E-3</v>
          </cell>
          <cell r="E105">
            <v>0.689697209158046</v>
          </cell>
          <cell r="F105" t="str">
            <v>ns</v>
          </cell>
          <cell r="G105" t="str">
            <v>s</v>
          </cell>
          <cell r="H105" t="str">
            <v>ns</v>
          </cell>
        </row>
        <row r="106">
          <cell r="B106" t="str">
            <v>OTU_2195</v>
          </cell>
          <cell r="C106">
            <v>0.81537944914309701</v>
          </cell>
          <cell r="D106">
            <v>3.6890546287810801E-4</v>
          </cell>
          <cell r="E106">
            <v>5.9997199460846198E-5</v>
          </cell>
          <cell r="F106" t="str">
            <v>ns</v>
          </cell>
          <cell r="G106" t="str">
            <v>s</v>
          </cell>
          <cell r="H106" t="str">
            <v>s</v>
          </cell>
        </row>
        <row r="107">
          <cell r="B107" t="str">
            <v>OTU_2201</v>
          </cell>
          <cell r="C107">
            <v>2.2856510629769601E-3</v>
          </cell>
          <cell r="D107">
            <v>2.0690083566691199E-5</v>
          </cell>
          <cell r="E107">
            <v>2.7225699227529601E-17</v>
          </cell>
          <cell r="F107" t="str">
            <v>s</v>
          </cell>
          <cell r="G107" t="str">
            <v>s</v>
          </cell>
          <cell r="H107" t="str">
            <v>s</v>
          </cell>
        </row>
        <row r="108">
          <cell r="B108" t="str">
            <v>OTU_2202</v>
          </cell>
          <cell r="C108">
            <v>0.66690940487677797</v>
          </cell>
          <cell r="D108">
            <v>4.7836819416925399E-7</v>
          </cell>
          <cell r="E108">
            <v>4.68796129214567E-11</v>
          </cell>
          <cell r="F108" t="str">
            <v>ns</v>
          </cell>
          <cell r="G108" t="str">
            <v>s</v>
          </cell>
          <cell r="H108" t="str">
            <v>s</v>
          </cell>
        </row>
        <row r="109">
          <cell r="B109" t="str">
            <v>OTU_2203</v>
          </cell>
          <cell r="C109">
            <v>2.73930835010084E-2</v>
          </cell>
          <cell r="D109">
            <v>7.9469005518519297E-6</v>
          </cell>
          <cell r="E109">
            <v>6.7520085154978897E-15</v>
          </cell>
          <cell r="F109" t="str">
            <v>s</v>
          </cell>
          <cell r="G109" t="str">
            <v>s</v>
          </cell>
          <cell r="H109" t="str">
            <v>s</v>
          </cell>
        </row>
        <row r="110">
          <cell r="B110" t="str">
            <v>OTU_2213</v>
          </cell>
          <cell r="C110">
            <v>0.77537362012259103</v>
          </cell>
          <cell r="D110">
            <v>1.5530363663629501E-4</v>
          </cell>
          <cell r="E110">
            <v>0.22706177340320199</v>
          </cell>
          <cell r="F110" t="str">
            <v>ns</v>
          </cell>
          <cell r="G110" t="str">
            <v>s</v>
          </cell>
          <cell r="H110" t="str">
            <v>ns</v>
          </cell>
        </row>
        <row r="111">
          <cell r="B111" t="str">
            <v>OTU_2220</v>
          </cell>
          <cell r="C111">
            <v>1.27705826111301E-2</v>
          </cell>
          <cell r="D111">
            <v>1.22783813944167E-5</v>
          </cell>
          <cell r="E111">
            <v>6.9140380970148099E-8</v>
          </cell>
          <cell r="F111" t="str">
            <v>s</v>
          </cell>
          <cell r="G111" t="str">
            <v>s</v>
          </cell>
          <cell r="H111" t="str">
            <v>s</v>
          </cell>
        </row>
        <row r="112">
          <cell r="B112" t="str">
            <v>OTU_2227</v>
          </cell>
          <cell r="C112">
            <v>0.193723595627013</v>
          </cell>
          <cell r="D112">
            <v>6.1784906955404402E-4</v>
          </cell>
          <cell r="E112">
            <v>1.1612762088645099E-5</v>
          </cell>
          <cell r="F112" t="str">
            <v>ns</v>
          </cell>
          <cell r="G112" t="str">
            <v>s</v>
          </cell>
          <cell r="H112" t="str">
            <v>s</v>
          </cell>
        </row>
        <row r="113">
          <cell r="B113" t="str">
            <v>OTU_2239</v>
          </cell>
          <cell r="C113">
            <v>1.6386949656855E-4</v>
          </cell>
          <cell r="D113">
            <v>0.99999713640019505</v>
          </cell>
          <cell r="E113">
            <v>0.99999999190516198</v>
          </cell>
          <cell r="F113" t="str">
            <v>s</v>
          </cell>
          <cell r="G113" t="str">
            <v>ns</v>
          </cell>
          <cell r="H113" t="str">
            <v>ns</v>
          </cell>
        </row>
        <row r="114">
          <cell r="B114" t="str">
            <v>OTU_2240</v>
          </cell>
          <cell r="C114" t="str">
            <v>NA</v>
          </cell>
          <cell r="D114" t="str">
            <v>NA</v>
          </cell>
          <cell r="E114" t="str">
            <v>NA</v>
          </cell>
          <cell r="F114" t="str">
            <v>NA</v>
          </cell>
          <cell r="G114" t="str">
            <v>NA</v>
          </cell>
          <cell r="H114" t="str">
            <v>NA</v>
          </cell>
        </row>
        <row r="115">
          <cell r="B115" t="str">
            <v>OTU_2242</v>
          </cell>
          <cell r="C115">
            <v>0.91560136751753096</v>
          </cell>
          <cell r="D115">
            <v>1.49852490957768E-5</v>
          </cell>
          <cell r="E115">
            <v>4.38328995094012E-4</v>
          </cell>
          <cell r="F115" t="str">
            <v>ns</v>
          </cell>
          <cell r="G115" t="str">
            <v>s</v>
          </cell>
          <cell r="H115" t="str">
            <v>s</v>
          </cell>
        </row>
        <row r="116">
          <cell r="B116" t="str">
            <v>OTU_2245</v>
          </cell>
          <cell r="C116">
            <v>0.112634642644265</v>
          </cell>
          <cell r="D116">
            <v>2.4079889738071502E-6</v>
          </cell>
          <cell r="E116">
            <v>8.3885850085502795E-6</v>
          </cell>
          <cell r="F116" t="str">
            <v>ns</v>
          </cell>
          <cell r="G116" t="str">
            <v>s</v>
          </cell>
          <cell r="H116" t="str">
            <v>s</v>
          </cell>
        </row>
        <row r="117">
          <cell r="B117" t="str">
            <v>OTU_2248</v>
          </cell>
          <cell r="C117">
            <v>0.151200670188092</v>
          </cell>
          <cell r="D117">
            <v>4.1379890652934698E-4</v>
          </cell>
          <cell r="E117">
            <v>1.1763097606676901E-4</v>
          </cell>
          <cell r="F117" t="str">
            <v>ns</v>
          </cell>
          <cell r="G117" t="str">
            <v>s</v>
          </cell>
          <cell r="H117" t="str">
            <v>s</v>
          </cell>
        </row>
        <row r="118">
          <cell r="B118" t="str">
            <v>OTU_2257</v>
          </cell>
          <cell r="C118">
            <v>3.77135339314493E-13</v>
          </cell>
          <cell r="D118">
            <v>0.99999957702037201</v>
          </cell>
          <cell r="E118">
            <v>0.99999998273781199</v>
          </cell>
          <cell r="F118" t="str">
            <v>s</v>
          </cell>
          <cell r="G118" t="str">
            <v>ns</v>
          </cell>
          <cell r="H118" t="str">
            <v>ns</v>
          </cell>
        </row>
        <row r="119">
          <cell r="B119" t="str">
            <v>OTU_2270</v>
          </cell>
          <cell r="C119">
            <v>0.34905532212259499</v>
          </cell>
          <cell r="D119">
            <v>2.1021371329074702E-6</v>
          </cell>
          <cell r="E119">
            <v>2.0354835129481701E-2</v>
          </cell>
          <cell r="F119" t="str">
            <v>ns</v>
          </cell>
          <cell r="G119" t="str">
            <v>s</v>
          </cell>
          <cell r="H119" t="str">
            <v>s</v>
          </cell>
        </row>
        <row r="120">
          <cell r="B120" t="str">
            <v>OTU_2277</v>
          </cell>
          <cell r="C120">
            <v>0.66382987033376195</v>
          </cell>
          <cell r="D120">
            <v>9.9347931322836005E-8</v>
          </cell>
          <cell r="E120">
            <v>7.3867413715227906E-11</v>
          </cell>
          <cell r="F120" t="str">
            <v>ns</v>
          </cell>
          <cell r="G120" t="str">
            <v>s</v>
          </cell>
          <cell r="H120" t="str">
            <v>s</v>
          </cell>
        </row>
        <row r="121">
          <cell r="B121" t="str">
            <v>OTU_2285</v>
          </cell>
          <cell r="C121">
            <v>0.46671612099682602</v>
          </cell>
          <cell r="D121">
            <v>6.9976419794168398E-6</v>
          </cell>
          <cell r="E121">
            <v>1.2825898342538099E-5</v>
          </cell>
          <cell r="F121" t="str">
            <v>ns</v>
          </cell>
          <cell r="G121" t="str">
            <v>s</v>
          </cell>
          <cell r="H121" t="str">
            <v>s</v>
          </cell>
        </row>
        <row r="122">
          <cell r="B122" t="str">
            <v>OTU_2286</v>
          </cell>
          <cell r="C122">
            <v>0.87008190501704696</v>
          </cell>
          <cell r="D122">
            <v>8.9907999954613502E-2</v>
          </cell>
          <cell r="E122">
            <v>0.13013867962629699</v>
          </cell>
          <cell r="F122" t="str">
            <v>ns</v>
          </cell>
          <cell r="G122" t="str">
            <v>ns</v>
          </cell>
          <cell r="H122" t="str">
            <v>ns</v>
          </cell>
        </row>
        <row r="123">
          <cell r="B123" t="str">
            <v>OTU_2301</v>
          </cell>
          <cell r="C123">
            <v>1.66649538349324E-7</v>
          </cell>
          <cell r="D123">
            <v>0.99999798040076604</v>
          </cell>
          <cell r="E123">
            <v>0.99999995894125404</v>
          </cell>
          <cell r="F123" t="str">
            <v>s</v>
          </cell>
          <cell r="G123" t="str">
            <v>ns</v>
          </cell>
          <cell r="H123" t="str">
            <v>ns</v>
          </cell>
        </row>
        <row r="124">
          <cell r="B124" t="str">
            <v>OTU_2326</v>
          </cell>
          <cell r="C124" t="str">
            <v>NA</v>
          </cell>
          <cell r="D124" t="str">
            <v>NA</v>
          </cell>
          <cell r="E124" t="str">
            <v>NA</v>
          </cell>
          <cell r="F124" t="str">
            <v>NA</v>
          </cell>
          <cell r="G124" t="str">
            <v>NA</v>
          </cell>
          <cell r="H124" t="str">
            <v>NA</v>
          </cell>
        </row>
        <row r="125">
          <cell r="B125" t="str">
            <v>OTU_2327</v>
          </cell>
          <cell r="C125" t="str">
            <v>NA</v>
          </cell>
          <cell r="D125" t="str">
            <v>NA</v>
          </cell>
          <cell r="E125" t="str">
            <v>NA</v>
          </cell>
          <cell r="F125" t="str">
            <v>NA</v>
          </cell>
          <cell r="G125" t="str">
            <v>NA</v>
          </cell>
          <cell r="H125" t="str">
            <v>NA</v>
          </cell>
        </row>
        <row r="126">
          <cell r="B126" t="str">
            <v>OTU_2342</v>
          </cell>
          <cell r="C126">
            <v>7.0303445483791596E-2</v>
          </cell>
          <cell r="D126">
            <v>2.36514105079497E-5</v>
          </cell>
          <cell r="E126">
            <v>1.89147319196567E-3</v>
          </cell>
          <cell r="F126" t="str">
            <v>ns</v>
          </cell>
          <cell r="G126" t="str">
            <v>s</v>
          </cell>
          <cell r="H126" t="str">
            <v>s</v>
          </cell>
        </row>
        <row r="127">
          <cell r="B127" t="str">
            <v>OTU_2351</v>
          </cell>
          <cell r="C127">
            <v>1.4555429278991E-2</v>
          </cell>
          <cell r="D127">
            <v>2.6997776786178401E-7</v>
          </cell>
          <cell r="E127">
            <v>5.5345576484508299E-7</v>
          </cell>
          <cell r="F127" t="str">
            <v>s</v>
          </cell>
          <cell r="G127" t="str">
            <v>s</v>
          </cell>
          <cell r="H127" t="str">
            <v>s</v>
          </cell>
        </row>
        <row r="128">
          <cell r="B128" t="str">
            <v>OTU_2361</v>
          </cell>
          <cell r="C128">
            <v>0.27309520855174502</v>
          </cell>
          <cell r="D128">
            <v>2.2476891263792099E-7</v>
          </cell>
          <cell r="E128">
            <v>6.9235464031487396E-12</v>
          </cell>
          <cell r="F128" t="str">
            <v>ns</v>
          </cell>
          <cell r="G128" t="str">
            <v>s</v>
          </cell>
          <cell r="H128" t="str">
            <v>s</v>
          </cell>
        </row>
        <row r="129">
          <cell r="B129" t="str">
            <v>OTU_2389</v>
          </cell>
          <cell r="C129" t="str">
            <v>NA</v>
          </cell>
          <cell r="D129" t="str">
            <v>NA</v>
          </cell>
          <cell r="E129" t="str">
            <v>NA</v>
          </cell>
          <cell r="F129" t="str">
            <v>NA</v>
          </cell>
          <cell r="G129" t="str">
            <v>NA</v>
          </cell>
          <cell r="H129" t="str">
            <v>NA</v>
          </cell>
        </row>
        <row r="130">
          <cell r="B130" t="str">
            <v>OTU_2449</v>
          </cell>
          <cell r="C130" t="str">
            <v>NA</v>
          </cell>
          <cell r="D130" t="str">
            <v>NA</v>
          </cell>
          <cell r="E130" t="str">
            <v>NA</v>
          </cell>
          <cell r="F130" t="str">
            <v>NA</v>
          </cell>
          <cell r="G130" t="str">
            <v>NA</v>
          </cell>
          <cell r="H130" t="str">
            <v>NA</v>
          </cell>
        </row>
        <row r="131">
          <cell r="B131" t="str">
            <v>OTU_2508</v>
          </cell>
          <cell r="C131">
            <v>1.45813180740874E-5</v>
          </cell>
          <cell r="D131">
            <v>0.99999756689646901</v>
          </cell>
          <cell r="E131">
            <v>0.99999998207965102</v>
          </cell>
          <cell r="F131" t="str">
            <v>s</v>
          </cell>
          <cell r="G131" t="str">
            <v>ns</v>
          </cell>
          <cell r="H131" t="str">
            <v>ns</v>
          </cell>
        </row>
        <row r="132">
          <cell r="B132" t="str">
            <v>OTU_2525</v>
          </cell>
          <cell r="C132">
            <v>1.8759817129701801E-9</v>
          </cell>
          <cell r="D132">
            <v>0.99999753650407097</v>
          </cell>
          <cell r="E132">
            <v>0.99999994106300605</v>
          </cell>
          <cell r="F132" t="str">
            <v>s</v>
          </cell>
          <cell r="G132" t="str">
            <v>ns</v>
          </cell>
          <cell r="H132" t="str">
            <v>ns</v>
          </cell>
        </row>
        <row r="133">
          <cell r="B133" t="str">
            <v>OTU_2571</v>
          </cell>
          <cell r="C133" t="str">
            <v>NA</v>
          </cell>
          <cell r="D133" t="str">
            <v>NA</v>
          </cell>
          <cell r="E133" t="str">
            <v>NA</v>
          </cell>
          <cell r="F133" t="str">
            <v>NA</v>
          </cell>
          <cell r="G133" t="str">
            <v>NA</v>
          </cell>
          <cell r="H133" t="str">
            <v>NA</v>
          </cell>
        </row>
        <row r="134">
          <cell r="B134" t="str">
            <v>OTU_2573</v>
          </cell>
          <cell r="C134">
            <v>2.8288851107986698E-4</v>
          </cell>
          <cell r="D134">
            <v>5.5763963956848901E-5</v>
          </cell>
          <cell r="E134">
            <v>1.7152891125254699E-2</v>
          </cell>
          <cell r="F134" t="str">
            <v>s</v>
          </cell>
          <cell r="G134" t="str">
            <v>s</v>
          </cell>
          <cell r="H134" t="str">
            <v>s</v>
          </cell>
        </row>
        <row r="135">
          <cell r="B135" t="str">
            <v>OTU_2577</v>
          </cell>
          <cell r="C135">
            <v>3.1855614480837699E-4</v>
          </cell>
          <cell r="D135">
            <v>7.4450712010010596E-5</v>
          </cell>
          <cell r="E135">
            <v>1.01010575761764E-2</v>
          </cell>
          <cell r="F135" t="str">
            <v>s</v>
          </cell>
          <cell r="G135" t="str">
            <v>s</v>
          </cell>
          <cell r="H135" t="str">
            <v>s</v>
          </cell>
        </row>
        <row r="136">
          <cell r="B136" t="str">
            <v>OTU_2597</v>
          </cell>
          <cell r="C136" t="str">
            <v>NA</v>
          </cell>
          <cell r="D136" t="str">
            <v>NA</v>
          </cell>
          <cell r="E136" t="str">
            <v>NA</v>
          </cell>
          <cell r="F136" t="str">
            <v>NA</v>
          </cell>
          <cell r="G136" t="str">
            <v>NA</v>
          </cell>
          <cell r="H136" t="str">
            <v>NA</v>
          </cell>
        </row>
        <row r="137">
          <cell r="B137" t="str">
            <v>OTU_2611</v>
          </cell>
          <cell r="C137">
            <v>6.2223797625470298E-2</v>
          </cell>
          <cell r="D137">
            <v>1.79711348240138E-7</v>
          </cell>
          <cell r="E137">
            <v>8.8057906344986302E-12</v>
          </cell>
          <cell r="F137" t="str">
            <v>ns</v>
          </cell>
          <cell r="G137" t="str">
            <v>s</v>
          </cell>
          <cell r="H137" t="str">
            <v>s</v>
          </cell>
        </row>
        <row r="138">
          <cell r="B138" t="str">
            <v>OTU_2632</v>
          </cell>
          <cell r="C138">
            <v>3.95170205817089E-11</v>
          </cell>
          <cell r="D138">
            <v>0.89386945513485205</v>
          </cell>
          <cell r="E138">
            <v>0.81691797582324699</v>
          </cell>
          <cell r="F138" t="str">
            <v>s</v>
          </cell>
          <cell r="G138" t="str">
            <v>ns</v>
          </cell>
          <cell r="H138" t="str">
            <v>ns</v>
          </cell>
        </row>
        <row r="139">
          <cell r="B139" t="str">
            <v>OTU_2658</v>
          </cell>
          <cell r="C139" t="str">
            <v>NA</v>
          </cell>
          <cell r="D139" t="str">
            <v>NA</v>
          </cell>
          <cell r="E139" t="str">
            <v>NA</v>
          </cell>
          <cell r="F139" t="str">
            <v>NA</v>
          </cell>
          <cell r="G139" t="str">
            <v>NA</v>
          </cell>
          <cell r="H139" t="str">
            <v>NA</v>
          </cell>
        </row>
        <row r="140">
          <cell r="B140" t="str">
            <v>OTU_2735</v>
          </cell>
          <cell r="C140">
            <v>0.850290113998321</v>
          </cell>
          <cell r="D140">
            <v>0.99999730590703295</v>
          </cell>
          <cell r="E140">
            <v>0.99999998719567595</v>
          </cell>
          <cell r="F140" t="str">
            <v>ns</v>
          </cell>
          <cell r="G140" t="str">
            <v>ns</v>
          </cell>
          <cell r="H140" t="str">
            <v>ns</v>
          </cell>
        </row>
        <row r="141">
          <cell r="B141" t="str">
            <v>OTU_2809</v>
          </cell>
          <cell r="C141">
            <v>0.22378428587959501</v>
          </cell>
          <cell r="D141">
            <v>4.80847500555529E-4</v>
          </cell>
          <cell r="E141">
            <v>3.1768367477486901E-5</v>
          </cell>
          <cell r="F141" t="str">
            <v>ns</v>
          </cell>
          <cell r="G141" t="str">
            <v>s</v>
          </cell>
          <cell r="H141" t="str">
            <v>s</v>
          </cell>
        </row>
        <row r="142">
          <cell r="B142" t="str">
            <v>OTU_2837</v>
          </cell>
          <cell r="C142">
            <v>0.29652094661942902</v>
          </cell>
          <cell r="D142">
            <v>0.76596599748878702</v>
          </cell>
          <cell r="E142">
            <v>0.57015374902618698</v>
          </cell>
          <cell r="F142" t="str">
            <v>ns</v>
          </cell>
          <cell r="G142" t="str">
            <v>ns</v>
          </cell>
          <cell r="H142" t="str">
            <v>ns</v>
          </cell>
        </row>
        <row r="143">
          <cell r="B143" t="str">
            <v>OTU_2850</v>
          </cell>
          <cell r="C143">
            <v>0.37279659688195399</v>
          </cell>
          <cell r="D143">
            <v>3.33990304116092E-4</v>
          </cell>
          <cell r="E143">
            <v>7.5497340024384505E-4</v>
          </cell>
          <cell r="F143" t="str">
            <v>ns</v>
          </cell>
          <cell r="G143" t="str">
            <v>s</v>
          </cell>
          <cell r="H143" t="str">
            <v>s</v>
          </cell>
        </row>
        <row r="144">
          <cell r="B144" t="str">
            <v>OTU_2856</v>
          </cell>
          <cell r="C144">
            <v>0.96119710789339496</v>
          </cell>
          <cell r="D144">
            <v>7.7091141457622803E-3</v>
          </cell>
          <cell r="E144">
            <v>1.2858534055829899E-3</v>
          </cell>
          <cell r="F144" t="str">
            <v>ns</v>
          </cell>
          <cell r="G144" t="str">
            <v>s</v>
          </cell>
          <cell r="H144" t="str">
            <v>s</v>
          </cell>
        </row>
        <row r="145">
          <cell r="B145" t="str">
            <v>OTU_2864</v>
          </cell>
          <cell r="C145">
            <v>1.3358053856825401E-2</v>
          </cell>
          <cell r="D145">
            <v>0.99999721285868703</v>
          </cell>
          <cell r="E145">
            <v>0.99999996659749801</v>
          </cell>
          <cell r="F145" t="str">
            <v>s</v>
          </cell>
          <cell r="G145" t="str">
            <v>ns</v>
          </cell>
          <cell r="H145" t="str">
            <v>ns</v>
          </cell>
        </row>
        <row r="146">
          <cell r="B146" t="str">
            <v>OTU_2867</v>
          </cell>
          <cell r="C146">
            <v>0.62191682066833998</v>
          </cell>
          <cell r="D146">
            <v>0.22056689052568301</v>
          </cell>
          <cell r="E146">
            <v>8.6289872779547595E-5</v>
          </cell>
          <cell r="F146" t="str">
            <v>ns</v>
          </cell>
          <cell r="G146" t="str">
            <v>ns</v>
          </cell>
          <cell r="H146" t="str">
            <v>s</v>
          </cell>
        </row>
        <row r="147">
          <cell r="B147" t="str">
            <v>OTU_2871</v>
          </cell>
          <cell r="C147">
            <v>0.23215985463081301</v>
          </cell>
          <cell r="D147">
            <v>3.9009082712463701E-5</v>
          </cell>
          <cell r="E147">
            <v>8.8809860267452498E-7</v>
          </cell>
          <cell r="F147" t="str">
            <v>ns</v>
          </cell>
          <cell r="G147" t="str">
            <v>s</v>
          </cell>
          <cell r="H147" t="str">
            <v>s</v>
          </cell>
        </row>
        <row r="148">
          <cell r="B148" t="str">
            <v>OTU_2912</v>
          </cell>
          <cell r="C148">
            <v>4.0848187275949702E-2</v>
          </cell>
          <cell r="D148">
            <v>6.7354605638111298E-8</v>
          </cell>
          <cell r="E148">
            <v>5.83712140741555E-8</v>
          </cell>
          <cell r="F148" t="str">
            <v>s</v>
          </cell>
          <cell r="G148" t="str">
            <v>s</v>
          </cell>
          <cell r="H148" t="str">
            <v>s</v>
          </cell>
        </row>
        <row r="149">
          <cell r="B149" t="str">
            <v>OTU_2929</v>
          </cell>
          <cell r="C149">
            <v>0.184199577519261</v>
          </cell>
          <cell r="D149">
            <v>5.3995955132023002E-9</v>
          </cell>
          <cell r="E149">
            <v>1.9417765218354999E-20</v>
          </cell>
          <cell r="F149" t="str">
            <v>ns</v>
          </cell>
          <cell r="G149" t="str">
            <v>s</v>
          </cell>
          <cell r="H149" t="str">
            <v>s</v>
          </cell>
        </row>
        <row r="150">
          <cell r="B150" t="str">
            <v>OTU_2933</v>
          </cell>
          <cell r="C150">
            <v>0.24368816666870799</v>
          </cell>
          <cell r="D150">
            <v>3.7390225295416202E-7</v>
          </cell>
          <cell r="E150">
            <v>2.9657155626443501E-8</v>
          </cell>
          <cell r="F150" t="str">
            <v>ns</v>
          </cell>
          <cell r="G150" t="str">
            <v>s</v>
          </cell>
          <cell r="H150" t="str">
            <v>s</v>
          </cell>
        </row>
        <row r="151">
          <cell r="B151" t="str">
            <v>OTU_2935</v>
          </cell>
          <cell r="C151">
            <v>2.8552326458879699E-3</v>
          </cell>
          <cell r="D151">
            <v>1.6438146735383099E-7</v>
          </cell>
          <cell r="E151">
            <v>3.56705904383891E-13</v>
          </cell>
          <cell r="F151" t="str">
            <v>s</v>
          </cell>
          <cell r="G151" t="str">
            <v>s</v>
          </cell>
          <cell r="H151" t="str">
            <v>s</v>
          </cell>
        </row>
        <row r="152">
          <cell r="B152" t="str">
            <v>OTU_2940</v>
          </cell>
          <cell r="C152">
            <v>0.73550840348621904</v>
          </cell>
          <cell r="D152">
            <v>0.99999755932814605</v>
          </cell>
          <cell r="E152">
            <v>0.999999987913473</v>
          </cell>
          <cell r="F152" t="str">
            <v>ns</v>
          </cell>
          <cell r="G152" t="str">
            <v>ns</v>
          </cell>
          <cell r="H152" t="str">
            <v>ns</v>
          </cell>
        </row>
        <row r="153">
          <cell r="B153" t="str">
            <v>OTU_2961</v>
          </cell>
          <cell r="C153">
            <v>0.89004213166259505</v>
          </cell>
          <cell r="D153">
            <v>0.99999698555939098</v>
          </cell>
          <cell r="E153">
            <v>0.99999998217163899</v>
          </cell>
          <cell r="F153" t="str">
            <v>ns</v>
          </cell>
          <cell r="G153" t="str">
            <v>ns</v>
          </cell>
          <cell r="H153" t="str">
            <v>ns</v>
          </cell>
        </row>
        <row r="154">
          <cell r="B154" t="str">
            <v>OTU_2962</v>
          </cell>
          <cell r="C154">
            <v>0.54868364407105996</v>
          </cell>
          <cell r="D154">
            <v>5.7247419018532996E-7</v>
          </cell>
          <cell r="E154">
            <v>1.63943434184345E-11</v>
          </cell>
          <cell r="F154" t="str">
            <v>ns</v>
          </cell>
          <cell r="G154" t="str">
            <v>s</v>
          </cell>
          <cell r="H154" t="str">
            <v>s</v>
          </cell>
        </row>
        <row r="155">
          <cell r="B155" t="str">
            <v>OTU_2972</v>
          </cell>
          <cell r="C155">
            <v>2.0542125055577499E-3</v>
          </cell>
          <cell r="D155">
            <v>3.8886241017957701E-6</v>
          </cell>
          <cell r="E155">
            <v>6.7248906786515799E-9</v>
          </cell>
          <cell r="F155" t="str">
            <v>s</v>
          </cell>
          <cell r="G155" t="str">
            <v>s</v>
          </cell>
          <cell r="H155" t="str">
            <v>s</v>
          </cell>
        </row>
        <row r="156">
          <cell r="B156" t="str">
            <v>OTU_2982</v>
          </cell>
          <cell r="C156">
            <v>2.4488548459554102E-3</v>
          </cell>
          <cell r="D156">
            <v>1.61255273414584E-3</v>
          </cell>
          <cell r="E156">
            <v>0.44843397122429501</v>
          </cell>
          <cell r="F156" t="str">
            <v>s</v>
          </cell>
          <cell r="G156" t="str">
            <v>s</v>
          </cell>
          <cell r="H156" t="str">
            <v>ns</v>
          </cell>
        </row>
        <row r="157">
          <cell r="B157" t="str">
            <v>OTU_2994</v>
          </cell>
          <cell r="C157">
            <v>1.30144944245536E-2</v>
          </cell>
          <cell r="D157">
            <v>6.7840690249457202E-6</v>
          </cell>
          <cell r="E157">
            <v>0.91000485905407102</v>
          </cell>
          <cell r="F157" t="str">
            <v>s</v>
          </cell>
          <cell r="G157" t="str">
            <v>s</v>
          </cell>
          <cell r="H157" t="str">
            <v>ns</v>
          </cell>
        </row>
        <row r="158">
          <cell r="B158" t="str">
            <v>OTU_3007</v>
          </cell>
          <cell r="C158">
            <v>2.2756800296953501E-2</v>
          </cell>
          <cell r="D158">
            <v>0.999997099321279</v>
          </cell>
          <cell r="E158">
            <v>0.999999989928546</v>
          </cell>
          <cell r="F158" t="str">
            <v>s</v>
          </cell>
          <cell r="G158" t="str">
            <v>ns</v>
          </cell>
          <cell r="H158" t="str">
            <v>ns</v>
          </cell>
        </row>
        <row r="159">
          <cell r="B159" t="str">
            <v>OTU_3009</v>
          </cell>
          <cell r="C159">
            <v>0.36314817431598601</v>
          </cell>
          <cell r="D159">
            <v>0.99999740355655098</v>
          </cell>
          <cell r="E159">
            <v>0.99999999884952595</v>
          </cell>
          <cell r="F159" t="str">
            <v>ns</v>
          </cell>
          <cell r="G159" t="str">
            <v>ns</v>
          </cell>
          <cell r="H159" t="str">
            <v>ns</v>
          </cell>
        </row>
        <row r="160">
          <cell r="B160" t="str">
            <v>OTU_3010</v>
          </cell>
          <cell r="C160">
            <v>8.0501384471524204E-2</v>
          </cell>
          <cell r="D160">
            <v>0.99333796485886094</v>
          </cell>
          <cell r="E160">
            <v>0.99326558844665402</v>
          </cell>
          <cell r="F160" t="str">
            <v>ns</v>
          </cell>
          <cell r="G160" t="str">
            <v>ns</v>
          </cell>
          <cell r="H160" t="str">
            <v>ns</v>
          </cell>
        </row>
        <row r="161">
          <cell r="B161" t="str">
            <v>OTU_3015</v>
          </cell>
          <cell r="C161">
            <v>1.28139565263762E-4</v>
          </cell>
          <cell r="D161">
            <v>3.14740797115865E-2</v>
          </cell>
          <cell r="E161">
            <v>0.122338935286033</v>
          </cell>
          <cell r="F161" t="str">
            <v>s</v>
          </cell>
          <cell r="G161" t="str">
            <v>s</v>
          </cell>
          <cell r="H161" t="str">
            <v>ns</v>
          </cell>
        </row>
        <row r="162">
          <cell r="B162" t="str">
            <v>OTU_3045</v>
          </cell>
          <cell r="C162">
            <v>2.1186315272890101E-5</v>
          </cell>
          <cell r="D162">
            <v>0.99999743734976598</v>
          </cell>
          <cell r="E162">
            <v>0.99999998197653395</v>
          </cell>
          <cell r="F162" t="str">
            <v>s</v>
          </cell>
          <cell r="G162" t="str">
            <v>ns</v>
          </cell>
          <cell r="H162" t="str">
            <v>ns</v>
          </cell>
        </row>
        <row r="163">
          <cell r="B163" t="str">
            <v>OTU_3076</v>
          </cell>
          <cell r="C163" t="str">
            <v>NA</v>
          </cell>
          <cell r="D163" t="str">
            <v>NA</v>
          </cell>
          <cell r="E163" t="str">
            <v>NA</v>
          </cell>
          <cell r="F163" t="str">
            <v>NA</v>
          </cell>
          <cell r="G163" t="str">
            <v>NA</v>
          </cell>
          <cell r="H163" t="str">
            <v>NA</v>
          </cell>
        </row>
        <row r="164">
          <cell r="B164" t="str">
            <v>OTU_3123</v>
          </cell>
          <cell r="C164">
            <v>3.1388596206189598E-2</v>
          </cell>
          <cell r="D164">
            <v>0.99999775151919801</v>
          </cell>
          <cell r="E164">
            <v>0.99999999041773002</v>
          </cell>
          <cell r="F164" t="str">
            <v>s</v>
          </cell>
          <cell r="G164" t="str">
            <v>ns</v>
          </cell>
          <cell r="H164" t="str">
            <v>ns</v>
          </cell>
        </row>
        <row r="165">
          <cell r="B165" t="str">
            <v>OTU_3124</v>
          </cell>
          <cell r="C165">
            <v>0.62734193160909801</v>
          </cell>
          <cell r="D165">
            <v>2.4156910519983999E-5</v>
          </cell>
          <cell r="E165">
            <v>7.2956390991401005E-4</v>
          </cell>
          <cell r="F165" t="str">
            <v>ns</v>
          </cell>
          <cell r="G165" t="str">
            <v>s</v>
          </cell>
          <cell r="H165" t="str">
            <v>s</v>
          </cell>
        </row>
        <row r="166">
          <cell r="B166" t="str">
            <v>OTU_3128</v>
          </cell>
          <cell r="C166">
            <v>2.35171409599375E-7</v>
          </cell>
          <cell r="D166">
            <v>0.99999770103200503</v>
          </cell>
          <cell r="E166">
            <v>0.99999992328492104</v>
          </cell>
          <cell r="F166" t="str">
            <v>s</v>
          </cell>
          <cell r="G166" t="str">
            <v>ns</v>
          </cell>
          <cell r="H166" t="str">
            <v>ns</v>
          </cell>
        </row>
        <row r="167">
          <cell r="B167" t="str">
            <v>OTU_3131</v>
          </cell>
          <cell r="C167">
            <v>5.3900985073591402E-2</v>
          </cell>
          <cell r="D167">
            <v>0.99999968483263701</v>
          </cell>
          <cell r="E167">
            <v>0.999999999113382</v>
          </cell>
          <cell r="F167" t="str">
            <v>ns</v>
          </cell>
          <cell r="G167" t="str">
            <v>ns</v>
          </cell>
          <cell r="H167" t="str">
            <v>ns</v>
          </cell>
        </row>
        <row r="168">
          <cell r="B168" t="str">
            <v>OTU_3132</v>
          </cell>
          <cell r="C168">
            <v>0.16242601013660901</v>
          </cell>
          <cell r="D168">
            <v>0.99999774556918497</v>
          </cell>
          <cell r="E168">
            <v>0.99999999931037298</v>
          </cell>
          <cell r="F168" t="str">
            <v>ns</v>
          </cell>
          <cell r="G168" t="str">
            <v>ns</v>
          </cell>
          <cell r="H168" t="str">
            <v>ns</v>
          </cell>
        </row>
        <row r="169">
          <cell r="B169" t="str">
            <v>OTU_3140</v>
          </cell>
          <cell r="C169">
            <v>3.1670748005664402E-3</v>
          </cell>
          <cell r="D169">
            <v>0.99999769051654896</v>
          </cell>
          <cell r="E169">
            <v>0.99999998215441199</v>
          </cell>
          <cell r="F169" t="str">
            <v>s</v>
          </cell>
          <cell r="G169" t="str">
            <v>ns</v>
          </cell>
          <cell r="H169" t="str">
            <v>ns</v>
          </cell>
        </row>
        <row r="170">
          <cell r="B170" t="str">
            <v>OTU_3148</v>
          </cell>
          <cell r="C170">
            <v>2.7893803642821E-2</v>
          </cell>
          <cell r="D170">
            <v>0.99999799141801904</v>
          </cell>
          <cell r="E170">
            <v>0.99999999883322899</v>
          </cell>
          <cell r="F170" t="str">
            <v>s</v>
          </cell>
          <cell r="G170" t="str">
            <v>ns</v>
          </cell>
          <cell r="H170" t="str">
            <v>ns</v>
          </cell>
        </row>
        <row r="171">
          <cell r="B171" t="str">
            <v>OTU_3155</v>
          </cell>
          <cell r="C171">
            <v>3.99930670483201E-11</v>
          </cell>
          <cell r="D171">
            <v>0.99999802164811702</v>
          </cell>
          <cell r="E171">
            <v>0.99999993365400097</v>
          </cell>
          <cell r="F171" t="str">
            <v>s</v>
          </cell>
          <cell r="G171" t="str">
            <v>ns</v>
          </cell>
          <cell r="H171" t="str">
            <v>ns</v>
          </cell>
        </row>
        <row r="172">
          <cell r="B172" t="str">
            <v>OTU_3158</v>
          </cell>
          <cell r="C172">
            <v>4.4337400529466102E-2</v>
          </cell>
          <cell r="D172">
            <v>0.99999731764535105</v>
          </cell>
          <cell r="E172">
            <v>0.999999998760293</v>
          </cell>
          <cell r="F172" t="str">
            <v>s</v>
          </cell>
          <cell r="G172" t="str">
            <v>ns</v>
          </cell>
          <cell r="H172" t="str">
            <v>ns</v>
          </cell>
        </row>
        <row r="173">
          <cell r="B173" t="str">
            <v>OTU_3161</v>
          </cell>
          <cell r="C173">
            <v>0.89083157148270298</v>
          </cell>
          <cell r="D173">
            <v>5.4206103925921902E-6</v>
          </cell>
          <cell r="E173">
            <v>5.7487163415303701E-6</v>
          </cell>
          <cell r="F173" t="str">
            <v>ns</v>
          </cell>
          <cell r="G173" t="str">
            <v>s</v>
          </cell>
          <cell r="H173" t="str">
            <v>s</v>
          </cell>
        </row>
        <row r="174">
          <cell r="B174" t="str">
            <v>OTU_3168</v>
          </cell>
          <cell r="C174">
            <v>1.6746378597777201E-13</v>
          </cell>
          <cell r="D174">
            <v>0.99999785543014597</v>
          </cell>
          <cell r="E174">
            <v>0.99999994623340305</v>
          </cell>
          <cell r="F174" t="str">
            <v>s</v>
          </cell>
          <cell r="G174" t="str">
            <v>ns</v>
          </cell>
          <cell r="H174" t="str">
            <v>ns</v>
          </cell>
        </row>
        <row r="175">
          <cell r="B175" t="str">
            <v>OTU_3193</v>
          </cell>
          <cell r="C175">
            <v>0.53825264524277205</v>
          </cell>
          <cell r="D175">
            <v>6.6844020417325105E-8</v>
          </cell>
          <cell r="E175">
            <v>6.3135149635892005E-4</v>
          </cell>
          <cell r="F175" t="str">
            <v>ns</v>
          </cell>
          <cell r="G175" t="str">
            <v>s</v>
          </cell>
          <cell r="H175" t="str">
            <v>s</v>
          </cell>
        </row>
        <row r="176">
          <cell r="B176" t="str">
            <v>OTU_3208</v>
          </cell>
          <cell r="C176" t="str">
            <v>NA</v>
          </cell>
          <cell r="D176" t="str">
            <v>NA</v>
          </cell>
          <cell r="E176" t="str">
            <v>NA</v>
          </cell>
          <cell r="F176" t="str">
            <v>NA</v>
          </cell>
          <cell r="G176" t="str">
            <v>NA</v>
          </cell>
          <cell r="H176" t="str">
            <v>NA</v>
          </cell>
        </row>
        <row r="177">
          <cell r="B177" t="str">
            <v>OTU_3244</v>
          </cell>
          <cell r="C177">
            <v>7.3759799496363803E-3</v>
          </cell>
          <cell r="D177">
            <v>3.0000013939719699E-4</v>
          </cell>
          <cell r="E177">
            <v>5.4854580529535001E-9</v>
          </cell>
          <cell r="F177" t="str">
            <v>s</v>
          </cell>
          <cell r="G177" t="str">
            <v>s</v>
          </cell>
          <cell r="H177" t="str">
            <v>s</v>
          </cell>
        </row>
        <row r="178">
          <cell r="B178" t="str">
            <v>OTU_3247</v>
          </cell>
          <cell r="C178" t="str">
            <v>NA</v>
          </cell>
          <cell r="D178" t="str">
            <v>NA</v>
          </cell>
          <cell r="E178" t="str">
            <v>NA</v>
          </cell>
          <cell r="F178" t="str">
            <v>NA</v>
          </cell>
          <cell r="G178" t="str">
            <v>NA</v>
          </cell>
          <cell r="H178" t="str">
            <v>NA</v>
          </cell>
        </row>
        <row r="179">
          <cell r="B179" t="str">
            <v>OTU_3275</v>
          </cell>
          <cell r="C179">
            <v>6.8540753328403297E-5</v>
          </cell>
          <cell r="D179">
            <v>0.95195851654363495</v>
          </cell>
          <cell r="E179">
            <v>0.95143423430353902</v>
          </cell>
          <cell r="F179" t="str">
            <v>s</v>
          </cell>
          <cell r="G179" t="str">
            <v>ns</v>
          </cell>
          <cell r="H179" t="str">
            <v>ns</v>
          </cell>
        </row>
        <row r="180">
          <cell r="B180" t="str">
            <v>OTU_3276</v>
          </cell>
          <cell r="C180">
            <v>0.17014950839771001</v>
          </cell>
          <cell r="D180">
            <v>0.79518751665867204</v>
          </cell>
          <cell r="E180">
            <v>0.79286137390485301</v>
          </cell>
          <cell r="F180" t="str">
            <v>ns</v>
          </cell>
          <cell r="G180" t="str">
            <v>ns</v>
          </cell>
          <cell r="H180" t="str">
            <v>ns</v>
          </cell>
        </row>
        <row r="181">
          <cell r="B181" t="str">
            <v>OTU_3281</v>
          </cell>
          <cell r="C181">
            <v>8.6423311328941599E-2</v>
          </cell>
          <cell r="D181">
            <v>0.99999745994072597</v>
          </cell>
          <cell r="E181">
            <v>0.99999999786487404</v>
          </cell>
          <cell r="F181" t="str">
            <v>ns</v>
          </cell>
          <cell r="G181" t="str">
            <v>ns</v>
          </cell>
          <cell r="H181" t="str">
            <v>ns</v>
          </cell>
        </row>
        <row r="182">
          <cell r="B182" t="str">
            <v>OTU_3283</v>
          </cell>
          <cell r="C182">
            <v>8.5665055522952602E-2</v>
          </cell>
          <cell r="D182">
            <v>0.99999745360680703</v>
          </cell>
          <cell r="E182">
            <v>0.99999997225927195</v>
          </cell>
          <cell r="F182" t="str">
            <v>ns</v>
          </cell>
          <cell r="G182" t="str">
            <v>ns</v>
          </cell>
          <cell r="H182" t="str">
            <v>ns</v>
          </cell>
        </row>
        <row r="183">
          <cell r="B183" t="str">
            <v>OTU_3300</v>
          </cell>
          <cell r="C183">
            <v>0.841843303119574</v>
          </cell>
          <cell r="D183">
            <v>4.0134390476173403E-3</v>
          </cell>
          <cell r="E183">
            <v>6.0748373539716398E-3</v>
          </cell>
          <cell r="F183" t="str">
            <v>ns</v>
          </cell>
          <cell r="G183" t="str">
            <v>s</v>
          </cell>
          <cell r="H183" t="str">
            <v>s</v>
          </cell>
        </row>
        <row r="184">
          <cell r="B184" t="str">
            <v>OTU_3388</v>
          </cell>
          <cell r="C184">
            <v>1.42945992472636E-2</v>
          </cell>
          <cell r="D184">
            <v>0.99999774624972904</v>
          </cell>
          <cell r="E184">
            <v>0.99999998075097196</v>
          </cell>
          <cell r="F184" t="str">
            <v>s</v>
          </cell>
          <cell r="G184" t="str">
            <v>ns</v>
          </cell>
          <cell r="H184" t="str">
            <v>ns</v>
          </cell>
        </row>
        <row r="185">
          <cell r="B185" t="str">
            <v>OTU_3393</v>
          </cell>
          <cell r="C185">
            <v>0.52151116310303602</v>
          </cell>
          <cell r="D185">
            <v>0.73518990181633703</v>
          </cell>
          <cell r="E185">
            <v>0.73209619943200399</v>
          </cell>
          <cell r="F185" t="str">
            <v>ns</v>
          </cell>
          <cell r="G185" t="str">
            <v>ns</v>
          </cell>
          <cell r="H185" t="str">
            <v>ns</v>
          </cell>
        </row>
        <row r="186">
          <cell r="B186" t="str">
            <v>OTU_3409</v>
          </cell>
          <cell r="C186">
            <v>5.1693105778070601E-6</v>
          </cell>
          <cell r="D186">
            <v>0.99999979835164998</v>
          </cell>
          <cell r="E186">
            <v>0.99999999231270298</v>
          </cell>
          <cell r="F186" t="str">
            <v>s</v>
          </cell>
          <cell r="G186" t="str">
            <v>ns</v>
          </cell>
          <cell r="H186" t="str">
            <v>ns</v>
          </cell>
        </row>
        <row r="187">
          <cell r="B187" t="str">
            <v>OTU_3417</v>
          </cell>
          <cell r="C187">
            <v>1.7709929894716299E-3</v>
          </cell>
          <cell r="D187">
            <v>4.7502701329014998E-5</v>
          </cell>
          <cell r="E187">
            <v>1.33829533507513E-7</v>
          </cell>
          <cell r="F187" t="str">
            <v>s</v>
          </cell>
          <cell r="G187" t="str">
            <v>s</v>
          </cell>
          <cell r="H187" t="str">
            <v>s</v>
          </cell>
        </row>
        <row r="188">
          <cell r="B188" t="str">
            <v>OTU_3418</v>
          </cell>
          <cell r="C188">
            <v>8.1169288437415402E-2</v>
          </cell>
          <cell r="D188">
            <v>0.99999708221214101</v>
          </cell>
          <cell r="E188">
            <v>0.99999999954685903</v>
          </cell>
          <cell r="F188" t="str">
            <v>ns</v>
          </cell>
          <cell r="G188" t="str">
            <v>ns</v>
          </cell>
          <cell r="H188" t="str">
            <v>ns</v>
          </cell>
        </row>
        <row r="189">
          <cell r="B189" t="str">
            <v>OTU_3425</v>
          </cell>
          <cell r="C189">
            <v>9.0186300841824298E-3</v>
          </cell>
          <cell r="D189">
            <v>2.26893506927987E-5</v>
          </cell>
          <cell r="E189">
            <v>4.9544787855135004E-6</v>
          </cell>
          <cell r="F189" t="str">
            <v>s</v>
          </cell>
          <cell r="G189" t="str">
            <v>s</v>
          </cell>
          <cell r="H189" t="str">
            <v>s</v>
          </cell>
        </row>
        <row r="190">
          <cell r="B190" t="str">
            <v>OTU_3427</v>
          </cell>
          <cell r="C190">
            <v>0.77594110791847803</v>
          </cell>
          <cell r="D190">
            <v>0.99999586877377</v>
          </cell>
          <cell r="E190">
            <v>0.99999997438111599</v>
          </cell>
          <cell r="F190" t="str">
            <v>ns</v>
          </cell>
          <cell r="G190" t="str">
            <v>ns</v>
          </cell>
          <cell r="H190" t="str">
            <v>ns</v>
          </cell>
        </row>
        <row r="191">
          <cell r="B191" t="str">
            <v>OTU_3443</v>
          </cell>
          <cell r="C191">
            <v>8.6788692842507305E-4</v>
          </cell>
          <cell r="D191">
            <v>0.99999734764168102</v>
          </cell>
          <cell r="E191">
            <v>0.99999995847154199</v>
          </cell>
          <cell r="F191" t="str">
            <v>s</v>
          </cell>
          <cell r="G191" t="str">
            <v>ns</v>
          </cell>
          <cell r="H191" t="str">
            <v>ns</v>
          </cell>
        </row>
        <row r="192">
          <cell r="B192" t="str">
            <v>OTU_3449</v>
          </cell>
          <cell r="C192">
            <v>1.7877814114745501E-4</v>
          </cell>
          <cell r="D192">
            <v>0.999997705471664</v>
          </cell>
          <cell r="E192">
            <v>0.99999998291024395</v>
          </cell>
          <cell r="F192" t="str">
            <v>s</v>
          </cell>
          <cell r="G192" t="str">
            <v>ns</v>
          </cell>
          <cell r="H192" t="str">
            <v>ns</v>
          </cell>
        </row>
        <row r="193">
          <cell r="B193" t="str">
            <v>OTU_3459</v>
          </cell>
          <cell r="C193" t="str">
            <v>NA</v>
          </cell>
          <cell r="D193" t="str">
            <v>NA</v>
          </cell>
          <cell r="E193" t="str">
            <v>NA</v>
          </cell>
          <cell r="F193" t="str">
            <v>NA</v>
          </cell>
          <cell r="G193" t="str">
            <v>NA</v>
          </cell>
          <cell r="H193" t="str">
            <v>NA</v>
          </cell>
        </row>
        <row r="194">
          <cell r="B194" t="str">
            <v>OTU_3470</v>
          </cell>
          <cell r="C194">
            <v>1.2187088657511099E-3</v>
          </cell>
          <cell r="D194">
            <v>0.99999803409346499</v>
          </cell>
          <cell r="E194">
            <v>0.99999998471680196</v>
          </cell>
          <cell r="F194" t="str">
            <v>s</v>
          </cell>
          <cell r="G194" t="str">
            <v>ns</v>
          </cell>
          <cell r="H194" t="str">
            <v>ns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zinbmm"/>
    </sheetNames>
    <sheetDataSet>
      <sheetData sheetId="0" refreshError="1">
        <row r="1">
          <cell r="B1" t="str">
            <v>OTU</v>
          </cell>
          <cell r="C1" t="str">
            <v>p_time</v>
          </cell>
          <cell r="D1" t="str">
            <v>p_group</v>
          </cell>
          <cell r="E1" t="str">
            <v>p_group_time</v>
          </cell>
          <cell r="F1" t="str">
            <v>p_time</v>
          </cell>
          <cell r="G1" t="str">
            <v>p_group</v>
          </cell>
          <cell r="H1" t="str">
            <v>p_group_time</v>
          </cell>
        </row>
        <row r="2">
          <cell r="B2" t="str">
            <v>OTU_11</v>
          </cell>
          <cell r="C2">
            <v>0.52863455241161905</v>
          </cell>
          <cell r="D2">
            <v>0.98665798464068699</v>
          </cell>
          <cell r="E2">
            <v>0.57856388870394104</v>
          </cell>
          <cell r="F2" t="str">
            <v>ns</v>
          </cell>
          <cell r="G2" t="str">
            <v>ns</v>
          </cell>
          <cell r="H2" t="str">
            <v>ns</v>
          </cell>
        </row>
        <row r="3">
          <cell r="B3" t="str">
            <v>OTU_44</v>
          </cell>
          <cell r="C3">
            <v>0.79307672063148005</v>
          </cell>
          <cell r="D3">
            <v>3.7520002448767498E-4</v>
          </cell>
          <cell r="E3">
            <v>1.19611299726389E-3</v>
          </cell>
          <cell r="F3" t="str">
            <v>ns</v>
          </cell>
          <cell r="G3" t="str">
            <v>s</v>
          </cell>
          <cell r="H3" t="str">
            <v>s</v>
          </cell>
        </row>
        <row r="4">
          <cell r="B4" t="str">
            <v>OTU_100</v>
          </cell>
          <cell r="C4">
            <v>0.64949100978192997</v>
          </cell>
          <cell r="D4">
            <v>8.0442732166780901E-6</v>
          </cell>
          <cell r="E4">
            <v>3.0206847521373802E-6</v>
          </cell>
          <cell r="F4" t="str">
            <v>ns</v>
          </cell>
          <cell r="G4" t="str">
            <v>s</v>
          </cell>
          <cell r="H4" t="str">
            <v>s</v>
          </cell>
        </row>
        <row r="5">
          <cell r="B5" t="str">
            <v>OTU_208</v>
          </cell>
          <cell r="C5">
            <v>0.54212738879952405</v>
          </cell>
          <cell r="D5">
            <v>5.2145463967511699E-4</v>
          </cell>
          <cell r="E5">
            <v>7.7516107802693805E-9</v>
          </cell>
          <cell r="F5" t="str">
            <v>ns</v>
          </cell>
          <cell r="G5" t="str">
            <v>s</v>
          </cell>
          <cell r="H5" t="str">
            <v>s</v>
          </cell>
        </row>
        <row r="6">
          <cell r="B6" t="str">
            <v>OTU_239</v>
          </cell>
          <cell r="C6">
            <v>3.63281635520108E-6</v>
          </cell>
          <cell r="D6">
            <v>0.99999413556031402</v>
          </cell>
          <cell r="E6">
            <v>0.99999296861470899</v>
          </cell>
          <cell r="F6" t="str">
            <v>s</v>
          </cell>
          <cell r="G6" t="str">
            <v>ns</v>
          </cell>
          <cell r="H6" t="str">
            <v>ns</v>
          </cell>
        </row>
        <row r="7">
          <cell r="B7" t="str">
            <v>OTU_245</v>
          </cell>
          <cell r="C7">
            <v>0.66218704699108399</v>
          </cell>
          <cell r="D7">
            <v>0.99999459785113398</v>
          </cell>
          <cell r="E7">
            <v>0.999993881966735</v>
          </cell>
          <cell r="F7" t="str">
            <v>ns</v>
          </cell>
          <cell r="G7" t="str">
            <v>ns</v>
          </cell>
          <cell r="H7" t="str">
            <v>ns</v>
          </cell>
        </row>
        <row r="8">
          <cell r="B8" t="str">
            <v>OTU_268</v>
          </cell>
          <cell r="C8">
            <v>0.22051136166775701</v>
          </cell>
          <cell r="D8">
            <v>0.999994367650064</v>
          </cell>
          <cell r="E8">
            <v>0.99999324305369097</v>
          </cell>
          <cell r="F8" t="str">
            <v>ns</v>
          </cell>
          <cell r="G8" t="str">
            <v>ns</v>
          </cell>
          <cell r="H8" t="str">
            <v>ns</v>
          </cell>
        </row>
        <row r="9">
          <cell r="B9" t="str">
            <v>OTU_451</v>
          </cell>
          <cell r="C9" t="str">
            <v>NA</v>
          </cell>
          <cell r="D9" t="str">
            <v>NA</v>
          </cell>
          <cell r="E9" t="str">
            <v>NA</v>
          </cell>
          <cell r="F9" t="str">
            <v>NA</v>
          </cell>
          <cell r="G9" t="str">
            <v>NA</v>
          </cell>
          <cell r="H9" t="str">
            <v>NA</v>
          </cell>
        </row>
        <row r="10">
          <cell r="B10" t="str">
            <v>OTU_483</v>
          </cell>
          <cell r="C10">
            <v>0.75434528690176506</v>
          </cell>
          <cell r="D10">
            <v>0.35016723972979802</v>
          </cell>
          <cell r="E10">
            <v>1.45025229181953E-5</v>
          </cell>
          <cell r="F10" t="str">
            <v>ns</v>
          </cell>
          <cell r="G10" t="str">
            <v>ns</v>
          </cell>
          <cell r="H10" t="str">
            <v>s</v>
          </cell>
        </row>
        <row r="11">
          <cell r="B11" t="str">
            <v>OTU_880</v>
          </cell>
          <cell r="C11">
            <v>1.2583229093512201E-3</v>
          </cell>
          <cell r="D11">
            <v>0.99999586766312198</v>
          </cell>
          <cell r="E11">
            <v>0.99999414335075398</v>
          </cell>
          <cell r="F11" t="str">
            <v>s</v>
          </cell>
          <cell r="G11" t="str">
            <v>ns</v>
          </cell>
          <cell r="H11" t="str">
            <v>ns</v>
          </cell>
        </row>
        <row r="12">
          <cell r="B12" t="str">
            <v>OTU_924</v>
          </cell>
          <cell r="C12">
            <v>2.0363856106032599E-2</v>
          </cell>
          <cell r="D12">
            <v>0.99999588519314797</v>
          </cell>
          <cell r="E12">
            <v>0.99999438089430803</v>
          </cell>
          <cell r="F12" t="str">
            <v>s</v>
          </cell>
          <cell r="G12" t="str">
            <v>ns</v>
          </cell>
          <cell r="H12" t="str">
            <v>ns</v>
          </cell>
        </row>
        <row r="13">
          <cell r="B13" t="str">
            <v>OTU_966</v>
          </cell>
          <cell r="C13">
            <v>0.76333961036649001</v>
          </cell>
          <cell r="D13">
            <v>1.18018853298263E-7</v>
          </cell>
          <cell r="E13">
            <v>2.66318447364985E-5</v>
          </cell>
          <cell r="F13" t="str">
            <v>ns</v>
          </cell>
          <cell r="G13" t="str">
            <v>s</v>
          </cell>
          <cell r="H13" t="str">
            <v>s</v>
          </cell>
        </row>
        <row r="14">
          <cell r="B14" t="str">
            <v>OTU_1040</v>
          </cell>
          <cell r="C14">
            <v>0.727429607712203</v>
          </cell>
          <cell r="D14">
            <v>2.8620445245853898E-4</v>
          </cell>
          <cell r="E14">
            <v>0.61013814489756901</v>
          </cell>
          <cell r="F14" t="str">
            <v>ns</v>
          </cell>
          <cell r="G14" t="str">
            <v>s</v>
          </cell>
          <cell r="H14" t="str">
            <v>ns</v>
          </cell>
        </row>
        <row r="15">
          <cell r="B15" t="str">
            <v>OTU_1089</v>
          </cell>
          <cell r="C15">
            <v>5.0624248589768599E-2</v>
          </cell>
          <cell r="D15">
            <v>1.41706946459851E-5</v>
          </cell>
          <cell r="E15">
            <v>8.4057677203497597E-7</v>
          </cell>
          <cell r="F15" t="str">
            <v>ns</v>
          </cell>
          <cell r="G15" t="str">
            <v>s</v>
          </cell>
          <cell r="H15" t="str">
            <v>s</v>
          </cell>
        </row>
        <row r="16">
          <cell r="B16" t="str">
            <v>OTU_1153</v>
          </cell>
          <cell r="C16">
            <v>0.63462510906233904</v>
          </cell>
          <cell r="D16">
            <v>0.85451345372228804</v>
          </cell>
          <cell r="E16">
            <v>9.9726323493852104E-2</v>
          </cell>
          <cell r="F16" t="str">
            <v>ns</v>
          </cell>
          <cell r="G16" t="str">
            <v>ns</v>
          </cell>
          <cell r="H16" t="str">
            <v>ns</v>
          </cell>
        </row>
        <row r="17">
          <cell r="B17" t="str">
            <v>OTU_1176</v>
          </cell>
          <cell r="C17">
            <v>0.45580699931028601</v>
          </cell>
          <cell r="D17">
            <v>1.42307203303915E-3</v>
          </cell>
          <cell r="E17">
            <v>4.3136293677738698E-3</v>
          </cell>
          <cell r="F17" t="str">
            <v>ns</v>
          </cell>
          <cell r="G17" t="str">
            <v>s</v>
          </cell>
          <cell r="H17" t="str">
            <v>s</v>
          </cell>
        </row>
        <row r="18">
          <cell r="B18" t="str">
            <v>OTU_1206</v>
          </cell>
          <cell r="C18" t="str">
            <v>NA</v>
          </cell>
          <cell r="D18" t="str">
            <v>NA</v>
          </cell>
          <cell r="E18" t="str">
            <v>NA</v>
          </cell>
          <cell r="F18" t="str">
            <v>NA</v>
          </cell>
          <cell r="G18" t="str">
            <v>NA</v>
          </cell>
          <cell r="H18" t="str">
            <v>NA</v>
          </cell>
        </row>
        <row r="19">
          <cell r="B19" t="str">
            <v>OTU_1309</v>
          </cell>
          <cell r="C19">
            <v>1.85738120199372E-2</v>
          </cell>
          <cell r="D19">
            <v>0.99999781540869304</v>
          </cell>
          <cell r="E19">
            <v>0.99999999955629604</v>
          </cell>
          <cell r="F19" t="str">
            <v>s</v>
          </cell>
          <cell r="G19" t="str">
            <v>ns</v>
          </cell>
          <cell r="H19" t="str">
            <v>ns</v>
          </cell>
        </row>
        <row r="20">
          <cell r="B20" t="str">
            <v>OTU_1390</v>
          </cell>
          <cell r="C20">
            <v>0.64327184922182401</v>
          </cell>
          <cell r="D20">
            <v>0.12925293181597</v>
          </cell>
          <cell r="E20">
            <v>5.4405723376085498E-5</v>
          </cell>
          <cell r="F20" t="str">
            <v>ns</v>
          </cell>
          <cell r="G20" t="str">
            <v>ns</v>
          </cell>
          <cell r="H20" t="str">
            <v>s</v>
          </cell>
        </row>
        <row r="21">
          <cell r="B21" t="str">
            <v>OTU_1393</v>
          </cell>
          <cell r="C21">
            <v>1.261105138989E-3</v>
          </cell>
          <cell r="D21">
            <v>3.9070681814647998E-4</v>
          </cell>
          <cell r="E21">
            <v>0.121859948611033</v>
          </cell>
          <cell r="F21" t="str">
            <v>s</v>
          </cell>
          <cell r="G21" t="str">
            <v>s</v>
          </cell>
          <cell r="H21" t="str">
            <v>ns</v>
          </cell>
        </row>
        <row r="22">
          <cell r="B22" t="str">
            <v>OTU_1398</v>
          </cell>
          <cell r="C22">
            <v>0.63944684159110399</v>
          </cell>
          <cell r="D22">
            <v>0.53061368771710404</v>
          </cell>
          <cell r="E22">
            <v>0.19129478840988501</v>
          </cell>
          <cell r="F22" t="str">
            <v>ns</v>
          </cell>
          <cell r="G22" t="str">
            <v>ns</v>
          </cell>
          <cell r="H22" t="str">
            <v>ns</v>
          </cell>
        </row>
        <row r="23">
          <cell r="B23" t="str">
            <v>OTU_1399</v>
          </cell>
          <cell r="C23">
            <v>0.50221743957659504</v>
          </cell>
          <cell r="D23">
            <v>2.5675426775942302E-3</v>
          </cell>
          <cell r="E23">
            <v>0.11836128966180499</v>
          </cell>
          <cell r="F23" t="str">
            <v>ns</v>
          </cell>
          <cell r="G23" t="str">
            <v>s</v>
          </cell>
          <cell r="H23" t="str">
            <v>ns</v>
          </cell>
        </row>
        <row r="24">
          <cell r="B24" t="str">
            <v>OTU_1427</v>
          </cell>
          <cell r="C24">
            <v>0.51525009556264401</v>
          </cell>
          <cell r="D24">
            <v>0.99999285958237405</v>
          </cell>
          <cell r="E24">
            <v>0.99999303686918395</v>
          </cell>
          <cell r="F24" t="str">
            <v>ns</v>
          </cell>
          <cell r="G24" t="str">
            <v>ns</v>
          </cell>
          <cell r="H24" t="str">
            <v>ns</v>
          </cell>
        </row>
        <row r="25">
          <cell r="B25" t="str">
            <v>OTU_1452</v>
          </cell>
          <cell r="C25">
            <v>0.56345518342390799</v>
          </cell>
          <cell r="D25">
            <v>1.4706685564463301E-6</v>
          </cell>
          <cell r="E25">
            <v>2.20485332526296E-12</v>
          </cell>
          <cell r="F25" t="str">
            <v>ns</v>
          </cell>
          <cell r="G25" t="str">
            <v>s</v>
          </cell>
          <cell r="H25" t="str">
            <v>s</v>
          </cell>
        </row>
        <row r="26">
          <cell r="B26" t="str">
            <v>OTU_1475</v>
          </cell>
          <cell r="C26">
            <v>7.9421472834738104E-7</v>
          </cell>
          <cell r="D26">
            <v>0.99999433411994698</v>
          </cell>
          <cell r="E26">
            <v>0.999993176151032</v>
          </cell>
          <cell r="F26" t="str">
            <v>s</v>
          </cell>
          <cell r="G26" t="str">
            <v>ns</v>
          </cell>
          <cell r="H26" t="str">
            <v>ns</v>
          </cell>
        </row>
        <row r="27">
          <cell r="B27" t="str">
            <v>OTU_1483</v>
          </cell>
          <cell r="C27">
            <v>0.150474763296158</v>
          </cell>
          <cell r="D27">
            <v>0.99999332467819002</v>
          </cell>
          <cell r="E27">
            <v>0.99999219982384102</v>
          </cell>
          <cell r="F27" t="str">
            <v>ns</v>
          </cell>
          <cell r="G27" t="str">
            <v>ns</v>
          </cell>
          <cell r="H27" t="str">
            <v>ns</v>
          </cell>
        </row>
        <row r="28">
          <cell r="B28" t="str">
            <v>OTU_1505</v>
          </cell>
          <cell r="C28">
            <v>1.85354172902367E-3</v>
          </cell>
          <cell r="D28">
            <v>0.99999710502518802</v>
          </cell>
          <cell r="E28">
            <v>0.99999992214710098</v>
          </cell>
          <cell r="F28" t="str">
            <v>s</v>
          </cell>
          <cell r="G28" t="str">
            <v>ns</v>
          </cell>
          <cell r="H28" t="str">
            <v>ns</v>
          </cell>
        </row>
        <row r="29">
          <cell r="B29" t="str">
            <v>OTU_1512</v>
          </cell>
          <cell r="C29">
            <v>0.89739905322588898</v>
          </cell>
          <cell r="D29">
            <v>0.99999382197112396</v>
          </cell>
          <cell r="E29">
            <v>0.99999266703842704</v>
          </cell>
          <cell r="F29" t="str">
            <v>ns</v>
          </cell>
          <cell r="G29" t="str">
            <v>ns</v>
          </cell>
          <cell r="H29" t="str">
            <v>ns</v>
          </cell>
        </row>
        <row r="30">
          <cell r="B30" t="str">
            <v>OTU_1516</v>
          </cell>
          <cell r="C30">
            <v>0.36786271762144401</v>
          </cell>
          <cell r="D30">
            <v>0.99999787705933396</v>
          </cell>
          <cell r="E30">
            <v>0.99999999707405995</v>
          </cell>
          <cell r="F30" t="str">
            <v>ns</v>
          </cell>
          <cell r="G30" t="str">
            <v>ns</v>
          </cell>
          <cell r="H30" t="str">
            <v>ns</v>
          </cell>
        </row>
        <row r="31">
          <cell r="B31" t="str">
            <v>OTU_1518</v>
          </cell>
          <cell r="C31">
            <v>4.7898511830309401E-11</v>
          </cell>
          <cell r="D31">
            <v>0.99999146109276305</v>
          </cell>
          <cell r="E31">
            <v>0.99999011582873398</v>
          </cell>
          <cell r="F31" t="str">
            <v>s</v>
          </cell>
          <cell r="G31" t="str">
            <v>ns</v>
          </cell>
          <cell r="H31" t="str">
            <v>ns</v>
          </cell>
        </row>
        <row r="32">
          <cell r="B32" t="str">
            <v>OTU_1519</v>
          </cell>
          <cell r="C32">
            <v>2.8579172132573698E-2</v>
          </cell>
          <cell r="D32">
            <v>0.99999371154576</v>
          </cell>
          <cell r="E32">
            <v>0.99999226765418403</v>
          </cell>
          <cell r="F32" t="str">
            <v>s</v>
          </cell>
          <cell r="G32" t="str">
            <v>ns</v>
          </cell>
          <cell r="H32" t="str">
            <v>ns</v>
          </cell>
        </row>
        <row r="33">
          <cell r="B33" t="str">
            <v>OTU_1523</v>
          </cell>
          <cell r="C33">
            <v>1.0835719509376399E-5</v>
          </cell>
          <cell r="D33">
            <v>0.99999769532901395</v>
          </cell>
          <cell r="E33">
            <v>0.99999994399491299</v>
          </cell>
          <cell r="F33" t="str">
            <v>s</v>
          </cell>
          <cell r="G33" t="str">
            <v>ns</v>
          </cell>
          <cell r="H33" t="str">
            <v>ns</v>
          </cell>
        </row>
        <row r="34">
          <cell r="B34" t="str">
            <v>OTU_1527</v>
          </cell>
          <cell r="C34">
            <v>4.8259239870488797E-18</v>
          </cell>
          <cell r="D34">
            <v>0.99999133832588805</v>
          </cell>
          <cell r="E34">
            <v>0.99999048830187898</v>
          </cell>
          <cell r="F34" t="str">
            <v>s</v>
          </cell>
          <cell r="G34" t="str">
            <v>ns</v>
          </cell>
          <cell r="H34" t="str">
            <v>ns</v>
          </cell>
        </row>
        <row r="35">
          <cell r="B35" t="str">
            <v>OTU_1529</v>
          </cell>
          <cell r="C35">
            <v>0.268225948860007</v>
          </cell>
          <cell r="D35">
            <v>0.99999786853744999</v>
          </cell>
          <cell r="E35">
            <v>0.99999997525220796</v>
          </cell>
          <cell r="F35" t="str">
            <v>ns</v>
          </cell>
          <cell r="G35" t="str">
            <v>ns</v>
          </cell>
          <cell r="H35" t="str">
            <v>ns</v>
          </cell>
        </row>
        <row r="36">
          <cell r="B36" t="str">
            <v>OTU_1530</v>
          </cell>
          <cell r="C36">
            <v>2.6586185515010799E-5</v>
          </cell>
          <cell r="D36">
            <v>0.99999800066869804</v>
          </cell>
          <cell r="E36">
            <v>0.99999996265879298</v>
          </cell>
          <cell r="F36" t="str">
            <v>s</v>
          </cell>
          <cell r="G36" t="str">
            <v>ns</v>
          </cell>
          <cell r="H36" t="str">
            <v>ns</v>
          </cell>
        </row>
        <row r="37">
          <cell r="B37" t="str">
            <v>OTU_1548</v>
          </cell>
          <cell r="C37">
            <v>7.9769200760499606E-2</v>
          </cell>
          <cell r="D37">
            <v>2.10773309198326E-6</v>
          </cell>
          <cell r="E37">
            <v>5.3603282180315899E-6</v>
          </cell>
          <cell r="F37" t="str">
            <v>ns</v>
          </cell>
          <cell r="G37" t="str">
            <v>s</v>
          </cell>
          <cell r="H37" t="str">
            <v>s</v>
          </cell>
        </row>
        <row r="38">
          <cell r="B38" t="str">
            <v>OTU_1558</v>
          </cell>
          <cell r="C38">
            <v>7.1860389341027703E-2</v>
          </cell>
          <cell r="D38">
            <v>0.99999351718126195</v>
          </cell>
          <cell r="E38">
            <v>0.99999369031619401</v>
          </cell>
          <cell r="F38" t="str">
            <v>ns</v>
          </cell>
          <cell r="G38" t="str">
            <v>ns</v>
          </cell>
          <cell r="H38" t="str">
            <v>ns</v>
          </cell>
        </row>
        <row r="39">
          <cell r="B39" t="str">
            <v>OTU_1570</v>
          </cell>
          <cell r="C39">
            <v>0.38930258542463297</v>
          </cell>
          <cell r="D39">
            <v>1.8753166441018599E-7</v>
          </cell>
          <cell r="E39">
            <v>1.8001083517488601E-13</v>
          </cell>
          <cell r="F39" t="str">
            <v>ns</v>
          </cell>
          <cell r="G39" t="str">
            <v>s</v>
          </cell>
          <cell r="H39" t="str">
            <v>s</v>
          </cell>
        </row>
        <row r="40">
          <cell r="B40" t="str">
            <v>OTU_1622</v>
          </cell>
          <cell r="C40">
            <v>4.3149519569582401E-3</v>
          </cell>
          <cell r="D40">
            <v>8.7064066311868299E-8</v>
          </cell>
          <cell r="E40">
            <v>2.2152633030302799E-11</v>
          </cell>
          <cell r="F40" t="str">
            <v>s</v>
          </cell>
          <cell r="G40" t="str">
            <v>s</v>
          </cell>
          <cell r="H40" t="str">
            <v>s</v>
          </cell>
        </row>
        <row r="41">
          <cell r="B41" t="str">
            <v>OTU_1626</v>
          </cell>
          <cell r="C41">
            <v>1.22915766475977E-9</v>
          </cell>
          <cell r="D41">
            <v>0.99999758189269805</v>
          </cell>
          <cell r="E41">
            <v>0.99999993296605205</v>
          </cell>
          <cell r="F41" t="str">
            <v>s</v>
          </cell>
          <cell r="G41" t="str">
            <v>ns</v>
          </cell>
          <cell r="H41" t="str">
            <v>ns</v>
          </cell>
        </row>
        <row r="42">
          <cell r="B42" t="str">
            <v>OTU_1632</v>
          </cell>
          <cell r="C42">
            <v>2.7951521421684699E-9</v>
          </cell>
          <cell r="D42">
            <v>0.999995904393569</v>
          </cell>
          <cell r="E42">
            <v>0.999999837784324</v>
          </cell>
          <cell r="F42" t="str">
            <v>s</v>
          </cell>
          <cell r="G42" t="str">
            <v>ns</v>
          </cell>
          <cell r="H42" t="str">
            <v>ns</v>
          </cell>
        </row>
        <row r="43">
          <cell r="B43" t="str">
            <v>OTU_1678</v>
          </cell>
          <cell r="C43">
            <v>1.22236608391284E-6</v>
          </cell>
          <cell r="D43">
            <v>0.79097400202354695</v>
          </cell>
          <cell r="E43">
            <v>0.43603190511840501</v>
          </cell>
          <cell r="F43" t="str">
            <v>s</v>
          </cell>
          <cell r="G43" t="str">
            <v>ns</v>
          </cell>
          <cell r="H43" t="str">
            <v>ns</v>
          </cell>
        </row>
        <row r="44">
          <cell r="B44" t="str">
            <v>OTU_1684</v>
          </cell>
          <cell r="C44" t="str">
            <v>NA</v>
          </cell>
          <cell r="D44" t="str">
            <v>NA</v>
          </cell>
          <cell r="E44" t="str">
            <v>NA</v>
          </cell>
          <cell r="F44" t="str">
            <v>NA</v>
          </cell>
          <cell r="G44" t="str">
            <v>NA</v>
          </cell>
          <cell r="H44" t="str">
            <v>NA</v>
          </cell>
        </row>
        <row r="45">
          <cell r="B45" t="str">
            <v>OTU_1702</v>
          </cell>
          <cell r="C45">
            <v>0.232307706404317</v>
          </cell>
          <cell r="D45">
            <v>0.999992378386796</v>
          </cell>
          <cell r="E45">
            <v>0.99999082899021796</v>
          </cell>
          <cell r="F45" t="str">
            <v>ns</v>
          </cell>
          <cell r="G45" t="str">
            <v>ns</v>
          </cell>
          <cell r="H45" t="str">
            <v>ns</v>
          </cell>
        </row>
        <row r="46">
          <cell r="B46" t="str">
            <v>OTU_1705</v>
          </cell>
          <cell r="C46">
            <v>0.98762338499317404</v>
          </cell>
          <cell r="D46">
            <v>0.99999809175037901</v>
          </cell>
          <cell r="E46">
            <v>0.99999998875620699</v>
          </cell>
          <cell r="F46" t="str">
            <v>ns</v>
          </cell>
          <cell r="G46" t="str">
            <v>ns</v>
          </cell>
          <cell r="H46" t="str">
            <v>ns</v>
          </cell>
        </row>
        <row r="47">
          <cell r="B47" t="str">
            <v>OTU_1707</v>
          </cell>
          <cell r="C47">
            <v>0.47397760959313101</v>
          </cell>
          <cell r="D47">
            <v>0.99999471475121604</v>
          </cell>
          <cell r="E47">
            <v>0.99999379516936404</v>
          </cell>
          <cell r="F47" t="str">
            <v>ns</v>
          </cell>
          <cell r="G47" t="str">
            <v>ns</v>
          </cell>
          <cell r="H47" t="str">
            <v>ns</v>
          </cell>
        </row>
        <row r="48">
          <cell r="B48" t="str">
            <v>OTU_1744</v>
          </cell>
          <cell r="C48">
            <v>2.5755867258338899E-6</v>
          </cell>
          <cell r="D48">
            <v>0.99999301847294297</v>
          </cell>
          <cell r="E48">
            <v>0.99999203218158605</v>
          </cell>
          <cell r="F48" t="str">
            <v>s</v>
          </cell>
          <cell r="G48" t="str">
            <v>ns</v>
          </cell>
          <cell r="H48" t="str">
            <v>ns</v>
          </cell>
        </row>
        <row r="49">
          <cell r="B49" t="str">
            <v>OTU_1747</v>
          </cell>
          <cell r="C49">
            <v>3.2408441216200602E-2</v>
          </cell>
          <cell r="D49">
            <v>7.7300632678263398E-5</v>
          </cell>
          <cell r="E49">
            <v>3.1508763689944998E-3</v>
          </cell>
          <cell r="F49" t="str">
            <v>s</v>
          </cell>
          <cell r="G49" t="str">
            <v>s</v>
          </cell>
          <cell r="H49" t="str">
            <v>s</v>
          </cell>
        </row>
        <row r="50">
          <cell r="B50" t="str">
            <v>OTU_1753</v>
          </cell>
          <cell r="C50">
            <v>0.25848850790127698</v>
          </cell>
          <cell r="D50">
            <v>0.999997935731472</v>
          </cell>
          <cell r="E50">
            <v>0.99999997896986104</v>
          </cell>
          <cell r="F50" t="str">
            <v>ns</v>
          </cell>
          <cell r="G50" t="str">
            <v>ns</v>
          </cell>
          <cell r="H50" t="str">
            <v>ns</v>
          </cell>
        </row>
        <row r="51">
          <cell r="B51" t="str">
            <v>OTU_1760</v>
          </cell>
          <cell r="C51">
            <v>2.12266177227659E-4</v>
          </cell>
          <cell r="D51">
            <v>0.99999768545089796</v>
          </cell>
          <cell r="E51">
            <v>0.999999957149041</v>
          </cell>
          <cell r="F51" t="str">
            <v>s</v>
          </cell>
          <cell r="G51" t="str">
            <v>ns</v>
          </cell>
          <cell r="H51" t="str">
            <v>ns</v>
          </cell>
        </row>
        <row r="52">
          <cell r="B52" t="str">
            <v>OTU_1782</v>
          </cell>
          <cell r="C52">
            <v>0.245269658701084</v>
          </cell>
          <cell r="D52">
            <v>0.99999299442027201</v>
          </cell>
          <cell r="E52">
            <v>0.99999310698191002</v>
          </cell>
          <cell r="F52" t="str">
            <v>ns</v>
          </cell>
          <cell r="G52" t="str">
            <v>ns</v>
          </cell>
          <cell r="H52" t="str">
            <v>ns</v>
          </cell>
        </row>
        <row r="53">
          <cell r="B53" t="str">
            <v>OTU_1797</v>
          </cell>
          <cell r="C53">
            <v>0.57962926865569497</v>
          </cell>
          <cell r="D53">
            <v>4.9742993577644001E-7</v>
          </cell>
          <cell r="E53">
            <v>1.0163491807867E-7</v>
          </cell>
          <cell r="F53" t="str">
            <v>ns</v>
          </cell>
          <cell r="G53" t="str">
            <v>s</v>
          </cell>
          <cell r="H53" t="str">
            <v>s</v>
          </cell>
        </row>
        <row r="54">
          <cell r="B54" t="str">
            <v>OTU_1807</v>
          </cell>
          <cell r="C54">
            <v>0.63262355663624703</v>
          </cell>
          <cell r="D54">
            <v>0.99999299060909896</v>
          </cell>
          <cell r="E54">
            <v>0.99999321716686296</v>
          </cell>
          <cell r="F54" t="str">
            <v>ns</v>
          </cell>
          <cell r="G54" t="str">
            <v>ns</v>
          </cell>
          <cell r="H54" t="str">
            <v>ns</v>
          </cell>
        </row>
        <row r="55">
          <cell r="B55" t="str">
            <v>OTU_1824</v>
          </cell>
          <cell r="C55">
            <v>1.5518486071448898E-5</v>
          </cell>
          <cell r="D55">
            <v>5.4722828283104097E-6</v>
          </cell>
          <cell r="E55">
            <v>1.5902034573768699E-6</v>
          </cell>
          <cell r="F55" t="str">
            <v>s</v>
          </cell>
          <cell r="G55" t="str">
            <v>s</v>
          </cell>
          <cell r="H55" t="str">
            <v>s</v>
          </cell>
        </row>
        <row r="56">
          <cell r="B56" t="str">
            <v>OTU_1841</v>
          </cell>
          <cell r="C56">
            <v>7.4326778933878803E-12</v>
          </cell>
          <cell r="D56">
            <v>0.99999792862881898</v>
          </cell>
          <cell r="E56">
            <v>0.999999905506333</v>
          </cell>
          <cell r="F56" t="str">
            <v>s</v>
          </cell>
          <cell r="G56" t="str">
            <v>ns</v>
          </cell>
          <cell r="H56" t="str">
            <v>ns</v>
          </cell>
        </row>
        <row r="57">
          <cell r="B57" t="str">
            <v>OTU_1856</v>
          </cell>
          <cell r="C57">
            <v>4.1131859194979596E-3</v>
          </cell>
          <cell r="D57">
            <v>6.4254744510668893E-5</v>
          </cell>
          <cell r="E57">
            <v>5.5978266973240902E-3</v>
          </cell>
          <cell r="F57" t="str">
            <v>s</v>
          </cell>
          <cell r="G57" t="str">
            <v>s</v>
          </cell>
          <cell r="H57" t="str">
            <v>s</v>
          </cell>
        </row>
        <row r="58">
          <cell r="B58" t="str">
            <v>OTU_1872</v>
          </cell>
          <cell r="C58">
            <v>4.1604608419323702E-2</v>
          </cell>
          <cell r="D58">
            <v>0.99999794136295805</v>
          </cell>
          <cell r="E58">
            <v>0.99999999156334896</v>
          </cell>
          <cell r="F58" t="str">
            <v>s</v>
          </cell>
          <cell r="G58" t="str">
            <v>ns</v>
          </cell>
          <cell r="H58" t="str">
            <v>ns</v>
          </cell>
        </row>
        <row r="59">
          <cell r="B59" t="str">
            <v>OTU_1875</v>
          </cell>
          <cell r="C59">
            <v>1.2515480445733499E-2</v>
          </cell>
          <cell r="D59">
            <v>7.6023463936707805E-7</v>
          </cell>
          <cell r="E59">
            <v>2.3651619586345598E-10</v>
          </cell>
          <cell r="F59" t="str">
            <v>s</v>
          </cell>
          <cell r="G59" t="str">
            <v>s</v>
          </cell>
          <cell r="H59" t="str">
            <v>s</v>
          </cell>
        </row>
        <row r="60">
          <cell r="B60" t="str">
            <v>OTU_1892</v>
          </cell>
          <cell r="C60">
            <v>0.81395052200767104</v>
          </cell>
          <cell r="D60">
            <v>4.9783447952670697E-6</v>
          </cell>
          <cell r="E60">
            <v>8.3095801296927097E-4</v>
          </cell>
          <cell r="F60" t="str">
            <v>ns</v>
          </cell>
          <cell r="G60" t="str">
            <v>s</v>
          </cell>
          <cell r="H60" t="str">
            <v>s</v>
          </cell>
        </row>
        <row r="61">
          <cell r="B61" t="str">
            <v>OTU_1932</v>
          </cell>
          <cell r="C61">
            <v>2.5111476192042599E-6</v>
          </cell>
          <cell r="D61">
            <v>0.999992912744462</v>
          </cell>
          <cell r="E61">
            <v>0.99999310762518701</v>
          </cell>
          <cell r="F61" t="str">
            <v>s</v>
          </cell>
          <cell r="G61" t="str">
            <v>ns</v>
          </cell>
          <cell r="H61" t="str">
            <v>ns</v>
          </cell>
        </row>
        <row r="62">
          <cell r="B62" t="str">
            <v>OTU_1938</v>
          </cell>
          <cell r="C62">
            <v>3.49206241478244E-8</v>
          </cell>
          <cell r="D62">
            <v>0.999992587050202</v>
          </cell>
          <cell r="E62">
            <v>0.99999283616967505</v>
          </cell>
          <cell r="F62" t="str">
            <v>s</v>
          </cell>
          <cell r="G62" t="str">
            <v>ns</v>
          </cell>
          <cell r="H62" t="str">
            <v>ns</v>
          </cell>
        </row>
        <row r="63">
          <cell r="B63" t="str">
            <v>OTU_1939</v>
          </cell>
          <cell r="C63">
            <v>3.0718004191728702E-4</v>
          </cell>
          <cell r="D63">
            <v>8.6713638723420096E-5</v>
          </cell>
          <cell r="E63">
            <v>1.3802392565287901E-3</v>
          </cell>
          <cell r="F63" t="str">
            <v>s</v>
          </cell>
          <cell r="G63" t="str">
            <v>s</v>
          </cell>
          <cell r="H63" t="str">
            <v>s</v>
          </cell>
        </row>
        <row r="64">
          <cell r="B64" t="str">
            <v>OTU_1945</v>
          </cell>
          <cell r="C64">
            <v>2.7920231841353299E-5</v>
          </cell>
          <cell r="D64">
            <v>0.99999616836205696</v>
          </cell>
          <cell r="E64">
            <v>0.99999995867898905</v>
          </cell>
          <cell r="F64" t="str">
            <v>s</v>
          </cell>
          <cell r="G64" t="str">
            <v>ns</v>
          </cell>
          <cell r="H64" t="str">
            <v>ns</v>
          </cell>
        </row>
        <row r="65">
          <cell r="B65" t="str">
            <v>OTU_1946</v>
          </cell>
          <cell r="C65">
            <v>5.8851344490490499E-3</v>
          </cell>
          <cell r="D65">
            <v>3.4624303489782899E-7</v>
          </cell>
          <cell r="E65">
            <v>2.9356104405453599E-10</v>
          </cell>
          <cell r="F65" t="str">
            <v>s</v>
          </cell>
          <cell r="G65" t="str">
            <v>s</v>
          </cell>
          <cell r="H65" t="str">
            <v>s</v>
          </cell>
        </row>
        <row r="66">
          <cell r="B66" t="str">
            <v>OTU_1947</v>
          </cell>
          <cell r="C66">
            <v>1.39424203926639E-2</v>
          </cell>
          <cell r="D66">
            <v>6.6866380623874203E-8</v>
          </cell>
          <cell r="E66">
            <v>1.0406279791960101E-11</v>
          </cell>
          <cell r="F66" t="str">
            <v>s</v>
          </cell>
          <cell r="G66" t="str">
            <v>s</v>
          </cell>
          <cell r="H66" t="str">
            <v>s</v>
          </cell>
        </row>
        <row r="67">
          <cell r="B67" t="str">
            <v>OTU_1949</v>
          </cell>
          <cell r="C67">
            <v>0.75857425569953096</v>
          </cell>
          <cell r="D67">
            <v>0.99999780554640405</v>
          </cell>
          <cell r="E67">
            <v>0.99999998420399805</v>
          </cell>
          <cell r="F67" t="str">
            <v>ns</v>
          </cell>
          <cell r="G67" t="str">
            <v>ns</v>
          </cell>
          <cell r="H67" t="str">
            <v>ns</v>
          </cell>
        </row>
        <row r="68">
          <cell r="B68" t="str">
            <v>OTU_1953</v>
          </cell>
          <cell r="C68">
            <v>7.7588660354667799E-2</v>
          </cell>
          <cell r="D68">
            <v>3.95461116602582E-8</v>
          </cell>
          <cell r="E68">
            <v>1.8587866753039399E-10</v>
          </cell>
          <cell r="F68" t="str">
            <v>ns</v>
          </cell>
          <cell r="G68" t="str">
            <v>s</v>
          </cell>
          <cell r="H68" t="str">
            <v>s</v>
          </cell>
        </row>
        <row r="69">
          <cell r="B69" t="str">
            <v>OTU_1965</v>
          </cell>
          <cell r="C69">
            <v>0.99999997399443197</v>
          </cell>
          <cell r="D69">
            <v>0.99999640287479197</v>
          </cell>
          <cell r="E69">
            <v>0.99999978428346203</v>
          </cell>
          <cell r="F69" t="str">
            <v>ns</v>
          </cell>
          <cell r="G69" t="str">
            <v>ns</v>
          </cell>
          <cell r="H69" t="str">
            <v>ns</v>
          </cell>
        </row>
        <row r="70">
          <cell r="B70" t="str">
            <v>OTU_1974</v>
          </cell>
          <cell r="C70">
            <v>2.2721170308484E-4</v>
          </cell>
          <cell r="D70">
            <v>4.7372625518970398E-6</v>
          </cell>
          <cell r="E70">
            <v>3.5539245210976302E-17</v>
          </cell>
          <cell r="F70" t="str">
            <v>s</v>
          </cell>
          <cell r="G70" t="str">
            <v>s</v>
          </cell>
          <cell r="H70" t="str">
            <v>s</v>
          </cell>
        </row>
        <row r="71">
          <cell r="B71" t="str">
            <v>OTU_1990</v>
          </cell>
          <cell r="C71">
            <v>4.84865082465943E-4</v>
          </cell>
          <cell r="D71">
            <v>0.99999795197365804</v>
          </cell>
          <cell r="E71">
            <v>0.99999997223467396</v>
          </cell>
          <cell r="F71" t="str">
            <v>s</v>
          </cell>
          <cell r="G71" t="str">
            <v>ns</v>
          </cell>
          <cell r="H71" t="str">
            <v>ns</v>
          </cell>
        </row>
        <row r="72">
          <cell r="B72" t="str">
            <v>OTU_1995</v>
          </cell>
          <cell r="C72">
            <v>0.901063327176858</v>
          </cell>
          <cell r="D72">
            <v>0.99999793107329804</v>
          </cell>
          <cell r="E72">
            <v>0.99999998648982802</v>
          </cell>
          <cell r="F72" t="str">
            <v>ns</v>
          </cell>
          <cell r="G72" t="str">
            <v>ns</v>
          </cell>
          <cell r="H72" t="str">
            <v>ns</v>
          </cell>
        </row>
        <row r="73">
          <cell r="B73" t="str">
            <v>OTU_2056</v>
          </cell>
          <cell r="C73">
            <v>9.3587958721267992E-3</v>
          </cell>
          <cell r="D73">
            <v>3.7090625639972098E-6</v>
          </cell>
          <cell r="E73">
            <v>4.1298027125000602E-14</v>
          </cell>
          <cell r="F73" t="str">
            <v>s</v>
          </cell>
          <cell r="G73" t="str">
            <v>s</v>
          </cell>
          <cell r="H73" t="str">
            <v>s</v>
          </cell>
        </row>
        <row r="74">
          <cell r="B74" t="str">
            <v>OTU_2059</v>
          </cell>
          <cell r="C74">
            <v>2.40733566311211E-5</v>
          </cell>
          <cell r="D74">
            <v>0.99999771227323098</v>
          </cell>
          <cell r="E74">
            <v>0.99999997508794802</v>
          </cell>
          <cell r="F74" t="str">
            <v>s</v>
          </cell>
          <cell r="G74" t="str">
            <v>ns</v>
          </cell>
          <cell r="H74" t="str">
            <v>ns</v>
          </cell>
        </row>
        <row r="75">
          <cell r="B75" t="str">
            <v>OTU_2072</v>
          </cell>
          <cell r="C75">
            <v>3.2358860285036799E-17</v>
          </cell>
          <cell r="D75">
            <v>0.99999471187293199</v>
          </cell>
          <cell r="E75">
            <v>0.99999972317583397</v>
          </cell>
          <cell r="F75" t="str">
            <v>s</v>
          </cell>
          <cell r="G75" t="str">
            <v>ns</v>
          </cell>
          <cell r="H75" t="str">
            <v>ns</v>
          </cell>
        </row>
        <row r="76">
          <cell r="B76" t="str">
            <v>OTU_2077</v>
          </cell>
          <cell r="C76">
            <v>7.5070508774092496E-18</v>
          </cell>
          <cell r="D76">
            <v>0.99999498327452196</v>
          </cell>
          <cell r="E76">
            <v>0.99999974967657002</v>
          </cell>
          <cell r="F76" t="str">
            <v>s</v>
          </cell>
          <cell r="G76" t="str">
            <v>ns</v>
          </cell>
          <cell r="H76" t="str">
            <v>ns</v>
          </cell>
        </row>
        <row r="77">
          <cell r="B77" t="str">
            <v>OTU_2088</v>
          </cell>
          <cell r="C77">
            <v>3.8235575958842496E-6</v>
          </cell>
          <cell r="D77">
            <v>0.99999339984174196</v>
          </cell>
          <cell r="E77">
            <v>0.99999352951207399</v>
          </cell>
          <cell r="F77" t="str">
            <v>s</v>
          </cell>
          <cell r="G77" t="str">
            <v>ns</v>
          </cell>
          <cell r="H77" t="str">
            <v>ns</v>
          </cell>
        </row>
        <row r="78">
          <cell r="B78" t="str">
            <v>OTU_2101</v>
          </cell>
          <cell r="C78">
            <v>0.32602405994539202</v>
          </cell>
          <cell r="D78">
            <v>4.6693283753785498E-5</v>
          </cell>
          <cell r="E78">
            <v>4.2132668657923598E-4</v>
          </cell>
          <cell r="F78" t="str">
            <v>ns</v>
          </cell>
          <cell r="G78" t="str">
            <v>s</v>
          </cell>
          <cell r="H78" t="str">
            <v>s</v>
          </cell>
        </row>
        <row r="79">
          <cell r="B79" t="str">
            <v>OTU_2105</v>
          </cell>
          <cell r="C79">
            <v>3.4401970783990002E-2</v>
          </cell>
          <cell r="D79">
            <v>1.20145879472079E-6</v>
          </cell>
          <cell r="E79">
            <v>6.3445630588194198E-13</v>
          </cell>
          <cell r="F79" t="str">
            <v>s</v>
          </cell>
          <cell r="G79" t="str">
            <v>s</v>
          </cell>
          <cell r="H79" t="str">
            <v>s</v>
          </cell>
        </row>
        <row r="80">
          <cell r="B80" t="str">
            <v>OTU_2107</v>
          </cell>
          <cell r="C80">
            <v>3.8130865621578101E-12</v>
          </cell>
          <cell r="D80">
            <v>0.99999758802875605</v>
          </cell>
          <cell r="E80">
            <v>0.99999988838707399</v>
          </cell>
          <cell r="F80" t="str">
            <v>s</v>
          </cell>
          <cell r="G80" t="str">
            <v>ns</v>
          </cell>
          <cell r="H80" t="str">
            <v>ns</v>
          </cell>
        </row>
        <row r="81">
          <cell r="B81" t="str">
            <v>OTU_2109</v>
          </cell>
          <cell r="C81">
            <v>1.4016736274013101E-2</v>
          </cell>
          <cell r="D81">
            <v>0.99999768771546005</v>
          </cell>
          <cell r="E81">
            <v>0.99999998607390606</v>
          </cell>
          <cell r="F81" t="str">
            <v>s</v>
          </cell>
          <cell r="G81" t="str">
            <v>ns</v>
          </cell>
          <cell r="H81" t="str">
            <v>ns</v>
          </cell>
        </row>
        <row r="82">
          <cell r="B82" t="str">
            <v>OTU_2112</v>
          </cell>
          <cell r="C82">
            <v>0.92956534138414004</v>
          </cell>
          <cell r="D82">
            <v>6.0866620972520498E-5</v>
          </cell>
          <cell r="E82">
            <v>9.3346741927133594E-6</v>
          </cell>
          <cell r="F82" t="str">
            <v>ns</v>
          </cell>
          <cell r="G82" t="str">
            <v>s</v>
          </cell>
          <cell r="H82" t="str">
            <v>s</v>
          </cell>
        </row>
        <row r="83">
          <cell r="B83" t="str">
            <v>OTU_2113</v>
          </cell>
          <cell r="C83">
            <v>6.2902924279521501E-20</v>
          </cell>
          <cell r="D83">
            <v>0.99999702576349903</v>
          </cell>
          <cell r="E83">
            <v>0.99999981568514296</v>
          </cell>
          <cell r="F83" t="str">
            <v>s</v>
          </cell>
          <cell r="G83" t="str">
            <v>ns</v>
          </cell>
          <cell r="H83" t="str">
            <v>ns</v>
          </cell>
        </row>
        <row r="84">
          <cell r="B84" t="str">
            <v>OTU_2118</v>
          </cell>
          <cell r="C84">
            <v>4.0692133241333302E-6</v>
          </cell>
          <cell r="D84">
            <v>0.99999786779548305</v>
          </cell>
          <cell r="E84">
            <v>0.99999996747897602</v>
          </cell>
          <cell r="F84" t="str">
            <v>s</v>
          </cell>
          <cell r="G84" t="str">
            <v>ns</v>
          </cell>
          <cell r="H84" t="str">
            <v>ns</v>
          </cell>
        </row>
        <row r="85">
          <cell r="B85" t="str">
            <v>OTU_2120</v>
          </cell>
          <cell r="C85">
            <v>6.1772944389305501E-2</v>
          </cell>
          <cell r="D85">
            <v>0.999992485291333</v>
          </cell>
          <cell r="E85">
            <v>0.99999273253854604</v>
          </cell>
          <cell r="F85" t="str">
            <v>ns</v>
          </cell>
          <cell r="G85" t="str">
            <v>ns</v>
          </cell>
          <cell r="H85" t="str">
            <v>ns</v>
          </cell>
        </row>
        <row r="86">
          <cell r="B86" t="str">
            <v>OTU_2121</v>
          </cell>
          <cell r="C86">
            <v>2.2829426663063799E-3</v>
          </cell>
          <cell r="D86">
            <v>5.33213462989274E-5</v>
          </cell>
          <cell r="E86">
            <v>1.47321919052345E-4</v>
          </cell>
          <cell r="F86" t="str">
            <v>s</v>
          </cell>
          <cell r="G86" t="str">
            <v>s</v>
          </cell>
          <cell r="H86" t="str">
            <v>s</v>
          </cell>
        </row>
        <row r="87">
          <cell r="B87" t="str">
            <v>OTU_2122</v>
          </cell>
          <cell r="C87">
            <v>5.3871384713620599E-22</v>
          </cell>
          <cell r="D87">
            <v>0.99999688567158396</v>
          </cell>
          <cell r="E87">
            <v>0.99999976348949404</v>
          </cell>
          <cell r="F87" t="str">
            <v>s</v>
          </cell>
          <cell r="G87" t="str">
            <v>ns</v>
          </cell>
          <cell r="H87" t="str">
            <v>ns</v>
          </cell>
        </row>
        <row r="88">
          <cell r="B88" t="str">
            <v>OTU_2127</v>
          </cell>
          <cell r="C88">
            <v>1.7866274597851701E-3</v>
          </cell>
          <cell r="D88">
            <v>1.13893597919179E-4</v>
          </cell>
          <cell r="E88">
            <v>1.1759459182012299E-2</v>
          </cell>
          <cell r="F88" t="str">
            <v>s</v>
          </cell>
          <cell r="G88" t="str">
            <v>s</v>
          </cell>
          <cell r="H88" t="str">
            <v>s</v>
          </cell>
        </row>
        <row r="89">
          <cell r="B89" t="str">
            <v>OTU_2129</v>
          </cell>
          <cell r="C89">
            <v>2.1205915060760401E-4</v>
          </cell>
          <cell r="D89">
            <v>0.71621870955452605</v>
          </cell>
          <cell r="E89">
            <v>1.25163254690669E-3</v>
          </cell>
          <cell r="F89" t="str">
            <v>s</v>
          </cell>
          <cell r="G89" t="str">
            <v>ns</v>
          </cell>
          <cell r="H89" t="str">
            <v>s</v>
          </cell>
        </row>
        <row r="90">
          <cell r="B90" t="str">
            <v>OTU_2131</v>
          </cell>
          <cell r="C90">
            <v>2.6885195094765002E-4</v>
          </cell>
          <cell r="D90">
            <v>2.54961095586633E-5</v>
          </cell>
          <cell r="E90">
            <v>3.0263517662987002E-8</v>
          </cell>
          <cell r="F90" t="str">
            <v>s</v>
          </cell>
          <cell r="G90" t="str">
            <v>s</v>
          </cell>
          <cell r="H90" t="str">
            <v>s</v>
          </cell>
        </row>
        <row r="91">
          <cell r="B91" t="str">
            <v>OTU_2138</v>
          </cell>
          <cell r="C91">
            <v>5.4310564063928403E-6</v>
          </cell>
          <cell r="D91">
            <v>3.15132671679331E-4</v>
          </cell>
          <cell r="E91">
            <v>0.371345266859961</v>
          </cell>
          <cell r="F91" t="str">
            <v>s</v>
          </cell>
          <cell r="G91" t="str">
            <v>s</v>
          </cell>
          <cell r="H91" t="str">
            <v>ns</v>
          </cell>
        </row>
        <row r="92">
          <cell r="B92" t="str">
            <v>OTU_2140</v>
          </cell>
          <cell r="C92">
            <v>1.20129672030606E-14</v>
          </cell>
          <cell r="D92">
            <v>0.99999054524414999</v>
          </cell>
          <cell r="E92">
            <v>0.99999049731807998</v>
          </cell>
          <cell r="F92" t="str">
            <v>s</v>
          </cell>
          <cell r="G92" t="str">
            <v>ns</v>
          </cell>
          <cell r="H92" t="str">
            <v>ns</v>
          </cell>
        </row>
        <row r="93">
          <cell r="B93" t="str">
            <v>OTU_2147</v>
          </cell>
          <cell r="C93">
            <v>3.1395200611414001E-2</v>
          </cell>
          <cell r="D93">
            <v>7.4689699675361095E-5</v>
          </cell>
          <cell r="E93">
            <v>0.186938168550522</v>
          </cell>
          <cell r="F93" t="str">
            <v>s</v>
          </cell>
          <cell r="G93" t="str">
            <v>s</v>
          </cell>
          <cell r="H93" t="str">
            <v>ns</v>
          </cell>
        </row>
        <row r="94">
          <cell r="B94" t="str">
            <v>OTU_2152</v>
          </cell>
          <cell r="C94">
            <v>6.4352443855782501E-5</v>
          </cell>
          <cell r="D94">
            <v>2.4632620240173101E-2</v>
          </cell>
          <cell r="E94">
            <v>9.9823401268209003E-2</v>
          </cell>
          <cell r="F94" t="str">
            <v>s</v>
          </cell>
          <cell r="G94" t="str">
            <v>s</v>
          </cell>
          <cell r="H94" t="str">
            <v>ns</v>
          </cell>
        </row>
        <row r="95">
          <cell r="B95" t="str">
            <v>OTU_2154</v>
          </cell>
          <cell r="C95">
            <v>7.5162548660758497E-4</v>
          </cell>
          <cell r="D95">
            <v>0.99999780090639701</v>
          </cell>
          <cell r="E95">
            <v>0.99999998691024194</v>
          </cell>
          <cell r="F95" t="str">
            <v>s</v>
          </cell>
          <cell r="G95" t="str">
            <v>ns</v>
          </cell>
          <cell r="H95" t="str">
            <v>ns</v>
          </cell>
        </row>
        <row r="96">
          <cell r="B96" t="str">
            <v>OTU_2160</v>
          </cell>
          <cell r="C96">
            <v>2.2836437524103099E-2</v>
          </cell>
          <cell r="D96">
            <v>7.2314935491348302E-6</v>
          </cell>
          <cell r="E96">
            <v>1.90034215037955E-4</v>
          </cell>
          <cell r="F96" t="str">
            <v>s</v>
          </cell>
          <cell r="G96" t="str">
            <v>s</v>
          </cell>
          <cell r="H96" t="str">
            <v>s</v>
          </cell>
        </row>
        <row r="97">
          <cell r="B97" t="str">
            <v>OTU_2161</v>
          </cell>
          <cell r="C97">
            <v>0.94303694501350899</v>
          </cell>
          <cell r="D97">
            <v>1.55226770408685E-15</v>
          </cell>
          <cell r="E97">
            <v>1.07271055841733E-93</v>
          </cell>
          <cell r="F97" t="str">
            <v>ns</v>
          </cell>
          <cell r="G97" t="str">
            <v>s</v>
          </cell>
          <cell r="H97" t="str">
            <v>s</v>
          </cell>
        </row>
        <row r="98">
          <cell r="B98" t="str">
            <v>OTU_2163</v>
          </cell>
          <cell r="C98">
            <v>2.6626856204393401E-5</v>
          </cell>
          <cell r="D98">
            <v>3.2597991053793601E-2</v>
          </cell>
          <cell r="E98">
            <v>1.4452624017704E-7</v>
          </cell>
          <cell r="F98" t="str">
            <v>s</v>
          </cell>
          <cell r="G98" t="str">
            <v>s</v>
          </cell>
          <cell r="H98" t="str">
            <v>s</v>
          </cell>
        </row>
        <row r="99">
          <cell r="B99" t="str">
            <v>OTU_2169</v>
          </cell>
          <cell r="C99">
            <v>0.72562992338308396</v>
          </cell>
          <cell r="D99">
            <v>9.0806621045147001E-2</v>
          </cell>
          <cell r="E99">
            <v>0.98723881446612904</v>
          </cell>
          <cell r="F99" t="str">
            <v>ns</v>
          </cell>
          <cell r="G99" t="str">
            <v>ns</v>
          </cell>
          <cell r="H99" t="str">
            <v>ns</v>
          </cell>
        </row>
        <row r="100">
          <cell r="B100" t="str">
            <v>OTU_2171</v>
          </cell>
          <cell r="C100">
            <v>4.8129141156822704E-6</v>
          </cell>
          <cell r="D100">
            <v>0.999992485769019</v>
          </cell>
          <cell r="E100">
            <v>0.99999265574879503</v>
          </cell>
          <cell r="F100" t="str">
            <v>s</v>
          </cell>
          <cell r="G100" t="str">
            <v>ns</v>
          </cell>
          <cell r="H100" t="str">
            <v>ns</v>
          </cell>
        </row>
        <row r="101">
          <cell r="B101" t="str">
            <v>OTU_2172</v>
          </cell>
          <cell r="C101">
            <v>0.36529321414057703</v>
          </cell>
          <cell r="D101">
            <v>0.99999801903919205</v>
          </cell>
          <cell r="E101">
            <v>0.99999999448337096</v>
          </cell>
          <cell r="F101" t="str">
            <v>ns</v>
          </cell>
          <cell r="G101" t="str">
            <v>ns</v>
          </cell>
          <cell r="H101" t="str">
            <v>ns</v>
          </cell>
        </row>
        <row r="102">
          <cell r="B102" t="str">
            <v>OTU_2179</v>
          </cell>
          <cell r="C102">
            <v>5.85415870740373E-5</v>
          </cell>
          <cell r="D102">
            <v>0.99999800938769101</v>
          </cell>
          <cell r="E102">
            <v>0.99999998469093698</v>
          </cell>
          <cell r="F102" t="str">
            <v>s</v>
          </cell>
          <cell r="G102" t="str">
            <v>ns</v>
          </cell>
          <cell r="H102" t="str">
            <v>ns</v>
          </cell>
        </row>
        <row r="103">
          <cell r="B103" t="str">
            <v>OTU_2180</v>
          </cell>
          <cell r="C103">
            <v>0.87191230842078904</v>
          </cell>
          <cell r="D103">
            <v>1.7584690563713702E-5</v>
          </cell>
          <cell r="E103">
            <v>9.8866537295834395E-9</v>
          </cell>
          <cell r="F103" t="str">
            <v>ns</v>
          </cell>
          <cell r="G103" t="str">
            <v>s</v>
          </cell>
          <cell r="H103" t="str">
            <v>s</v>
          </cell>
        </row>
        <row r="104">
          <cell r="B104" t="str">
            <v>OTU_2183</v>
          </cell>
          <cell r="C104">
            <v>1.6535598347823801E-13</v>
          </cell>
          <cell r="D104">
            <v>0.99999775178305095</v>
          </cell>
          <cell r="E104">
            <v>0.99999988343166102</v>
          </cell>
          <cell r="F104" t="str">
            <v>s</v>
          </cell>
          <cell r="G104" t="str">
            <v>ns</v>
          </cell>
          <cell r="H104" t="str">
            <v>ns</v>
          </cell>
        </row>
        <row r="105">
          <cell r="B105" t="str">
            <v>OTU_2192</v>
          </cell>
          <cell r="C105">
            <v>0.81997550642821804</v>
          </cell>
          <cell r="D105">
            <v>6.7228842002172297E-4</v>
          </cell>
          <cell r="E105">
            <v>0.64809230008174701</v>
          </cell>
          <cell r="F105" t="str">
            <v>ns</v>
          </cell>
          <cell r="G105" t="str">
            <v>s</v>
          </cell>
          <cell r="H105" t="str">
            <v>ns</v>
          </cell>
        </row>
        <row r="106">
          <cell r="B106" t="str">
            <v>OTU_2195</v>
          </cell>
          <cell r="C106">
            <v>0.13215576657907299</v>
          </cell>
          <cell r="D106">
            <v>2.0611681024672001E-6</v>
          </cell>
          <cell r="E106">
            <v>7.0912135285255896E-10</v>
          </cell>
          <cell r="F106" t="str">
            <v>ns</v>
          </cell>
          <cell r="G106" t="str">
            <v>s</v>
          </cell>
          <cell r="H106" t="str">
            <v>s</v>
          </cell>
        </row>
        <row r="107">
          <cell r="B107" t="str">
            <v>OTU_2201</v>
          </cell>
          <cell r="C107">
            <v>1.46427769347511E-3</v>
          </cell>
          <cell r="D107">
            <v>2.3477762334188399E-5</v>
          </cell>
          <cell r="E107">
            <v>2.9783867564776999E-16</v>
          </cell>
          <cell r="F107" t="str">
            <v>s</v>
          </cell>
          <cell r="G107" t="str">
            <v>s</v>
          </cell>
          <cell r="H107" t="str">
            <v>s</v>
          </cell>
        </row>
        <row r="108">
          <cell r="B108" t="str">
            <v>OTU_2202</v>
          </cell>
          <cell r="C108">
            <v>0.423916164604067</v>
          </cell>
          <cell r="D108">
            <v>1.9933411946052599E-6</v>
          </cell>
          <cell r="E108">
            <v>4.1560362292598103E-9</v>
          </cell>
          <cell r="F108" t="str">
            <v>ns</v>
          </cell>
          <cell r="G108" t="str">
            <v>s</v>
          </cell>
          <cell r="H108" t="str">
            <v>s</v>
          </cell>
        </row>
        <row r="109">
          <cell r="B109" t="str">
            <v>OTU_2203</v>
          </cell>
          <cell r="C109">
            <v>0.62128929023261203</v>
          </cell>
          <cell r="D109">
            <v>1.52087743831029E-6</v>
          </cell>
          <cell r="E109">
            <v>2.8770527256618098E-20</v>
          </cell>
          <cell r="F109" t="str">
            <v>ns</v>
          </cell>
          <cell r="G109" t="str">
            <v>s</v>
          </cell>
          <cell r="H109" t="str">
            <v>s</v>
          </cell>
        </row>
        <row r="110">
          <cell r="B110" t="str">
            <v>OTU_2213</v>
          </cell>
          <cell r="C110">
            <v>0.51346820643588997</v>
          </cell>
          <cell r="D110">
            <v>4.1151306591468703E-4</v>
          </cell>
          <cell r="E110">
            <v>0.108937196368336</v>
          </cell>
          <cell r="F110" t="str">
            <v>ns</v>
          </cell>
          <cell r="G110" t="str">
            <v>s</v>
          </cell>
          <cell r="H110" t="str">
            <v>ns</v>
          </cell>
        </row>
        <row r="111">
          <cell r="B111" t="str">
            <v>OTU_2220</v>
          </cell>
          <cell r="C111">
            <v>0.20298684302681499</v>
          </cell>
          <cell r="D111">
            <v>3.3466294321628399E-6</v>
          </cell>
          <cell r="E111">
            <v>1.6536932900237299E-11</v>
          </cell>
          <cell r="F111" t="str">
            <v>ns</v>
          </cell>
          <cell r="G111" t="str">
            <v>s</v>
          </cell>
          <cell r="H111" t="str">
            <v>s</v>
          </cell>
        </row>
        <row r="112">
          <cell r="B112" t="str">
            <v>OTU_2227</v>
          </cell>
          <cell r="C112">
            <v>0.16932456781713601</v>
          </cell>
          <cell r="D112">
            <v>1.8187450732497699E-7</v>
          </cell>
          <cell r="E112">
            <v>4.1678290410001599E-14</v>
          </cell>
          <cell r="F112" t="str">
            <v>ns</v>
          </cell>
          <cell r="G112" t="str">
            <v>s</v>
          </cell>
          <cell r="H112" t="str">
            <v>s</v>
          </cell>
        </row>
        <row r="113">
          <cell r="B113" t="str">
            <v>OTU_2239</v>
          </cell>
          <cell r="C113">
            <v>1.87232755889209E-3</v>
          </cell>
          <cell r="D113">
            <v>0.99999787531700302</v>
          </cell>
          <cell r="E113">
            <v>0.99999999270680195</v>
          </cell>
          <cell r="F113" t="str">
            <v>s</v>
          </cell>
          <cell r="G113" t="str">
            <v>ns</v>
          </cell>
          <cell r="H113" t="str">
            <v>ns</v>
          </cell>
        </row>
        <row r="114">
          <cell r="B114" t="str">
            <v>OTU_2240</v>
          </cell>
          <cell r="C114">
            <v>7.0118869454770402E-2</v>
          </cell>
          <cell r="D114">
            <v>0.99999253867839899</v>
          </cell>
          <cell r="E114">
            <v>0.99999274935220595</v>
          </cell>
          <cell r="F114" t="str">
            <v>ns</v>
          </cell>
          <cell r="G114" t="str">
            <v>ns</v>
          </cell>
          <cell r="H114" t="str">
            <v>ns</v>
          </cell>
        </row>
        <row r="115">
          <cell r="B115" t="str">
            <v>OTU_2242</v>
          </cell>
          <cell r="C115">
            <v>0.69630077537267399</v>
          </cell>
          <cell r="D115">
            <v>4.1206149556187001E-6</v>
          </cell>
          <cell r="E115">
            <v>4.3713412720990603E-5</v>
          </cell>
          <cell r="F115" t="str">
            <v>ns</v>
          </cell>
          <cell r="G115" t="str">
            <v>s</v>
          </cell>
          <cell r="H115" t="str">
            <v>s</v>
          </cell>
        </row>
        <row r="116">
          <cell r="B116" t="str">
            <v>OTU_2245</v>
          </cell>
          <cell r="C116">
            <v>0.101466827256606</v>
          </cell>
          <cell r="D116">
            <v>2.1223201122374599E-6</v>
          </cell>
          <cell r="E116">
            <v>6.9999229066331304E-6</v>
          </cell>
          <cell r="F116" t="str">
            <v>ns</v>
          </cell>
          <cell r="G116" t="str">
            <v>s</v>
          </cell>
          <cell r="H116" t="str">
            <v>s</v>
          </cell>
        </row>
        <row r="117">
          <cell r="B117" t="str">
            <v>OTU_2248</v>
          </cell>
          <cell r="C117">
            <v>8.4547581313908798E-2</v>
          </cell>
          <cell r="D117">
            <v>1.2011921918574701E-4</v>
          </cell>
          <cell r="E117">
            <v>5.6678260942621598E-8</v>
          </cell>
          <cell r="F117" t="str">
            <v>ns</v>
          </cell>
          <cell r="G117" t="str">
            <v>s</v>
          </cell>
          <cell r="H117" t="str">
            <v>s</v>
          </cell>
        </row>
        <row r="118">
          <cell r="B118" t="str">
            <v>OTU_2257</v>
          </cell>
          <cell r="C118">
            <v>5.3214339928904601E-14</v>
          </cell>
          <cell r="D118">
            <v>0.99999581591315501</v>
          </cell>
          <cell r="E118">
            <v>0.99999973102095596</v>
          </cell>
          <cell r="F118" t="str">
            <v>s</v>
          </cell>
          <cell r="G118" t="str">
            <v>ns</v>
          </cell>
          <cell r="H118" t="str">
            <v>ns</v>
          </cell>
        </row>
        <row r="119">
          <cell r="B119" t="str">
            <v>OTU_2270</v>
          </cell>
          <cell r="C119">
            <v>0.44959459221124798</v>
          </cell>
          <cell r="D119">
            <v>8.6887951813624195E-7</v>
          </cell>
          <cell r="E119">
            <v>4.0593356163136102E-3</v>
          </cell>
          <cell r="F119" t="str">
            <v>ns</v>
          </cell>
          <cell r="G119" t="str">
            <v>s</v>
          </cell>
          <cell r="H119" t="str">
            <v>s</v>
          </cell>
        </row>
        <row r="120">
          <cell r="B120" t="str">
            <v>OTU_2277</v>
          </cell>
          <cell r="C120">
            <v>0.67037187230914896</v>
          </cell>
          <cell r="D120">
            <v>1.2368486295217601E-7</v>
          </cell>
          <cell r="E120">
            <v>1.3698086618812801E-10</v>
          </cell>
          <cell r="F120" t="str">
            <v>ns</v>
          </cell>
          <cell r="G120" t="str">
            <v>s</v>
          </cell>
          <cell r="H120" t="str">
            <v>s</v>
          </cell>
        </row>
        <row r="121">
          <cell r="B121" t="str">
            <v>OTU_2285</v>
          </cell>
          <cell r="C121">
            <v>0.12850466602666499</v>
          </cell>
          <cell r="D121">
            <v>1.4667964785049699E-6</v>
          </cell>
          <cell r="E121">
            <v>7.7840000555203402E-6</v>
          </cell>
          <cell r="F121" t="str">
            <v>ns</v>
          </cell>
          <cell r="G121" t="str">
            <v>s</v>
          </cell>
          <cell r="H121" t="str">
            <v>s</v>
          </cell>
        </row>
        <row r="122">
          <cell r="B122" t="str">
            <v>OTU_2286</v>
          </cell>
          <cell r="C122">
            <v>8.0548211142214804E-4</v>
          </cell>
          <cell r="D122">
            <v>6.1735941903806902E-7</v>
          </cell>
          <cell r="E122">
            <v>4.8540886368073298E-8</v>
          </cell>
          <cell r="F122" t="str">
            <v>s</v>
          </cell>
          <cell r="G122" t="str">
            <v>s</v>
          </cell>
          <cell r="H122" t="str">
            <v>s</v>
          </cell>
        </row>
        <row r="123">
          <cell r="B123" t="str">
            <v>OTU_2301</v>
          </cell>
          <cell r="C123">
            <v>1.7317593146491201E-7</v>
          </cell>
          <cell r="D123">
            <v>0.99999798543372798</v>
          </cell>
          <cell r="E123">
            <v>0.99999995900147398</v>
          </cell>
          <cell r="F123" t="str">
            <v>s</v>
          </cell>
          <cell r="G123" t="str">
            <v>ns</v>
          </cell>
          <cell r="H123" t="str">
            <v>ns</v>
          </cell>
        </row>
        <row r="124">
          <cell r="B124" t="str">
            <v>OTU_2326</v>
          </cell>
          <cell r="C124">
            <v>9.7278141321048395E-2</v>
          </cell>
          <cell r="D124">
            <v>0.99999265738262499</v>
          </cell>
          <cell r="E124">
            <v>0.99999288087563398</v>
          </cell>
          <cell r="F124" t="str">
            <v>ns</v>
          </cell>
          <cell r="G124" t="str">
            <v>ns</v>
          </cell>
          <cell r="H124" t="str">
            <v>ns</v>
          </cell>
        </row>
        <row r="125">
          <cell r="B125" t="str">
            <v>OTU_2327</v>
          </cell>
          <cell r="C125">
            <v>0.753658015532501</v>
          </cell>
          <cell r="D125">
            <v>0.99999290032396304</v>
          </cell>
          <cell r="E125">
            <v>0.99999310236776495</v>
          </cell>
          <cell r="F125" t="str">
            <v>ns</v>
          </cell>
          <cell r="G125" t="str">
            <v>ns</v>
          </cell>
          <cell r="H125" t="str">
            <v>ns</v>
          </cell>
        </row>
        <row r="126">
          <cell r="B126" t="str">
            <v>OTU_2342</v>
          </cell>
          <cell r="C126">
            <v>3.10193804405164E-2</v>
          </cell>
          <cell r="D126">
            <v>1.5963501827361901E-5</v>
          </cell>
          <cell r="E126">
            <v>1.3757823173542699E-3</v>
          </cell>
          <cell r="F126" t="str">
            <v>s</v>
          </cell>
          <cell r="G126" t="str">
            <v>s</v>
          </cell>
          <cell r="H126" t="str">
            <v>s</v>
          </cell>
        </row>
        <row r="127">
          <cell r="B127" t="str">
            <v>OTU_2351</v>
          </cell>
          <cell r="C127">
            <v>5.1681344558263701E-3</v>
          </cell>
          <cell r="D127">
            <v>1.5055428172219699E-7</v>
          </cell>
          <cell r="E127">
            <v>1.34223643542512E-7</v>
          </cell>
          <cell r="F127" t="str">
            <v>s</v>
          </cell>
          <cell r="G127" t="str">
            <v>s</v>
          </cell>
          <cell r="H127" t="str">
            <v>s</v>
          </cell>
        </row>
        <row r="128">
          <cell r="B128" t="str">
            <v>OTU_2361</v>
          </cell>
          <cell r="C128">
            <v>0.36640701739494402</v>
          </cell>
          <cell r="D128">
            <v>1.44819841887102E-6</v>
          </cell>
          <cell r="E128">
            <v>3.0978174391105602E-8</v>
          </cell>
          <cell r="F128" t="str">
            <v>ns</v>
          </cell>
          <cell r="G128" t="str">
            <v>s</v>
          </cell>
          <cell r="H128" t="str">
            <v>s</v>
          </cell>
        </row>
        <row r="129">
          <cell r="B129" t="str">
            <v>OTU_2389</v>
          </cell>
          <cell r="C129">
            <v>7.3766120930676899E-4</v>
          </cell>
          <cell r="D129">
            <v>0.99999290895319204</v>
          </cell>
          <cell r="E129">
            <v>0.99999307885504896</v>
          </cell>
          <cell r="F129" t="str">
            <v>s</v>
          </cell>
          <cell r="G129" t="str">
            <v>ns</v>
          </cell>
          <cell r="H129" t="str">
            <v>ns</v>
          </cell>
        </row>
        <row r="130">
          <cell r="B130" t="str">
            <v>OTU_2449</v>
          </cell>
          <cell r="C130">
            <v>8.36001990256177E-7</v>
          </cell>
          <cell r="D130">
            <v>0.99999345609505397</v>
          </cell>
          <cell r="E130">
            <v>0.99999298041635398</v>
          </cell>
          <cell r="F130" t="str">
            <v>s</v>
          </cell>
          <cell r="G130" t="str">
            <v>ns</v>
          </cell>
          <cell r="H130" t="str">
            <v>ns</v>
          </cell>
        </row>
        <row r="131">
          <cell r="B131" t="str">
            <v>OTU_2508</v>
          </cell>
          <cell r="C131">
            <v>4.2345346063199197E-5</v>
          </cell>
          <cell r="D131">
            <v>0.99999778944333995</v>
          </cell>
          <cell r="E131">
            <v>0.99999998287611702</v>
          </cell>
          <cell r="F131" t="str">
            <v>s</v>
          </cell>
          <cell r="G131" t="str">
            <v>ns</v>
          </cell>
          <cell r="H131" t="str">
            <v>ns</v>
          </cell>
        </row>
        <row r="132">
          <cell r="B132" t="str">
            <v>OTU_2525</v>
          </cell>
          <cell r="C132">
            <v>4.6613239443414398E-8</v>
          </cell>
          <cell r="D132">
            <v>0.99999771043256203</v>
          </cell>
          <cell r="E132">
            <v>0.99999995028606903</v>
          </cell>
          <cell r="F132" t="str">
            <v>s</v>
          </cell>
          <cell r="G132" t="str">
            <v>ns</v>
          </cell>
          <cell r="H132" t="str">
            <v>ns</v>
          </cell>
        </row>
        <row r="133">
          <cell r="B133" t="str">
            <v>OTU_2571</v>
          </cell>
          <cell r="C133" t="str">
            <v>NA</v>
          </cell>
          <cell r="D133" t="str">
            <v>NA</v>
          </cell>
          <cell r="E133" t="str">
            <v>NA</v>
          </cell>
          <cell r="F133" t="str">
            <v>NA</v>
          </cell>
          <cell r="G133" t="str">
            <v>NA</v>
          </cell>
          <cell r="H133" t="str">
            <v>NA</v>
          </cell>
        </row>
        <row r="134">
          <cell r="B134" t="str">
            <v>OTU_2573</v>
          </cell>
          <cell r="C134">
            <v>1.8919684557563499E-3</v>
          </cell>
          <cell r="D134">
            <v>8.9708606848541303E-6</v>
          </cell>
          <cell r="E134">
            <v>5.8433589949360998E-4</v>
          </cell>
          <cell r="F134" t="str">
            <v>s</v>
          </cell>
          <cell r="G134" t="str">
            <v>s</v>
          </cell>
          <cell r="H134" t="str">
            <v>s</v>
          </cell>
        </row>
        <row r="135">
          <cell r="B135" t="str">
            <v>OTU_2577</v>
          </cell>
          <cell r="C135">
            <v>1.1621728518951299E-3</v>
          </cell>
          <cell r="D135">
            <v>5.9727476114665199E-6</v>
          </cell>
          <cell r="E135">
            <v>5.0519075063835697E-5</v>
          </cell>
          <cell r="F135" t="str">
            <v>s</v>
          </cell>
          <cell r="G135" t="str">
            <v>s</v>
          </cell>
          <cell r="H135" t="str">
            <v>s</v>
          </cell>
        </row>
        <row r="136">
          <cell r="B136" t="str">
            <v>OTU_2597</v>
          </cell>
          <cell r="C136">
            <v>5.4704804358878298E-2</v>
          </cell>
          <cell r="D136">
            <v>0.99999450815427904</v>
          </cell>
          <cell r="E136">
            <v>0.99999464573304397</v>
          </cell>
          <cell r="F136" t="str">
            <v>ns</v>
          </cell>
          <cell r="G136" t="str">
            <v>ns</v>
          </cell>
          <cell r="H136" t="str">
            <v>ns</v>
          </cell>
        </row>
        <row r="137">
          <cell r="B137" t="str">
            <v>OTU_2611</v>
          </cell>
          <cell r="C137">
            <v>8.5034087408370596E-2</v>
          </cell>
          <cell r="D137">
            <v>2.8807369697194402E-7</v>
          </cell>
          <cell r="E137">
            <v>7.6741926821539304E-11</v>
          </cell>
          <cell r="F137" t="str">
            <v>ns</v>
          </cell>
          <cell r="G137" t="str">
            <v>s</v>
          </cell>
          <cell r="H137" t="str">
            <v>s</v>
          </cell>
        </row>
        <row r="138">
          <cell r="B138" t="str">
            <v>OTU_2632</v>
          </cell>
          <cell r="C138">
            <v>3.5650508678088302E-9</v>
          </cell>
          <cell r="D138">
            <v>0.99999401557179102</v>
          </cell>
          <cell r="E138">
            <v>0.99999304911267695</v>
          </cell>
          <cell r="F138" t="str">
            <v>s</v>
          </cell>
          <cell r="G138" t="str">
            <v>ns</v>
          </cell>
          <cell r="H138" t="str">
            <v>ns</v>
          </cell>
        </row>
        <row r="139">
          <cell r="B139" t="str">
            <v>OTU_2658</v>
          </cell>
          <cell r="C139">
            <v>0.80296548987613703</v>
          </cell>
          <cell r="D139">
            <v>0.14774224272750799</v>
          </cell>
          <cell r="E139">
            <v>7.5220595339766999E-3</v>
          </cell>
          <cell r="F139" t="str">
            <v>ns</v>
          </cell>
          <cell r="G139" t="str">
            <v>ns</v>
          </cell>
          <cell r="H139" t="str">
            <v>s</v>
          </cell>
        </row>
        <row r="140">
          <cell r="B140" t="str">
            <v>OTU_2735</v>
          </cell>
          <cell r="C140">
            <v>8.7763967959663E-2</v>
          </cell>
          <cell r="D140">
            <v>0.99999745068345802</v>
          </cell>
          <cell r="E140">
            <v>0.99999996137037905</v>
          </cell>
          <cell r="F140" t="str">
            <v>ns</v>
          </cell>
          <cell r="G140" t="str">
            <v>ns</v>
          </cell>
          <cell r="H140" t="str">
            <v>ns</v>
          </cell>
        </row>
        <row r="141">
          <cell r="B141" t="str">
            <v>OTU_2809</v>
          </cell>
          <cell r="C141">
            <v>0.67235253978431997</v>
          </cell>
          <cell r="D141">
            <v>3.4519190778398603E-8</v>
          </cell>
          <cell r="E141">
            <v>1.4954791949139002E-14</v>
          </cell>
          <cell r="F141" t="str">
            <v>ns</v>
          </cell>
          <cell r="G141" t="str">
            <v>s</v>
          </cell>
          <cell r="H141" t="str">
            <v>s</v>
          </cell>
        </row>
        <row r="142">
          <cell r="B142" t="str">
            <v>OTU_2837</v>
          </cell>
          <cell r="C142">
            <v>4.7919878464983301E-2</v>
          </cell>
          <cell r="D142">
            <v>0.87494750007139099</v>
          </cell>
          <cell r="E142">
            <v>0.43806596649722401</v>
          </cell>
          <cell r="F142" t="str">
            <v>s</v>
          </cell>
          <cell r="G142" t="str">
            <v>ns</v>
          </cell>
          <cell r="H142" t="str">
            <v>ns</v>
          </cell>
        </row>
        <row r="143">
          <cell r="B143" t="str">
            <v>OTU_2850</v>
          </cell>
          <cell r="C143">
            <v>0.82573916893360599</v>
          </cell>
          <cell r="D143">
            <v>1.51672979157658E-2</v>
          </cell>
          <cell r="E143">
            <v>0.40181814952704797</v>
          </cell>
          <cell r="F143" t="str">
            <v>ns</v>
          </cell>
          <cell r="G143" t="str">
            <v>s</v>
          </cell>
          <cell r="H143" t="str">
            <v>ns</v>
          </cell>
        </row>
        <row r="144">
          <cell r="B144" t="str">
            <v>OTU_2856</v>
          </cell>
          <cell r="C144">
            <v>0.69117115164981402</v>
          </cell>
          <cell r="D144">
            <v>5.2868235342583704E-4</v>
          </cell>
          <cell r="E144">
            <v>3.5637764688059199E-6</v>
          </cell>
          <cell r="F144" t="str">
            <v>ns</v>
          </cell>
          <cell r="G144" t="str">
            <v>s</v>
          </cell>
          <cell r="H144" t="str">
            <v>s</v>
          </cell>
        </row>
        <row r="145">
          <cell r="B145" t="str">
            <v>OTU_2864</v>
          </cell>
          <cell r="C145">
            <v>6.6673426352424001E-2</v>
          </cell>
          <cell r="D145">
            <v>0.99999788460994399</v>
          </cell>
          <cell r="E145">
            <v>0.99999997473815505</v>
          </cell>
          <cell r="F145" t="str">
            <v>ns</v>
          </cell>
          <cell r="G145" t="str">
            <v>ns</v>
          </cell>
          <cell r="H145" t="str">
            <v>ns</v>
          </cell>
        </row>
        <row r="146">
          <cell r="B146" t="str">
            <v>OTU_2867</v>
          </cell>
          <cell r="C146">
            <v>0.69634733668584203</v>
          </cell>
          <cell r="D146">
            <v>0.107494625817631</v>
          </cell>
          <cell r="E146">
            <v>2.9628544639001001E-6</v>
          </cell>
          <cell r="F146" t="str">
            <v>ns</v>
          </cell>
          <cell r="G146" t="str">
            <v>ns</v>
          </cell>
          <cell r="H146" t="str">
            <v>s</v>
          </cell>
        </row>
        <row r="147">
          <cell r="B147" t="str">
            <v>OTU_2871</v>
          </cell>
          <cell r="C147">
            <v>0.161938606347546</v>
          </cell>
          <cell r="D147">
            <v>1.1765638936006399E-8</v>
          </cell>
          <cell r="E147">
            <v>9.7911732273494202E-16</v>
          </cell>
          <cell r="F147" t="str">
            <v>ns</v>
          </cell>
          <cell r="G147" t="str">
            <v>s</v>
          </cell>
          <cell r="H147" t="str">
            <v>s</v>
          </cell>
        </row>
        <row r="148">
          <cell r="B148" t="str">
            <v>OTU_2912</v>
          </cell>
          <cell r="C148">
            <v>0.15948803506148601</v>
          </cell>
          <cell r="D148">
            <v>5.9010723126221496E-6</v>
          </cell>
          <cell r="E148">
            <v>7.3227119171329497E-5</v>
          </cell>
          <cell r="F148" t="str">
            <v>ns</v>
          </cell>
          <cell r="G148" t="str">
            <v>s</v>
          </cell>
          <cell r="H148" t="str">
            <v>s</v>
          </cell>
        </row>
        <row r="149">
          <cell r="B149" t="str">
            <v>OTU_2929</v>
          </cell>
          <cell r="C149">
            <v>0.29114097911855302</v>
          </cell>
          <cell r="D149">
            <v>2.1025405297394401E-8</v>
          </cell>
          <cell r="E149">
            <v>2.51796203102144E-15</v>
          </cell>
          <cell r="F149" t="str">
            <v>ns</v>
          </cell>
          <cell r="G149" t="str">
            <v>s</v>
          </cell>
          <cell r="H149" t="str">
            <v>s</v>
          </cell>
        </row>
        <row r="150">
          <cell r="B150" t="str">
            <v>OTU_2933</v>
          </cell>
          <cell r="C150">
            <v>0.25007037569590601</v>
          </cell>
          <cell r="D150">
            <v>5.9733297992440101E-7</v>
          </cell>
          <cell r="E150">
            <v>7.4769784954653894E-8</v>
          </cell>
          <cell r="F150" t="str">
            <v>ns</v>
          </cell>
          <cell r="G150" t="str">
            <v>s</v>
          </cell>
          <cell r="H150" t="str">
            <v>s</v>
          </cell>
        </row>
        <row r="151">
          <cell r="B151" t="str">
            <v>OTU_2935</v>
          </cell>
          <cell r="C151">
            <v>4.9255698988432796E-3</v>
          </cell>
          <cell r="D151">
            <v>6.9194391785459701E-7</v>
          </cell>
          <cell r="E151">
            <v>1.0727140729916801E-9</v>
          </cell>
          <cell r="F151" t="str">
            <v>s</v>
          </cell>
          <cell r="G151" t="str">
            <v>s</v>
          </cell>
          <cell r="H151" t="str">
            <v>s</v>
          </cell>
        </row>
        <row r="152">
          <cell r="B152" t="str">
            <v>OTU_2940</v>
          </cell>
          <cell r="C152">
            <v>0.87936885160673695</v>
          </cell>
          <cell r="D152">
            <v>0.99999795711795003</v>
          </cell>
          <cell r="E152">
            <v>0.99999998897612796</v>
          </cell>
          <cell r="F152" t="str">
            <v>ns</v>
          </cell>
          <cell r="G152" t="str">
            <v>ns</v>
          </cell>
          <cell r="H152" t="str">
            <v>ns</v>
          </cell>
        </row>
        <row r="153">
          <cell r="B153" t="str">
            <v>OTU_2961</v>
          </cell>
          <cell r="C153">
            <v>0.73142751647009596</v>
          </cell>
          <cell r="D153">
            <v>0.99999780308452801</v>
          </cell>
          <cell r="E153">
            <v>0.99999998876845397</v>
          </cell>
          <cell r="F153" t="str">
            <v>ns</v>
          </cell>
          <cell r="G153" t="str">
            <v>ns</v>
          </cell>
          <cell r="H153" t="str">
            <v>ns</v>
          </cell>
        </row>
        <row r="154">
          <cell r="B154" t="str">
            <v>OTU_2962</v>
          </cell>
          <cell r="C154">
            <v>0.60937458592972904</v>
          </cell>
          <cell r="D154">
            <v>8.2931542913629597E-7</v>
          </cell>
          <cell r="E154">
            <v>1.8862027972389499E-7</v>
          </cell>
          <cell r="F154" t="str">
            <v>ns</v>
          </cell>
          <cell r="G154" t="str">
            <v>s</v>
          </cell>
          <cell r="H154" t="str">
            <v>s</v>
          </cell>
        </row>
        <row r="155">
          <cell r="B155" t="str">
            <v>OTU_2972</v>
          </cell>
          <cell r="C155">
            <v>1.6343364015180999E-3</v>
          </cell>
          <cell r="D155">
            <v>3.77245812425329E-6</v>
          </cell>
          <cell r="E155">
            <v>4.5209306674508199E-9</v>
          </cell>
          <cell r="F155" t="str">
            <v>s</v>
          </cell>
          <cell r="G155" t="str">
            <v>s</v>
          </cell>
          <cell r="H155" t="str">
            <v>s</v>
          </cell>
        </row>
        <row r="156">
          <cell r="B156" t="str">
            <v>OTU_2982</v>
          </cell>
          <cell r="C156">
            <v>1.13659607545505E-2</v>
          </cell>
          <cell r="D156">
            <v>1.6654326441361499E-3</v>
          </cell>
          <cell r="E156">
            <v>0.61149103096077395</v>
          </cell>
          <cell r="F156" t="str">
            <v>s</v>
          </cell>
          <cell r="G156" t="str">
            <v>s</v>
          </cell>
          <cell r="H156" t="str">
            <v>ns</v>
          </cell>
        </row>
        <row r="157">
          <cell r="B157" t="str">
            <v>OTU_2994</v>
          </cell>
          <cell r="C157" t="str">
            <v>NA</v>
          </cell>
          <cell r="D157" t="str">
            <v>NA</v>
          </cell>
          <cell r="E157" t="str">
            <v>NA</v>
          </cell>
          <cell r="F157" t="str">
            <v>NA</v>
          </cell>
          <cell r="G157" t="str">
            <v>NA</v>
          </cell>
          <cell r="H157" t="str">
            <v>NA</v>
          </cell>
        </row>
        <row r="158">
          <cell r="B158" t="str">
            <v>OTU_3007</v>
          </cell>
          <cell r="C158">
            <v>1.10823605311694E-2</v>
          </cell>
          <cell r="D158">
            <v>0.99999777972677395</v>
          </cell>
          <cell r="E158">
            <v>0.99999999397042905</v>
          </cell>
          <cell r="F158" t="str">
            <v>s</v>
          </cell>
          <cell r="G158" t="str">
            <v>ns</v>
          </cell>
          <cell r="H158" t="str">
            <v>ns</v>
          </cell>
        </row>
        <row r="159">
          <cell r="B159" t="str">
            <v>OTU_3009</v>
          </cell>
          <cell r="C159">
            <v>0.68103168658650504</v>
          </cell>
          <cell r="D159">
            <v>0.999997518931519</v>
          </cell>
          <cell r="E159">
            <v>0.99999998044652505</v>
          </cell>
          <cell r="F159" t="str">
            <v>ns</v>
          </cell>
          <cell r="G159" t="str">
            <v>ns</v>
          </cell>
          <cell r="H159" t="str">
            <v>ns</v>
          </cell>
        </row>
        <row r="160">
          <cell r="B160" t="str">
            <v>OTU_3010</v>
          </cell>
          <cell r="C160">
            <v>1.92243517660657E-4</v>
          </cell>
          <cell r="D160">
            <v>0.99998993777587097</v>
          </cell>
          <cell r="E160">
            <v>0.99999011843897101</v>
          </cell>
          <cell r="F160" t="str">
            <v>s</v>
          </cell>
          <cell r="G160" t="str">
            <v>ns</v>
          </cell>
          <cell r="H160" t="str">
            <v>ns</v>
          </cell>
        </row>
        <row r="161">
          <cell r="B161" t="str">
            <v>OTU_3015</v>
          </cell>
          <cell r="C161">
            <v>3.2635752516669102E-6</v>
          </cell>
          <cell r="D161">
            <v>7.8674754780508794E-6</v>
          </cell>
          <cell r="E161">
            <v>4.9602996976850902E-10</v>
          </cell>
          <cell r="F161" t="str">
            <v>s</v>
          </cell>
          <cell r="G161" t="str">
            <v>s</v>
          </cell>
          <cell r="H161" t="str">
            <v>s</v>
          </cell>
        </row>
        <row r="162">
          <cell r="B162" t="str">
            <v>OTU_3045</v>
          </cell>
          <cell r="C162">
            <v>4.5724833168641401E-4</v>
          </cell>
          <cell r="D162">
            <v>0.99999789374419401</v>
          </cell>
          <cell r="E162">
            <v>0.99999998578726601</v>
          </cell>
          <cell r="F162" t="str">
            <v>s</v>
          </cell>
          <cell r="G162" t="str">
            <v>ns</v>
          </cell>
          <cell r="H162" t="str">
            <v>ns</v>
          </cell>
        </row>
        <row r="163">
          <cell r="B163" t="str">
            <v>OTU_3076</v>
          </cell>
          <cell r="C163">
            <v>0.922476722613634</v>
          </cell>
          <cell r="D163">
            <v>0.99999358151658702</v>
          </cell>
          <cell r="E163">
            <v>0.99999374133233399</v>
          </cell>
          <cell r="F163" t="str">
            <v>ns</v>
          </cell>
          <cell r="G163" t="str">
            <v>ns</v>
          </cell>
          <cell r="H163" t="str">
            <v>ns</v>
          </cell>
        </row>
        <row r="164">
          <cell r="B164" t="str">
            <v>OTU_3123</v>
          </cell>
          <cell r="C164">
            <v>2.4137778608584699E-2</v>
          </cell>
          <cell r="D164">
            <v>0.99999812043876501</v>
          </cell>
          <cell r="E164">
            <v>0.99999998961605097</v>
          </cell>
          <cell r="F164" t="str">
            <v>s</v>
          </cell>
          <cell r="G164" t="str">
            <v>ns</v>
          </cell>
          <cell r="H164" t="str">
            <v>ns</v>
          </cell>
        </row>
        <row r="165">
          <cell r="B165" t="str">
            <v>OTU_3124</v>
          </cell>
          <cell r="C165">
            <v>0.33896413383873603</v>
          </cell>
          <cell r="D165">
            <v>1.61654396252357E-6</v>
          </cell>
          <cell r="E165">
            <v>5.1778664387687396E-6</v>
          </cell>
          <cell r="F165" t="str">
            <v>ns</v>
          </cell>
          <cell r="G165" t="str">
            <v>s</v>
          </cell>
          <cell r="H165" t="str">
            <v>s</v>
          </cell>
        </row>
        <row r="166">
          <cell r="B166" t="str">
            <v>OTU_3128</v>
          </cell>
          <cell r="C166">
            <v>8.6128987083694104E-8</v>
          </cell>
          <cell r="D166">
            <v>0.999997827028826</v>
          </cell>
          <cell r="E166">
            <v>0.999999935941566</v>
          </cell>
          <cell r="F166" t="str">
            <v>s</v>
          </cell>
          <cell r="G166" t="str">
            <v>ns</v>
          </cell>
          <cell r="H166" t="str">
            <v>ns</v>
          </cell>
        </row>
        <row r="167">
          <cell r="B167" t="str">
            <v>OTU_3131</v>
          </cell>
          <cell r="C167">
            <v>9.9579050481086395E-8</v>
          </cell>
          <cell r="D167">
            <v>0.99999778434103803</v>
          </cell>
          <cell r="E167">
            <v>0.99999995602431002</v>
          </cell>
          <cell r="F167" t="str">
            <v>s</v>
          </cell>
          <cell r="G167" t="str">
            <v>ns</v>
          </cell>
          <cell r="H167" t="str">
            <v>ns</v>
          </cell>
        </row>
        <row r="168">
          <cell r="B168" t="str">
            <v>OTU_3132</v>
          </cell>
          <cell r="C168">
            <v>6.6750611249340605E-2</v>
          </cell>
          <cell r="D168">
            <v>0.99999796737104996</v>
          </cell>
          <cell r="E168">
            <v>0.99999999723785105</v>
          </cell>
          <cell r="F168" t="str">
            <v>ns</v>
          </cell>
          <cell r="G168" t="str">
            <v>ns</v>
          </cell>
          <cell r="H168" t="str">
            <v>ns</v>
          </cell>
        </row>
        <row r="169">
          <cell r="B169" t="str">
            <v>OTU_3140</v>
          </cell>
          <cell r="C169">
            <v>4.9994393680338296E-3</v>
          </cell>
          <cell r="D169">
            <v>0.99999783707249901</v>
          </cell>
          <cell r="E169">
            <v>0.99999998305694704</v>
          </cell>
          <cell r="F169" t="str">
            <v>s</v>
          </cell>
          <cell r="G169" t="str">
            <v>ns</v>
          </cell>
          <cell r="H169" t="str">
            <v>ns</v>
          </cell>
        </row>
        <row r="170">
          <cell r="B170" t="str">
            <v>OTU_3148</v>
          </cell>
          <cell r="C170">
            <v>2.3651978240768801E-2</v>
          </cell>
          <cell r="D170">
            <v>0.99999809965483699</v>
          </cell>
          <cell r="E170">
            <v>0.99999999790916705</v>
          </cell>
          <cell r="F170" t="str">
            <v>s</v>
          </cell>
          <cell r="G170" t="str">
            <v>ns</v>
          </cell>
          <cell r="H170" t="str">
            <v>ns</v>
          </cell>
        </row>
        <row r="171">
          <cell r="B171" t="str">
            <v>OTU_3155</v>
          </cell>
          <cell r="C171">
            <v>5.4153368415491498E-11</v>
          </cell>
          <cell r="D171">
            <v>0.99999806585150397</v>
          </cell>
          <cell r="E171">
            <v>0.99999993413396104</v>
          </cell>
          <cell r="F171" t="str">
            <v>s</v>
          </cell>
          <cell r="G171" t="str">
            <v>ns</v>
          </cell>
          <cell r="H171" t="str">
            <v>ns</v>
          </cell>
        </row>
        <row r="172">
          <cell r="B172" t="str">
            <v>OTU_3158</v>
          </cell>
          <cell r="C172">
            <v>4.0694434777260202E-2</v>
          </cell>
          <cell r="D172">
            <v>0.99999763781182405</v>
          </cell>
          <cell r="E172">
            <v>0.99999999931053696</v>
          </cell>
          <cell r="F172" t="str">
            <v>s</v>
          </cell>
          <cell r="G172" t="str">
            <v>ns</v>
          </cell>
          <cell r="H172" t="str">
            <v>ns</v>
          </cell>
        </row>
        <row r="173">
          <cell r="B173" t="str">
            <v>OTU_3161</v>
          </cell>
          <cell r="C173">
            <v>0.93801245883172701</v>
          </cell>
          <cell r="D173">
            <v>1.8347470905632099E-6</v>
          </cell>
          <cell r="E173">
            <v>4.9196123365052098E-7</v>
          </cell>
          <cell r="F173" t="str">
            <v>ns</v>
          </cell>
          <cell r="G173" t="str">
            <v>s</v>
          </cell>
          <cell r="H173" t="str">
            <v>s</v>
          </cell>
        </row>
        <row r="174">
          <cell r="B174" t="str">
            <v>OTU_3168</v>
          </cell>
          <cell r="C174">
            <v>2.3129888874679898E-13</v>
          </cell>
          <cell r="D174">
            <v>0.99999787661948603</v>
          </cell>
          <cell r="E174">
            <v>0.99999994667542502</v>
          </cell>
          <cell r="F174" t="str">
            <v>s</v>
          </cell>
          <cell r="G174" t="str">
            <v>ns</v>
          </cell>
          <cell r="H174" t="str">
            <v>ns</v>
          </cell>
        </row>
        <row r="175">
          <cell r="B175" t="str">
            <v>OTU_3193</v>
          </cell>
          <cell r="C175">
            <v>0.312574057107179</v>
          </cell>
          <cell r="D175">
            <v>5.5611970486737096E-10</v>
          </cell>
          <cell r="E175">
            <v>2.53598520430444E-8</v>
          </cell>
          <cell r="F175" t="str">
            <v>ns</v>
          </cell>
          <cell r="G175" t="str">
            <v>s</v>
          </cell>
          <cell r="H175" t="str">
            <v>s</v>
          </cell>
        </row>
        <row r="176">
          <cell r="B176" t="str">
            <v>OTU_3208</v>
          </cell>
          <cell r="C176">
            <v>3.6249661713336297E-14</v>
          </cell>
          <cell r="D176">
            <v>0.99999230983950804</v>
          </cell>
          <cell r="E176">
            <v>0.99999205498227905</v>
          </cell>
          <cell r="F176" t="str">
            <v>s</v>
          </cell>
          <cell r="G176" t="str">
            <v>ns</v>
          </cell>
          <cell r="H176" t="str">
            <v>ns</v>
          </cell>
        </row>
        <row r="177">
          <cell r="B177" t="str">
            <v>OTU_3244</v>
          </cell>
          <cell r="C177">
            <v>2.01911778273176E-3</v>
          </cell>
          <cell r="D177">
            <v>5.5372044119111202E-3</v>
          </cell>
          <cell r="E177">
            <v>3.7518865670091802E-4</v>
          </cell>
          <cell r="F177" t="str">
            <v>s</v>
          </cell>
          <cell r="G177" t="str">
            <v>s</v>
          </cell>
          <cell r="H177" t="str">
            <v>s</v>
          </cell>
        </row>
        <row r="178">
          <cell r="B178" t="str">
            <v>OTU_3247</v>
          </cell>
          <cell r="C178">
            <v>2.8939495705678901E-3</v>
          </cell>
          <cell r="D178">
            <v>0.99999474293601798</v>
          </cell>
          <cell r="E178">
            <v>0.99999392745594196</v>
          </cell>
          <cell r="F178" t="str">
            <v>s</v>
          </cell>
          <cell r="G178" t="str">
            <v>ns</v>
          </cell>
          <cell r="H178" t="str">
            <v>ns</v>
          </cell>
        </row>
        <row r="179">
          <cell r="B179" t="str">
            <v>OTU_3275</v>
          </cell>
          <cell r="C179">
            <v>7.36740566772407E-5</v>
          </cell>
          <cell r="D179">
            <v>0.99999389101202696</v>
          </cell>
          <cell r="E179">
            <v>0.99999288847603596</v>
          </cell>
          <cell r="F179" t="str">
            <v>s</v>
          </cell>
          <cell r="G179" t="str">
            <v>ns</v>
          </cell>
          <cell r="H179" t="str">
            <v>ns</v>
          </cell>
        </row>
        <row r="180">
          <cell r="B180" t="str">
            <v>OTU_3276</v>
          </cell>
          <cell r="C180">
            <v>3.3946630337546899E-2</v>
          </cell>
          <cell r="D180">
            <v>0.99999307146791905</v>
          </cell>
          <cell r="E180">
            <v>0.99999321955289799</v>
          </cell>
          <cell r="F180" t="str">
            <v>s</v>
          </cell>
          <cell r="G180" t="str">
            <v>ns</v>
          </cell>
          <cell r="H180" t="str">
            <v>ns</v>
          </cell>
        </row>
        <row r="181">
          <cell r="B181" t="str">
            <v>OTU_3281</v>
          </cell>
          <cell r="C181">
            <v>0.18967471763753899</v>
          </cell>
          <cell r="D181">
            <v>0.99999807623653802</v>
          </cell>
          <cell r="E181">
            <v>0.99999999977695597</v>
          </cell>
          <cell r="F181" t="str">
            <v>ns</v>
          </cell>
          <cell r="G181" t="str">
            <v>ns</v>
          </cell>
          <cell r="H181" t="str">
            <v>ns</v>
          </cell>
        </row>
        <row r="182">
          <cell r="B182" t="str">
            <v>OTU_3283</v>
          </cell>
          <cell r="C182">
            <v>0.14464180097750701</v>
          </cell>
          <cell r="D182">
            <v>0.99999798457620304</v>
          </cell>
          <cell r="E182">
            <v>0.99999997705502197</v>
          </cell>
          <cell r="F182" t="str">
            <v>ns</v>
          </cell>
          <cell r="G182" t="str">
            <v>ns</v>
          </cell>
          <cell r="H182" t="str">
            <v>ns</v>
          </cell>
        </row>
        <row r="183">
          <cell r="B183" t="str">
            <v>OTU_3300</v>
          </cell>
          <cell r="C183">
            <v>0.78281995133238103</v>
          </cell>
          <cell r="D183">
            <v>1.03550293149597E-4</v>
          </cell>
          <cell r="E183">
            <v>4.8853076263030595E-4</v>
          </cell>
          <cell r="F183" t="str">
            <v>ns</v>
          </cell>
          <cell r="G183" t="str">
            <v>s</v>
          </cell>
          <cell r="H183" t="str">
            <v>s</v>
          </cell>
        </row>
        <row r="184">
          <cell r="B184" t="str">
            <v>OTU_3388</v>
          </cell>
          <cell r="C184">
            <v>3.6141988814661297E-2</v>
          </cell>
          <cell r="D184">
            <v>0.99999765888440995</v>
          </cell>
          <cell r="E184">
            <v>0.99999998737745599</v>
          </cell>
          <cell r="F184" t="str">
            <v>s</v>
          </cell>
          <cell r="G184" t="str">
            <v>ns</v>
          </cell>
          <cell r="H184" t="str">
            <v>ns</v>
          </cell>
        </row>
        <row r="185">
          <cell r="B185" t="str">
            <v>OTU_3393</v>
          </cell>
          <cell r="C185">
            <v>0.54840307665371701</v>
          </cell>
          <cell r="D185">
            <v>0.99999337055219994</v>
          </cell>
          <cell r="E185">
            <v>0.99999353695973603</v>
          </cell>
          <cell r="F185" t="str">
            <v>ns</v>
          </cell>
          <cell r="G185" t="str">
            <v>ns</v>
          </cell>
          <cell r="H185" t="str">
            <v>ns</v>
          </cell>
        </row>
        <row r="186">
          <cell r="B186" t="str">
            <v>OTU_3409</v>
          </cell>
          <cell r="C186">
            <v>3.6710974356895801E-11</v>
          </cell>
          <cell r="D186">
            <v>0.99999751719694696</v>
          </cell>
          <cell r="E186">
            <v>0.999999885864014</v>
          </cell>
          <cell r="F186" t="str">
            <v>s</v>
          </cell>
          <cell r="G186" t="str">
            <v>ns</v>
          </cell>
          <cell r="H186" t="str">
            <v>ns</v>
          </cell>
        </row>
        <row r="187">
          <cell r="B187" t="str">
            <v>OTU_3417</v>
          </cell>
          <cell r="C187">
            <v>1.5502606093127199E-4</v>
          </cell>
          <cell r="D187">
            <v>9.1413926403128106E-5</v>
          </cell>
          <cell r="E187">
            <v>1.86670026109628E-6</v>
          </cell>
          <cell r="F187" t="str">
            <v>s</v>
          </cell>
          <cell r="G187" t="str">
            <v>s</v>
          </cell>
          <cell r="H187" t="str">
            <v>s</v>
          </cell>
        </row>
        <row r="188">
          <cell r="B188" t="str">
            <v>OTU_3418</v>
          </cell>
          <cell r="C188">
            <v>5.4319528186879303E-2</v>
          </cell>
          <cell r="D188">
            <v>0.99999743889593695</v>
          </cell>
          <cell r="E188">
            <v>0.999999996943018</v>
          </cell>
          <cell r="F188" t="str">
            <v>ns</v>
          </cell>
          <cell r="G188" t="str">
            <v>ns</v>
          </cell>
          <cell r="H188" t="str">
            <v>ns</v>
          </cell>
        </row>
        <row r="189">
          <cell r="B189" t="str">
            <v>OTU_3425</v>
          </cell>
          <cell r="C189">
            <v>1.3154244394801199E-2</v>
          </cell>
          <cell r="D189">
            <v>3.3470540942051599E-5</v>
          </cell>
          <cell r="E189">
            <v>1.0525101230191999E-5</v>
          </cell>
          <cell r="F189" t="str">
            <v>s</v>
          </cell>
          <cell r="G189" t="str">
            <v>s</v>
          </cell>
          <cell r="H189" t="str">
            <v>s</v>
          </cell>
        </row>
        <row r="190">
          <cell r="B190" t="str">
            <v>OTU_3427</v>
          </cell>
          <cell r="C190">
            <v>6.1031531667556302E-2</v>
          </cell>
          <cell r="D190">
            <v>0.99999763509870598</v>
          </cell>
          <cell r="E190">
            <v>0.99999997269475704</v>
          </cell>
          <cell r="F190" t="str">
            <v>ns</v>
          </cell>
          <cell r="G190" t="str">
            <v>ns</v>
          </cell>
          <cell r="H190" t="str">
            <v>ns</v>
          </cell>
        </row>
        <row r="191">
          <cell r="B191" t="str">
            <v>OTU_3443</v>
          </cell>
          <cell r="C191">
            <v>2.2253599206453601E-4</v>
          </cell>
          <cell r="D191">
            <v>0.99999794133380204</v>
          </cell>
          <cell r="E191">
            <v>0.99999996451683004</v>
          </cell>
          <cell r="F191" t="str">
            <v>s</v>
          </cell>
          <cell r="G191" t="str">
            <v>ns</v>
          </cell>
          <cell r="H191" t="str">
            <v>ns</v>
          </cell>
        </row>
        <row r="192">
          <cell r="B192" t="str">
            <v>OTU_3449</v>
          </cell>
          <cell r="C192">
            <v>3.4396066838763E-4</v>
          </cell>
          <cell r="D192">
            <v>0.99999780789863102</v>
          </cell>
          <cell r="E192">
            <v>0.99999998382802302</v>
          </cell>
          <cell r="F192" t="str">
            <v>s</v>
          </cell>
          <cell r="G192" t="str">
            <v>ns</v>
          </cell>
          <cell r="H192" t="str">
            <v>ns</v>
          </cell>
        </row>
        <row r="193">
          <cell r="B193" t="str">
            <v>OTU_3459</v>
          </cell>
          <cell r="C193">
            <v>2.0357151023344499E-6</v>
          </cell>
          <cell r="D193">
            <v>0.99999315444449599</v>
          </cell>
          <cell r="E193">
            <v>0.99999332499045801</v>
          </cell>
          <cell r="F193" t="str">
            <v>s</v>
          </cell>
          <cell r="G193" t="str">
            <v>ns</v>
          </cell>
          <cell r="H193" t="str">
            <v>ns</v>
          </cell>
        </row>
        <row r="194">
          <cell r="B194" t="str">
            <v>OTU_3470</v>
          </cell>
          <cell r="C194">
            <v>1.2248032790533E-3</v>
          </cell>
          <cell r="D194">
            <v>0.99999803504901996</v>
          </cell>
          <cell r="E194">
            <v>0.99999998472615403</v>
          </cell>
          <cell r="F194" t="str">
            <v>s</v>
          </cell>
          <cell r="G194" t="str">
            <v>ns</v>
          </cell>
          <cell r="H194" t="str">
            <v>ns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zinbmm_AR"/>
    </sheetNames>
    <sheetDataSet>
      <sheetData sheetId="0" refreshError="1">
        <row r="1">
          <cell r="B1" t="str">
            <v>OTU</v>
          </cell>
          <cell r="C1" t="str">
            <v>p_time</v>
          </cell>
          <cell r="D1" t="str">
            <v>p_group</v>
          </cell>
          <cell r="E1" t="str">
            <v>p_group_time</v>
          </cell>
          <cell r="F1" t="str">
            <v>p_time</v>
          </cell>
          <cell r="G1" t="str">
            <v>p_group</v>
          </cell>
          <cell r="H1" t="str">
            <v>p_group_time</v>
          </cell>
        </row>
        <row r="2">
          <cell r="B2" t="str">
            <v>OTU_11</v>
          </cell>
          <cell r="C2">
            <v>0.53175766844800798</v>
          </cell>
          <cell r="D2">
            <v>0.986853991435929</v>
          </cell>
          <cell r="E2">
            <v>0.571805534522977</v>
          </cell>
          <cell r="F2" t="str">
            <v>ns</v>
          </cell>
          <cell r="G2" t="str">
            <v>ns</v>
          </cell>
          <cell r="H2" t="str">
            <v>ns</v>
          </cell>
        </row>
        <row r="3">
          <cell r="B3" t="str">
            <v>OTU_44</v>
          </cell>
          <cell r="C3">
            <v>0.78627024295611303</v>
          </cell>
          <cell r="D3">
            <v>3.8281684639682298E-4</v>
          </cell>
          <cell r="E3">
            <v>1.22752286065797E-3</v>
          </cell>
          <cell r="F3" t="str">
            <v>ns</v>
          </cell>
          <cell r="G3" t="str">
            <v>s</v>
          </cell>
          <cell r="H3" t="str">
            <v>s</v>
          </cell>
        </row>
        <row r="4">
          <cell r="B4" t="str">
            <v>OTU_100</v>
          </cell>
          <cell r="C4">
            <v>0.792755254032112</v>
          </cell>
          <cell r="D4">
            <v>2.0656400223082299E-5</v>
          </cell>
          <cell r="E4">
            <v>8.1810624287716893E-6</v>
          </cell>
          <cell r="F4" t="str">
            <v>ns</v>
          </cell>
          <cell r="G4" t="str">
            <v>s</v>
          </cell>
          <cell r="H4" t="str">
            <v>s</v>
          </cell>
        </row>
        <row r="5">
          <cell r="B5" t="str">
            <v>OTU_208</v>
          </cell>
          <cell r="C5">
            <v>0.60929069052491203</v>
          </cell>
          <cell r="D5">
            <v>1.69189578327325E-3</v>
          </cell>
          <cell r="E5">
            <v>7.4392430400308696E-7</v>
          </cell>
          <cell r="F5" t="str">
            <v>ns</v>
          </cell>
          <cell r="G5" t="str">
            <v>s</v>
          </cell>
          <cell r="H5" t="str">
            <v>s</v>
          </cell>
        </row>
        <row r="6">
          <cell r="B6" t="str">
            <v>OTU_239</v>
          </cell>
          <cell r="C6" t="str">
            <v>NA</v>
          </cell>
          <cell r="D6" t="str">
            <v>NA</v>
          </cell>
          <cell r="E6" t="str">
            <v>NA</v>
          </cell>
          <cell r="F6" t="str">
            <v>NA</v>
          </cell>
          <cell r="G6" t="str">
            <v>NA</v>
          </cell>
          <cell r="H6" t="str">
            <v>NA</v>
          </cell>
        </row>
        <row r="7">
          <cell r="B7" t="str">
            <v>OTU_245</v>
          </cell>
          <cell r="C7" t="str">
            <v>NA</v>
          </cell>
          <cell r="D7" t="str">
            <v>NA</v>
          </cell>
          <cell r="E7" t="str">
            <v>NA</v>
          </cell>
          <cell r="F7" t="str">
            <v>NA</v>
          </cell>
          <cell r="G7" t="str">
            <v>NA</v>
          </cell>
          <cell r="H7" t="str">
            <v>NA</v>
          </cell>
        </row>
        <row r="8">
          <cell r="B8" t="str">
            <v>OTU_268</v>
          </cell>
          <cell r="C8" t="str">
            <v>NA</v>
          </cell>
          <cell r="D8" t="str">
            <v>NA</v>
          </cell>
          <cell r="E8" t="str">
            <v>NA</v>
          </cell>
          <cell r="F8" t="str">
            <v>NA</v>
          </cell>
          <cell r="G8" t="str">
            <v>NA</v>
          </cell>
          <cell r="H8" t="str">
            <v>NA</v>
          </cell>
        </row>
        <row r="9">
          <cell r="B9" t="str">
            <v>OTU_451</v>
          </cell>
          <cell r="C9" t="str">
            <v>NA</v>
          </cell>
          <cell r="D9" t="str">
            <v>NA</v>
          </cell>
          <cell r="E9" t="str">
            <v>NA</v>
          </cell>
          <cell r="F9" t="str">
            <v>NA</v>
          </cell>
          <cell r="G9" t="str">
            <v>NA</v>
          </cell>
          <cell r="H9" t="str">
            <v>NA</v>
          </cell>
        </row>
        <row r="10">
          <cell r="B10" t="str">
            <v>OTU_483</v>
          </cell>
          <cell r="C10">
            <v>0.72054854396759305</v>
          </cell>
          <cell r="D10">
            <v>0.53278305857501795</v>
          </cell>
          <cell r="E10">
            <v>2.5645429100855999E-5</v>
          </cell>
          <cell r="F10" t="str">
            <v>ns</v>
          </cell>
          <cell r="G10" t="str">
            <v>ns</v>
          </cell>
          <cell r="H10" t="str">
            <v>s</v>
          </cell>
        </row>
        <row r="11">
          <cell r="B11" t="str">
            <v>OTU_880</v>
          </cell>
          <cell r="C11" t="str">
            <v>NA</v>
          </cell>
          <cell r="D11" t="str">
            <v>NA</v>
          </cell>
          <cell r="E11" t="str">
            <v>NA</v>
          </cell>
          <cell r="F11" t="str">
            <v>NA</v>
          </cell>
          <cell r="G11" t="str">
            <v>NA</v>
          </cell>
          <cell r="H11" t="str">
            <v>NA</v>
          </cell>
        </row>
        <row r="12">
          <cell r="B12" t="str">
            <v>OTU_924</v>
          </cell>
          <cell r="C12" t="str">
            <v>NA</v>
          </cell>
          <cell r="D12" t="str">
            <v>NA</v>
          </cell>
          <cell r="E12" t="str">
            <v>NA</v>
          </cell>
          <cell r="F12" t="str">
            <v>NA</v>
          </cell>
          <cell r="G12" t="str">
            <v>NA</v>
          </cell>
          <cell r="H12" t="str">
            <v>NA</v>
          </cell>
        </row>
        <row r="13">
          <cell r="B13" t="str">
            <v>OTU_966</v>
          </cell>
          <cell r="C13">
            <v>0.67467454580718</v>
          </cell>
          <cell r="D13">
            <v>6.2479880240462395E-11</v>
          </cell>
          <cell r="E13">
            <v>1.7059685370171701E-12</v>
          </cell>
          <cell r="F13" t="str">
            <v>ns</v>
          </cell>
          <cell r="G13" t="str">
            <v>s</v>
          </cell>
          <cell r="H13" t="str">
            <v>s</v>
          </cell>
        </row>
        <row r="14">
          <cell r="B14" t="str">
            <v>OTU_1040</v>
          </cell>
          <cell r="C14">
            <v>0.66864759040944299</v>
          </cell>
          <cell r="D14">
            <v>1.2528206818336699E-4</v>
          </cell>
          <cell r="E14">
            <v>0.54673480433896604</v>
          </cell>
          <cell r="F14" t="str">
            <v>ns</v>
          </cell>
          <cell r="G14" t="str">
            <v>s</v>
          </cell>
          <cell r="H14" t="str">
            <v>ns</v>
          </cell>
        </row>
        <row r="15">
          <cell r="B15" t="str">
            <v>OTU_1089</v>
          </cell>
          <cell r="C15">
            <v>5.3343952256942002E-2</v>
          </cell>
          <cell r="D15">
            <v>1.9792048524240899E-5</v>
          </cell>
          <cell r="E15">
            <v>3.4192167604981202E-6</v>
          </cell>
          <cell r="F15" t="str">
            <v>ns</v>
          </cell>
          <cell r="G15" t="str">
            <v>s</v>
          </cell>
          <cell r="H15" t="str">
            <v>s</v>
          </cell>
        </row>
        <row r="16">
          <cell r="B16" t="str">
            <v>OTU_1153</v>
          </cell>
          <cell r="C16">
            <v>0.65083177197142195</v>
          </cell>
          <cell r="D16">
            <v>0.93958154302461006</v>
          </cell>
          <cell r="E16">
            <v>7.8514433337189604E-2</v>
          </cell>
          <cell r="F16" t="str">
            <v>ns</v>
          </cell>
          <cell r="G16" t="str">
            <v>ns</v>
          </cell>
          <cell r="H16" t="str">
            <v>ns</v>
          </cell>
        </row>
        <row r="17">
          <cell r="B17" t="str">
            <v>OTU_1176</v>
          </cell>
          <cell r="C17">
            <v>0.18371791577250399</v>
          </cell>
          <cell r="D17">
            <v>6.8879623410714999E-4</v>
          </cell>
          <cell r="E17">
            <v>1.51279919993655E-3</v>
          </cell>
          <cell r="F17" t="str">
            <v>ns</v>
          </cell>
          <cell r="G17" t="str">
            <v>s</v>
          </cell>
          <cell r="H17" t="str">
            <v>s</v>
          </cell>
        </row>
        <row r="18">
          <cell r="B18" t="str">
            <v>OTU_1206</v>
          </cell>
          <cell r="C18" t="str">
            <v>NA</v>
          </cell>
          <cell r="D18" t="str">
            <v>NA</v>
          </cell>
          <cell r="E18" t="str">
            <v>NA</v>
          </cell>
          <cell r="F18" t="str">
            <v>NA</v>
          </cell>
          <cell r="G18" t="str">
            <v>NA</v>
          </cell>
          <cell r="H18" t="str">
            <v>NA</v>
          </cell>
        </row>
        <row r="19">
          <cell r="B19" t="str">
            <v>OTU_1309</v>
          </cell>
          <cell r="C19">
            <v>1.5959618053204401E-2</v>
          </cell>
          <cell r="D19">
            <v>0.99999737850381198</v>
          </cell>
          <cell r="E19">
            <v>0.99999999851864696</v>
          </cell>
          <cell r="F19" t="str">
            <v>s</v>
          </cell>
          <cell r="G19" t="str">
            <v>ns</v>
          </cell>
          <cell r="H19" t="str">
            <v>ns</v>
          </cell>
        </row>
        <row r="20">
          <cell r="B20" t="str">
            <v>OTU_1390</v>
          </cell>
          <cell r="C20">
            <v>0.77667452645046198</v>
          </cell>
          <cell r="D20">
            <v>0.13808793230383001</v>
          </cell>
          <cell r="E20">
            <v>5.2622072919673998E-4</v>
          </cell>
          <cell r="F20" t="str">
            <v>ns</v>
          </cell>
          <cell r="G20" t="str">
            <v>ns</v>
          </cell>
          <cell r="H20" t="str">
            <v>s</v>
          </cell>
        </row>
        <row r="21">
          <cell r="B21" t="str">
            <v>OTU_1393</v>
          </cell>
          <cell r="C21">
            <v>1.70063135939581E-3</v>
          </cell>
          <cell r="D21">
            <v>3.82235034285327E-3</v>
          </cell>
          <cell r="E21">
            <v>0.53254624421250096</v>
          </cell>
          <cell r="F21" t="str">
            <v>s</v>
          </cell>
          <cell r="G21" t="str">
            <v>s</v>
          </cell>
          <cell r="H21" t="str">
            <v>ns</v>
          </cell>
        </row>
        <row r="22">
          <cell r="B22" t="str">
            <v>OTU_1398</v>
          </cell>
          <cell r="C22">
            <v>0.63203721698883097</v>
          </cell>
          <cell r="D22">
            <v>0.549728629657109</v>
          </cell>
          <cell r="E22">
            <v>0.203122561360327</v>
          </cell>
          <cell r="F22" t="str">
            <v>ns</v>
          </cell>
          <cell r="G22" t="str">
            <v>ns</v>
          </cell>
          <cell r="H22" t="str">
            <v>ns</v>
          </cell>
        </row>
        <row r="23">
          <cell r="B23" t="str">
            <v>OTU_1399</v>
          </cell>
          <cell r="C23">
            <v>0.44448761258804997</v>
          </cell>
          <cell r="D23">
            <v>2.34563732965248E-3</v>
          </cell>
          <cell r="E23">
            <v>0.11060158151706399</v>
          </cell>
          <cell r="F23" t="str">
            <v>ns</v>
          </cell>
          <cell r="G23" t="str">
            <v>s</v>
          </cell>
          <cell r="H23" t="str">
            <v>ns</v>
          </cell>
        </row>
        <row r="24">
          <cell r="B24" t="str">
            <v>OTU_1427</v>
          </cell>
          <cell r="C24" t="str">
            <v>NA</v>
          </cell>
          <cell r="D24" t="str">
            <v>NA</v>
          </cell>
          <cell r="E24" t="str">
            <v>NA</v>
          </cell>
          <cell r="F24" t="str">
            <v>NA</v>
          </cell>
          <cell r="G24" t="str">
            <v>NA</v>
          </cell>
          <cell r="H24" t="str">
            <v>NA</v>
          </cell>
        </row>
        <row r="25">
          <cell r="B25" t="str">
            <v>OTU_1452</v>
          </cell>
          <cell r="C25">
            <v>0.91891028592619295</v>
          </cell>
          <cell r="D25">
            <v>2.4775780517551302E-6</v>
          </cell>
          <cell r="E25">
            <v>1.15398104339499E-12</v>
          </cell>
          <cell r="F25" t="str">
            <v>ns</v>
          </cell>
          <cell r="G25" t="str">
            <v>s</v>
          </cell>
          <cell r="H25" t="str">
            <v>s</v>
          </cell>
        </row>
        <row r="26">
          <cell r="B26" t="str">
            <v>OTU_1475</v>
          </cell>
          <cell r="C26" t="str">
            <v>NA</v>
          </cell>
          <cell r="D26" t="str">
            <v>NA</v>
          </cell>
          <cell r="E26" t="str">
            <v>NA</v>
          </cell>
          <cell r="F26" t="str">
            <v>NA</v>
          </cell>
          <cell r="G26" t="str">
            <v>NA</v>
          </cell>
          <cell r="H26" t="str">
            <v>NA</v>
          </cell>
        </row>
        <row r="27">
          <cell r="B27" t="str">
            <v>OTU_1483</v>
          </cell>
          <cell r="C27" t="str">
            <v>NA</v>
          </cell>
          <cell r="D27" t="str">
            <v>NA</v>
          </cell>
          <cell r="E27" t="str">
            <v>NA</v>
          </cell>
          <cell r="F27" t="str">
            <v>NA</v>
          </cell>
          <cell r="G27" t="str">
            <v>NA</v>
          </cell>
          <cell r="H27" t="str">
            <v>NA</v>
          </cell>
        </row>
        <row r="28">
          <cell r="B28" t="str">
            <v>OTU_1505</v>
          </cell>
          <cell r="C28">
            <v>1.61249702720767E-3</v>
          </cell>
          <cell r="D28">
            <v>0.99999672562993702</v>
          </cell>
          <cell r="E28">
            <v>0.999999918329876</v>
          </cell>
          <cell r="F28" t="str">
            <v>s</v>
          </cell>
          <cell r="G28" t="str">
            <v>ns</v>
          </cell>
          <cell r="H28" t="str">
            <v>ns</v>
          </cell>
        </row>
        <row r="29">
          <cell r="B29" t="str">
            <v>OTU_1512</v>
          </cell>
          <cell r="C29">
            <v>0.77847266378192803</v>
          </cell>
          <cell r="D29">
            <v>0.27865591158667102</v>
          </cell>
          <cell r="E29">
            <v>0.26725799517287602</v>
          </cell>
          <cell r="F29" t="str">
            <v>ns</v>
          </cell>
          <cell r="G29" t="str">
            <v>ns</v>
          </cell>
          <cell r="H29" t="str">
            <v>ns</v>
          </cell>
        </row>
        <row r="30">
          <cell r="B30" t="str">
            <v>OTU_1516</v>
          </cell>
          <cell r="C30">
            <v>0.29838493017692802</v>
          </cell>
          <cell r="D30">
            <v>0.99999755026547499</v>
          </cell>
          <cell r="E30">
            <v>0.999999996770639</v>
          </cell>
          <cell r="F30" t="str">
            <v>ns</v>
          </cell>
          <cell r="G30" t="str">
            <v>ns</v>
          </cell>
          <cell r="H30" t="str">
            <v>ns</v>
          </cell>
        </row>
        <row r="31">
          <cell r="B31" t="str">
            <v>OTU_1518</v>
          </cell>
          <cell r="C31">
            <v>3.2587125505412203E-11</v>
          </cell>
          <cell r="D31">
            <v>0.69021354289115799</v>
          </cell>
          <cell r="E31">
            <v>0.68650154590257195</v>
          </cell>
          <cell r="F31" t="str">
            <v>s</v>
          </cell>
          <cell r="G31" t="str">
            <v>ns</v>
          </cell>
          <cell r="H31" t="str">
            <v>ns</v>
          </cell>
        </row>
        <row r="32">
          <cell r="B32" t="str">
            <v>OTU_1519</v>
          </cell>
          <cell r="C32" t="str">
            <v>NA</v>
          </cell>
          <cell r="D32" t="str">
            <v>NA</v>
          </cell>
          <cell r="E32" t="str">
            <v>NA</v>
          </cell>
          <cell r="F32" t="str">
            <v>NA</v>
          </cell>
          <cell r="G32" t="str">
            <v>NA</v>
          </cell>
          <cell r="H32" t="str">
            <v>NA</v>
          </cell>
        </row>
        <row r="33">
          <cell r="B33" t="str">
            <v>OTU_1523</v>
          </cell>
          <cell r="C33">
            <v>9.2286825899102204E-6</v>
          </cell>
          <cell r="D33">
            <v>0.999997671489397</v>
          </cell>
          <cell r="E33">
            <v>0.99999994354182198</v>
          </cell>
          <cell r="F33" t="str">
            <v>s</v>
          </cell>
          <cell r="G33" t="str">
            <v>ns</v>
          </cell>
          <cell r="H33" t="str">
            <v>ns</v>
          </cell>
        </row>
        <row r="34">
          <cell r="B34" t="str">
            <v>OTU_1527</v>
          </cell>
          <cell r="C34">
            <v>4.0223663346221803E-18</v>
          </cell>
          <cell r="D34">
            <v>2.6409704942851801E-5</v>
          </cell>
          <cell r="E34">
            <v>1.73561661219592E-15</v>
          </cell>
          <cell r="F34" t="str">
            <v>s</v>
          </cell>
          <cell r="G34" t="str">
            <v>s</v>
          </cell>
          <cell r="H34" t="str">
            <v>s</v>
          </cell>
        </row>
        <row r="35">
          <cell r="B35" t="str">
            <v>OTU_1529</v>
          </cell>
          <cell r="C35">
            <v>0.21227999258421901</v>
          </cell>
          <cell r="D35">
            <v>0.99999771167499996</v>
          </cell>
          <cell r="E35">
            <v>0.99999997297957599</v>
          </cell>
          <cell r="F35" t="str">
            <v>ns</v>
          </cell>
          <cell r="G35" t="str">
            <v>ns</v>
          </cell>
          <cell r="H35" t="str">
            <v>ns</v>
          </cell>
        </row>
        <row r="36">
          <cell r="B36" t="str">
            <v>OTU_1530</v>
          </cell>
          <cell r="C36">
            <v>5.3639884452704298E-6</v>
          </cell>
          <cell r="D36">
            <v>0.999997876080297</v>
          </cell>
          <cell r="E36">
            <v>0.99999995807880104</v>
          </cell>
          <cell r="F36" t="str">
            <v>s</v>
          </cell>
          <cell r="G36" t="str">
            <v>ns</v>
          </cell>
          <cell r="H36" t="str">
            <v>ns</v>
          </cell>
        </row>
        <row r="37">
          <cell r="B37" t="str">
            <v>OTU_1548</v>
          </cell>
          <cell r="C37">
            <v>5.7455942565912202E-2</v>
          </cell>
          <cell r="D37">
            <v>1.37394665195741E-6</v>
          </cell>
          <cell r="E37">
            <v>6.9503961206170405E-7</v>
          </cell>
          <cell r="F37" t="str">
            <v>ns</v>
          </cell>
          <cell r="G37" t="str">
            <v>s</v>
          </cell>
          <cell r="H37" t="str">
            <v>s</v>
          </cell>
        </row>
        <row r="38">
          <cell r="B38" t="str">
            <v>OTU_1558</v>
          </cell>
          <cell r="C38" t="str">
            <v>NA</v>
          </cell>
          <cell r="D38" t="str">
            <v>NA</v>
          </cell>
          <cell r="E38" t="str">
            <v>NA</v>
          </cell>
          <cell r="F38" t="str">
            <v>NA</v>
          </cell>
          <cell r="G38" t="str">
            <v>NA</v>
          </cell>
          <cell r="H38" t="str">
            <v>NA</v>
          </cell>
        </row>
        <row r="39">
          <cell r="B39" t="str">
            <v>OTU_1570</v>
          </cell>
          <cell r="C39">
            <v>0.28068595970932902</v>
          </cell>
          <cell r="D39">
            <v>9.5423097346973006E-8</v>
          </cell>
          <cell r="E39">
            <v>4.9264217691228399E-16</v>
          </cell>
          <cell r="F39" t="str">
            <v>ns</v>
          </cell>
          <cell r="G39" t="str">
            <v>s</v>
          </cell>
          <cell r="H39" t="str">
            <v>s</v>
          </cell>
        </row>
        <row r="40">
          <cell r="B40" t="str">
            <v>OTU_1622</v>
          </cell>
          <cell r="C40">
            <v>3.7507071528248702E-3</v>
          </cell>
          <cell r="D40">
            <v>7.4810352127409597E-8</v>
          </cell>
          <cell r="E40">
            <v>1.1785533991168601E-11</v>
          </cell>
          <cell r="F40" t="str">
            <v>s</v>
          </cell>
          <cell r="G40" t="str">
            <v>s</v>
          </cell>
          <cell r="H40" t="str">
            <v>s</v>
          </cell>
        </row>
        <row r="41">
          <cell r="B41" t="str">
            <v>OTU_1626</v>
          </cell>
          <cell r="C41">
            <v>9.1740747048896801E-10</v>
          </cell>
          <cell r="D41">
            <v>0.99999754831712895</v>
          </cell>
          <cell r="E41">
            <v>0.99999993215630301</v>
          </cell>
          <cell r="F41" t="str">
            <v>s</v>
          </cell>
          <cell r="G41" t="str">
            <v>ns</v>
          </cell>
          <cell r="H41" t="str">
            <v>ns</v>
          </cell>
        </row>
        <row r="42">
          <cell r="B42" t="str">
            <v>OTU_1632</v>
          </cell>
          <cell r="C42">
            <v>5.5760209658673305E-10</v>
          </cell>
          <cell r="D42">
            <v>0.99999549447007596</v>
          </cell>
          <cell r="E42">
            <v>0.99999982634925699</v>
          </cell>
          <cell r="F42" t="str">
            <v>s</v>
          </cell>
          <cell r="G42" t="str">
            <v>ns</v>
          </cell>
          <cell r="H42" t="str">
            <v>ns</v>
          </cell>
        </row>
        <row r="43">
          <cell r="B43" t="str">
            <v>OTU_1678</v>
          </cell>
          <cell r="C43">
            <v>8.2912865272584396E-6</v>
          </cell>
          <cell r="D43">
            <v>0.82805262960012804</v>
          </cell>
          <cell r="E43">
            <v>0.47731296128956802</v>
          </cell>
          <cell r="F43" t="str">
            <v>s</v>
          </cell>
          <cell r="G43" t="str">
            <v>ns</v>
          </cell>
          <cell r="H43" t="str">
            <v>ns</v>
          </cell>
        </row>
        <row r="44">
          <cell r="B44" t="str">
            <v>OTU_1684</v>
          </cell>
          <cell r="C44" t="str">
            <v>NA</v>
          </cell>
          <cell r="D44" t="str">
            <v>NA</v>
          </cell>
          <cell r="E44" t="str">
            <v>NA</v>
          </cell>
          <cell r="F44" t="str">
            <v>NA</v>
          </cell>
          <cell r="G44" t="str">
            <v>NA</v>
          </cell>
          <cell r="H44" t="str">
            <v>NA</v>
          </cell>
        </row>
        <row r="45">
          <cell r="B45" t="str">
            <v>OTU_1702</v>
          </cell>
          <cell r="C45" t="str">
            <v>NA</v>
          </cell>
          <cell r="D45" t="str">
            <v>NA</v>
          </cell>
          <cell r="E45" t="str">
            <v>NA</v>
          </cell>
          <cell r="F45" t="str">
            <v>NA</v>
          </cell>
          <cell r="G45" t="str">
            <v>NA</v>
          </cell>
          <cell r="H45" t="str">
            <v>NA</v>
          </cell>
        </row>
        <row r="46">
          <cell r="B46" t="str">
            <v>OTU_1705</v>
          </cell>
          <cell r="C46">
            <v>0.26013506876780601</v>
          </cell>
          <cell r="D46">
            <v>0.99999747870184297</v>
          </cell>
          <cell r="E46">
            <v>0.999999995573017</v>
          </cell>
          <cell r="F46" t="str">
            <v>ns</v>
          </cell>
          <cell r="G46" t="str">
            <v>ns</v>
          </cell>
          <cell r="H46" t="str">
            <v>ns</v>
          </cell>
        </row>
        <row r="47">
          <cell r="B47" t="str">
            <v>OTU_1707</v>
          </cell>
          <cell r="C47">
            <v>0.53921428055752496</v>
          </cell>
          <cell r="D47">
            <v>0.70430126014341699</v>
          </cell>
          <cell r="E47">
            <v>0.70078696196588897</v>
          </cell>
          <cell r="F47" t="str">
            <v>ns</v>
          </cell>
          <cell r="G47" t="str">
            <v>ns</v>
          </cell>
          <cell r="H47" t="str">
            <v>ns</v>
          </cell>
        </row>
        <row r="48">
          <cell r="B48" t="str">
            <v>OTU_1744</v>
          </cell>
          <cell r="C48" t="str">
            <v>NA</v>
          </cell>
          <cell r="D48" t="str">
            <v>NA</v>
          </cell>
          <cell r="E48" t="str">
            <v>NA</v>
          </cell>
          <cell r="F48" t="str">
            <v>NA</v>
          </cell>
          <cell r="G48" t="str">
            <v>NA</v>
          </cell>
          <cell r="H48" t="str">
            <v>NA</v>
          </cell>
        </row>
        <row r="49">
          <cell r="B49" t="str">
            <v>OTU_1747</v>
          </cell>
          <cell r="C49">
            <v>2.3674266453441801E-2</v>
          </cell>
          <cell r="D49">
            <v>3.9558881094315899E-5</v>
          </cell>
          <cell r="E49">
            <v>1.7436359419082199E-3</v>
          </cell>
          <cell r="F49" t="str">
            <v>s</v>
          </cell>
          <cell r="G49" t="str">
            <v>s</v>
          </cell>
          <cell r="H49" t="str">
            <v>s</v>
          </cell>
        </row>
        <row r="50">
          <cell r="B50" t="str">
            <v>OTU_1753</v>
          </cell>
          <cell r="C50">
            <v>0.25166524612913099</v>
          </cell>
          <cell r="D50">
            <v>0.99999792031866797</v>
          </cell>
          <cell r="E50">
            <v>0.99999997881064495</v>
          </cell>
          <cell r="F50" t="str">
            <v>ns</v>
          </cell>
          <cell r="G50" t="str">
            <v>ns</v>
          </cell>
          <cell r="H50" t="str">
            <v>ns</v>
          </cell>
        </row>
        <row r="51">
          <cell r="B51" t="str">
            <v>OTU_1760</v>
          </cell>
          <cell r="C51">
            <v>7.1094394110474704E-5</v>
          </cell>
          <cell r="D51">
            <v>0.99999759127398902</v>
          </cell>
          <cell r="E51">
            <v>0.99999995146632703</v>
          </cell>
          <cell r="F51" t="str">
            <v>s</v>
          </cell>
          <cell r="G51" t="str">
            <v>ns</v>
          </cell>
          <cell r="H51" t="str">
            <v>ns</v>
          </cell>
        </row>
        <row r="52">
          <cell r="B52" t="str">
            <v>OTU_1782</v>
          </cell>
          <cell r="C52">
            <v>0.24348522046901599</v>
          </cell>
          <cell r="D52">
            <v>0.52174515406755895</v>
          </cell>
          <cell r="E52">
            <v>0.55779248357851896</v>
          </cell>
          <cell r="F52" t="str">
            <v>ns</v>
          </cell>
          <cell r="G52" t="str">
            <v>ns</v>
          </cell>
          <cell r="H52" t="str">
            <v>ns</v>
          </cell>
        </row>
        <row r="53">
          <cell r="B53" t="str">
            <v>OTU_1797</v>
          </cell>
          <cell r="C53">
            <v>0.49355739661527198</v>
          </cell>
          <cell r="D53">
            <v>1.63022338076244E-7</v>
          </cell>
          <cell r="E53">
            <v>1.45351430306862E-9</v>
          </cell>
          <cell r="F53" t="str">
            <v>ns</v>
          </cell>
          <cell r="G53" t="str">
            <v>s</v>
          </cell>
          <cell r="H53" t="str">
            <v>s</v>
          </cell>
        </row>
        <row r="54">
          <cell r="B54" t="str">
            <v>OTU_1807</v>
          </cell>
          <cell r="C54">
            <v>0.63336314376790803</v>
          </cell>
          <cell r="D54">
            <v>0.231141342305618</v>
          </cell>
          <cell r="E54">
            <v>0.21879774347995201</v>
          </cell>
          <cell r="F54" t="str">
            <v>ns</v>
          </cell>
          <cell r="G54" t="str">
            <v>ns</v>
          </cell>
          <cell r="H54" t="str">
            <v>ns</v>
          </cell>
        </row>
        <row r="55">
          <cell r="B55" t="str">
            <v>OTU_1824</v>
          </cell>
          <cell r="C55">
            <v>8.7707033477231596E-6</v>
          </cell>
          <cell r="D55">
            <v>4.22174359101937E-6</v>
          </cell>
          <cell r="E55">
            <v>6.9355087314675196E-7</v>
          </cell>
          <cell r="F55" t="str">
            <v>s</v>
          </cell>
          <cell r="G55" t="str">
            <v>s</v>
          </cell>
          <cell r="H55" t="str">
            <v>s</v>
          </cell>
        </row>
        <row r="56">
          <cell r="B56" t="str">
            <v>OTU_1841</v>
          </cell>
          <cell r="C56">
            <v>4.59355811361259E-12</v>
          </cell>
          <cell r="D56">
            <v>0.99999789698170705</v>
          </cell>
          <cell r="E56">
            <v>0.99999990312286302</v>
          </cell>
          <cell r="F56" t="str">
            <v>s</v>
          </cell>
          <cell r="G56" t="str">
            <v>ns</v>
          </cell>
          <cell r="H56" t="str">
            <v>ns</v>
          </cell>
        </row>
        <row r="57">
          <cell r="B57" t="str">
            <v>OTU_1856</v>
          </cell>
          <cell r="C57">
            <v>1.3258396600152799E-3</v>
          </cell>
          <cell r="D57">
            <v>1.7988257057183398E-5</v>
          </cell>
          <cell r="E57">
            <v>1.5923522473591601E-3</v>
          </cell>
          <cell r="F57" t="str">
            <v>s</v>
          </cell>
          <cell r="G57" t="str">
            <v>s</v>
          </cell>
          <cell r="H57" t="str">
            <v>s</v>
          </cell>
        </row>
        <row r="58">
          <cell r="B58" t="str">
            <v>OTU_1872</v>
          </cell>
          <cell r="C58">
            <v>4.6803903560929498E-2</v>
          </cell>
          <cell r="D58">
            <v>0.99999795777793399</v>
          </cell>
          <cell r="E58">
            <v>0.99999999197788603</v>
          </cell>
          <cell r="F58" t="str">
            <v>s</v>
          </cell>
          <cell r="G58" t="str">
            <v>ns</v>
          </cell>
          <cell r="H58" t="str">
            <v>ns</v>
          </cell>
        </row>
        <row r="59">
          <cell r="B59" t="str">
            <v>OTU_1875</v>
          </cell>
          <cell r="C59">
            <v>1.0127820885410499E-2</v>
          </cell>
          <cell r="D59">
            <v>5.5565527884166002E-7</v>
          </cell>
          <cell r="E59">
            <v>5.5059058957727602E-11</v>
          </cell>
          <cell r="F59" t="str">
            <v>s</v>
          </cell>
          <cell r="G59" t="str">
            <v>s</v>
          </cell>
          <cell r="H59" t="str">
            <v>s</v>
          </cell>
        </row>
        <row r="60">
          <cell r="B60" t="str">
            <v>OTU_1892</v>
          </cell>
          <cell r="C60">
            <v>0.34193949270999702</v>
          </cell>
          <cell r="D60">
            <v>3.8161390109962498E-5</v>
          </cell>
          <cell r="E60">
            <v>1.37838187835611E-3</v>
          </cell>
          <cell r="F60" t="str">
            <v>ns</v>
          </cell>
          <cell r="G60" t="str">
            <v>s</v>
          </cell>
          <cell r="H60" t="str">
            <v>s</v>
          </cell>
        </row>
        <row r="61">
          <cell r="B61" t="str">
            <v>OTU_1932</v>
          </cell>
          <cell r="C61" t="str">
            <v>NA</v>
          </cell>
          <cell r="D61" t="str">
            <v>NA</v>
          </cell>
          <cell r="E61" t="str">
            <v>NA</v>
          </cell>
          <cell r="F61" t="str">
            <v>NA</v>
          </cell>
          <cell r="G61" t="str">
            <v>NA</v>
          </cell>
          <cell r="H61" t="str">
            <v>NA</v>
          </cell>
        </row>
        <row r="62">
          <cell r="B62" t="str">
            <v>OTU_1938</v>
          </cell>
          <cell r="C62" t="str">
            <v>NA</v>
          </cell>
          <cell r="D62" t="str">
            <v>NA</v>
          </cell>
          <cell r="E62" t="str">
            <v>NA</v>
          </cell>
          <cell r="F62" t="str">
            <v>NA</v>
          </cell>
          <cell r="G62" t="str">
            <v>NA</v>
          </cell>
          <cell r="H62" t="str">
            <v>NA</v>
          </cell>
        </row>
        <row r="63">
          <cell r="B63" t="str">
            <v>OTU_1939</v>
          </cell>
          <cell r="C63">
            <v>2.5257292167782402E-4</v>
          </cell>
          <cell r="D63">
            <v>8.0223249698352402E-5</v>
          </cell>
          <cell r="E63">
            <v>1.3013034695646499E-3</v>
          </cell>
          <cell r="F63" t="str">
            <v>s</v>
          </cell>
          <cell r="G63" t="str">
            <v>s</v>
          </cell>
          <cell r="H63" t="str">
            <v>s</v>
          </cell>
        </row>
        <row r="64">
          <cell r="B64" t="str">
            <v>OTU_1945</v>
          </cell>
          <cell r="C64">
            <v>2.9431999310969898E-6</v>
          </cell>
          <cell r="D64">
            <v>0.99999507007808897</v>
          </cell>
          <cell r="E64">
            <v>0.99999995565757005</v>
          </cell>
          <cell r="F64" t="str">
            <v>s</v>
          </cell>
          <cell r="G64" t="str">
            <v>ns</v>
          </cell>
          <cell r="H64" t="str">
            <v>ns</v>
          </cell>
        </row>
        <row r="65">
          <cell r="B65" t="str">
            <v>OTU_1946</v>
          </cell>
          <cell r="C65">
            <v>1.0229513120783899E-2</v>
          </cell>
          <cell r="D65">
            <v>4.8619975918381999E-7</v>
          </cell>
          <cell r="E65">
            <v>1.67650246610089E-9</v>
          </cell>
          <cell r="F65" t="str">
            <v>s</v>
          </cell>
          <cell r="G65" t="str">
            <v>s</v>
          </cell>
          <cell r="H65" t="str">
            <v>s</v>
          </cell>
        </row>
        <row r="66">
          <cell r="B66" t="str">
            <v>OTU_1947</v>
          </cell>
          <cell r="C66">
            <v>1.6496708875914302E-2</v>
          </cell>
          <cell r="D66">
            <v>7.5585547498382603E-8</v>
          </cell>
          <cell r="E66">
            <v>2.0974383173528501E-11</v>
          </cell>
          <cell r="F66" t="str">
            <v>s</v>
          </cell>
          <cell r="G66" t="str">
            <v>s</v>
          </cell>
          <cell r="H66" t="str">
            <v>s</v>
          </cell>
        </row>
        <row r="67">
          <cell r="B67" t="str">
            <v>OTU_1949</v>
          </cell>
          <cell r="C67">
            <v>0.93786250545538397</v>
          </cell>
          <cell r="D67">
            <v>0.99999721325550905</v>
          </cell>
          <cell r="E67">
            <v>0.99999998460865003</v>
          </cell>
          <cell r="F67" t="str">
            <v>ns</v>
          </cell>
          <cell r="G67" t="str">
            <v>ns</v>
          </cell>
          <cell r="H67" t="str">
            <v>ns</v>
          </cell>
        </row>
        <row r="68">
          <cell r="B68" t="str">
            <v>OTU_1953</v>
          </cell>
          <cell r="C68">
            <v>0.408963610055808</v>
          </cell>
          <cell r="D68">
            <v>1.32139662215409E-9</v>
          </cell>
          <cell r="E68">
            <v>7.8292517432367299E-15</v>
          </cell>
          <cell r="F68" t="str">
            <v>ns</v>
          </cell>
          <cell r="G68" t="str">
            <v>s</v>
          </cell>
          <cell r="H68" t="str">
            <v>s</v>
          </cell>
        </row>
        <row r="69">
          <cell r="B69" t="str">
            <v>OTU_1965</v>
          </cell>
          <cell r="C69">
            <v>0.99999999331308398</v>
          </cell>
          <cell r="D69">
            <v>0.99999333670217205</v>
          </cell>
          <cell r="E69">
            <v>0.99999592942182403</v>
          </cell>
          <cell r="F69" t="str">
            <v>ns</v>
          </cell>
          <cell r="G69" t="str">
            <v>ns</v>
          </cell>
          <cell r="H69" t="str">
            <v>ns</v>
          </cell>
        </row>
        <row r="70">
          <cell r="B70" t="str">
            <v>OTU_1974</v>
          </cell>
          <cell r="C70">
            <v>6.9023118170362003E-8</v>
          </cell>
          <cell r="D70">
            <v>1.35621839963143E-6</v>
          </cell>
          <cell r="E70">
            <v>2.00992001913609E-25</v>
          </cell>
          <cell r="F70" t="str">
            <v>s</v>
          </cell>
          <cell r="G70" t="str">
            <v>s</v>
          </cell>
          <cell r="H70" t="str">
            <v>s</v>
          </cell>
        </row>
        <row r="71">
          <cell r="B71" t="str">
            <v>OTU_1990</v>
          </cell>
          <cell r="C71">
            <v>7.6210479804601696E-4</v>
          </cell>
          <cell r="D71">
            <v>0.99999803759686601</v>
          </cell>
          <cell r="E71">
            <v>0.99999997347942504</v>
          </cell>
          <cell r="F71" t="str">
            <v>s</v>
          </cell>
          <cell r="G71" t="str">
            <v>ns</v>
          </cell>
          <cell r="H71" t="str">
            <v>ns</v>
          </cell>
        </row>
        <row r="72">
          <cell r="B72" t="str">
            <v>OTU_1995</v>
          </cell>
          <cell r="C72">
            <v>0.91229800007445905</v>
          </cell>
          <cell r="D72">
            <v>0.99999758980136699</v>
          </cell>
          <cell r="E72">
            <v>0.99999998480332997</v>
          </cell>
          <cell r="F72" t="str">
            <v>ns</v>
          </cell>
          <cell r="G72" t="str">
            <v>ns</v>
          </cell>
          <cell r="H72" t="str">
            <v>ns</v>
          </cell>
        </row>
        <row r="73">
          <cell r="B73" t="str">
            <v>OTU_2056</v>
          </cell>
          <cell r="C73">
            <v>8.5344845873953894E-3</v>
          </cell>
          <cell r="D73">
            <v>3.4327299614002001E-6</v>
          </cell>
          <cell r="E73">
            <v>1.7775107231979801E-14</v>
          </cell>
          <cell r="F73" t="str">
            <v>s</v>
          </cell>
          <cell r="G73" t="str">
            <v>s</v>
          </cell>
          <cell r="H73" t="str">
            <v>s</v>
          </cell>
        </row>
        <row r="74">
          <cell r="B74" t="str">
            <v>OTU_2059</v>
          </cell>
          <cell r="C74">
            <v>9.3650961972663495E-7</v>
          </cell>
          <cell r="D74">
            <v>0.99999738984444597</v>
          </cell>
          <cell r="E74">
            <v>0.99999996928978296</v>
          </cell>
          <cell r="F74" t="str">
            <v>s</v>
          </cell>
          <cell r="G74" t="str">
            <v>ns</v>
          </cell>
          <cell r="H74" t="str">
            <v>ns</v>
          </cell>
        </row>
        <row r="75">
          <cell r="B75" t="str">
            <v>OTU_2072</v>
          </cell>
          <cell r="C75">
            <v>1.6601928880139499E-29</v>
          </cell>
          <cell r="D75">
            <v>0.99999141685780701</v>
          </cell>
          <cell r="E75">
            <v>0.99999947134668199</v>
          </cell>
          <cell r="F75" t="str">
            <v>s</v>
          </cell>
          <cell r="G75" t="str">
            <v>ns</v>
          </cell>
          <cell r="H75" t="str">
            <v>ns</v>
          </cell>
        </row>
        <row r="76">
          <cell r="B76" t="str">
            <v>OTU_2077</v>
          </cell>
          <cell r="C76">
            <v>2.7893665224242599E-29</v>
          </cell>
          <cell r="D76">
            <v>0.999992067518645</v>
          </cell>
          <cell r="E76">
            <v>0.99999954026535098</v>
          </cell>
          <cell r="F76" t="str">
            <v>s</v>
          </cell>
          <cell r="G76" t="str">
            <v>ns</v>
          </cell>
          <cell r="H76" t="str">
            <v>ns</v>
          </cell>
        </row>
        <row r="77">
          <cell r="B77" t="str">
            <v>OTU_2088</v>
          </cell>
          <cell r="C77" t="str">
            <v>NA</v>
          </cell>
          <cell r="D77" t="str">
            <v>NA</v>
          </cell>
          <cell r="E77" t="str">
            <v>NA</v>
          </cell>
          <cell r="F77" t="str">
            <v>NA</v>
          </cell>
          <cell r="G77" t="str">
            <v>NA</v>
          </cell>
          <cell r="H77" t="str">
            <v>NA</v>
          </cell>
        </row>
        <row r="78">
          <cell r="B78" t="str">
            <v>OTU_2101</v>
          </cell>
          <cell r="C78">
            <v>0.14484238547259801</v>
          </cell>
          <cell r="D78">
            <v>8.8638398861904992E-6</v>
          </cell>
          <cell r="E78">
            <v>6.8249980549665203E-5</v>
          </cell>
          <cell r="F78" t="str">
            <v>ns</v>
          </cell>
          <cell r="G78" t="str">
            <v>s</v>
          </cell>
          <cell r="H78" t="str">
            <v>s</v>
          </cell>
        </row>
        <row r="79">
          <cell r="B79" t="str">
            <v>OTU_2105</v>
          </cell>
          <cell r="C79">
            <v>3.1203094423417E-2</v>
          </cell>
          <cell r="D79">
            <v>4.9512563129596405E-7</v>
          </cell>
          <cell r="E79">
            <v>3.8065270705406599E-12</v>
          </cell>
          <cell r="F79" t="str">
            <v>s</v>
          </cell>
          <cell r="G79" t="str">
            <v>s</v>
          </cell>
          <cell r="H79" t="str">
            <v>s</v>
          </cell>
        </row>
        <row r="80">
          <cell r="B80" t="str">
            <v>OTU_2107</v>
          </cell>
          <cell r="C80">
            <v>4.2207580629634801E-16</v>
          </cell>
          <cell r="D80">
            <v>0.99999691407033697</v>
          </cell>
          <cell r="E80">
            <v>0.99999985359150301</v>
          </cell>
          <cell r="F80" t="str">
            <v>s</v>
          </cell>
          <cell r="G80" t="str">
            <v>ns</v>
          </cell>
          <cell r="H80" t="str">
            <v>ns</v>
          </cell>
        </row>
        <row r="81">
          <cell r="B81" t="str">
            <v>OTU_2109</v>
          </cell>
          <cell r="C81">
            <v>3.42727606289309E-3</v>
          </cell>
          <cell r="D81">
            <v>0.999997351433632</v>
          </cell>
          <cell r="E81">
            <v>0.99999998221875996</v>
          </cell>
          <cell r="F81" t="str">
            <v>s</v>
          </cell>
          <cell r="G81" t="str">
            <v>ns</v>
          </cell>
          <cell r="H81" t="str">
            <v>ns</v>
          </cell>
        </row>
        <row r="82">
          <cell r="B82" t="str">
            <v>OTU_2112</v>
          </cell>
          <cell r="C82" t="str">
            <v>NA</v>
          </cell>
          <cell r="D82" t="str">
            <v>NA</v>
          </cell>
          <cell r="E82" t="str">
            <v>NA</v>
          </cell>
          <cell r="F82" t="str">
            <v>NA</v>
          </cell>
          <cell r="G82" t="str">
            <v>NA</v>
          </cell>
          <cell r="H82" t="str">
            <v>NA</v>
          </cell>
        </row>
        <row r="83">
          <cell r="B83" t="str">
            <v>OTU_2113</v>
          </cell>
          <cell r="C83">
            <v>4.4981140330525103E-34</v>
          </cell>
          <cell r="D83">
            <v>0.99999262885761397</v>
          </cell>
          <cell r="E83">
            <v>0.99999962554948096</v>
          </cell>
          <cell r="F83" t="str">
            <v>s</v>
          </cell>
          <cell r="G83" t="str">
            <v>ns</v>
          </cell>
          <cell r="H83" t="str">
            <v>ns</v>
          </cell>
        </row>
        <row r="84">
          <cell r="B84" t="str">
            <v>OTU_2118</v>
          </cell>
          <cell r="C84">
            <v>3.1900475233544702E-8</v>
          </cell>
          <cell r="D84">
            <v>0.99999750850059899</v>
          </cell>
          <cell r="E84">
            <v>0.99999995473653103</v>
          </cell>
          <cell r="F84" t="str">
            <v>s</v>
          </cell>
          <cell r="G84" t="str">
            <v>ns</v>
          </cell>
          <cell r="H84" t="str">
            <v>ns</v>
          </cell>
        </row>
        <row r="85">
          <cell r="B85" t="str">
            <v>OTU_2120</v>
          </cell>
          <cell r="C85">
            <v>5.00443036508946E-2</v>
          </cell>
          <cell r="D85">
            <v>0.75617437402580301</v>
          </cell>
          <cell r="E85">
            <v>0.75335589376018897</v>
          </cell>
          <cell r="F85" t="str">
            <v>ns</v>
          </cell>
          <cell r="G85" t="str">
            <v>ns</v>
          </cell>
          <cell r="H85" t="str">
            <v>ns</v>
          </cell>
        </row>
        <row r="86">
          <cell r="B86" t="str">
            <v>OTU_2121</v>
          </cell>
          <cell r="C86">
            <v>1.9819865556347099E-3</v>
          </cell>
          <cell r="D86">
            <v>5.1750883120272701E-5</v>
          </cell>
          <cell r="E86">
            <v>1.4336584146917099E-4</v>
          </cell>
          <cell r="F86" t="str">
            <v>s</v>
          </cell>
          <cell r="G86" t="str">
            <v>s</v>
          </cell>
          <cell r="H86" t="str">
            <v>s</v>
          </cell>
        </row>
        <row r="87">
          <cell r="B87" t="str">
            <v>OTU_2122</v>
          </cell>
          <cell r="C87">
            <v>9.2256814710652095E-30</v>
          </cell>
          <cell r="D87">
            <v>0.99999451792767002</v>
          </cell>
          <cell r="E87">
            <v>0.99999965455783002</v>
          </cell>
          <cell r="F87" t="str">
            <v>s</v>
          </cell>
          <cell r="G87" t="str">
            <v>ns</v>
          </cell>
          <cell r="H87" t="str">
            <v>ns</v>
          </cell>
        </row>
        <row r="88">
          <cell r="B88" t="str">
            <v>OTU_2127</v>
          </cell>
          <cell r="C88">
            <v>1.71363050321993E-3</v>
          </cell>
          <cell r="D88">
            <v>1.6123039603604199E-4</v>
          </cell>
          <cell r="E88">
            <v>1.32550211987911E-2</v>
          </cell>
          <cell r="F88" t="str">
            <v>s</v>
          </cell>
          <cell r="G88" t="str">
            <v>s</v>
          </cell>
          <cell r="H88" t="str">
            <v>s</v>
          </cell>
        </row>
        <row r="89">
          <cell r="B89" t="str">
            <v>OTU_2129</v>
          </cell>
          <cell r="C89">
            <v>1.16441090687324E-4</v>
          </cell>
          <cell r="D89">
            <v>1.64976679551082E-3</v>
          </cell>
          <cell r="E89">
            <v>1.422373249738E-5</v>
          </cell>
          <cell r="F89" t="str">
            <v>s</v>
          </cell>
          <cell r="G89" t="str">
            <v>s</v>
          </cell>
          <cell r="H89" t="str">
            <v>s</v>
          </cell>
        </row>
        <row r="90">
          <cell r="B90" t="str">
            <v>OTU_2131</v>
          </cell>
          <cell r="C90">
            <v>6.4020805491924002E-4</v>
          </cell>
          <cell r="D90">
            <v>3.9265857813044499E-5</v>
          </cell>
          <cell r="E90">
            <v>1.7633602574979601E-7</v>
          </cell>
          <cell r="F90" t="str">
            <v>s</v>
          </cell>
          <cell r="G90" t="str">
            <v>s</v>
          </cell>
          <cell r="H90" t="str">
            <v>s</v>
          </cell>
        </row>
        <row r="91">
          <cell r="B91" t="str">
            <v>OTU_2138</v>
          </cell>
          <cell r="C91">
            <v>3.25519376522153E-4</v>
          </cell>
          <cell r="D91">
            <v>1.5561095930288699E-3</v>
          </cell>
          <cell r="E91">
            <v>0.41774554940691999</v>
          </cell>
          <cell r="F91" t="str">
            <v>s</v>
          </cell>
          <cell r="G91" t="str">
            <v>s</v>
          </cell>
          <cell r="H91" t="str">
            <v>ns</v>
          </cell>
        </row>
        <row r="92">
          <cell r="B92" t="str">
            <v>OTU_2140</v>
          </cell>
          <cell r="C92">
            <v>1.40890520727517E-17</v>
          </cell>
          <cell r="D92">
            <v>0.27587390120369198</v>
          </cell>
          <cell r="E92">
            <v>0.264418741259697</v>
          </cell>
          <cell r="F92" t="str">
            <v>s</v>
          </cell>
          <cell r="G92" t="str">
            <v>ns</v>
          </cell>
          <cell r="H92" t="str">
            <v>ns</v>
          </cell>
        </row>
        <row r="93">
          <cell r="B93" t="str">
            <v>OTU_2147</v>
          </cell>
          <cell r="C93">
            <v>9.8371346815821104E-2</v>
          </cell>
          <cell r="D93">
            <v>1.69948990472843E-3</v>
          </cell>
          <cell r="E93">
            <v>0.68551019463421303</v>
          </cell>
          <cell r="F93" t="str">
            <v>ns</v>
          </cell>
          <cell r="G93" t="str">
            <v>s</v>
          </cell>
          <cell r="H93" t="str">
            <v>ns</v>
          </cell>
        </row>
        <row r="94">
          <cell r="B94" t="str">
            <v>OTU_2152</v>
          </cell>
          <cell r="C94">
            <v>5.91158527070437E-5</v>
          </cell>
          <cell r="D94">
            <v>5.7182693925892002E-2</v>
          </cell>
          <cell r="E94">
            <v>3.2867916677888499E-2</v>
          </cell>
          <cell r="F94" t="str">
            <v>s</v>
          </cell>
          <cell r="G94" t="str">
            <v>ns</v>
          </cell>
          <cell r="H94" t="str">
            <v>s</v>
          </cell>
        </row>
        <row r="95">
          <cell r="B95" t="str">
            <v>OTU_2154</v>
          </cell>
          <cell r="C95">
            <v>1.2330978067316501E-3</v>
          </cell>
          <cell r="D95">
            <v>0.99999787460412903</v>
          </cell>
          <cell r="E95">
            <v>0.99999998764840803</v>
          </cell>
          <cell r="F95" t="str">
            <v>s</v>
          </cell>
          <cell r="G95" t="str">
            <v>ns</v>
          </cell>
          <cell r="H95" t="str">
            <v>ns</v>
          </cell>
        </row>
        <row r="96">
          <cell r="B96" t="str">
            <v>OTU_2160</v>
          </cell>
          <cell r="C96">
            <v>1.6395207099457999E-2</v>
          </cell>
          <cell r="D96">
            <v>3.44132926403716E-6</v>
          </cell>
          <cell r="E96">
            <v>8.3718036710230003E-5</v>
          </cell>
          <cell r="F96" t="str">
            <v>s</v>
          </cell>
          <cell r="G96" t="str">
            <v>s</v>
          </cell>
          <cell r="H96" t="str">
            <v>s</v>
          </cell>
        </row>
        <row r="97">
          <cell r="B97" t="str">
            <v>OTU_2161</v>
          </cell>
          <cell r="C97" t="str">
            <v>NA</v>
          </cell>
          <cell r="D97" t="str">
            <v>NA</v>
          </cell>
          <cell r="E97" t="str">
            <v>NA</v>
          </cell>
          <cell r="F97" t="str">
            <v>NA</v>
          </cell>
          <cell r="G97" t="str">
            <v>NA</v>
          </cell>
          <cell r="H97" t="str">
            <v>NA</v>
          </cell>
        </row>
        <row r="98">
          <cell r="B98" t="str">
            <v>OTU_2163</v>
          </cell>
          <cell r="C98">
            <v>1.7564798205325799E-4</v>
          </cell>
          <cell r="D98">
            <v>2.6168060189161698E-4</v>
          </cell>
          <cell r="E98">
            <v>7.0223856185242297E-11</v>
          </cell>
          <cell r="F98" t="str">
            <v>s</v>
          </cell>
          <cell r="G98" t="str">
            <v>s</v>
          </cell>
          <cell r="H98" t="str">
            <v>s</v>
          </cell>
        </row>
        <row r="99">
          <cell r="B99" t="str">
            <v>OTU_2169</v>
          </cell>
          <cell r="C99">
            <v>0.66333395249551097</v>
          </cell>
          <cell r="D99">
            <v>6.6554105253962298E-2</v>
          </cell>
          <cell r="E99">
            <v>0.96339528703358601</v>
          </cell>
          <cell r="F99" t="str">
            <v>ns</v>
          </cell>
          <cell r="G99" t="str">
            <v>ns</v>
          </cell>
          <cell r="H99" t="str">
            <v>ns</v>
          </cell>
        </row>
        <row r="100">
          <cell r="B100" t="str">
            <v>OTU_2171</v>
          </cell>
          <cell r="C100" t="str">
            <v>NA</v>
          </cell>
          <cell r="D100" t="str">
            <v>NA</v>
          </cell>
          <cell r="E100" t="str">
            <v>NA</v>
          </cell>
          <cell r="F100" t="str">
            <v>NA</v>
          </cell>
          <cell r="G100" t="str">
            <v>NA</v>
          </cell>
          <cell r="H100" t="str">
            <v>NA</v>
          </cell>
        </row>
        <row r="101">
          <cell r="B101" t="str">
            <v>OTU_2172</v>
          </cell>
          <cell r="C101">
            <v>0.19992255421310301</v>
          </cell>
          <cell r="D101">
            <v>0.99999769972563501</v>
          </cell>
          <cell r="E101">
            <v>0.99999999538473605</v>
          </cell>
          <cell r="F101" t="str">
            <v>ns</v>
          </cell>
          <cell r="G101" t="str">
            <v>ns</v>
          </cell>
          <cell r="H101" t="str">
            <v>ns</v>
          </cell>
        </row>
        <row r="102">
          <cell r="B102" t="str">
            <v>OTU_2179</v>
          </cell>
          <cell r="C102">
            <v>5.6882084438703901E-5</v>
          </cell>
          <cell r="D102">
            <v>0.99999800670338801</v>
          </cell>
          <cell r="E102">
            <v>0.99999998465150097</v>
          </cell>
          <cell r="F102" t="str">
            <v>s</v>
          </cell>
          <cell r="G102" t="str">
            <v>ns</v>
          </cell>
          <cell r="H102" t="str">
            <v>ns</v>
          </cell>
        </row>
        <row r="103">
          <cell r="B103" t="str">
            <v>OTU_2180</v>
          </cell>
          <cell r="C103">
            <v>0.69498128620986799</v>
          </cell>
          <cell r="D103">
            <v>1.6408022568537401E-5</v>
          </cell>
          <cell r="E103">
            <v>4.4416359699696702E-9</v>
          </cell>
          <cell r="F103" t="str">
            <v>ns</v>
          </cell>
          <cell r="G103" t="str">
            <v>s</v>
          </cell>
          <cell r="H103" t="str">
            <v>s</v>
          </cell>
        </row>
        <row r="104">
          <cell r="B104" t="str">
            <v>OTU_2183</v>
          </cell>
          <cell r="C104">
            <v>1.7181413517686E-15</v>
          </cell>
          <cell r="D104">
            <v>0.99999743697384802</v>
          </cell>
          <cell r="E104">
            <v>0.99999986692938703</v>
          </cell>
          <cell r="F104" t="str">
            <v>s</v>
          </cell>
          <cell r="G104" t="str">
            <v>ns</v>
          </cell>
          <cell r="H104" t="str">
            <v>ns</v>
          </cell>
        </row>
        <row r="105">
          <cell r="B105" t="str">
            <v>OTU_2192</v>
          </cell>
          <cell r="C105">
            <v>0.98661563357410098</v>
          </cell>
          <cell r="D105">
            <v>1.3901098082567699E-3</v>
          </cell>
          <cell r="E105">
            <v>0.60821281307585995</v>
          </cell>
          <cell r="F105" t="str">
            <v>ns</v>
          </cell>
          <cell r="G105" t="str">
            <v>s</v>
          </cell>
          <cell r="H105" t="str">
            <v>ns</v>
          </cell>
        </row>
        <row r="106">
          <cell r="B106" t="str">
            <v>OTU_2195</v>
          </cell>
          <cell r="C106">
            <v>0.13013677075684199</v>
          </cell>
          <cell r="D106">
            <v>1.6732858073520301E-6</v>
          </cell>
          <cell r="E106">
            <v>2.46133870122993E-10</v>
          </cell>
          <cell r="F106" t="str">
            <v>ns</v>
          </cell>
          <cell r="G106" t="str">
            <v>s</v>
          </cell>
          <cell r="H106" t="str">
            <v>s</v>
          </cell>
        </row>
        <row r="107">
          <cell r="B107" t="str">
            <v>OTU_2201</v>
          </cell>
          <cell r="C107">
            <v>2.1793090800437099E-3</v>
          </cell>
          <cell r="D107">
            <v>2.16756817237671E-5</v>
          </cell>
          <cell r="E107">
            <v>4.5393438123885198E-17</v>
          </cell>
          <cell r="F107" t="str">
            <v>s</v>
          </cell>
          <cell r="G107" t="str">
            <v>s</v>
          </cell>
          <cell r="H107" t="str">
            <v>s</v>
          </cell>
        </row>
        <row r="108">
          <cell r="B108" t="str">
            <v>OTU_2202</v>
          </cell>
          <cell r="C108">
            <v>0.67982916293846296</v>
          </cell>
          <cell r="D108">
            <v>4.6563503462319E-7</v>
          </cell>
          <cell r="E108">
            <v>4.3882056400974903E-11</v>
          </cell>
          <cell r="F108" t="str">
            <v>ns</v>
          </cell>
          <cell r="G108" t="str">
            <v>s</v>
          </cell>
          <cell r="H108" t="str">
            <v>s</v>
          </cell>
        </row>
        <row r="109">
          <cell r="B109" t="str">
            <v>OTU_2203</v>
          </cell>
          <cell r="C109">
            <v>0.38709983666820902</v>
          </cell>
          <cell r="D109">
            <v>9.4166801412883798E-7</v>
          </cell>
          <cell r="E109">
            <v>4.8732531571350303E-21</v>
          </cell>
          <cell r="F109" t="str">
            <v>ns</v>
          </cell>
          <cell r="G109" t="str">
            <v>s</v>
          </cell>
          <cell r="H109" t="str">
            <v>s</v>
          </cell>
        </row>
        <row r="110">
          <cell r="B110" t="str">
            <v>OTU_2213</v>
          </cell>
          <cell r="C110">
            <v>0.53373772209071202</v>
          </cell>
          <cell r="D110">
            <v>5.5051839668086301E-5</v>
          </cell>
          <cell r="E110">
            <v>0.20462414723125599</v>
          </cell>
          <cell r="F110" t="str">
            <v>ns</v>
          </cell>
          <cell r="G110" t="str">
            <v>s</v>
          </cell>
          <cell r="H110" t="str">
            <v>ns</v>
          </cell>
        </row>
        <row r="111">
          <cell r="B111" t="str">
            <v>OTU_2220</v>
          </cell>
          <cell r="C111">
            <v>0.205437087727252</v>
          </cell>
          <cell r="D111">
            <v>2.5654878729514999E-6</v>
          </cell>
          <cell r="E111">
            <v>1.0820236548742601E-12</v>
          </cell>
          <cell r="F111" t="str">
            <v>ns</v>
          </cell>
          <cell r="G111" t="str">
            <v>s</v>
          </cell>
          <cell r="H111" t="str">
            <v>s</v>
          </cell>
        </row>
        <row r="112">
          <cell r="B112" t="str">
            <v>OTU_2227</v>
          </cell>
          <cell r="C112">
            <v>0.20887526303505899</v>
          </cell>
          <cell r="D112">
            <v>3.5962477489279098E-7</v>
          </cell>
          <cell r="E112">
            <v>3.43316570396975E-12</v>
          </cell>
          <cell r="F112" t="str">
            <v>ns</v>
          </cell>
          <cell r="G112" t="str">
            <v>s</v>
          </cell>
          <cell r="H112" t="str">
            <v>s</v>
          </cell>
        </row>
        <row r="113">
          <cell r="B113" t="str">
            <v>OTU_2239</v>
          </cell>
          <cell r="C113">
            <v>1.6386949661342199E-4</v>
          </cell>
          <cell r="D113">
            <v>0.99999713640019605</v>
          </cell>
          <cell r="E113">
            <v>0.99999999190516298</v>
          </cell>
          <cell r="F113" t="str">
            <v>s</v>
          </cell>
          <cell r="G113" t="str">
            <v>ns</v>
          </cell>
          <cell r="H113" t="str">
            <v>ns</v>
          </cell>
        </row>
        <row r="114">
          <cell r="B114" t="str">
            <v>OTU_2240</v>
          </cell>
          <cell r="C114" t="str">
            <v>NA</v>
          </cell>
          <cell r="D114" t="str">
            <v>NA</v>
          </cell>
          <cell r="E114" t="str">
            <v>NA</v>
          </cell>
          <cell r="F114" t="str">
            <v>NA</v>
          </cell>
          <cell r="G114" t="str">
            <v>NA</v>
          </cell>
          <cell r="H114" t="str">
            <v>NA</v>
          </cell>
        </row>
        <row r="115">
          <cell r="B115" t="str">
            <v>OTU_2242</v>
          </cell>
          <cell r="C115">
            <v>0.90035858644833</v>
          </cell>
          <cell r="D115">
            <v>5.7279593545443997E-6</v>
          </cell>
          <cell r="E115">
            <v>1.12540692561344E-4</v>
          </cell>
          <cell r="F115" t="str">
            <v>ns</v>
          </cell>
          <cell r="G115" t="str">
            <v>s</v>
          </cell>
          <cell r="H115" t="str">
            <v>s</v>
          </cell>
        </row>
        <row r="116">
          <cell r="B116" t="str">
            <v>OTU_2245</v>
          </cell>
          <cell r="C116">
            <v>0.112429385597106</v>
          </cell>
          <cell r="D116">
            <v>2.3735735867068301E-6</v>
          </cell>
          <cell r="E116">
            <v>8.2878017987522199E-6</v>
          </cell>
          <cell r="F116" t="str">
            <v>ns</v>
          </cell>
          <cell r="G116" t="str">
            <v>s</v>
          </cell>
          <cell r="H116" t="str">
            <v>s</v>
          </cell>
        </row>
        <row r="117">
          <cell r="B117" t="str">
            <v>OTU_2248</v>
          </cell>
          <cell r="C117">
            <v>0.120730333272957</v>
          </cell>
          <cell r="D117">
            <v>1.6935770064702401E-4</v>
          </cell>
          <cell r="E117">
            <v>2.7529551581734399E-7</v>
          </cell>
          <cell r="F117" t="str">
            <v>ns</v>
          </cell>
          <cell r="G117" t="str">
            <v>s</v>
          </cell>
          <cell r="H117" t="str">
            <v>s</v>
          </cell>
        </row>
        <row r="118">
          <cell r="B118" t="str">
            <v>OTU_2257</v>
          </cell>
          <cell r="C118">
            <v>1.5315861195435999E-17</v>
          </cell>
          <cell r="D118">
            <v>0.99999540284797395</v>
          </cell>
          <cell r="E118">
            <v>0.99999966201225599</v>
          </cell>
          <cell r="F118" t="str">
            <v>s</v>
          </cell>
          <cell r="G118" t="str">
            <v>ns</v>
          </cell>
          <cell r="H118" t="str">
            <v>ns</v>
          </cell>
        </row>
        <row r="119">
          <cell r="B119" t="str">
            <v>OTU_2270</v>
          </cell>
          <cell r="C119">
            <v>0.39109412471912802</v>
          </cell>
          <cell r="D119">
            <v>2.0443715485398899E-6</v>
          </cell>
          <cell r="E119">
            <v>1.46226779131245E-2</v>
          </cell>
          <cell r="F119" t="str">
            <v>ns</v>
          </cell>
          <cell r="G119" t="str">
            <v>s</v>
          </cell>
          <cell r="H119" t="str">
            <v>s</v>
          </cell>
        </row>
        <row r="120">
          <cell r="B120" t="str">
            <v>OTU_2277</v>
          </cell>
          <cell r="C120">
            <v>0.66405389550111804</v>
          </cell>
          <cell r="D120">
            <v>1.00346656579328E-7</v>
          </cell>
          <cell r="E120">
            <v>7.5372926373719196E-11</v>
          </cell>
          <cell r="F120" t="str">
            <v>ns</v>
          </cell>
          <cell r="G120" t="str">
            <v>s</v>
          </cell>
          <cell r="H120" t="str">
            <v>s</v>
          </cell>
        </row>
        <row r="121">
          <cell r="B121" t="str">
            <v>OTU_2285</v>
          </cell>
          <cell r="C121">
            <v>0.12850026669769199</v>
          </cell>
          <cell r="D121">
            <v>1.9367363374470898E-6</v>
          </cell>
          <cell r="E121">
            <v>1.11797685188858E-5</v>
          </cell>
          <cell r="F121" t="str">
            <v>ns</v>
          </cell>
          <cell r="G121" t="str">
            <v>s</v>
          </cell>
          <cell r="H121" t="str">
            <v>s</v>
          </cell>
        </row>
        <row r="122">
          <cell r="B122" t="str">
            <v>OTU_2286</v>
          </cell>
          <cell r="C122">
            <v>8.0621105553702304E-4</v>
          </cell>
          <cell r="D122">
            <v>8.4283142943077701E-7</v>
          </cell>
          <cell r="E122">
            <v>1.1201185298205501E-7</v>
          </cell>
          <cell r="F122" t="str">
            <v>s</v>
          </cell>
          <cell r="G122" t="str">
            <v>s</v>
          </cell>
          <cell r="H122" t="str">
            <v>s</v>
          </cell>
        </row>
        <row r="123">
          <cell r="B123" t="str">
            <v>OTU_2301</v>
          </cell>
          <cell r="C123">
            <v>1.66649538457837E-7</v>
          </cell>
          <cell r="D123">
            <v>0.99999798040076804</v>
          </cell>
          <cell r="E123">
            <v>0.99999995894125404</v>
          </cell>
          <cell r="F123" t="str">
            <v>s</v>
          </cell>
          <cell r="G123" t="str">
            <v>ns</v>
          </cell>
          <cell r="H123" t="str">
            <v>ns</v>
          </cell>
        </row>
        <row r="124">
          <cell r="B124" t="str">
            <v>OTU_2326</v>
          </cell>
          <cell r="C124" t="str">
            <v>NA</v>
          </cell>
          <cell r="D124" t="str">
            <v>NA</v>
          </cell>
          <cell r="E124" t="str">
            <v>NA</v>
          </cell>
          <cell r="F124" t="str">
            <v>NA</v>
          </cell>
          <cell r="G124" t="str">
            <v>NA</v>
          </cell>
          <cell r="H124" t="str">
            <v>NA</v>
          </cell>
        </row>
        <row r="125">
          <cell r="B125" t="str">
            <v>OTU_2327</v>
          </cell>
          <cell r="C125" t="str">
            <v>NA</v>
          </cell>
          <cell r="D125" t="str">
            <v>NA</v>
          </cell>
          <cell r="E125" t="str">
            <v>NA</v>
          </cell>
          <cell r="F125" t="str">
            <v>NA</v>
          </cell>
          <cell r="G125" t="str">
            <v>NA</v>
          </cell>
          <cell r="H125" t="str">
            <v>NA</v>
          </cell>
        </row>
        <row r="126">
          <cell r="B126" t="str">
            <v>OTU_2342</v>
          </cell>
          <cell r="C126">
            <v>4.7277638943250197E-2</v>
          </cell>
          <cell r="D126">
            <v>2.5384273267278498E-5</v>
          </cell>
          <cell r="E126">
            <v>2.5894829502167999E-3</v>
          </cell>
          <cell r="F126" t="str">
            <v>s</v>
          </cell>
          <cell r="G126" t="str">
            <v>s</v>
          </cell>
          <cell r="H126" t="str">
            <v>s</v>
          </cell>
        </row>
        <row r="127">
          <cell r="B127" t="str">
            <v>OTU_2351</v>
          </cell>
          <cell r="C127">
            <v>4.7571438313840503E-3</v>
          </cell>
          <cell r="D127">
            <v>1.4717941482187E-7</v>
          </cell>
          <cell r="E127">
            <v>1.23446561667947E-7</v>
          </cell>
          <cell r="F127" t="str">
            <v>s</v>
          </cell>
          <cell r="G127" t="str">
            <v>s</v>
          </cell>
          <cell r="H127" t="str">
            <v>s</v>
          </cell>
        </row>
        <row r="128">
          <cell r="B128" t="str">
            <v>OTU_2361</v>
          </cell>
          <cell r="C128">
            <v>0.273192371823133</v>
          </cell>
          <cell r="D128">
            <v>2.2511128873075501E-7</v>
          </cell>
          <cell r="E128">
            <v>7.0294728322059798E-12</v>
          </cell>
          <cell r="F128" t="str">
            <v>ns</v>
          </cell>
          <cell r="G128" t="str">
            <v>s</v>
          </cell>
          <cell r="H128" t="str">
            <v>s</v>
          </cell>
        </row>
        <row r="129">
          <cell r="B129" t="str">
            <v>OTU_2389</v>
          </cell>
          <cell r="C129" t="str">
            <v>NA</v>
          </cell>
          <cell r="D129" t="str">
            <v>NA</v>
          </cell>
          <cell r="E129" t="str">
            <v>NA</v>
          </cell>
          <cell r="F129" t="str">
            <v>NA</v>
          </cell>
          <cell r="G129" t="str">
            <v>NA</v>
          </cell>
          <cell r="H129" t="str">
            <v>NA</v>
          </cell>
        </row>
        <row r="130">
          <cell r="B130" t="str">
            <v>OTU_2449</v>
          </cell>
          <cell r="C130" t="str">
            <v>NA</v>
          </cell>
          <cell r="D130" t="str">
            <v>NA</v>
          </cell>
          <cell r="E130" t="str">
            <v>NA</v>
          </cell>
          <cell r="F130" t="str">
            <v>NA</v>
          </cell>
          <cell r="G130" t="str">
            <v>NA</v>
          </cell>
          <cell r="H130" t="str">
            <v>NA</v>
          </cell>
        </row>
        <row r="131">
          <cell r="B131" t="str">
            <v>OTU_2508</v>
          </cell>
          <cell r="C131">
            <v>1.45813180847671E-5</v>
          </cell>
          <cell r="D131">
            <v>0.999997566896487</v>
          </cell>
          <cell r="E131">
            <v>0.99999998207963503</v>
          </cell>
          <cell r="F131" t="str">
            <v>s</v>
          </cell>
          <cell r="G131" t="str">
            <v>ns</v>
          </cell>
          <cell r="H131" t="str">
            <v>ns</v>
          </cell>
        </row>
        <row r="132">
          <cell r="B132" t="str">
            <v>OTU_2525</v>
          </cell>
          <cell r="C132">
            <v>3.1473997584674199E-9</v>
          </cell>
          <cell r="D132">
            <v>0.99999752335763403</v>
          </cell>
          <cell r="E132">
            <v>0.99999994342792198</v>
          </cell>
          <cell r="F132" t="str">
            <v>s</v>
          </cell>
          <cell r="G132" t="str">
            <v>ns</v>
          </cell>
          <cell r="H132" t="str">
            <v>ns</v>
          </cell>
        </row>
        <row r="133">
          <cell r="B133" t="str">
            <v>OTU_2571</v>
          </cell>
          <cell r="C133" t="str">
            <v>NA</v>
          </cell>
          <cell r="D133" t="str">
            <v>NA</v>
          </cell>
          <cell r="E133" t="str">
            <v>NA</v>
          </cell>
          <cell r="F133" t="str">
            <v>NA</v>
          </cell>
          <cell r="G133" t="str">
            <v>NA</v>
          </cell>
          <cell r="H133" t="str">
            <v>NA</v>
          </cell>
        </row>
        <row r="134">
          <cell r="B134" t="str">
            <v>OTU_2573</v>
          </cell>
          <cell r="C134">
            <v>1.15410291138857E-3</v>
          </cell>
          <cell r="D134">
            <v>3.55457401025501E-6</v>
          </cell>
          <cell r="E134">
            <v>1.83243532860891E-4</v>
          </cell>
          <cell r="F134" t="str">
            <v>s</v>
          </cell>
          <cell r="G134" t="str">
            <v>s</v>
          </cell>
          <cell r="H134" t="str">
            <v>s</v>
          </cell>
        </row>
        <row r="135">
          <cell r="B135" t="str">
            <v>OTU_2577</v>
          </cell>
          <cell r="C135">
            <v>5.9537653285765503E-4</v>
          </cell>
          <cell r="D135">
            <v>5.5017102975956503E-6</v>
          </cell>
          <cell r="E135">
            <v>2.2910912354618699E-5</v>
          </cell>
          <cell r="F135" t="str">
            <v>s</v>
          </cell>
          <cell r="G135" t="str">
            <v>s</v>
          </cell>
          <cell r="H135" t="str">
            <v>s</v>
          </cell>
        </row>
        <row r="136">
          <cell r="B136" t="str">
            <v>OTU_2597</v>
          </cell>
          <cell r="C136" t="str">
            <v>NA</v>
          </cell>
          <cell r="D136" t="str">
            <v>NA</v>
          </cell>
          <cell r="E136" t="str">
            <v>NA</v>
          </cell>
          <cell r="F136" t="str">
            <v>NA</v>
          </cell>
          <cell r="G136" t="str">
            <v>NA</v>
          </cell>
          <cell r="H136" t="str">
            <v>NA</v>
          </cell>
        </row>
        <row r="137">
          <cell r="B137" t="str">
            <v>OTU_2611</v>
          </cell>
          <cell r="C137">
            <v>6.2141034204529502E-2</v>
          </cell>
          <cell r="D137">
            <v>1.7700726640172399E-7</v>
          </cell>
          <cell r="E137">
            <v>8.6593208701909307E-12</v>
          </cell>
          <cell r="F137" t="str">
            <v>ns</v>
          </cell>
          <cell r="G137" t="str">
            <v>s</v>
          </cell>
          <cell r="H137" t="str">
            <v>s</v>
          </cell>
        </row>
        <row r="138">
          <cell r="B138" t="str">
            <v>OTU_2632</v>
          </cell>
          <cell r="C138">
            <v>5.7495432311155597E-10</v>
          </cell>
          <cell r="D138">
            <v>0.323727954293275</v>
          </cell>
          <cell r="E138">
            <v>0.31329109727983001</v>
          </cell>
          <cell r="F138" t="str">
            <v>s</v>
          </cell>
          <cell r="G138" t="str">
            <v>ns</v>
          </cell>
          <cell r="H138" t="str">
            <v>ns</v>
          </cell>
        </row>
        <row r="139">
          <cell r="B139" t="str">
            <v>OTU_2658</v>
          </cell>
          <cell r="C139" t="str">
            <v>NA</v>
          </cell>
          <cell r="D139" t="str">
            <v>NA</v>
          </cell>
          <cell r="E139" t="str">
            <v>NA</v>
          </cell>
          <cell r="F139" t="str">
            <v>NA</v>
          </cell>
          <cell r="G139" t="str">
            <v>NA</v>
          </cell>
          <cell r="H139" t="str">
            <v>NA</v>
          </cell>
        </row>
        <row r="140">
          <cell r="B140" t="str">
            <v>OTU_2735</v>
          </cell>
          <cell r="C140">
            <v>8.7551567828819898E-2</v>
          </cell>
          <cell r="D140">
            <v>0.999997465459597</v>
          </cell>
          <cell r="E140">
            <v>0.99999996141347303</v>
          </cell>
          <cell r="F140" t="str">
            <v>ns</v>
          </cell>
          <cell r="G140" t="str">
            <v>ns</v>
          </cell>
          <cell r="H140" t="str">
            <v>ns</v>
          </cell>
        </row>
        <row r="141">
          <cell r="B141" t="str">
            <v>OTU_2809</v>
          </cell>
          <cell r="C141">
            <v>0.67581213452935096</v>
          </cell>
          <cell r="D141">
            <v>3.6463571793043299E-8</v>
          </cell>
          <cell r="E141">
            <v>1.7991680957083201E-14</v>
          </cell>
          <cell r="F141" t="str">
            <v>ns</v>
          </cell>
          <cell r="G141" t="str">
            <v>s</v>
          </cell>
          <cell r="H141" t="str">
            <v>s</v>
          </cell>
        </row>
        <row r="142">
          <cell r="B142" t="str">
            <v>OTU_2837</v>
          </cell>
          <cell r="C142">
            <v>4.9502337916455599E-2</v>
          </cell>
          <cell r="D142">
            <v>0.90834047450859101</v>
          </cell>
          <cell r="E142">
            <v>0.42320204209915702</v>
          </cell>
          <cell r="F142" t="str">
            <v>s</v>
          </cell>
          <cell r="G142" t="str">
            <v>ns</v>
          </cell>
          <cell r="H142" t="str">
            <v>ns</v>
          </cell>
        </row>
        <row r="143">
          <cell r="B143" t="str">
            <v>OTU_2850</v>
          </cell>
          <cell r="C143">
            <v>0.713235724231155</v>
          </cell>
          <cell r="D143">
            <v>1.35165854085024E-2</v>
          </cell>
          <cell r="E143">
            <v>0.368904621442317</v>
          </cell>
          <cell r="F143" t="str">
            <v>ns</v>
          </cell>
          <cell r="G143" t="str">
            <v>s</v>
          </cell>
          <cell r="H143" t="str">
            <v>ns</v>
          </cell>
        </row>
        <row r="144">
          <cell r="B144" t="str">
            <v>OTU_2856</v>
          </cell>
          <cell r="C144">
            <v>0.70949258949208804</v>
          </cell>
          <cell r="D144">
            <v>8.8223981527343496E-4</v>
          </cell>
          <cell r="E144">
            <v>9.9010148783249995E-6</v>
          </cell>
          <cell r="F144" t="str">
            <v>ns</v>
          </cell>
          <cell r="G144" t="str">
            <v>s</v>
          </cell>
          <cell r="H144" t="str">
            <v>s</v>
          </cell>
        </row>
        <row r="145">
          <cell r="B145" t="str">
            <v>OTU_2864</v>
          </cell>
          <cell r="C145">
            <v>1.3358053858349501E-2</v>
          </cell>
          <cell r="D145">
            <v>0.99999721285869503</v>
          </cell>
          <cell r="E145">
            <v>0.99999996659750601</v>
          </cell>
          <cell r="F145" t="str">
            <v>s</v>
          </cell>
          <cell r="G145" t="str">
            <v>ns</v>
          </cell>
          <cell r="H145" t="str">
            <v>ns</v>
          </cell>
        </row>
        <row r="146">
          <cell r="B146" t="str">
            <v>OTU_2867</v>
          </cell>
          <cell r="C146">
            <v>0.62892360222501598</v>
          </cell>
          <cell r="D146">
            <v>9.7755284048070407E-2</v>
          </cell>
          <cell r="E146">
            <v>5.6555566672440397E-6</v>
          </cell>
          <cell r="F146" t="str">
            <v>ns</v>
          </cell>
          <cell r="G146" t="str">
            <v>ns</v>
          </cell>
          <cell r="H146" t="str">
            <v>s</v>
          </cell>
        </row>
        <row r="147">
          <cell r="B147" t="str">
            <v>OTU_2871</v>
          </cell>
          <cell r="C147">
            <v>0.16430861561923599</v>
          </cell>
          <cell r="D147">
            <v>1.3882189923764E-8</v>
          </cell>
          <cell r="E147">
            <v>1.8845414871833901E-15</v>
          </cell>
          <cell r="F147" t="str">
            <v>ns</v>
          </cell>
          <cell r="G147" t="str">
            <v>s</v>
          </cell>
          <cell r="H147" t="str">
            <v>s</v>
          </cell>
        </row>
        <row r="148">
          <cell r="B148" t="str">
            <v>OTU_2912</v>
          </cell>
          <cell r="C148">
            <v>4.0847514037080798E-2</v>
          </cell>
          <cell r="D148">
            <v>6.7244069541765796E-8</v>
          </cell>
          <cell r="E148">
            <v>5.82905298844671E-8</v>
          </cell>
          <cell r="F148" t="str">
            <v>s</v>
          </cell>
          <cell r="G148" t="str">
            <v>s</v>
          </cell>
          <cell r="H148" t="str">
            <v>s</v>
          </cell>
        </row>
        <row r="149">
          <cell r="B149" t="str">
            <v>OTU_2929</v>
          </cell>
          <cell r="C149">
            <v>0.18434668315238401</v>
          </cell>
          <cell r="D149">
            <v>5.3717157636497296E-9</v>
          </cell>
          <cell r="E149">
            <v>2.01217201711616E-20</v>
          </cell>
          <cell r="F149" t="str">
            <v>ns</v>
          </cell>
          <cell r="G149" t="str">
            <v>s</v>
          </cell>
          <cell r="H149" t="str">
            <v>s</v>
          </cell>
        </row>
        <row r="150">
          <cell r="B150" t="str">
            <v>OTU_2933</v>
          </cell>
          <cell r="C150">
            <v>0.24336932631632799</v>
          </cell>
          <cell r="D150">
            <v>3.5944625889807E-7</v>
          </cell>
          <cell r="E150">
            <v>2.8158325684085901E-8</v>
          </cell>
          <cell r="F150" t="str">
            <v>ns</v>
          </cell>
          <cell r="G150" t="str">
            <v>s</v>
          </cell>
          <cell r="H150" t="str">
            <v>s</v>
          </cell>
        </row>
        <row r="151">
          <cell r="B151" t="str">
            <v>OTU_2935</v>
          </cell>
          <cell r="C151">
            <v>1.2910584910648E-3</v>
          </cell>
          <cell r="D151">
            <v>1.9855623837483999E-7</v>
          </cell>
          <cell r="E151">
            <v>1.53683533903561E-12</v>
          </cell>
          <cell r="F151" t="str">
            <v>s</v>
          </cell>
          <cell r="G151" t="str">
            <v>s</v>
          </cell>
          <cell r="H151" t="str">
            <v>s</v>
          </cell>
        </row>
        <row r="152">
          <cell r="B152" t="str">
            <v>OTU_2940</v>
          </cell>
          <cell r="C152">
            <v>0.735508403480026</v>
          </cell>
          <cell r="D152">
            <v>0.99999755932814005</v>
          </cell>
          <cell r="E152">
            <v>0.999999987913467</v>
          </cell>
          <cell r="F152" t="str">
            <v>ns</v>
          </cell>
          <cell r="G152" t="str">
            <v>ns</v>
          </cell>
          <cell r="H152" t="str">
            <v>ns</v>
          </cell>
        </row>
        <row r="153">
          <cell r="B153" t="str">
            <v>OTU_2961</v>
          </cell>
          <cell r="C153">
            <v>0.762150514077231</v>
          </cell>
          <cell r="D153">
            <v>0.99999755287415104</v>
          </cell>
          <cell r="E153">
            <v>0.99999998738933404</v>
          </cell>
          <cell r="F153" t="str">
            <v>ns</v>
          </cell>
          <cell r="G153" t="str">
            <v>ns</v>
          </cell>
          <cell r="H153" t="str">
            <v>ns</v>
          </cell>
        </row>
        <row r="154">
          <cell r="B154" t="str">
            <v>OTU_2962</v>
          </cell>
          <cell r="C154">
            <v>0.55154183931033296</v>
          </cell>
          <cell r="D154">
            <v>5.0108906458055996E-9</v>
          </cell>
          <cell r="E154">
            <v>3.7230454908107704E-12</v>
          </cell>
          <cell r="F154" t="str">
            <v>ns</v>
          </cell>
          <cell r="G154" t="str">
            <v>s</v>
          </cell>
          <cell r="H154" t="str">
            <v>s</v>
          </cell>
        </row>
        <row r="155">
          <cell r="B155" t="str">
            <v>OTU_2972</v>
          </cell>
          <cell r="C155">
            <v>1.9582922406830299E-3</v>
          </cell>
          <cell r="D155">
            <v>4.1244104749214697E-6</v>
          </cell>
          <cell r="E155">
            <v>8.6316975101901194E-9</v>
          </cell>
          <cell r="F155" t="str">
            <v>s</v>
          </cell>
          <cell r="G155" t="str">
            <v>s</v>
          </cell>
          <cell r="H155" t="str">
            <v>s</v>
          </cell>
        </row>
        <row r="156">
          <cell r="B156" t="str">
            <v>OTU_2982</v>
          </cell>
          <cell r="C156">
            <v>3.15644210351607E-3</v>
          </cell>
          <cell r="D156">
            <v>5.87181321220368E-4</v>
          </cell>
          <cell r="E156">
            <v>0.75214539539007097</v>
          </cell>
          <cell r="F156" t="str">
            <v>s</v>
          </cell>
          <cell r="G156" t="str">
            <v>s</v>
          </cell>
          <cell r="H156" t="str">
            <v>ns</v>
          </cell>
        </row>
        <row r="157">
          <cell r="B157" t="str">
            <v>OTU_2994</v>
          </cell>
          <cell r="C157" t="str">
            <v>NA</v>
          </cell>
          <cell r="D157" t="str">
            <v>NA</v>
          </cell>
          <cell r="E157" t="str">
            <v>NA</v>
          </cell>
          <cell r="F157" t="str">
            <v>NA</v>
          </cell>
          <cell r="G157" t="str">
            <v>NA</v>
          </cell>
          <cell r="H157" t="str">
            <v>NA</v>
          </cell>
        </row>
        <row r="158">
          <cell r="B158" t="str">
            <v>OTU_3007</v>
          </cell>
          <cell r="C158">
            <v>8.9612626258874801E-3</v>
          </cell>
          <cell r="D158">
            <v>0.99999769387339599</v>
          </cell>
          <cell r="E158">
            <v>0.99999999379812599</v>
          </cell>
          <cell r="F158" t="str">
            <v>s</v>
          </cell>
          <cell r="G158" t="str">
            <v>ns</v>
          </cell>
          <cell r="H158" t="str">
            <v>ns</v>
          </cell>
        </row>
        <row r="159">
          <cell r="B159" t="str">
            <v>OTU_3009</v>
          </cell>
          <cell r="C159">
            <v>0.71920624664035004</v>
          </cell>
          <cell r="D159">
            <v>0.99999745187641098</v>
          </cell>
          <cell r="E159">
            <v>0.99999998076881602</v>
          </cell>
          <cell r="F159" t="str">
            <v>ns</v>
          </cell>
          <cell r="G159" t="str">
            <v>ns</v>
          </cell>
          <cell r="H159" t="str">
            <v>ns</v>
          </cell>
        </row>
        <row r="160">
          <cell r="B160" t="str">
            <v>OTU_3010</v>
          </cell>
          <cell r="C160">
            <v>5.5250769256034202E-6</v>
          </cell>
          <cell r="D160">
            <v>0.58044976875231902</v>
          </cell>
          <cell r="E160">
            <v>0.57505215161517098</v>
          </cell>
          <cell r="F160" t="str">
            <v>s</v>
          </cell>
          <cell r="G160" t="str">
            <v>ns</v>
          </cell>
          <cell r="H160" t="str">
            <v>ns</v>
          </cell>
        </row>
        <row r="161">
          <cell r="B161" t="str">
            <v>OTU_3015</v>
          </cell>
          <cell r="C161">
            <v>1.6123142544620301E-7</v>
          </cell>
          <cell r="D161">
            <v>5.9338315876855099E-6</v>
          </cell>
          <cell r="E161">
            <v>1.16651119942225E-11</v>
          </cell>
          <cell r="F161" t="str">
            <v>s</v>
          </cell>
          <cell r="G161" t="str">
            <v>s</v>
          </cell>
          <cell r="H161" t="str">
            <v>s</v>
          </cell>
        </row>
        <row r="162">
          <cell r="B162" t="str">
            <v>OTU_3045</v>
          </cell>
          <cell r="C162">
            <v>2.1186315274484701E-5</v>
          </cell>
          <cell r="D162">
            <v>0.99999743734976398</v>
          </cell>
          <cell r="E162">
            <v>0.99999998197653694</v>
          </cell>
          <cell r="F162" t="str">
            <v>s</v>
          </cell>
          <cell r="G162" t="str">
            <v>ns</v>
          </cell>
          <cell r="H162" t="str">
            <v>ns</v>
          </cell>
        </row>
        <row r="163">
          <cell r="B163" t="str">
            <v>OTU_3076</v>
          </cell>
          <cell r="C163" t="str">
            <v>NA</v>
          </cell>
          <cell r="D163" t="str">
            <v>NA</v>
          </cell>
          <cell r="E163" t="str">
            <v>NA</v>
          </cell>
          <cell r="F163" t="str">
            <v>NA</v>
          </cell>
          <cell r="G163" t="str">
            <v>NA</v>
          </cell>
          <cell r="H163" t="str">
            <v>NA</v>
          </cell>
        </row>
        <row r="164">
          <cell r="B164" t="str">
            <v>OTU_3123</v>
          </cell>
          <cell r="C164">
            <v>1.9131974271472101E-2</v>
          </cell>
          <cell r="D164">
            <v>0.99999799842183701</v>
          </cell>
          <cell r="E164">
            <v>0.99999998932195799</v>
          </cell>
          <cell r="F164" t="str">
            <v>s</v>
          </cell>
          <cell r="G164" t="str">
            <v>ns</v>
          </cell>
          <cell r="H164" t="str">
            <v>ns</v>
          </cell>
        </row>
        <row r="165">
          <cell r="B165" t="str">
            <v>OTU_3124</v>
          </cell>
          <cell r="C165">
            <v>0.23167300237805699</v>
          </cell>
          <cell r="D165">
            <v>3.2098327952257702E-7</v>
          </cell>
          <cell r="E165">
            <v>7.80389005721379E-7</v>
          </cell>
          <cell r="F165" t="str">
            <v>ns</v>
          </cell>
          <cell r="G165" t="str">
            <v>s</v>
          </cell>
          <cell r="H165" t="str">
            <v>s</v>
          </cell>
        </row>
        <row r="166">
          <cell r="B166" t="str">
            <v>OTU_3128</v>
          </cell>
          <cell r="C166">
            <v>4.4241687480337802E-8</v>
          </cell>
          <cell r="D166">
            <v>0.99999773732365704</v>
          </cell>
          <cell r="E166">
            <v>0.99999993400798504</v>
          </cell>
          <cell r="F166" t="str">
            <v>s</v>
          </cell>
          <cell r="G166" t="str">
            <v>ns</v>
          </cell>
          <cell r="H166" t="str">
            <v>ns</v>
          </cell>
        </row>
        <row r="167">
          <cell r="B167" t="str">
            <v>OTU_3131</v>
          </cell>
          <cell r="C167">
            <v>3.4359535673201398E-9</v>
          </cell>
          <cell r="D167">
            <v>0.99999702884638597</v>
          </cell>
          <cell r="E167">
            <v>0.99999994979269002</v>
          </cell>
          <cell r="F167" t="str">
            <v>s</v>
          </cell>
          <cell r="G167" t="str">
            <v>ns</v>
          </cell>
          <cell r="H167" t="str">
            <v>ns</v>
          </cell>
        </row>
        <row r="168">
          <cell r="B168" t="str">
            <v>OTU_3132</v>
          </cell>
          <cell r="C168">
            <v>6.2677886469618499E-2</v>
          </cell>
          <cell r="D168">
            <v>0.999997816549823</v>
          </cell>
          <cell r="E168">
            <v>0.99999999776896698</v>
          </cell>
          <cell r="F168" t="str">
            <v>ns</v>
          </cell>
          <cell r="G168" t="str">
            <v>ns</v>
          </cell>
          <cell r="H168" t="str">
            <v>ns</v>
          </cell>
        </row>
        <row r="169">
          <cell r="B169" t="str">
            <v>OTU_3140</v>
          </cell>
          <cell r="C169">
            <v>3.1670748017441999E-3</v>
          </cell>
          <cell r="D169">
            <v>0.99999769051654697</v>
          </cell>
          <cell r="E169">
            <v>0.99999998215441599</v>
          </cell>
          <cell r="F169" t="str">
            <v>s</v>
          </cell>
          <cell r="G169" t="str">
            <v>ns</v>
          </cell>
          <cell r="H169" t="str">
            <v>ns</v>
          </cell>
        </row>
        <row r="170">
          <cell r="B170" t="str">
            <v>OTU_3148</v>
          </cell>
          <cell r="C170">
            <v>2.7893803641633599E-2</v>
          </cell>
          <cell r="D170">
            <v>0.99999799141800905</v>
          </cell>
          <cell r="E170">
            <v>0.99999999883323598</v>
          </cell>
          <cell r="F170" t="str">
            <v>s</v>
          </cell>
          <cell r="G170" t="str">
            <v>ns</v>
          </cell>
          <cell r="H170" t="str">
            <v>ns</v>
          </cell>
        </row>
        <row r="171">
          <cell r="B171" t="str">
            <v>OTU_3155</v>
          </cell>
          <cell r="C171">
            <v>3.9993066993018701E-11</v>
          </cell>
          <cell r="D171">
            <v>0.99999802164811402</v>
          </cell>
          <cell r="E171">
            <v>0.99999993365400397</v>
          </cell>
          <cell r="F171" t="str">
            <v>s</v>
          </cell>
          <cell r="G171" t="str">
            <v>ns</v>
          </cell>
          <cell r="H171" t="str">
            <v>ns</v>
          </cell>
        </row>
        <row r="172">
          <cell r="B172" t="str">
            <v>OTU_3158</v>
          </cell>
          <cell r="C172">
            <v>4.4337400532225603E-2</v>
          </cell>
          <cell r="D172">
            <v>0.99999731764535005</v>
          </cell>
          <cell r="E172">
            <v>0.999999998760289</v>
          </cell>
          <cell r="F172" t="str">
            <v>s</v>
          </cell>
          <cell r="G172" t="str">
            <v>ns</v>
          </cell>
          <cell r="H172" t="str">
            <v>ns</v>
          </cell>
        </row>
        <row r="173">
          <cell r="B173" t="str">
            <v>OTU_3161</v>
          </cell>
          <cell r="C173">
            <v>0.89257221933467201</v>
          </cell>
          <cell r="D173">
            <v>5.9803370470665797E-6</v>
          </cell>
          <cell r="E173">
            <v>6.88412231822585E-6</v>
          </cell>
          <cell r="F173" t="str">
            <v>ns</v>
          </cell>
          <cell r="G173" t="str">
            <v>s</v>
          </cell>
          <cell r="H173" t="str">
            <v>s</v>
          </cell>
        </row>
        <row r="174">
          <cell r="B174" t="str">
            <v>OTU_3168</v>
          </cell>
          <cell r="C174">
            <v>1.67463786302645E-13</v>
          </cell>
          <cell r="D174">
            <v>0.99999785543015096</v>
          </cell>
          <cell r="E174">
            <v>0.99999994623340804</v>
          </cell>
          <cell r="F174" t="str">
            <v>s</v>
          </cell>
          <cell r="G174" t="str">
            <v>ns</v>
          </cell>
          <cell r="H174" t="str">
            <v>ns</v>
          </cell>
        </row>
        <row r="175">
          <cell r="B175" t="str">
            <v>OTU_3193</v>
          </cell>
          <cell r="C175">
            <v>0.329743326473937</v>
          </cell>
          <cell r="D175">
            <v>7.2230986338577397E-10</v>
          </cell>
          <cell r="E175">
            <v>5.3827079168570301E-8</v>
          </cell>
          <cell r="F175" t="str">
            <v>ns</v>
          </cell>
          <cell r="G175" t="str">
            <v>s</v>
          </cell>
          <cell r="H175" t="str">
            <v>s</v>
          </cell>
        </row>
        <row r="176">
          <cell r="B176" t="str">
            <v>OTU_3208</v>
          </cell>
          <cell r="C176">
            <v>1.2223312186426701E-14</v>
          </cell>
          <cell r="D176">
            <v>0.68667130291709</v>
          </cell>
          <cell r="E176">
            <v>0.66319815521967995</v>
          </cell>
          <cell r="F176" t="str">
            <v>s</v>
          </cell>
          <cell r="G176" t="str">
            <v>ns</v>
          </cell>
          <cell r="H176" t="str">
            <v>ns</v>
          </cell>
        </row>
        <row r="177">
          <cell r="B177" t="str">
            <v>OTU_3244</v>
          </cell>
          <cell r="C177">
            <v>1.9892179025200502E-3</v>
          </cell>
          <cell r="D177">
            <v>5.3246311673312797E-3</v>
          </cell>
          <cell r="E177">
            <v>3.28577712600221E-4</v>
          </cell>
          <cell r="F177" t="str">
            <v>s</v>
          </cell>
          <cell r="G177" t="str">
            <v>s</v>
          </cell>
          <cell r="H177" t="str">
            <v>s</v>
          </cell>
        </row>
        <row r="178">
          <cell r="B178" t="str">
            <v>OTU_3247</v>
          </cell>
          <cell r="C178">
            <v>1.70768632587819E-3</v>
          </cell>
          <cell r="D178">
            <v>0.73884221317994903</v>
          </cell>
          <cell r="E178">
            <v>0.73579593442589097</v>
          </cell>
          <cell r="F178" t="str">
            <v>s</v>
          </cell>
          <cell r="G178" t="str">
            <v>ns</v>
          </cell>
          <cell r="H178" t="str">
            <v>ns</v>
          </cell>
        </row>
        <row r="179">
          <cell r="B179" t="str">
            <v>OTU_3275</v>
          </cell>
          <cell r="C179">
            <v>7.1609341127535099E-5</v>
          </cell>
          <cell r="D179">
            <v>0.912056005031469</v>
          </cell>
          <cell r="E179">
            <v>0.84096997913444405</v>
          </cell>
          <cell r="F179" t="str">
            <v>s</v>
          </cell>
          <cell r="G179" t="str">
            <v>ns</v>
          </cell>
          <cell r="H179" t="str">
            <v>ns</v>
          </cell>
        </row>
        <row r="180">
          <cell r="B180" t="str">
            <v>OTU_3276</v>
          </cell>
          <cell r="C180">
            <v>8.3448848565651698E-3</v>
          </cell>
          <cell r="D180">
            <v>0.12253182947786</v>
          </cell>
          <cell r="E180">
            <v>0.10904996199488801</v>
          </cell>
          <cell r="F180" t="str">
            <v>s</v>
          </cell>
          <cell r="G180" t="str">
            <v>ns</v>
          </cell>
          <cell r="H180" t="str">
            <v>ns</v>
          </cell>
        </row>
        <row r="181">
          <cell r="B181" t="str">
            <v>OTU_3281</v>
          </cell>
          <cell r="C181">
            <v>0.16107550973652099</v>
          </cell>
          <cell r="D181">
            <v>0.99999779351478801</v>
          </cell>
          <cell r="E181">
            <v>0.99999999944927298</v>
          </cell>
          <cell r="F181" t="str">
            <v>ns</v>
          </cell>
          <cell r="G181" t="str">
            <v>ns</v>
          </cell>
          <cell r="H181" t="str">
            <v>ns</v>
          </cell>
        </row>
        <row r="182">
          <cell r="B182" t="str">
            <v>OTU_3283</v>
          </cell>
          <cell r="C182">
            <v>8.5665051442360002E-2</v>
          </cell>
          <cell r="D182">
            <v>0.99999745360676495</v>
          </cell>
          <cell r="E182">
            <v>0.99999997225927295</v>
          </cell>
          <cell r="F182" t="str">
            <v>ns</v>
          </cell>
          <cell r="G182" t="str">
            <v>ns</v>
          </cell>
          <cell r="H182" t="str">
            <v>ns</v>
          </cell>
        </row>
        <row r="183">
          <cell r="B183" t="str">
            <v>OTU_3300</v>
          </cell>
          <cell r="C183">
            <v>0.74494176603337603</v>
          </cell>
          <cell r="D183">
            <v>1.38803125880177E-4</v>
          </cell>
          <cell r="E183">
            <v>6.4043646114620302E-4</v>
          </cell>
          <cell r="F183" t="str">
            <v>ns</v>
          </cell>
          <cell r="G183" t="str">
            <v>s</v>
          </cell>
          <cell r="H183" t="str">
            <v>s</v>
          </cell>
        </row>
        <row r="184">
          <cell r="B184" t="str">
            <v>OTU_3388</v>
          </cell>
          <cell r="C184">
            <v>4.53103644330098E-2</v>
          </cell>
          <cell r="D184">
            <v>0.99999771133442505</v>
          </cell>
          <cell r="E184">
            <v>0.99999998831831105</v>
          </cell>
          <cell r="F184" t="str">
            <v>s</v>
          </cell>
          <cell r="G184" t="str">
            <v>ns</v>
          </cell>
          <cell r="H184" t="str">
            <v>ns</v>
          </cell>
        </row>
        <row r="185">
          <cell r="B185" t="str">
            <v>OTU_3393</v>
          </cell>
          <cell r="C185">
            <v>0.52151156680145705</v>
          </cell>
          <cell r="D185">
            <v>0.73234915929365196</v>
          </cell>
          <cell r="E185">
            <v>0.72921761720054501</v>
          </cell>
          <cell r="F185" t="str">
            <v>ns</v>
          </cell>
          <cell r="G185" t="str">
            <v>ns</v>
          </cell>
          <cell r="H185" t="str">
            <v>ns</v>
          </cell>
        </row>
        <row r="186">
          <cell r="B186" t="str">
            <v>OTU_3409</v>
          </cell>
          <cell r="C186">
            <v>1.15902410421108E-12</v>
          </cell>
          <cell r="D186">
            <v>0.99999740745292798</v>
          </cell>
          <cell r="E186">
            <v>0.99999986877397795</v>
          </cell>
          <cell r="F186" t="str">
            <v>s</v>
          </cell>
          <cell r="G186" t="str">
            <v>ns</v>
          </cell>
          <cell r="H186" t="str">
            <v>ns</v>
          </cell>
        </row>
        <row r="187">
          <cell r="B187" t="str">
            <v>OTU_3417</v>
          </cell>
          <cell r="C187">
            <v>2.4970820265089701E-5</v>
          </cell>
          <cell r="D187">
            <v>4.8667667080856699E-5</v>
          </cell>
          <cell r="E187">
            <v>6.1946522085670598E-8</v>
          </cell>
          <cell r="F187" t="str">
            <v>s</v>
          </cell>
          <cell r="G187" t="str">
            <v>s</v>
          </cell>
          <cell r="H187" t="str">
            <v>s</v>
          </cell>
        </row>
        <row r="188">
          <cell r="B188" t="str">
            <v>OTU_3418</v>
          </cell>
          <cell r="C188">
            <v>8.1169288712365201E-2</v>
          </cell>
          <cell r="D188">
            <v>0.99999708221213901</v>
          </cell>
          <cell r="E188">
            <v>0.99999999954685903</v>
          </cell>
          <cell r="F188" t="str">
            <v>ns</v>
          </cell>
          <cell r="G188" t="str">
            <v>ns</v>
          </cell>
          <cell r="H188" t="str">
            <v>ns</v>
          </cell>
        </row>
        <row r="189">
          <cell r="B189" t="str">
            <v>OTU_3425</v>
          </cell>
          <cell r="C189">
            <v>8.4629872344303397E-3</v>
          </cell>
          <cell r="D189">
            <v>2.22120057015561E-5</v>
          </cell>
          <cell r="E189">
            <v>4.8351200460002996E-6</v>
          </cell>
          <cell r="F189" t="str">
            <v>s</v>
          </cell>
          <cell r="G189" t="str">
            <v>s</v>
          </cell>
          <cell r="H189" t="str">
            <v>s</v>
          </cell>
        </row>
        <row r="190">
          <cell r="B190" t="str">
            <v>OTU_3427</v>
          </cell>
          <cell r="C190">
            <v>0.25755820483368203</v>
          </cell>
          <cell r="D190">
            <v>0.99999604113010898</v>
          </cell>
          <cell r="E190">
            <v>0.99999996952210102</v>
          </cell>
          <cell r="F190" t="str">
            <v>ns</v>
          </cell>
          <cell r="G190" t="str">
            <v>ns</v>
          </cell>
          <cell r="H190" t="str">
            <v>ns</v>
          </cell>
        </row>
        <row r="191">
          <cell r="B191" t="str">
            <v>OTU_3443</v>
          </cell>
          <cell r="C191">
            <v>3.7052917450317001E-6</v>
          </cell>
          <cell r="D191">
            <v>0.99999769493465795</v>
          </cell>
          <cell r="E191">
            <v>0.99999995175048595</v>
          </cell>
          <cell r="F191" t="str">
            <v>s</v>
          </cell>
          <cell r="G191" t="str">
            <v>ns</v>
          </cell>
          <cell r="H191" t="str">
            <v>ns</v>
          </cell>
        </row>
        <row r="192">
          <cell r="B192" t="str">
            <v>OTU_3449</v>
          </cell>
          <cell r="C192">
            <v>1.7877814113430101E-4</v>
          </cell>
          <cell r="D192">
            <v>0.999997705471662</v>
          </cell>
          <cell r="E192">
            <v>0.99999998291024805</v>
          </cell>
          <cell r="F192" t="str">
            <v>s</v>
          </cell>
          <cell r="G192" t="str">
            <v>ns</v>
          </cell>
          <cell r="H192" t="str">
            <v>ns</v>
          </cell>
        </row>
        <row r="193">
          <cell r="B193" t="str">
            <v>OTU_3459</v>
          </cell>
          <cell r="C193" t="str">
            <v>NA</v>
          </cell>
          <cell r="D193" t="str">
            <v>NA</v>
          </cell>
          <cell r="E193" t="str">
            <v>NA</v>
          </cell>
          <cell r="F193" t="str">
            <v>NA</v>
          </cell>
          <cell r="G193" t="str">
            <v>NA</v>
          </cell>
          <cell r="H193" t="str">
            <v>NA</v>
          </cell>
        </row>
        <row r="194">
          <cell r="B194" t="str">
            <v>OTU_3470</v>
          </cell>
          <cell r="C194">
            <v>1.2187093655543E-3</v>
          </cell>
          <cell r="D194">
            <v>0.99999803409366705</v>
          </cell>
          <cell r="E194">
            <v>0.99999998471681195</v>
          </cell>
          <cell r="F194" t="str">
            <v>s</v>
          </cell>
          <cell r="G194" t="str">
            <v>ns</v>
          </cell>
          <cell r="H194" t="str">
            <v>ns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zigmmCo"/>
    </sheetNames>
    <sheetDataSet>
      <sheetData sheetId="0" refreshError="1">
        <row r="1">
          <cell r="B1" t="str">
            <v>OTU</v>
          </cell>
          <cell r="C1" t="str">
            <v>p_time</v>
          </cell>
          <cell r="D1" t="str">
            <v>p_group</v>
          </cell>
          <cell r="E1" t="str">
            <v>p_group_time</v>
          </cell>
          <cell r="F1" t="str">
            <v>p_time</v>
          </cell>
          <cell r="G1" t="str">
            <v>p_group</v>
          </cell>
          <cell r="H1" t="str">
            <v>p_group_time</v>
          </cell>
        </row>
        <row r="2">
          <cell r="B2" t="str">
            <v>OTU_11</v>
          </cell>
          <cell r="C2">
            <v>0.96904300739316596</v>
          </cell>
          <cell r="D2">
            <v>2.96375439584084E-2</v>
          </cell>
          <cell r="E2">
            <v>0.16313966713514499</v>
          </cell>
          <cell r="F2" t="str">
            <v>ns</v>
          </cell>
          <cell r="G2" t="str">
            <v>s</v>
          </cell>
          <cell r="H2" t="str">
            <v>ns</v>
          </cell>
        </row>
        <row r="3">
          <cell r="B3" t="str">
            <v>OTU_44</v>
          </cell>
          <cell r="C3">
            <v>0.96304635346220102</v>
          </cell>
          <cell r="D3">
            <v>3.60382930473758E-3</v>
          </cell>
          <cell r="E3">
            <v>2.70139459827279E-3</v>
          </cell>
          <cell r="F3" t="str">
            <v>ns</v>
          </cell>
          <cell r="G3" t="str">
            <v>s</v>
          </cell>
          <cell r="H3" t="str">
            <v>s</v>
          </cell>
        </row>
        <row r="4">
          <cell r="B4" t="str">
            <v>OTU_100</v>
          </cell>
          <cell r="C4">
            <v>0.98423138816308697</v>
          </cell>
          <cell r="D4">
            <v>3.34667793485464E-3</v>
          </cell>
          <cell r="E4">
            <v>5.6624841553893704E-3</v>
          </cell>
          <cell r="F4" t="str">
            <v>ns</v>
          </cell>
          <cell r="G4" t="str">
            <v>s</v>
          </cell>
          <cell r="H4" t="str">
            <v>s</v>
          </cell>
        </row>
        <row r="5">
          <cell r="B5" t="str">
            <v>OTU_208</v>
          </cell>
          <cell r="C5">
            <v>0.87005690690990001</v>
          </cell>
          <cell r="D5">
            <v>0.175125755987735</v>
          </cell>
          <cell r="E5">
            <v>4.5956055387559203E-2</v>
          </cell>
          <cell r="F5" t="str">
            <v>ns</v>
          </cell>
          <cell r="G5" t="str">
            <v>ns</v>
          </cell>
          <cell r="H5" t="str">
            <v>s</v>
          </cell>
        </row>
        <row r="6">
          <cell r="B6" t="str">
            <v>OTU_239</v>
          </cell>
          <cell r="C6">
            <v>1.8950447458409599E-4</v>
          </cell>
          <cell r="D6">
            <v>0.85775527624514603</v>
          </cell>
          <cell r="E6">
            <v>0.21702096898114201</v>
          </cell>
          <cell r="F6" t="str">
            <v>s</v>
          </cell>
          <cell r="G6" t="str">
            <v>ns</v>
          </cell>
          <cell r="H6" t="str">
            <v>ns</v>
          </cell>
        </row>
        <row r="7">
          <cell r="B7" t="str">
            <v>OTU_245</v>
          </cell>
          <cell r="C7">
            <v>0.148370719522327</v>
          </cell>
          <cell r="D7">
            <v>0.46765574293478501</v>
          </cell>
          <cell r="E7">
            <v>0.62877123054471695</v>
          </cell>
          <cell r="F7" t="str">
            <v>ns</v>
          </cell>
          <cell r="G7" t="str">
            <v>ns</v>
          </cell>
          <cell r="H7" t="str">
            <v>ns</v>
          </cell>
        </row>
        <row r="8">
          <cell r="B8" t="str">
            <v>OTU_268</v>
          </cell>
          <cell r="C8">
            <v>6.5025038962135101E-2</v>
          </cell>
          <cell r="D8">
            <v>0.55560582881778997</v>
          </cell>
          <cell r="E8">
            <v>0.53613079500680705</v>
          </cell>
          <cell r="F8" t="str">
            <v>ns</v>
          </cell>
          <cell r="G8" t="str">
            <v>ns</v>
          </cell>
          <cell r="H8" t="str">
            <v>ns</v>
          </cell>
        </row>
        <row r="9">
          <cell r="B9" t="str">
            <v>OTU_451</v>
          </cell>
          <cell r="C9" t="str">
            <v>NA</v>
          </cell>
          <cell r="D9" t="str">
            <v>NA</v>
          </cell>
          <cell r="E9" t="str">
            <v>NA</v>
          </cell>
          <cell r="F9" t="str">
            <v>NA</v>
          </cell>
          <cell r="G9" t="str">
            <v>NA</v>
          </cell>
          <cell r="H9" t="str">
            <v>NA</v>
          </cell>
        </row>
        <row r="10">
          <cell r="B10" t="str">
            <v>OTU_483</v>
          </cell>
          <cell r="C10">
            <v>0.92571887165521505</v>
          </cell>
          <cell r="D10">
            <v>0.40785044702512102</v>
          </cell>
          <cell r="E10">
            <v>1.7822955610713601E-3</v>
          </cell>
          <cell r="F10" t="str">
            <v>ns</v>
          </cell>
          <cell r="G10" t="str">
            <v>ns</v>
          </cell>
          <cell r="H10" t="str">
            <v>s</v>
          </cell>
        </row>
        <row r="11">
          <cell r="B11" t="str">
            <v>OTU_880</v>
          </cell>
          <cell r="C11">
            <v>4.2167158243131997E-2</v>
          </cell>
          <cell r="D11">
            <v>1.1563652193197E-4</v>
          </cell>
          <cell r="E11">
            <v>0.58447435113888102</v>
          </cell>
          <cell r="F11" t="str">
            <v>s</v>
          </cell>
          <cell r="G11" t="str">
            <v>s</v>
          </cell>
          <cell r="H11" t="str">
            <v>ns</v>
          </cell>
        </row>
        <row r="12">
          <cell r="B12" t="str">
            <v>OTU_924</v>
          </cell>
          <cell r="C12">
            <v>3.3948840411923302E-2</v>
          </cell>
          <cell r="D12">
            <v>9.8043716541586006E-4</v>
          </cell>
          <cell r="E12">
            <v>0.57051578554803095</v>
          </cell>
          <cell r="F12" t="str">
            <v>s</v>
          </cell>
          <cell r="G12" t="str">
            <v>s</v>
          </cell>
          <cell r="H12" t="str">
            <v>ns</v>
          </cell>
        </row>
        <row r="13">
          <cell r="B13" t="str">
            <v>OTU_966</v>
          </cell>
          <cell r="C13">
            <v>8.1619953123346807E-3</v>
          </cell>
          <cell r="D13">
            <v>1.28789313958972E-10</v>
          </cell>
          <cell r="E13">
            <v>1.35066787543793E-2</v>
          </cell>
          <cell r="F13" t="str">
            <v>s</v>
          </cell>
          <cell r="G13" t="str">
            <v>s</v>
          </cell>
          <cell r="H13" t="str">
            <v>s</v>
          </cell>
        </row>
        <row r="14">
          <cell r="B14" t="str">
            <v>OTU_1040</v>
          </cell>
          <cell r="C14">
            <v>5.8972835692297901E-2</v>
          </cell>
          <cell r="D14">
            <v>5.2284669903657395E-4</v>
          </cell>
          <cell r="E14">
            <v>0.66847725276272896</v>
          </cell>
          <cell r="F14" t="str">
            <v>ns</v>
          </cell>
          <cell r="G14" t="str">
            <v>s</v>
          </cell>
          <cell r="H14" t="str">
            <v>ns</v>
          </cell>
        </row>
        <row r="15">
          <cell r="B15" t="str">
            <v>OTU_1089</v>
          </cell>
          <cell r="C15">
            <v>6.12868080112004E-2</v>
          </cell>
          <cell r="D15">
            <v>1.46868636593707E-2</v>
          </cell>
          <cell r="E15">
            <v>0.825142236844846</v>
          </cell>
          <cell r="F15" t="str">
            <v>ns</v>
          </cell>
          <cell r="G15" t="str">
            <v>s</v>
          </cell>
          <cell r="H15" t="str">
            <v>ns</v>
          </cell>
        </row>
        <row r="16">
          <cell r="B16" t="str">
            <v>OTU_1153</v>
          </cell>
          <cell r="C16">
            <v>0.94478298136243999</v>
          </cell>
          <cell r="D16">
            <v>4.0770529061400503E-2</v>
          </cell>
          <cell r="E16">
            <v>0.477002160348027</v>
          </cell>
          <cell r="F16" t="str">
            <v>ns</v>
          </cell>
          <cell r="G16" t="str">
            <v>s</v>
          </cell>
          <cell r="H16" t="str">
            <v>ns</v>
          </cell>
        </row>
        <row r="17">
          <cell r="B17" t="str">
            <v>OTU_1176</v>
          </cell>
          <cell r="C17">
            <v>0.91037176897443906</v>
          </cell>
          <cell r="D17">
            <v>0.26205106135575401</v>
          </cell>
          <cell r="E17">
            <v>0.81587104459563098</v>
          </cell>
          <cell r="F17" t="str">
            <v>ns</v>
          </cell>
          <cell r="G17" t="str">
            <v>ns</v>
          </cell>
          <cell r="H17" t="str">
            <v>ns</v>
          </cell>
        </row>
        <row r="18">
          <cell r="B18" t="str">
            <v>OTU_1206</v>
          </cell>
          <cell r="C18">
            <v>0.999975360632813</v>
          </cell>
          <cell r="D18">
            <v>3.8418272397095402E-2</v>
          </cell>
          <cell r="E18">
            <v>7.2589204986849301E-2</v>
          </cell>
          <cell r="F18" t="str">
            <v>ns</v>
          </cell>
          <cell r="G18" t="str">
            <v>s</v>
          </cell>
          <cell r="H18" t="str">
            <v>ns</v>
          </cell>
        </row>
        <row r="19">
          <cell r="B19" t="str">
            <v>OTU_1309</v>
          </cell>
          <cell r="C19">
            <v>8.1972372056939094E-2</v>
          </cell>
          <cell r="D19">
            <v>0.18195392113668099</v>
          </cell>
          <cell r="E19">
            <v>0.70326864887056795</v>
          </cell>
          <cell r="F19" t="str">
            <v>ns</v>
          </cell>
          <cell r="G19" t="str">
            <v>ns</v>
          </cell>
          <cell r="H19" t="str">
            <v>ns</v>
          </cell>
        </row>
        <row r="20">
          <cell r="B20" t="str">
            <v>OTU_1390</v>
          </cell>
          <cell r="C20">
            <v>0.99927062539166001</v>
          </cell>
          <cell r="D20">
            <v>0.463831830384132</v>
          </cell>
          <cell r="E20">
            <v>0.72233623789458201</v>
          </cell>
          <cell r="F20" t="str">
            <v>ns</v>
          </cell>
          <cell r="G20" t="str">
            <v>ns</v>
          </cell>
          <cell r="H20" t="str">
            <v>ns</v>
          </cell>
        </row>
        <row r="21">
          <cell r="B21" t="str">
            <v>OTU_1393</v>
          </cell>
          <cell r="C21">
            <v>0.76971031363910702</v>
          </cell>
          <cell r="D21">
            <v>9.1071785109592494E-3</v>
          </cell>
          <cell r="E21">
            <v>6.6623578482132295E-2</v>
          </cell>
          <cell r="F21" t="str">
            <v>ns</v>
          </cell>
          <cell r="G21" t="str">
            <v>s</v>
          </cell>
          <cell r="H21" t="str">
            <v>ns</v>
          </cell>
        </row>
        <row r="22">
          <cell r="B22" t="str">
            <v>OTU_1398</v>
          </cell>
          <cell r="C22">
            <v>0.77429170423078597</v>
          </cell>
          <cell r="D22">
            <v>0.61161534979975596</v>
          </cell>
          <cell r="E22">
            <v>0.270694380740853</v>
          </cell>
          <cell r="F22" t="str">
            <v>ns</v>
          </cell>
          <cell r="G22" t="str">
            <v>ns</v>
          </cell>
          <cell r="H22" t="str">
            <v>ns</v>
          </cell>
        </row>
        <row r="23">
          <cell r="B23" t="str">
            <v>OTU_1399</v>
          </cell>
          <cell r="C23">
            <v>0.99929164763496003</v>
          </cell>
          <cell r="D23">
            <v>0.364385465748434</v>
          </cell>
          <cell r="E23">
            <v>0.93001119536492605</v>
          </cell>
          <cell r="F23" t="str">
            <v>ns</v>
          </cell>
          <cell r="G23" t="str">
            <v>ns</v>
          </cell>
          <cell r="H23" t="str">
            <v>ns</v>
          </cell>
        </row>
        <row r="24">
          <cell r="B24" t="str">
            <v>OTU_1427</v>
          </cell>
          <cell r="C24">
            <v>0.646913270959802</v>
          </cell>
          <cell r="D24">
            <v>0.25502749581553302</v>
          </cell>
          <cell r="E24">
            <v>0.84355426649016096</v>
          </cell>
          <cell r="F24" t="str">
            <v>ns</v>
          </cell>
          <cell r="G24" t="str">
            <v>ns</v>
          </cell>
          <cell r="H24" t="str">
            <v>ns</v>
          </cell>
        </row>
        <row r="25">
          <cell r="B25" t="str">
            <v>OTU_1452</v>
          </cell>
          <cell r="C25">
            <v>0.31055598341503199</v>
          </cell>
          <cell r="D25">
            <v>7.8702538679546796E-2</v>
          </cell>
          <cell r="E25">
            <v>0.18615681518691099</v>
          </cell>
          <cell r="F25" t="str">
            <v>ns</v>
          </cell>
          <cell r="G25" t="str">
            <v>ns</v>
          </cell>
          <cell r="H25" t="str">
            <v>ns</v>
          </cell>
        </row>
        <row r="26">
          <cell r="B26" t="str">
            <v>OTU_1475</v>
          </cell>
          <cell r="C26">
            <v>1.9170090426703999E-6</v>
          </cell>
          <cell r="D26">
            <v>0.58287400007305101</v>
          </cell>
          <cell r="E26">
            <v>0.122403042169096</v>
          </cell>
          <cell r="F26" t="str">
            <v>s</v>
          </cell>
          <cell r="G26" t="str">
            <v>ns</v>
          </cell>
          <cell r="H26" t="str">
            <v>ns</v>
          </cell>
        </row>
        <row r="27">
          <cell r="B27" t="str">
            <v>OTU_1483</v>
          </cell>
          <cell r="C27">
            <v>0.20614929717733699</v>
          </cell>
          <cell r="D27">
            <v>7.6597636190243998E-2</v>
          </cell>
          <cell r="E27">
            <v>0.68141470501881296</v>
          </cell>
          <cell r="F27" t="str">
            <v>ns</v>
          </cell>
          <cell r="G27" t="str">
            <v>ns</v>
          </cell>
          <cell r="H27" t="str">
            <v>ns</v>
          </cell>
        </row>
        <row r="28">
          <cell r="B28" t="str">
            <v>OTU_1505</v>
          </cell>
          <cell r="C28">
            <v>0.49975357501690898</v>
          </cell>
          <cell r="D28">
            <v>0.54505705903857005</v>
          </cell>
          <cell r="E28">
            <v>0.82602413635313798</v>
          </cell>
          <cell r="F28" t="str">
            <v>ns</v>
          </cell>
          <cell r="G28" t="str">
            <v>ns</v>
          </cell>
          <cell r="H28" t="str">
            <v>ns</v>
          </cell>
        </row>
        <row r="29">
          <cell r="B29" t="str">
            <v>OTU_1512</v>
          </cell>
          <cell r="C29">
            <v>1.04838902040652E-2</v>
          </cell>
          <cell r="D29">
            <v>0.81911298692315404</v>
          </cell>
          <cell r="E29">
            <v>0.348885125999225</v>
          </cell>
          <cell r="F29" t="str">
            <v>s</v>
          </cell>
          <cell r="G29" t="str">
            <v>ns</v>
          </cell>
          <cell r="H29" t="str">
            <v>ns</v>
          </cell>
        </row>
        <row r="30">
          <cell r="B30" t="str">
            <v>OTU_1516</v>
          </cell>
          <cell r="C30">
            <v>0.39625774633948002</v>
          </cell>
          <cell r="D30">
            <v>0.57212900112668297</v>
          </cell>
          <cell r="E30">
            <v>0.844666594178894</v>
          </cell>
          <cell r="F30" t="str">
            <v>ns</v>
          </cell>
          <cell r="G30" t="str">
            <v>ns</v>
          </cell>
          <cell r="H30" t="str">
            <v>ns</v>
          </cell>
        </row>
        <row r="31">
          <cell r="B31" t="str">
            <v>OTU_1518</v>
          </cell>
          <cell r="C31">
            <v>3.18450280585122E-3</v>
          </cell>
          <cell r="D31">
            <v>0.62064361320653905</v>
          </cell>
          <cell r="E31">
            <v>0.229414811967705</v>
          </cell>
          <cell r="F31" t="str">
            <v>s</v>
          </cell>
          <cell r="G31" t="str">
            <v>ns</v>
          </cell>
          <cell r="H31" t="str">
            <v>ns</v>
          </cell>
        </row>
        <row r="32">
          <cell r="B32" t="str">
            <v>OTU_1519</v>
          </cell>
          <cell r="C32">
            <v>0.96537130095350798</v>
          </cell>
          <cell r="D32">
            <v>0.37194703754253</v>
          </cell>
          <cell r="E32">
            <v>0.98706286291933798</v>
          </cell>
          <cell r="F32" t="str">
            <v>ns</v>
          </cell>
          <cell r="G32" t="str">
            <v>ns</v>
          </cell>
          <cell r="H32" t="str">
            <v>ns</v>
          </cell>
        </row>
        <row r="33">
          <cell r="B33" t="str">
            <v>OTU_1523</v>
          </cell>
          <cell r="C33">
            <v>2.2434739937876301E-4</v>
          </cell>
          <cell r="D33">
            <v>0.12187392566192699</v>
          </cell>
          <cell r="E33">
            <v>0.37512089516881297</v>
          </cell>
          <cell r="F33" t="str">
            <v>s</v>
          </cell>
          <cell r="G33" t="str">
            <v>ns</v>
          </cell>
          <cell r="H33" t="str">
            <v>ns</v>
          </cell>
        </row>
        <row r="34">
          <cell r="B34" t="str">
            <v>OTU_1527</v>
          </cell>
          <cell r="C34">
            <v>8.4629501935971201E-7</v>
          </cell>
          <cell r="D34">
            <v>0.47016116646276002</v>
          </cell>
          <cell r="E34">
            <v>2.0475302829697801E-2</v>
          </cell>
          <cell r="F34" t="str">
            <v>s</v>
          </cell>
          <cell r="G34" t="str">
            <v>ns</v>
          </cell>
          <cell r="H34" t="str">
            <v>s</v>
          </cell>
        </row>
        <row r="35">
          <cell r="B35" t="str">
            <v>OTU_1529</v>
          </cell>
          <cell r="C35">
            <v>0.77634364076126405</v>
          </cell>
          <cell r="D35">
            <v>0.55008285744709096</v>
          </cell>
          <cell r="E35">
            <v>0.95154177730469702</v>
          </cell>
          <cell r="F35" t="str">
            <v>ns</v>
          </cell>
          <cell r="G35" t="str">
            <v>ns</v>
          </cell>
          <cell r="H35" t="str">
            <v>ns</v>
          </cell>
        </row>
        <row r="36">
          <cell r="B36" t="str">
            <v>OTU_1530</v>
          </cell>
          <cell r="C36">
            <v>1.22098484238232E-3</v>
          </cell>
          <cell r="D36">
            <v>0.96645726740441495</v>
          </cell>
          <cell r="E36">
            <v>0.35970998359269002</v>
          </cell>
          <cell r="F36" t="str">
            <v>s</v>
          </cell>
          <cell r="G36" t="str">
            <v>ns</v>
          </cell>
          <cell r="H36" t="str">
            <v>ns</v>
          </cell>
        </row>
        <row r="37">
          <cell r="B37" t="str">
            <v>OTU_1548</v>
          </cell>
          <cell r="C37">
            <v>6.4721985585512204E-2</v>
          </cell>
          <cell r="D37">
            <v>0.30286062787762102</v>
          </cell>
          <cell r="E37">
            <v>0.49845740479725198</v>
          </cell>
          <cell r="F37" t="str">
            <v>ns</v>
          </cell>
          <cell r="G37" t="str">
            <v>ns</v>
          </cell>
          <cell r="H37" t="str">
            <v>ns</v>
          </cell>
        </row>
        <row r="38">
          <cell r="B38" t="str">
            <v>OTU_1558</v>
          </cell>
          <cell r="C38">
            <v>2.7163781199433801E-2</v>
          </cell>
          <cell r="D38">
            <v>0.773029455746301</v>
          </cell>
          <cell r="E38">
            <v>0.56348080709340398</v>
          </cell>
          <cell r="F38" t="str">
            <v>s</v>
          </cell>
          <cell r="G38" t="str">
            <v>ns</v>
          </cell>
          <cell r="H38" t="str">
            <v>ns</v>
          </cell>
        </row>
        <row r="39">
          <cell r="B39" t="str">
            <v>OTU_1570</v>
          </cell>
          <cell r="C39">
            <v>6.7217603166649098E-2</v>
          </cell>
          <cell r="D39">
            <v>0.131890795724487</v>
          </cell>
          <cell r="E39">
            <v>0.77539465291842302</v>
          </cell>
          <cell r="F39" t="str">
            <v>ns</v>
          </cell>
          <cell r="G39" t="str">
            <v>ns</v>
          </cell>
          <cell r="H39" t="str">
            <v>ns</v>
          </cell>
        </row>
        <row r="40">
          <cell r="B40" t="str">
            <v>OTU_1622</v>
          </cell>
          <cell r="C40">
            <v>5.9951612087280799E-4</v>
          </cell>
          <cell r="D40">
            <v>0.87187380587978602</v>
          </cell>
          <cell r="E40">
            <v>0.39835411872073201</v>
          </cell>
          <cell r="F40" t="str">
            <v>s</v>
          </cell>
          <cell r="G40" t="str">
            <v>ns</v>
          </cell>
          <cell r="H40" t="str">
            <v>ns</v>
          </cell>
        </row>
        <row r="41">
          <cell r="B41" t="str">
            <v>OTU_1626</v>
          </cell>
          <cell r="C41">
            <v>3.1830464536787201E-2</v>
          </cell>
          <cell r="D41">
            <v>0.88810551559203199</v>
          </cell>
          <cell r="E41">
            <v>0.54802999793991103</v>
          </cell>
          <cell r="F41" t="str">
            <v>s</v>
          </cell>
          <cell r="G41" t="str">
            <v>ns</v>
          </cell>
          <cell r="H41" t="str">
            <v>ns</v>
          </cell>
        </row>
        <row r="42">
          <cell r="B42" t="str">
            <v>OTU_1632</v>
          </cell>
          <cell r="C42">
            <v>3.3497887463165199E-5</v>
          </cell>
          <cell r="D42">
            <v>3.28785203414486E-2</v>
          </cell>
          <cell r="E42">
            <v>0.10195516778081</v>
          </cell>
          <cell r="F42" t="str">
            <v>s</v>
          </cell>
          <cell r="G42" t="str">
            <v>s</v>
          </cell>
          <cell r="H42" t="str">
            <v>ns</v>
          </cell>
        </row>
        <row r="43">
          <cell r="B43" t="str">
            <v>OTU_1678</v>
          </cell>
          <cell r="C43">
            <v>1.55693330570478E-2</v>
          </cell>
          <cell r="D43">
            <v>0.53386221101974396</v>
          </cell>
          <cell r="E43">
            <v>0.67700577472015799</v>
          </cell>
          <cell r="F43" t="str">
            <v>s</v>
          </cell>
          <cell r="G43" t="str">
            <v>ns</v>
          </cell>
          <cell r="H43" t="str">
            <v>ns</v>
          </cell>
        </row>
        <row r="44">
          <cell r="B44" t="str">
            <v>OTU_1684</v>
          </cell>
          <cell r="C44" t="str">
            <v>NA</v>
          </cell>
          <cell r="D44" t="str">
            <v>NA</v>
          </cell>
          <cell r="E44" t="str">
            <v>NA</v>
          </cell>
          <cell r="F44" t="str">
            <v>NA</v>
          </cell>
          <cell r="G44" t="str">
            <v>NA</v>
          </cell>
          <cell r="H44" t="str">
            <v>NA</v>
          </cell>
        </row>
        <row r="45">
          <cell r="B45" t="str">
            <v>OTU_1702</v>
          </cell>
          <cell r="C45">
            <v>3.8362943835289999E-3</v>
          </cell>
          <cell r="D45">
            <v>0.73408332627011796</v>
          </cell>
          <cell r="E45">
            <v>0.332647392354325</v>
          </cell>
          <cell r="F45" t="str">
            <v>s</v>
          </cell>
          <cell r="G45" t="str">
            <v>ns</v>
          </cell>
          <cell r="H45" t="str">
            <v>ns</v>
          </cell>
        </row>
        <row r="46">
          <cell r="B46" t="str">
            <v>OTU_1705</v>
          </cell>
          <cell r="C46">
            <v>0.60782724800326304</v>
          </cell>
          <cell r="D46">
            <v>0.55343046625365899</v>
          </cell>
          <cell r="E46">
            <v>0.90602875731135502</v>
          </cell>
          <cell r="F46" t="str">
            <v>ns</v>
          </cell>
          <cell r="G46" t="str">
            <v>ns</v>
          </cell>
          <cell r="H46" t="str">
            <v>ns</v>
          </cell>
        </row>
        <row r="47">
          <cell r="B47" t="str">
            <v>OTU_1707</v>
          </cell>
          <cell r="C47">
            <v>0.52555346723134599</v>
          </cell>
          <cell r="D47">
            <v>6.1750184960203403E-2</v>
          </cell>
          <cell r="E47">
            <v>0.86786530826562902</v>
          </cell>
          <cell r="F47" t="str">
            <v>ns</v>
          </cell>
          <cell r="G47" t="str">
            <v>ns</v>
          </cell>
          <cell r="H47" t="str">
            <v>ns</v>
          </cell>
        </row>
        <row r="48">
          <cell r="B48" t="str">
            <v>OTU_1744</v>
          </cell>
          <cell r="C48">
            <v>3.84444150085788E-3</v>
          </cell>
          <cell r="D48">
            <v>0.71052047770539595</v>
          </cell>
          <cell r="E48">
            <v>0.31231701327225603</v>
          </cell>
          <cell r="F48" t="str">
            <v>s</v>
          </cell>
          <cell r="G48" t="str">
            <v>ns</v>
          </cell>
          <cell r="H48" t="str">
            <v>ns</v>
          </cell>
        </row>
        <row r="49">
          <cell r="B49" t="str">
            <v>OTU_1747</v>
          </cell>
          <cell r="C49">
            <v>6.1016408902613402E-2</v>
          </cell>
          <cell r="D49">
            <v>0.16832241188794</v>
          </cell>
          <cell r="E49">
            <v>0.52848729886676005</v>
          </cell>
          <cell r="F49" t="str">
            <v>ns</v>
          </cell>
          <cell r="G49" t="str">
            <v>ns</v>
          </cell>
          <cell r="H49" t="str">
            <v>ns</v>
          </cell>
        </row>
        <row r="50">
          <cell r="B50" t="str">
            <v>OTU_1753</v>
          </cell>
          <cell r="C50">
            <v>0.124217801259523</v>
          </cell>
          <cell r="D50">
            <v>0.17788441496773</v>
          </cell>
          <cell r="E50">
            <v>0.73326481049153702</v>
          </cell>
          <cell r="F50" t="str">
            <v>ns</v>
          </cell>
          <cell r="G50" t="str">
            <v>ns</v>
          </cell>
          <cell r="H50" t="str">
            <v>ns</v>
          </cell>
        </row>
        <row r="51">
          <cell r="B51" t="str">
            <v>OTU_1760</v>
          </cell>
          <cell r="C51">
            <v>0.59704622773342597</v>
          </cell>
          <cell r="D51">
            <v>0.55326955574187897</v>
          </cell>
          <cell r="E51">
            <v>0.88209583662393798</v>
          </cell>
          <cell r="F51" t="str">
            <v>ns</v>
          </cell>
          <cell r="G51" t="str">
            <v>ns</v>
          </cell>
          <cell r="H51" t="str">
            <v>ns</v>
          </cell>
        </row>
        <row r="52">
          <cell r="B52" t="str">
            <v>OTU_1782</v>
          </cell>
          <cell r="C52">
            <v>6.6865334361298795E-2</v>
          </cell>
          <cell r="D52">
            <v>0.49334264035141101</v>
          </cell>
          <cell r="E52">
            <v>0.62871275915415403</v>
          </cell>
          <cell r="F52" t="str">
            <v>ns</v>
          </cell>
          <cell r="G52" t="str">
            <v>ns</v>
          </cell>
          <cell r="H52" t="str">
            <v>ns</v>
          </cell>
        </row>
        <row r="53">
          <cell r="B53" t="str">
            <v>OTU_1797</v>
          </cell>
          <cell r="C53">
            <v>0.43736687915759997</v>
          </cell>
          <cell r="D53">
            <v>0.34175671563286403</v>
          </cell>
          <cell r="E53">
            <v>0.96908480350834703</v>
          </cell>
          <cell r="F53" t="str">
            <v>ns</v>
          </cell>
          <cell r="G53" t="str">
            <v>ns</v>
          </cell>
          <cell r="H53" t="str">
            <v>ns</v>
          </cell>
        </row>
        <row r="54">
          <cell r="B54" t="str">
            <v>OTU_1807</v>
          </cell>
          <cell r="C54">
            <v>0.55146698144678097</v>
          </cell>
          <cell r="D54">
            <v>0.36180301188233299</v>
          </cell>
          <cell r="E54">
            <v>0.87626459003880197</v>
          </cell>
          <cell r="F54" t="str">
            <v>ns</v>
          </cell>
          <cell r="G54" t="str">
            <v>ns</v>
          </cell>
          <cell r="H54" t="str">
            <v>ns</v>
          </cell>
        </row>
        <row r="55">
          <cell r="B55" t="str">
            <v>OTU_1824</v>
          </cell>
          <cell r="C55">
            <v>6.5796040653730596E-3</v>
          </cell>
          <cell r="D55">
            <v>0.82820870839859895</v>
          </cell>
          <cell r="E55">
            <v>0.61634266727731901</v>
          </cell>
          <cell r="F55" t="str">
            <v>s</v>
          </cell>
          <cell r="G55" t="str">
            <v>ns</v>
          </cell>
          <cell r="H55" t="str">
            <v>ns</v>
          </cell>
        </row>
        <row r="56">
          <cell r="B56" t="str">
            <v>OTU_1841</v>
          </cell>
          <cell r="C56">
            <v>5.8609691621242E-7</v>
          </cell>
          <cell r="D56">
            <v>0.48267495798508803</v>
          </cell>
          <cell r="E56">
            <v>0.128673723357935</v>
          </cell>
          <cell r="F56" t="str">
            <v>s</v>
          </cell>
          <cell r="G56" t="str">
            <v>ns</v>
          </cell>
          <cell r="H56" t="str">
            <v>ns</v>
          </cell>
        </row>
        <row r="57">
          <cell r="B57" t="str">
            <v>OTU_1856</v>
          </cell>
          <cell r="C57">
            <v>0.65616276064900803</v>
          </cell>
          <cell r="D57">
            <v>0.55655338492826101</v>
          </cell>
          <cell r="E57">
            <v>0.90935661568197301</v>
          </cell>
          <cell r="F57" t="str">
            <v>ns</v>
          </cell>
          <cell r="G57" t="str">
            <v>ns</v>
          </cell>
          <cell r="H57" t="str">
            <v>ns</v>
          </cell>
        </row>
        <row r="58">
          <cell r="B58" t="str">
            <v>OTU_1872</v>
          </cell>
          <cell r="C58">
            <v>0.91444069203150302</v>
          </cell>
          <cell r="D58">
            <v>0.48542156367274802</v>
          </cell>
          <cell r="E58">
            <v>0.97966895441829605</v>
          </cell>
          <cell r="F58" t="str">
            <v>ns</v>
          </cell>
          <cell r="G58" t="str">
            <v>ns</v>
          </cell>
          <cell r="H58" t="str">
            <v>ns</v>
          </cell>
        </row>
        <row r="59">
          <cell r="B59" t="str">
            <v>OTU_1875</v>
          </cell>
          <cell r="C59">
            <v>0.93260823362786105</v>
          </cell>
          <cell r="D59">
            <v>0.37687544845309801</v>
          </cell>
          <cell r="E59">
            <v>0.87931647109452304</v>
          </cell>
          <cell r="F59" t="str">
            <v>ns</v>
          </cell>
          <cell r="G59" t="str">
            <v>ns</v>
          </cell>
          <cell r="H59" t="str">
            <v>ns</v>
          </cell>
        </row>
        <row r="60">
          <cell r="B60" t="str">
            <v>OTU_1892</v>
          </cell>
          <cell r="C60">
            <v>1.97166011098187E-2</v>
          </cell>
          <cell r="D60">
            <v>7.7437844117078103E-2</v>
          </cell>
          <cell r="E60">
            <v>0.31937956402519202</v>
          </cell>
          <cell r="F60" t="str">
            <v>s</v>
          </cell>
          <cell r="G60" t="str">
            <v>ns</v>
          </cell>
          <cell r="H60" t="str">
            <v>ns</v>
          </cell>
        </row>
        <row r="61">
          <cell r="B61" t="str">
            <v>OTU_1932</v>
          </cell>
          <cell r="C61">
            <v>1.6311218161311401E-2</v>
          </cell>
          <cell r="D61">
            <v>0.78732535102578205</v>
          </cell>
          <cell r="E61">
            <v>0.47585122759981402</v>
          </cell>
          <cell r="F61" t="str">
            <v>s</v>
          </cell>
          <cell r="G61" t="str">
            <v>ns</v>
          </cell>
          <cell r="H61" t="str">
            <v>ns</v>
          </cell>
        </row>
        <row r="62">
          <cell r="B62" t="str">
            <v>OTU_1938</v>
          </cell>
          <cell r="C62">
            <v>8.9164684586919996E-3</v>
          </cell>
          <cell r="D62">
            <v>0.78111187469844001</v>
          </cell>
          <cell r="E62">
            <v>0.43737532853165101</v>
          </cell>
          <cell r="F62" t="str">
            <v>s</v>
          </cell>
          <cell r="G62" t="str">
            <v>ns</v>
          </cell>
          <cell r="H62" t="str">
            <v>ns</v>
          </cell>
        </row>
        <row r="63">
          <cell r="B63" t="str">
            <v>OTU_1939</v>
          </cell>
          <cell r="C63">
            <v>3.6887969442989001E-5</v>
          </cell>
          <cell r="D63">
            <v>0.69587570007251398</v>
          </cell>
          <cell r="E63">
            <v>0.22440199210939599</v>
          </cell>
          <cell r="F63" t="str">
            <v>s</v>
          </cell>
          <cell r="G63" t="str">
            <v>ns</v>
          </cell>
          <cell r="H63" t="str">
            <v>ns</v>
          </cell>
        </row>
        <row r="64">
          <cell r="B64" t="str">
            <v>OTU_1945</v>
          </cell>
          <cell r="C64">
            <v>0.69412568889263804</v>
          </cell>
          <cell r="D64">
            <v>0.48469374377222602</v>
          </cell>
          <cell r="E64">
            <v>0.89118100641464704</v>
          </cell>
          <cell r="F64" t="str">
            <v>ns</v>
          </cell>
          <cell r="G64" t="str">
            <v>ns</v>
          </cell>
          <cell r="H64" t="str">
            <v>ns</v>
          </cell>
        </row>
        <row r="65">
          <cell r="B65" t="str">
            <v>OTU_1946</v>
          </cell>
          <cell r="C65">
            <v>5.4952076205707703E-3</v>
          </cell>
          <cell r="D65">
            <v>0.39803220870282402</v>
          </cell>
          <cell r="E65">
            <v>0.59274025401825203</v>
          </cell>
          <cell r="F65" t="str">
            <v>s</v>
          </cell>
          <cell r="G65" t="str">
            <v>ns</v>
          </cell>
          <cell r="H65" t="str">
            <v>ns</v>
          </cell>
        </row>
        <row r="66">
          <cell r="B66" t="str">
            <v>OTU_1947</v>
          </cell>
          <cell r="C66">
            <v>8.2621950213344793E-3</v>
          </cell>
          <cell r="D66">
            <v>0.27522815194758499</v>
          </cell>
          <cell r="E66">
            <v>0.72732040050382196</v>
          </cell>
          <cell r="F66" t="str">
            <v>s</v>
          </cell>
          <cell r="G66" t="str">
            <v>ns</v>
          </cell>
          <cell r="H66" t="str">
            <v>ns</v>
          </cell>
        </row>
        <row r="67">
          <cell r="B67" t="str">
            <v>OTU_1949</v>
          </cell>
          <cell r="C67">
            <v>0.55457791384980903</v>
          </cell>
          <cell r="D67">
            <v>0.352707724530472</v>
          </cell>
          <cell r="E67">
            <v>0.892434020666382</v>
          </cell>
          <cell r="F67" t="str">
            <v>ns</v>
          </cell>
          <cell r="G67" t="str">
            <v>ns</v>
          </cell>
          <cell r="H67" t="str">
            <v>ns</v>
          </cell>
        </row>
        <row r="68">
          <cell r="B68" t="str">
            <v>OTU_1953</v>
          </cell>
          <cell r="C68">
            <v>0.51041565000050304</v>
          </cell>
          <cell r="D68">
            <v>0.11377511957211101</v>
          </cell>
          <cell r="E68">
            <v>0.95867360912173205</v>
          </cell>
          <cell r="F68" t="str">
            <v>ns</v>
          </cell>
          <cell r="G68" t="str">
            <v>ns</v>
          </cell>
          <cell r="H68" t="str">
            <v>ns</v>
          </cell>
        </row>
        <row r="69">
          <cell r="B69" t="str">
            <v>OTU_1965</v>
          </cell>
          <cell r="C69">
            <v>0.99991378843302803</v>
          </cell>
          <cell r="D69">
            <v>3.51679523632174E-3</v>
          </cell>
          <cell r="E69">
            <v>2.43776990223001E-5</v>
          </cell>
          <cell r="F69" t="str">
            <v>ns</v>
          </cell>
          <cell r="G69" t="str">
            <v>s</v>
          </cell>
          <cell r="H69" t="str">
            <v>s</v>
          </cell>
        </row>
        <row r="70">
          <cell r="B70" t="str">
            <v>OTU_1974</v>
          </cell>
          <cell r="C70">
            <v>0.206869299800648</v>
          </cell>
          <cell r="D70">
            <v>0.111773321375812</v>
          </cell>
          <cell r="E70">
            <v>2.39081048191894E-2</v>
          </cell>
          <cell r="F70" t="str">
            <v>ns</v>
          </cell>
          <cell r="G70" t="str">
            <v>ns</v>
          </cell>
          <cell r="H70" t="str">
            <v>s</v>
          </cell>
        </row>
        <row r="71">
          <cell r="B71" t="str">
            <v>OTU_1990</v>
          </cell>
          <cell r="C71">
            <v>0.44497127115069202</v>
          </cell>
          <cell r="D71">
            <v>0.51338409714022604</v>
          </cell>
          <cell r="E71">
            <v>0.85937159663177798</v>
          </cell>
          <cell r="F71" t="str">
            <v>ns</v>
          </cell>
          <cell r="G71" t="str">
            <v>ns</v>
          </cell>
          <cell r="H71" t="str">
            <v>ns</v>
          </cell>
        </row>
        <row r="72">
          <cell r="B72" t="str">
            <v>OTU_1995</v>
          </cell>
          <cell r="C72">
            <v>0.93685995126154997</v>
          </cell>
          <cell r="D72">
            <v>0.56575795674936002</v>
          </cell>
          <cell r="E72">
            <v>0.98675633656596595</v>
          </cell>
          <cell r="F72" t="str">
            <v>ns</v>
          </cell>
          <cell r="G72" t="str">
            <v>ns</v>
          </cell>
          <cell r="H72" t="str">
            <v>ns</v>
          </cell>
        </row>
        <row r="73">
          <cell r="B73" t="str">
            <v>OTU_2056</v>
          </cell>
          <cell r="C73">
            <v>0.38909107139420601</v>
          </cell>
          <cell r="D73">
            <v>0.329288293231705</v>
          </cell>
          <cell r="E73">
            <v>0.79391891961280803</v>
          </cell>
          <cell r="F73" t="str">
            <v>ns</v>
          </cell>
          <cell r="G73" t="str">
            <v>ns</v>
          </cell>
          <cell r="H73" t="str">
            <v>ns</v>
          </cell>
        </row>
        <row r="74">
          <cell r="B74" t="str">
            <v>OTU_2059</v>
          </cell>
          <cell r="C74">
            <v>3.3819802807288302E-2</v>
          </cell>
          <cell r="D74">
            <v>0.58619220108672698</v>
          </cell>
          <cell r="E74">
            <v>0.636465301882573</v>
          </cell>
          <cell r="F74" t="str">
            <v>s</v>
          </cell>
          <cell r="G74" t="str">
            <v>ns</v>
          </cell>
          <cell r="H74" t="str">
            <v>ns</v>
          </cell>
        </row>
        <row r="75">
          <cell r="B75" t="str">
            <v>OTU_2072</v>
          </cell>
          <cell r="C75">
            <v>1.91322132133487E-9</v>
          </cell>
          <cell r="D75">
            <v>1.08084648704413E-3</v>
          </cell>
          <cell r="E75">
            <v>7.9719617647533095E-5</v>
          </cell>
          <cell r="F75" t="str">
            <v>s</v>
          </cell>
          <cell r="G75" t="str">
            <v>s</v>
          </cell>
          <cell r="H75" t="str">
            <v>s</v>
          </cell>
        </row>
        <row r="76">
          <cell r="B76" t="str">
            <v>OTU_2077</v>
          </cell>
          <cell r="C76">
            <v>1.0080660801970999E-9</v>
          </cell>
          <cell r="D76">
            <v>9.8556280272873303E-4</v>
          </cell>
          <cell r="E76">
            <v>5.5939760672255098E-5</v>
          </cell>
          <cell r="F76" t="str">
            <v>s</v>
          </cell>
          <cell r="G76" t="str">
            <v>s</v>
          </cell>
          <cell r="H76" t="str">
            <v>s</v>
          </cell>
        </row>
        <row r="77">
          <cell r="B77" t="str">
            <v>OTU_2088</v>
          </cell>
          <cell r="C77">
            <v>2.2107319241622802E-3</v>
          </cell>
          <cell r="D77">
            <v>0.72152660977912897</v>
          </cell>
          <cell r="E77">
            <v>0.44574372618166402</v>
          </cell>
          <cell r="F77" t="str">
            <v>s</v>
          </cell>
          <cell r="G77" t="str">
            <v>ns</v>
          </cell>
          <cell r="H77" t="str">
            <v>ns</v>
          </cell>
        </row>
        <row r="78">
          <cell r="B78" t="str">
            <v>OTU_2101</v>
          </cell>
          <cell r="C78">
            <v>0.279153325601109</v>
          </cell>
          <cell r="D78">
            <v>0.29079881475232999</v>
          </cell>
          <cell r="E78">
            <v>0.73642853657296803</v>
          </cell>
          <cell r="F78" t="str">
            <v>ns</v>
          </cell>
          <cell r="G78" t="str">
            <v>ns</v>
          </cell>
          <cell r="H78" t="str">
            <v>ns</v>
          </cell>
        </row>
        <row r="79">
          <cell r="B79" t="str">
            <v>OTU_2105</v>
          </cell>
          <cell r="C79">
            <v>3.3438055484440399E-2</v>
          </cell>
          <cell r="D79">
            <v>0.25216024786437802</v>
          </cell>
          <cell r="E79">
            <v>0.45199370699729302</v>
          </cell>
          <cell r="F79" t="str">
            <v>s</v>
          </cell>
          <cell r="G79" t="str">
            <v>ns</v>
          </cell>
          <cell r="H79" t="str">
            <v>ns</v>
          </cell>
        </row>
        <row r="80">
          <cell r="B80" t="str">
            <v>OTU_2107</v>
          </cell>
          <cell r="C80">
            <v>1.19354357311207E-5</v>
          </cell>
          <cell r="D80">
            <v>0.67156843646144304</v>
          </cell>
          <cell r="E80">
            <v>0.210391556164441</v>
          </cell>
          <cell r="F80" t="str">
            <v>s</v>
          </cell>
          <cell r="G80" t="str">
            <v>ns</v>
          </cell>
          <cell r="H80" t="str">
            <v>ns</v>
          </cell>
        </row>
        <row r="81">
          <cell r="B81" t="str">
            <v>OTU_2109</v>
          </cell>
          <cell r="C81">
            <v>0.31888508463165599</v>
          </cell>
          <cell r="D81">
            <v>0.59068559281393895</v>
          </cell>
          <cell r="E81">
            <v>0.82729976763146396</v>
          </cell>
          <cell r="F81" t="str">
            <v>ns</v>
          </cell>
          <cell r="G81" t="str">
            <v>ns</v>
          </cell>
          <cell r="H81" t="str">
            <v>ns</v>
          </cell>
        </row>
        <row r="82">
          <cell r="B82" t="str">
            <v>OTU_2112</v>
          </cell>
          <cell r="C82">
            <v>0.94184494284229403</v>
          </cell>
          <cell r="D82">
            <v>3.9507366639912802E-3</v>
          </cell>
          <cell r="E82">
            <v>5.0515715997081598E-7</v>
          </cell>
          <cell r="F82" t="str">
            <v>ns</v>
          </cell>
          <cell r="G82" t="str">
            <v>s</v>
          </cell>
          <cell r="H82" t="str">
            <v>s</v>
          </cell>
        </row>
        <row r="83">
          <cell r="B83" t="str">
            <v>OTU_2113</v>
          </cell>
          <cell r="C83">
            <v>1.1702318770981101E-9</v>
          </cell>
          <cell r="D83">
            <v>1.8728561370695399E-2</v>
          </cell>
          <cell r="E83">
            <v>8.5697558110998202E-4</v>
          </cell>
          <cell r="F83" t="str">
            <v>s</v>
          </cell>
          <cell r="G83" t="str">
            <v>s</v>
          </cell>
          <cell r="H83" t="str">
            <v>s</v>
          </cell>
        </row>
        <row r="84">
          <cell r="B84" t="str">
            <v>OTU_2118</v>
          </cell>
          <cell r="C84">
            <v>3.63306495007375E-2</v>
          </cell>
          <cell r="D84">
            <v>0.69850987790043695</v>
          </cell>
          <cell r="E84">
            <v>0.61099299486819802</v>
          </cell>
          <cell r="F84" t="str">
            <v>s</v>
          </cell>
          <cell r="G84" t="str">
            <v>ns</v>
          </cell>
          <cell r="H84" t="str">
            <v>ns</v>
          </cell>
        </row>
        <row r="85">
          <cell r="B85" t="str">
            <v>OTU_2120</v>
          </cell>
          <cell r="C85">
            <v>0.79092727518139905</v>
          </cell>
          <cell r="D85">
            <v>0.28181882237600298</v>
          </cell>
          <cell r="E85">
            <v>0.88856797496653706</v>
          </cell>
          <cell r="F85" t="str">
            <v>ns</v>
          </cell>
          <cell r="G85" t="str">
            <v>ns</v>
          </cell>
          <cell r="H85" t="str">
            <v>ns</v>
          </cell>
        </row>
        <row r="86">
          <cell r="B86" t="str">
            <v>OTU_2121</v>
          </cell>
          <cell r="C86">
            <v>0.404638288816077</v>
          </cell>
          <cell r="D86">
            <v>0.30435070810664899</v>
          </cell>
          <cell r="E86">
            <v>0.99362858201091597</v>
          </cell>
          <cell r="F86" t="str">
            <v>ns</v>
          </cell>
          <cell r="G86" t="str">
            <v>ns</v>
          </cell>
          <cell r="H86" t="str">
            <v>ns</v>
          </cell>
        </row>
        <row r="87">
          <cell r="B87" t="str">
            <v>OTU_2122</v>
          </cell>
          <cell r="C87">
            <v>1.5226107050717599E-7</v>
          </cell>
          <cell r="D87">
            <v>7.8874027811889694E-2</v>
          </cell>
          <cell r="E87">
            <v>1.16718757097036E-2</v>
          </cell>
          <cell r="F87" t="str">
            <v>s</v>
          </cell>
          <cell r="G87" t="str">
            <v>ns</v>
          </cell>
          <cell r="H87" t="str">
            <v>s</v>
          </cell>
        </row>
        <row r="88">
          <cell r="B88" t="str">
            <v>OTU_2127</v>
          </cell>
          <cell r="C88">
            <v>2.9087124367391099E-2</v>
          </cell>
          <cell r="D88">
            <v>0.77597257538068598</v>
          </cell>
          <cell r="E88">
            <v>0.68247673903119999</v>
          </cell>
          <cell r="F88" t="str">
            <v>s</v>
          </cell>
          <cell r="G88" t="str">
            <v>ns</v>
          </cell>
          <cell r="H88" t="str">
            <v>ns</v>
          </cell>
        </row>
        <row r="89">
          <cell r="B89" t="str">
            <v>OTU_2129</v>
          </cell>
          <cell r="C89">
            <v>2.0017963341146E-2</v>
          </cell>
          <cell r="D89">
            <v>0.72902040640866905</v>
          </cell>
          <cell r="E89">
            <v>0.79118924661561996</v>
          </cell>
          <cell r="F89" t="str">
            <v>s</v>
          </cell>
          <cell r="G89" t="str">
            <v>ns</v>
          </cell>
          <cell r="H89" t="str">
            <v>ns</v>
          </cell>
        </row>
        <row r="90">
          <cell r="B90" t="str">
            <v>OTU_2131</v>
          </cell>
          <cell r="C90">
            <v>6.8623649538380502E-2</v>
          </cell>
          <cell r="D90">
            <v>0.64697190071663702</v>
          </cell>
          <cell r="E90">
            <v>0.73876808899292101</v>
          </cell>
          <cell r="F90" t="str">
            <v>ns</v>
          </cell>
          <cell r="G90" t="str">
            <v>ns</v>
          </cell>
          <cell r="H90" t="str">
            <v>ns</v>
          </cell>
        </row>
        <row r="91">
          <cell r="B91" t="str">
            <v>OTU_2138</v>
          </cell>
          <cell r="C91">
            <v>9.1175518299811497E-5</v>
          </cell>
          <cell r="D91">
            <v>0.87111292612151303</v>
          </cell>
          <cell r="E91">
            <v>0.25176214254618901</v>
          </cell>
          <cell r="F91" t="str">
            <v>s</v>
          </cell>
          <cell r="G91" t="str">
            <v>ns</v>
          </cell>
          <cell r="H91" t="str">
            <v>ns</v>
          </cell>
        </row>
        <row r="92">
          <cell r="B92" t="str">
            <v>OTU_2140</v>
          </cell>
          <cell r="C92">
            <v>8.8576910237950696E-2</v>
          </cell>
          <cell r="D92">
            <v>0.29882940614089398</v>
          </cell>
          <cell r="E92">
            <v>0.46473820511610398</v>
          </cell>
          <cell r="F92" t="str">
            <v>ns</v>
          </cell>
          <cell r="G92" t="str">
            <v>ns</v>
          </cell>
          <cell r="H92" t="str">
            <v>ns</v>
          </cell>
        </row>
        <row r="93">
          <cell r="B93" t="str">
            <v>OTU_2147</v>
          </cell>
          <cell r="C93">
            <v>3.6179771294942002E-3</v>
          </cell>
          <cell r="D93">
            <v>0.80979769039416005</v>
          </cell>
          <cell r="E93">
            <v>0.201965867042223</v>
          </cell>
          <cell r="F93" t="str">
            <v>s</v>
          </cell>
          <cell r="G93" t="str">
            <v>ns</v>
          </cell>
          <cell r="H93" t="str">
            <v>ns</v>
          </cell>
        </row>
        <row r="94">
          <cell r="B94" t="str">
            <v>OTU_2152</v>
          </cell>
          <cell r="C94">
            <v>2.9045741309519399E-5</v>
          </cell>
          <cell r="D94">
            <v>0.56661642690732905</v>
          </cell>
          <cell r="E94">
            <v>0.16437992482872099</v>
          </cell>
          <cell r="F94" t="str">
            <v>s</v>
          </cell>
          <cell r="G94" t="str">
            <v>ns</v>
          </cell>
          <cell r="H94" t="str">
            <v>ns</v>
          </cell>
        </row>
        <row r="95">
          <cell r="B95" t="str">
            <v>OTU_2154</v>
          </cell>
          <cell r="C95">
            <v>2.4263962055675801E-2</v>
          </cell>
          <cell r="D95">
            <v>0.40882440451336</v>
          </cell>
          <cell r="E95">
            <v>0.61514676943161395</v>
          </cell>
          <cell r="F95" t="str">
            <v>s</v>
          </cell>
          <cell r="G95" t="str">
            <v>ns</v>
          </cell>
          <cell r="H95" t="str">
            <v>ns</v>
          </cell>
        </row>
        <row r="96">
          <cell r="B96" t="str">
            <v>OTU_2160</v>
          </cell>
          <cell r="C96">
            <v>0.110377956151923</v>
          </cell>
          <cell r="D96">
            <v>0.40963151096816902</v>
          </cell>
          <cell r="E96">
            <v>0.69678128555124197</v>
          </cell>
          <cell r="F96" t="str">
            <v>ns</v>
          </cell>
          <cell r="G96" t="str">
            <v>ns</v>
          </cell>
          <cell r="H96" t="str">
            <v>ns</v>
          </cell>
        </row>
        <row r="97">
          <cell r="B97" t="str">
            <v>OTU_2161</v>
          </cell>
          <cell r="C97">
            <v>0.99992398503135305</v>
          </cell>
          <cell r="D97">
            <v>0.27040487759473197</v>
          </cell>
          <cell r="E97">
            <v>1.5784728404554499E-2</v>
          </cell>
          <cell r="F97" t="str">
            <v>ns</v>
          </cell>
          <cell r="G97" t="str">
            <v>ns</v>
          </cell>
          <cell r="H97" t="str">
            <v>s</v>
          </cell>
        </row>
        <row r="98">
          <cell r="B98" t="str">
            <v>OTU_2163</v>
          </cell>
          <cell r="C98">
            <v>0.357099050556757</v>
          </cell>
          <cell r="D98">
            <v>0.25698729170378198</v>
          </cell>
          <cell r="E98">
            <v>5.6337479480909596E-3</v>
          </cell>
          <cell r="F98" t="str">
            <v>ns</v>
          </cell>
          <cell r="G98" t="str">
            <v>ns</v>
          </cell>
          <cell r="H98" t="str">
            <v>s</v>
          </cell>
        </row>
        <row r="99">
          <cell r="B99" t="str">
            <v>OTU_2169</v>
          </cell>
          <cell r="C99">
            <v>0.99086807031393598</v>
          </cell>
          <cell r="D99">
            <v>8.6097431032289493E-3</v>
          </cell>
          <cell r="E99">
            <v>3.9343986491837797E-2</v>
          </cell>
          <cell r="F99" t="str">
            <v>ns</v>
          </cell>
          <cell r="G99" t="str">
            <v>s</v>
          </cell>
          <cell r="H99" t="str">
            <v>s</v>
          </cell>
        </row>
        <row r="100">
          <cell r="B100" t="str">
            <v>OTU_2171</v>
          </cell>
          <cell r="C100">
            <v>6.9985050234791804E-2</v>
          </cell>
          <cell r="D100">
            <v>0.92222855585411001</v>
          </cell>
          <cell r="E100">
            <v>0.66614188491723003</v>
          </cell>
          <cell r="F100" t="str">
            <v>ns</v>
          </cell>
          <cell r="G100" t="str">
            <v>ns</v>
          </cell>
          <cell r="H100" t="str">
            <v>ns</v>
          </cell>
        </row>
        <row r="101">
          <cell r="B101" t="str">
            <v>OTU_2172</v>
          </cell>
          <cell r="C101">
            <v>0.44374315805549203</v>
          </cell>
          <cell r="D101">
            <v>0.25170135806457899</v>
          </cell>
          <cell r="E101">
            <v>0.863617666653134</v>
          </cell>
          <cell r="F101" t="str">
            <v>ns</v>
          </cell>
          <cell r="G101" t="str">
            <v>ns</v>
          </cell>
          <cell r="H101" t="str">
            <v>ns</v>
          </cell>
        </row>
        <row r="102">
          <cell r="B102" t="str">
            <v>OTU_2179</v>
          </cell>
          <cell r="C102">
            <v>1.14353476960357E-3</v>
          </cell>
          <cell r="D102">
            <v>0.36262837215403698</v>
          </cell>
          <cell r="E102">
            <v>0.46002185606873702</v>
          </cell>
          <cell r="F102" t="str">
            <v>s</v>
          </cell>
          <cell r="G102" t="str">
            <v>ns</v>
          </cell>
          <cell r="H102" t="str">
            <v>ns</v>
          </cell>
        </row>
        <row r="103">
          <cell r="B103" t="str">
            <v>OTU_2180</v>
          </cell>
          <cell r="C103">
            <v>0.94545386712332502</v>
          </cell>
          <cell r="D103">
            <v>0.1112377253978</v>
          </cell>
          <cell r="E103">
            <v>9.65571196023381E-3</v>
          </cell>
          <cell r="F103" t="str">
            <v>ns</v>
          </cell>
          <cell r="G103" t="str">
            <v>ns</v>
          </cell>
          <cell r="H103" t="str">
            <v>s</v>
          </cell>
        </row>
        <row r="104">
          <cell r="B104" t="str">
            <v>OTU_2183</v>
          </cell>
          <cell r="C104">
            <v>4.8280842732204001E-6</v>
          </cell>
          <cell r="D104">
            <v>0.63506685175438005</v>
          </cell>
          <cell r="E104">
            <v>0.20298373686979701</v>
          </cell>
          <cell r="F104" t="str">
            <v>s</v>
          </cell>
          <cell r="G104" t="str">
            <v>ns</v>
          </cell>
          <cell r="H104" t="str">
            <v>ns</v>
          </cell>
        </row>
        <row r="105">
          <cell r="B105" t="str">
            <v>OTU_2192</v>
          </cell>
          <cell r="C105">
            <v>0.48937279897373498</v>
          </cell>
          <cell r="D105">
            <v>0.38575725323390803</v>
          </cell>
          <cell r="E105">
            <v>0.81672520953314098</v>
          </cell>
          <cell r="F105" t="str">
            <v>ns</v>
          </cell>
          <cell r="G105" t="str">
            <v>ns</v>
          </cell>
          <cell r="H105" t="str">
            <v>ns</v>
          </cell>
        </row>
        <row r="106">
          <cell r="B106" t="str">
            <v>OTU_2195</v>
          </cell>
          <cell r="C106">
            <v>0.78599107098855003</v>
          </cell>
          <cell r="D106">
            <v>0.109542014496</v>
          </cell>
          <cell r="E106">
            <v>2.26747596468094E-2</v>
          </cell>
          <cell r="F106" t="str">
            <v>ns</v>
          </cell>
          <cell r="G106" t="str">
            <v>ns</v>
          </cell>
          <cell r="H106" t="str">
            <v>s</v>
          </cell>
        </row>
        <row r="107">
          <cell r="B107" t="str">
            <v>OTU_2201</v>
          </cell>
          <cell r="C107">
            <v>0.71566346087474997</v>
          </cell>
          <cell r="D107">
            <v>2.1757233316025599E-2</v>
          </cell>
          <cell r="E107">
            <v>4.0188556176133398E-3</v>
          </cell>
          <cell r="F107" t="str">
            <v>ns</v>
          </cell>
          <cell r="G107" t="str">
            <v>s</v>
          </cell>
          <cell r="H107" t="str">
            <v>s</v>
          </cell>
        </row>
        <row r="108">
          <cell r="B108" t="str">
            <v>OTU_2202</v>
          </cell>
          <cell r="C108">
            <v>4.6311843756824803E-2</v>
          </cell>
          <cell r="D108">
            <v>9.7160673530182796E-3</v>
          </cell>
          <cell r="E108">
            <v>1.4268658191659001E-3</v>
          </cell>
          <cell r="F108" t="str">
            <v>s</v>
          </cell>
          <cell r="G108" t="str">
            <v>s</v>
          </cell>
          <cell r="H108" t="str">
            <v>s</v>
          </cell>
        </row>
        <row r="109">
          <cell r="B109" t="str">
            <v>OTU_2203</v>
          </cell>
          <cell r="C109">
            <v>0.91169628809317704</v>
          </cell>
          <cell r="D109">
            <v>1.02383529387626E-2</v>
          </cell>
          <cell r="E109">
            <v>1.0089110511834001E-3</v>
          </cell>
          <cell r="F109" t="str">
            <v>ns</v>
          </cell>
          <cell r="G109" t="str">
            <v>s</v>
          </cell>
          <cell r="H109" t="str">
            <v>s</v>
          </cell>
        </row>
        <row r="110">
          <cell r="B110" t="str">
            <v>OTU_2213</v>
          </cell>
          <cell r="C110">
            <v>0.26099125269478701</v>
          </cell>
          <cell r="D110">
            <v>0.14693232714562801</v>
          </cell>
          <cell r="E110">
            <v>0.67200732333500202</v>
          </cell>
          <cell r="F110" t="str">
            <v>ns</v>
          </cell>
          <cell r="G110" t="str">
            <v>ns</v>
          </cell>
          <cell r="H110" t="str">
            <v>ns</v>
          </cell>
        </row>
        <row r="111">
          <cell r="B111" t="str">
            <v>OTU_2220</v>
          </cell>
          <cell r="C111">
            <v>0.12154224427713101</v>
          </cell>
          <cell r="D111">
            <v>2.6907717307855E-2</v>
          </cell>
          <cell r="E111">
            <v>9.8422749006173097E-3</v>
          </cell>
          <cell r="F111" t="str">
            <v>ns</v>
          </cell>
          <cell r="G111" t="str">
            <v>s</v>
          </cell>
          <cell r="H111" t="str">
            <v>s</v>
          </cell>
        </row>
        <row r="112">
          <cell r="B112" t="str">
            <v>OTU_2227</v>
          </cell>
          <cell r="C112">
            <v>7.5794346101113297E-2</v>
          </cell>
          <cell r="D112">
            <v>7.8813903885128003E-2</v>
          </cell>
          <cell r="E112">
            <v>9.27957480973483E-3</v>
          </cell>
          <cell r="F112" t="str">
            <v>ns</v>
          </cell>
          <cell r="G112" t="str">
            <v>ns</v>
          </cell>
          <cell r="H112" t="str">
            <v>s</v>
          </cell>
        </row>
        <row r="113">
          <cell r="B113" t="str">
            <v>OTU_2239</v>
          </cell>
          <cell r="C113">
            <v>1.35839204682205E-2</v>
          </cell>
          <cell r="D113">
            <v>0.49635280536860299</v>
          </cell>
          <cell r="E113">
            <v>0.58614273300701003</v>
          </cell>
          <cell r="F113" t="str">
            <v>s</v>
          </cell>
          <cell r="G113" t="str">
            <v>ns</v>
          </cell>
          <cell r="H113" t="str">
            <v>ns</v>
          </cell>
        </row>
        <row r="114">
          <cell r="B114" t="str">
            <v>OTU_2240</v>
          </cell>
          <cell r="C114">
            <v>0.96561613157187998</v>
          </cell>
          <cell r="D114">
            <v>0.39430646145088899</v>
          </cell>
          <cell r="E114">
            <v>0.96385315421628703</v>
          </cell>
          <cell r="F114" t="str">
            <v>ns</v>
          </cell>
          <cell r="G114" t="str">
            <v>ns</v>
          </cell>
          <cell r="H114" t="str">
            <v>ns</v>
          </cell>
        </row>
        <row r="115">
          <cell r="B115" t="str">
            <v>OTU_2242</v>
          </cell>
          <cell r="C115">
            <v>0.749839251863197</v>
          </cell>
          <cell r="D115">
            <v>5.3202678066727897E-2</v>
          </cell>
          <cell r="E115">
            <v>0.92579045762392798</v>
          </cell>
          <cell r="F115" t="str">
            <v>ns</v>
          </cell>
          <cell r="G115" t="str">
            <v>ns</v>
          </cell>
          <cell r="H115" t="str">
            <v>ns</v>
          </cell>
        </row>
        <row r="116">
          <cell r="B116" t="str">
            <v>OTU_2245</v>
          </cell>
          <cell r="C116">
            <v>0.48977539888523502</v>
          </cell>
          <cell r="D116">
            <v>0.120557326819071</v>
          </cell>
          <cell r="E116">
            <v>0.96132968861790702</v>
          </cell>
          <cell r="F116" t="str">
            <v>ns</v>
          </cell>
          <cell r="G116" t="str">
            <v>ns</v>
          </cell>
          <cell r="H116" t="str">
            <v>ns</v>
          </cell>
        </row>
        <row r="117">
          <cell r="B117" t="str">
            <v>OTU_2248</v>
          </cell>
          <cell r="C117">
            <v>0.95923091450894504</v>
          </cell>
          <cell r="D117">
            <v>0.173180692737707</v>
          </cell>
          <cell r="E117">
            <v>0.12988627912751999</v>
          </cell>
          <cell r="F117" t="str">
            <v>ns</v>
          </cell>
          <cell r="G117" t="str">
            <v>ns</v>
          </cell>
          <cell r="H117" t="str">
            <v>ns</v>
          </cell>
        </row>
        <row r="118">
          <cell r="B118" t="str">
            <v>OTU_2257</v>
          </cell>
          <cell r="C118">
            <v>4.63564572374318E-2</v>
          </cell>
          <cell r="D118">
            <v>0.14153821993754401</v>
          </cell>
          <cell r="E118">
            <v>0.25800205771791901</v>
          </cell>
          <cell r="F118" t="str">
            <v>s</v>
          </cell>
          <cell r="G118" t="str">
            <v>ns</v>
          </cell>
          <cell r="H118" t="str">
            <v>ns</v>
          </cell>
        </row>
        <row r="119">
          <cell r="B119" t="str">
            <v>OTU_2270</v>
          </cell>
          <cell r="C119">
            <v>0.109741764781496</v>
          </cell>
          <cell r="D119">
            <v>0.35247551635201502</v>
          </cell>
          <cell r="E119">
            <v>0.41514652222995602</v>
          </cell>
          <cell r="F119" t="str">
            <v>ns</v>
          </cell>
          <cell r="G119" t="str">
            <v>ns</v>
          </cell>
          <cell r="H119" t="str">
            <v>ns</v>
          </cell>
        </row>
        <row r="120">
          <cell r="B120" t="str">
            <v>OTU_2277</v>
          </cell>
          <cell r="C120">
            <v>0.409114435338853</v>
          </cell>
          <cell r="D120">
            <v>0.11787192971061</v>
          </cell>
          <cell r="E120">
            <v>0.29298963878659601</v>
          </cell>
          <cell r="F120" t="str">
            <v>ns</v>
          </cell>
          <cell r="G120" t="str">
            <v>ns</v>
          </cell>
          <cell r="H120" t="str">
            <v>ns</v>
          </cell>
        </row>
        <row r="121">
          <cell r="B121" t="str">
            <v>OTU_2285</v>
          </cell>
          <cell r="C121">
            <v>0.48615333921861498</v>
          </cell>
          <cell r="D121">
            <v>0.115375906952732</v>
          </cell>
          <cell r="E121">
            <v>0.142686920897997</v>
          </cell>
          <cell r="F121" t="str">
            <v>ns</v>
          </cell>
          <cell r="G121" t="str">
            <v>ns</v>
          </cell>
          <cell r="H121" t="str">
            <v>ns</v>
          </cell>
        </row>
        <row r="122">
          <cell r="B122" t="str">
            <v>OTU_2286</v>
          </cell>
          <cell r="C122">
            <v>0.90744285880298403</v>
          </cell>
          <cell r="D122">
            <v>0.33109697379786901</v>
          </cell>
          <cell r="E122">
            <v>0.69449743097637995</v>
          </cell>
          <cell r="F122" t="str">
            <v>ns</v>
          </cell>
          <cell r="G122" t="str">
            <v>ns</v>
          </cell>
          <cell r="H122" t="str">
            <v>ns</v>
          </cell>
        </row>
        <row r="123">
          <cell r="B123" t="str">
            <v>OTU_2301</v>
          </cell>
          <cell r="C123">
            <v>1.0375519432857701E-3</v>
          </cell>
          <cell r="D123">
            <v>0.91254419087719196</v>
          </cell>
          <cell r="E123">
            <v>0.45363629429507402</v>
          </cell>
          <cell r="F123" t="str">
            <v>s</v>
          </cell>
          <cell r="G123" t="str">
            <v>ns</v>
          </cell>
          <cell r="H123" t="str">
            <v>ns</v>
          </cell>
        </row>
        <row r="124">
          <cell r="B124" t="str">
            <v>OTU_2326</v>
          </cell>
          <cell r="C124">
            <v>1.3538552694867E-2</v>
          </cell>
          <cell r="D124">
            <v>0.93000711765098998</v>
          </cell>
          <cell r="E124">
            <v>0.496431368915426</v>
          </cell>
          <cell r="F124" t="str">
            <v>s</v>
          </cell>
          <cell r="G124" t="str">
            <v>ns</v>
          </cell>
          <cell r="H124" t="str">
            <v>ns</v>
          </cell>
        </row>
        <row r="125">
          <cell r="B125" t="str">
            <v>OTU_2327</v>
          </cell>
          <cell r="C125">
            <v>3.7630609328211898E-2</v>
          </cell>
          <cell r="D125">
            <v>0.882264174424367</v>
          </cell>
          <cell r="E125">
            <v>0.57896398568592999</v>
          </cell>
          <cell r="F125" t="str">
            <v>s</v>
          </cell>
          <cell r="G125" t="str">
            <v>ns</v>
          </cell>
          <cell r="H125" t="str">
            <v>ns</v>
          </cell>
        </row>
        <row r="126">
          <cell r="B126" t="str">
            <v>OTU_2342</v>
          </cell>
          <cell r="C126">
            <v>9.35191579095975E-2</v>
          </cell>
          <cell r="D126">
            <v>0.115049124011027</v>
          </cell>
          <cell r="E126">
            <v>0.36865537550627597</v>
          </cell>
          <cell r="F126" t="str">
            <v>ns</v>
          </cell>
          <cell r="G126" t="str">
            <v>ns</v>
          </cell>
          <cell r="H126" t="str">
            <v>ns</v>
          </cell>
        </row>
        <row r="127">
          <cell r="B127" t="str">
            <v>OTU_2351</v>
          </cell>
          <cell r="C127">
            <v>4.0347760698747903E-3</v>
          </cell>
          <cell r="D127">
            <v>0.294680184064605</v>
          </cell>
          <cell r="E127">
            <v>0.35652715731030599</v>
          </cell>
          <cell r="F127" t="str">
            <v>s</v>
          </cell>
          <cell r="G127" t="str">
            <v>ns</v>
          </cell>
          <cell r="H127" t="str">
            <v>ns</v>
          </cell>
        </row>
        <row r="128">
          <cell r="B128" t="str">
            <v>OTU_2361</v>
          </cell>
          <cell r="C128">
            <v>0.457288427866887</v>
          </cell>
          <cell r="D128">
            <v>0.95521141305408797</v>
          </cell>
          <cell r="E128">
            <v>0.546572423038449</v>
          </cell>
          <cell r="F128" t="str">
            <v>ns</v>
          </cell>
          <cell r="G128" t="str">
            <v>ns</v>
          </cell>
          <cell r="H128" t="str">
            <v>ns</v>
          </cell>
        </row>
        <row r="129">
          <cell r="B129" t="str">
            <v>OTU_2389</v>
          </cell>
          <cell r="C129">
            <v>0.80870433127076402</v>
          </cell>
          <cell r="D129">
            <v>0.42434805123561198</v>
          </cell>
          <cell r="E129">
            <v>0.98152687285185103</v>
          </cell>
          <cell r="F129" t="str">
            <v>ns</v>
          </cell>
          <cell r="G129" t="str">
            <v>ns</v>
          </cell>
          <cell r="H129" t="str">
            <v>ns</v>
          </cell>
        </row>
        <row r="130">
          <cell r="B130" t="str">
            <v>OTU_2449</v>
          </cell>
          <cell r="C130">
            <v>3.8937781494345798E-4</v>
          </cell>
          <cell r="D130">
            <v>0.55797696174710498</v>
          </cell>
          <cell r="E130">
            <v>0.15469029449410199</v>
          </cell>
          <cell r="F130" t="str">
            <v>s</v>
          </cell>
          <cell r="G130" t="str">
            <v>ns</v>
          </cell>
          <cell r="H130" t="str">
            <v>ns</v>
          </cell>
        </row>
        <row r="131">
          <cell r="B131" t="str">
            <v>OTU_2508</v>
          </cell>
          <cell r="C131">
            <v>2.3770312003776499E-4</v>
          </cell>
          <cell r="D131">
            <v>0.50288974469610603</v>
          </cell>
          <cell r="E131">
            <v>0.39610915994296098</v>
          </cell>
          <cell r="F131" t="str">
            <v>s</v>
          </cell>
          <cell r="G131" t="str">
            <v>ns</v>
          </cell>
          <cell r="H131" t="str">
            <v>ns</v>
          </cell>
        </row>
        <row r="132">
          <cell r="B132" t="str">
            <v>OTU_2525</v>
          </cell>
          <cell r="C132">
            <v>6.0736105155646701E-3</v>
          </cell>
          <cell r="D132">
            <v>0.75819138222125504</v>
          </cell>
          <cell r="E132">
            <v>0.514347766108322</v>
          </cell>
          <cell r="F132" t="str">
            <v>s</v>
          </cell>
          <cell r="G132" t="str">
            <v>ns</v>
          </cell>
          <cell r="H132" t="str">
            <v>ns</v>
          </cell>
        </row>
        <row r="133">
          <cell r="B133" t="str">
            <v>OTU_2571</v>
          </cell>
          <cell r="C133">
            <v>2.0851625483612801E-2</v>
          </cell>
          <cell r="D133">
            <v>0.64029670699553198</v>
          </cell>
          <cell r="E133">
            <v>0.33186612013186401</v>
          </cell>
          <cell r="F133" t="str">
            <v>s</v>
          </cell>
          <cell r="G133" t="str">
            <v>ns</v>
          </cell>
          <cell r="H133" t="str">
            <v>ns</v>
          </cell>
        </row>
        <row r="134">
          <cell r="B134" t="str">
            <v>OTU_2573</v>
          </cell>
          <cell r="C134">
            <v>3.5467088980501299E-2</v>
          </cell>
          <cell r="D134">
            <v>0.59199092076207505</v>
          </cell>
          <cell r="E134">
            <v>0.51496185147754903</v>
          </cell>
          <cell r="F134" t="str">
            <v>s</v>
          </cell>
          <cell r="G134" t="str">
            <v>ns</v>
          </cell>
          <cell r="H134" t="str">
            <v>ns</v>
          </cell>
        </row>
        <row r="135">
          <cell r="B135" t="str">
            <v>OTU_2577</v>
          </cell>
          <cell r="C135">
            <v>2.09701527009254E-2</v>
          </cell>
          <cell r="D135">
            <v>0.60642833683486996</v>
          </cell>
          <cell r="E135">
            <v>0.50563218753901396</v>
          </cell>
          <cell r="F135" t="str">
            <v>s</v>
          </cell>
          <cell r="G135" t="str">
            <v>ns</v>
          </cell>
          <cell r="H135" t="str">
            <v>ns</v>
          </cell>
        </row>
        <row r="136">
          <cell r="B136" t="str">
            <v>OTU_2597</v>
          </cell>
          <cell r="C136">
            <v>7.5204406217616898E-2</v>
          </cell>
          <cell r="D136">
            <v>0.45644306786930999</v>
          </cell>
          <cell r="E136">
            <v>0.66010344992120495</v>
          </cell>
          <cell r="F136" t="str">
            <v>ns</v>
          </cell>
          <cell r="G136" t="str">
            <v>ns</v>
          </cell>
          <cell r="H136" t="str">
            <v>ns</v>
          </cell>
        </row>
        <row r="137">
          <cell r="B137" t="str">
            <v>OTU_2611</v>
          </cell>
          <cell r="C137">
            <v>0.261518748625229</v>
          </cell>
          <cell r="D137">
            <v>0.200017202294511</v>
          </cell>
          <cell r="E137">
            <v>0.53072770373540001</v>
          </cell>
          <cell r="F137" t="str">
            <v>ns</v>
          </cell>
          <cell r="G137" t="str">
            <v>ns</v>
          </cell>
          <cell r="H137" t="str">
            <v>ns</v>
          </cell>
        </row>
        <row r="138">
          <cell r="B138" t="str">
            <v>OTU_2632</v>
          </cell>
          <cell r="C138">
            <v>6.5005972911580802E-4</v>
          </cell>
          <cell r="D138">
            <v>0.62008247478548295</v>
          </cell>
          <cell r="E138">
            <v>0.285855626426954</v>
          </cell>
          <cell r="F138" t="str">
            <v>s</v>
          </cell>
          <cell r="G138" t="str">
            <v>ns</v>
          </cell>
          <cell r="H138" t="str">
            <v>ns</v>
          </cell>
        </row>
        <row r="139">
          <cell r="B139" t="str">
            <v>OTU_2658</v>
          </cell>
          <cell r="C139">
            <v>3.6185277746822301E-3</v>
          </cell>
          <cell r="D139">
            <v>0.594970256888954</v>
          </cell>
          <cell r="E139">
            <v>0.92656540034316204</v>
          </cell>
          <cell r="F139" t="str">
            <v>s</v>
          </cell>
          <cell r="G139" t="str">
            <v>ns</v>
          </cell>
          <cell r="H139" t="str">
            <v>ns</v>
          </cell>
        </row>
        <row r="140">
          <cell r="B140" t="str">
            <v>OTU_2735</v>
          </cell>
          <cell r="C140">
            <v>0.54852852445621603</v>
          </cell>
          <cell r="D140">
            <v>0.32658040200774602</v>
          </cell>
          <cell r="E140">
            <v>0.87898843586922004</v>
          </cell>
          <cell r="F140" t="str">
            <v>ns</v>
          </cell>
          <cell r="G140" t="str">
            <v>ns</v>
          </cell>
          <cell r="H140" t="str">
            <v>ns</v>
          </cell>
        </row>
        <row r="141">
          <cell r="B141" t="str">
            <v>OTU_2809</v>
          </cell>
          <cell r="C141">
            <v>0.22119224895044201</v>
          </cell>
          <cell r="D141">
            <v>0.13872529947018999</v>
          </cell>
          <cell r="E141">
            <v>3.0069912515890401E-2</v>
          </cell>
          <cell r="F141" t="str">
            <v>ns</v>
          </cell>
          <cell r="G141" t="str">
            <v>ns</v>
          </cell>
          <cell r="H141" t="str">
            <v>s</v>
          </cell>
        </row>
        <row r="142">
          <cell r="B142" t="str">
            <v>OTU_2837</v>
          </cell>
          <cell r="C142">
            <v>0.938331923762868</v>
          </cell>
          <cell r="D142">
            <v>1.53996759280633E-3</v>
          </cell>
          <cell r="E142">
            <v>4.2646993608296602E-2</v>
          </cell>
          <cell r="F142" t="str">
            <v>ns</v>
          </cell>
          <cell r="G142" t="str">
            <v>s</v>
          </cell>
          <cell r="H142" t="str">
            <v>s</v>
          </cell>
        </row>
        <row r="143">
          <cell r="B143" t="str">
            <v>OTU_2850</v>
          </cell>
          <cell r="C143">
            <v>0.67766810260949795</v>
          </cell>
          <cell r="D143">
            <v>3.0327112560726802E-2</v>
          </cell>
          <cell r="E143">
            <v>4.7361321404902701E-3</v>
          </cell>
          <cell r="F143" t="str">
            <v>ns</v>
          </cell>
          <cell r="G143" t="str">
            <v>s</v>
          </cell>
          <cell r="H143" t="str">
            <v>s</v>
          </cell>
        </row>
        <row r="144">
          <cell r="B144" t="str">
            <v>OTU_2856</v>
          </cell>
          <cell r="C144">
            <v>0.90336796292603005</v>
          </cell>
          <cell r="D144">
            <v>0.32451845819492398</v>
          </cell>
          <cell r="E144">
            <v>2.3397380455267101E-3</v>
          </cell>
          <cell r="F144" t="str">
            <v>ns</v>
          </cell>
          <cell r="G144" t="str">
            <v>ns</v>
          </cell>
          <cell r="H144" t="str">
            <v>s</v>
          </cell>
        </row>
        <row r="145">
          <cell r="B145" t="str">
            <v>OTU_2864</v>
          </cell>
          <cell r="C145">
            <v>0.234569710380091</v>
          </cell>
          <cell r="D145">
            <v>0.19978000637155299</v>
          </cell>
          <cell r="E145">
            <v>0.79007943841267103</v>
          </cell>
          <cell r="F145" t="str">
            <v>ns</v>
          </cell>
          <cell r="G145" t="str">
            <v>ns</v>
          </cell>
          <cell r="H145" t="str">
            <v>ns</v>
          </cell>
        </row>
        <row r="146">
          <cell r="B146" t="str">
            <v>OTU_2867</v>
          </cell>
          <cell r="C146">
            <v>0.34854645681003799</v>
          </cell>
          <cell r="D146">
            <v>0.97670008297753796</v>
          </cell>
          <cell r="E146">
            <v>7.6397343622466599E-2</v>
          </cell>
          <cell r="F146" t="str">
            <v>ns</v>
          </cell>
          <cell r="G146" t="str">
            <v>ns</v>
          </cell>
          <cell r="H146" t="str">
            <v>ns</v>
          </cell>
        </row>
        <row r="147">
          <cell r="B147" t="str">
            <v>OTU_2871</v>
          </cell>
          <cell r="C147">
            <v>5.8182129686476097E-2</v>
          </cell>
          <cell r="D147">
            <v>1.73496353909568E-2</v>
          </cell>
          <cell r="E147">
            <v>3.8199222961260699E-5</v>
          </cell>
          <cell r="F147" t="str">
            <v>ns</v>
          </cell>
          <cell r="G147" t="str">
            <v>s</v>
          </cell>
          <cell r="H147" t="str">
            <v>s</v>
          </cell>
        </row>
        <row r="148">
          <cell r="B148" t="str">
            <v>OTU_2912</v>
          </cell>
          <cell r="C148">
            <v>0.389714589814662</v>
          </cell>
          <cell r="D148">
            <v>0.106866794523876</v>
          </cell>
          <cell r="E148">
            <v>0.91395749965996398</v>
          </cell>
          <cell r="F148" t="str">
            <v>ns</v>
          </cell>
          <cell r="G148" t="str">
            <v>ns</v>
          </cell>
          <cell r="H148" t="str">
            <v>ns</v>
          </cell>
        </row>
        <row r="149">
          <cell r="B149" t="str">
            <v>OTU_2929</v>
          </cell>
          <cell r="C149">
            <v>0.27594328054504202</v>
          </cell>
          <cell r="D149">
            <v>8.9480490337597706E-3</v>
          </cell>
          <cell r="E149">
            <v>0.23093817505310901</v>
          </cell>
          <cell r="F149" t="str">
            <v>ns</v>
          </cell>
          <cell r="G149" t="str">
            <v>s</v>
          </cell>
          <cell r="H149" t="str">
            <v>ns</v>
          </cell>
        </row>
        <row r="150">
          <cell r="B150" t="str">
            <v>OTU_2933</v>
          </cell>
          <cell r="C150">
            <v>0.76280164428364206</v>
          </cell>
          <cell r="D150">
            <v>8.5816671764373104E-2</v>
          </cell>
          <cell r="E150">
            <v>0.74747573304544401</v>
          </cell>
          <cell r="F150" t="str">
            <v>ns</v>
          </cell>
          <cell r="G150" t="str">
            <v>ns</v>
          </cell>
          <cell r="H150" t="str">
            <v>ns</v>
          </cell>
        </row>
        <row r="151">
          <cell r="B151" t="str">
            <v>OTU_2935</v>
          </cell>
          <cell r="C151">
            <v>2.6988968301623499E-2</v>
          </cell>
          <cell r="D151">
            <v>0.58015860550235598</v>
          </cell>
          <cell r="E151">
            <v>0.74406008874112495</v>
          </cell>
          <cell r="F151" t="str">
            <v>s</v>
          </cell>
          <cell r="G151" t="str">
            <v>ns</v>
          </cell>
          <cell r="H151" t="str">
            <v>ns</v>
          </cell>
        </row>
        <row r="152">
          <cell r="B152" t="str">
            <v>OTU_2940</v>
          </cell>
          <cell r="C152">
            <v>0.85271652991958102</v>
          </cell>
          <cell r="D152">
            <v>8.0681424514705294E-2</v>
          </cell>
          <cell r="E152">
            <v>0.95706264990335399</v>
          </cell>
          <cell r="F152" t="str">
            <v>ns</v>
          </cell>
          <cell r="G152" t="str">
            <v>ns</v>
          </cell>
          <cell r="H152" t="str">
            <v>ns</v>
          </cell>
        </row>
        <row r="153">
          <cell r="B153" t="str">
            <v>OTU_2961</v>
          </cell>
          <cell r="C153">
            <v>0.84925014885552497</v>
          </cell>
          <cell r="D153">
            <v>9.3687740808633901E-2</v>
          </cell>
          <cell r="E153">
            <v>0.97813656174206998</v>
          </cell>
          <cell r="F153" t="str">
            <v>ns</v>
          </cell>
          <cell r="G153" t="str">
            <v>ns</v>
          </cell>
          <cell r="H153" t="str">
            <v>ns</v>
          </cell>
        </row>
        <row r="154">
          <cell r="B154" t="str">
            <v>OTU_2962</v>
          </cell>
          <cell r="C154">
            <v>0.70009880118568102</v>
          </cell>
          <cell r="D154">
            <v>5.1941707562814701E-2</v>
          </cell>
          <cell r="E154">
            <v>0.45676770453925802</v>
          </cell>
          <cell r="F154" t="str">
            <v>ns</v>
          </cell>
          <cell r="G154" t="str">
            <v>ns</v>
          </cell>
          <cell r="H154" t="str">
            <v>ns</v>
          </cell>
        </row>
        <row r="155">
          <cell r="B155" t="str">
            <v>OTU_2972</v>
          </cell>
          <cell r="C155">
            <v>1.6872402908709699E-3</v>
          </cell>
          <cell r="D155">
            <v>0.80697651355129996</v>
          </cell>
          <cell r="E155">
            <v>0.48605679781720601</v>
          </cell>
          <cell r="F155" t="str">
            <v>s</v>
          </cell>
          <cell r="G155" t="str">
            <v>ns</v>
          </cell>
          <cell r="H155" t="str">
            <v>ns</v>
          </cell>
        </row>
        <row r="156">
          <cell r="B156" t="str">
            <v>OTU_2982</v>
          </cell>
          <cell r="C156">
            <v>0.83075642277608797</v>
          </cell>
          <cell r="D156">
            <v>3.07241985369518E-2</v>
          </cell>
          <cell r="E156">
            <v>0.49075835663332401</v>
          </cell>
          <cell r="F156" t="str">
            <v>ns</v>
          </cell>
          <cell r="G156" t="str">
            <v>s</v>
          </cell>
          <cell r="H156" t="str">
            <v>ns</v>
          </cell>
        </row>
        <row r="157">
          <cell r="B157" t="str">
            <v>OTU_2994</v>
          </cell>
          <cell r="C157" t="str">
            <v>NA</v>
          </cell>
          <cell r="D157" t="str">
            <v>NA</v>
          </cell>
          <cell r="E157" t="str">
            <v>NA</v>
          </cell>
          <cell r="F157" t="str">
            <v>NA</v>
          </cell>
          <cell r="G157" t="str">
            <v>NA</v>
          </cell>
          <cell r="H157" t="str">
            <v>NA</v>
          </cell>
        </row>
        <row r="158">
          <cell r="B158" t="str">
            <v>OTU_3007</v>
          </cell>
          <cell r="C158">
            <v>1.5920349900564401E-2</v>
          </cell>
          <cell r="D158">
            <v>0.38151216395663701</v>
          </cell>
          <cell r="E158">
            <v>0.57766007543027797</v>
          </cell>
          <cell r="F158" t="str">
            <v>s</v>
          </cell>
          <cell r="G158" t="str">
            <v>ns</v>
          </cell>
          <cell r="H158" t="str">
            <v>ns</v>
          </cell>
        </row>
        <row r="159">
          <cell r="B159" t="str">
            <v>OTU_3009</v>
          </cell>
          <cell r="C159">
            <v>8.0652895867467503E-2</v>
          </cell>
          <cell r="D159">
            <v>0.343359873912431</v>
          </cell>
          <cell r="E159">
            <v>0.684906009661298</v>
          </cell>
          <cell r="F159" t="str">
            <v>ns</v>
          </cell>
          <cell r="G159" t="str">
            <v>ns</v>
          </cell>
          <cell r="H159" t="str">
            <v>ns</v>
          </cell>
        </row>
        <row r="160">
          <cell r="B160" t="str">
            <v>OTU_3010</v>
          </cell>
          <cell r="C160">
            <v>8.7523234817920197E-8</v>
          </cell>
          <cell r="D160">
            <v>1.54950022482407E-2</v>
          </cell>
          <cell r="E160">
            <v>4.74815605847222E-3</v>
          </cell>
          <cell r="F160" t="str">
            <v>s</v>
          </cell>
          <cell r="G160" t="str">
            <v>s</v>
          </cell>
          <cell r="H160" t="str">
            <v>s</v>
          </cell>
        </row>
        <row r="161">
          <cell r="B161" t="str">
            <v>OTU_3015</v>
          </cell>
          <cell r="C161">
            <v>6.8819720318034796E-4</v>
          </cell>
          <cell r="D161">
            <v>0.52849566080687005</v>
          </cell>
          <cell r="E161">
            <v>0.27525067821585097</v>
          </cell>
          <cell r="F161" t="str">
            <v>s</v>
          </cell>
          <cell r="G161" t="str">
            <v>ns</v>
          </cell>
          <cell r="H161" t="str">
            <v>ns</v>
          </cell>
        </row>
        <row r="162">
          <cell r="B162" t="str">
            <v>OTU_3045</v>
          </cell>
          <cell r="C162">
            <v>2.6996180471152301E-3</v>
          </cell>
          <cell r="D162">
            <v>0.60596445092940299</v>
          </cell>
          <cell r="E162">
            <v>0.49969201943951302</v>
          </cell>
          <cell r="F162" t="str">
            <v>s</v>
          </cell>
          <cell r="G162" t="str">
            <v>ns</v>
          </cell>
          <cell r="H162" t="str">
            <v>ns</v>
          </cell>
        </row>
        <row r="163">
          <cell r="B163" t="str">
            <v>OTU_3076</v>
          </cell>
          <cell r="C163">
            <v>0.89831533941004005</v>
          </cell>
          <cell r="D163">
            <v>0.12448805453881399</v>
          </cell>
          <cell r="E163">
            <v>0.95435536185991399</v>
          </cell>
          <cell r="F163" t="str">
            <v>ns</v>
          </cell>
          <cell r="G163" t="str">
            <v>ns</v>
          </cell>
          <cell r="H163" t="str">
            <v>ns</v>
          </cell>
        </row>
        <row r="164">
          <cell r="B164" t="str">
            <v>OTU_3123</v>
          </cell>
          <cell r="C164">
            <v>1.6241402670768099E-2</v>
          </cell>
          <cell r="D164">
            <v>0.90066186001382498</v>
          </cell>
          <cell r="E164">
            <v>0.58240680859618499</v>
          </cell>
          <cell r="F164" t="str">
            <v>s</v>
          </cell>
          <cell r="G164" t="str">
            <v>ns</v>
          </cell>
          <cell r="H164" t="str">
            <v>ns</v>
          </cell>
        </row>
        <row r="165">
          <cell r="B165" t="str">
            <v>OTU_3124</v>
          </cell>
          <cell r="C165">
            <v>5.5715481857995297E-2</v>
          </cell>
          <cell r="D165">
            <v>0.27589185690608198</v>
          </cell>
          <cell r="E165">
            <v>0.58564684401384604</v>
          </cell>
          <cell r="F165" t="str">
            <v>ns</v>
          </cell>
          <cell r="G165" t="str">
            <v>ns</v>
          </cell>
          <cell r="H165" t="str">
            <v>ns</v>
          </cell>
        </row>
        <row r="166">
          <cell r="B166" t="str">
            <v>OTU_3128</v>
          </cell>
          <cell r="C166">
            <v>1.1805018210148299E-3</v>
          </cell>
          <cell r="D166">
            <v>0.86478070254447403</v>
          </cell>
          <cell r="E166">
            <v>0.44163924931050402</v>
          </cell>
          <cell r="F166" t="str">
            <v>s</v>
          </cell>
          <cell r="G166" t="str">
            <v>ns</v>
          </cell>
          <cell r="H166" t="str">
            <v>ns</v>
          </cell>
        </row>
        <row r="167">
          <cell r="B167" t="str">
            <v>OTU_3131</v>
          </cell>
          <cell r="C167">
            <v>6.4095262941862505E-4</v>
          </cell>
          <cell r="D167">
            <v>0.81746416458229598</v>
          </cell>
          <cell r="E167">
            <v>0.2767704054615</v>
          </cell>
          <cell r="F167" t="str">
            <v>s</v>
          </cell>
          <cell r="G167" t="str">
            <v>ns</v>
          </cell>
          <cell r="H167" t="str">
            <v>ns</v>
          </cell>
        </row>
        <row r="168">
          <cell r="B168" t="str">
            <v>OTU_3132</v>
          </cell>
          <cell r="C168">
            <v>3.4606926337985802E-2</v>
          </cell>
          <cell r="D168">
            <v>0.62609401006783805</v>
          </cell>
          <cell r="E168">
            <v>0.63965693362699305</v>
          </cell>
          <cell r="F168" t="str">
            <v>s</v>
          </cell>
          <cell r="G168" t="str">
            <v>ns</v>
          </cell>
          <cell r="H168" t="str">
            <v>ns</v>
          </cell>
        </row>
        <row r="169">
          <cell r="B169" t="str">
            <v>OTU_3140</v>
          </cell>
          <cell r="C169">
            <v>0.50472836322157399</v>
          </cell>
          <cell r="D169">
            <v>0.44649974281633797</v>
          </cell>
          <cell r="E169">
            <v>0.88432932342880699</v>
          </cell>
          <cell r="F169" t="str">
            <v>ns</v>
          </cell>
          <cell r="G169" t="str">
            <v>ns</v>
          </cell>
          <cell r="H169" t="str">
            <v>ns</v>
          </cell>
        </row>
        <row r="170">
          <cell r="B170" t="str">
            <v>OTU_3148</v>
          </cell>
          <cell r="C170">
            <v>1.1068690300278501E-2</v>
          </cell>
          <cell r="D170">
            <v>0.57955326316386102</v>
          </cell>
          <cell r="E170">
            <v>0.56991193031325105</v>
          </cell>
          <cell r="F170" t="str">
            <v>s</v>
          </cell>
          <cell r="G170" t="str">
            <v>ns</v>
          </cell>
          <cell r="H170" t="str">
            <v>ns</v>
          </cell>
        </row>
        <row r="171">
          <cell r="B171" t="str">
            <v>OTU_3155</v>
          </cell>
          <cell r="C171">
            <v>2.1913109968401002E-5</v>
          </cell>
          <cell r="D171">
            <v>0.685857525872129</v>
          </cell>
          <cell r="E171">
            <v>0.31358633308663703</v>
          </cell>
          <cell r="F171" t="str">
            <v>s</v>
          </cell>
          <cell r="G171" t="str">
            <v>ns</v>
          </cell>
          <cell r="H171" t="str">
            <v>ns</v>
          </cell>
        </row>
        <row r="172">
          <cell r="B172" t="str">
            <v>OTU_3158</v>
          </cell>
          <cell r="C172">
            <v>5.2719701285864798E-2</v>
          </cell>
          <cell r="D172">
            <v>0.44521483529384698</v>
          </cell>
          <cell r="E172">
            <v>0.67073025444317902</v>
          </cell>
          <cell r="F172" t="str">
            <v>ns</v>
          </cell>
          <cell r="G172" t="str">
            <v>ns</v>
          </cell>
          <cell r="H172" t="str">
            <v>ns</v>
          </cell>
        </row>
        <row r="173">
          <cell r="B173" t="str">
            <v>OTU_3161</v>
          </cell>
          <cell r="C173">
            <v>0.79414783803189004</v>
          </cell>
          <cell r="D173">
            <v>5.2485544024446502E-2</v>
          </cell>
          <cell r="E173">
            <v>0.18154018562465701</v>
          </cell>
          <cell r="F173" t="str">
            <v>ns</v>
          </cell>
          <cell r="G173" t="str">
            <v>ns</v>
          </cell>
          <cell r="H173" t="str">
            <v>ns</v>
          </cell>
        </row>
        <row r="174">
          <cell r="B174" t="str">
            <v>OTU_3168</v>
          </cell>
          <cell r="C174">
            <v>4.2871877112278802E-10</v>
          </cell>
          <cell r="D174">
            <v>7.0388556050652203E-3</v>
          </cell>
          <cell r="E174">
            <v>9.9859534433810196E-2</v>
          </cell>
          <cell r="F174" t="str">
            <v>s</v>
          </cell>
          <cell r="G174" t="str">
            <v>s</v>
          </cell>
          <cell r="H174" t="str">
            <v>ns</v>
          </cell>
        </row>
        <row r="175">
          <cell r="B175" t="str">
            <v>OTU_3193</v>
          </cell>
          <cell r="C175">
            <v>0.99998180234686096</v>
          </cell>
          <cell r="D175">
            <v>1.1108248061141499E-2</v>
          </cell>
          <cell r="E175">
            <v>2.0602465843441001E-2</v>
          </cell>
          <cell r="F175" t="str">
            <v>ns</v>
          </cell>
          <cell r="G175" t="str">
            <v>s</v>
          </cell>
          <cell r="H175" t="str">
            <v>s</v>
          </cell>
        </row>
        <row r="176">
          <cell r="B176" t="str">
            <v>OTU_3208</v>
          </cell>
          <cell r="C176">
            <v>1.7054379514620501E-4</v>
          </cell>
          <cell r="D176">
            <v>0.20263775059540801</v>
          </cell>
          <cell r="E176">
            <v>1.8705374240325999E-2</v>
          </cell>
          <cell r="F176" t="str">
            <v>s</v>
          </cell>
          <cell r="G176" t="str">
            <v>ns</v>
          </cell>
          <cell r="H176" t="str">
            <v>s</v>
          </cell>
        </row>
        <row r="177">
          <cell r="B177" t="str">
            <v>OTU_3244</v>
          </cell>
          <cell r="C177">
            <v>0.58349409681305298</v>
          </cell>
          <cell r="D177">
            <v>2.3281603402798699E-3</v>
          </cell>
          <cell r="E177">
            <v>1.33525395072874E-2</v>
          </cell>
          <cell r="F177" t="str">
            <v>ns</v>
          </cell>
          <cell r="G177" t="str">
            <v>s</v>
          </cell>
          <cell r="H177" t="str">
            <v>s</v>
          </cell>
        </row>
        <row r="178">
          <cell r="B178" t="str">
            <v>OTU_3247</v>
          </cell>
          <cell r="C178">
            <v>9.4864202955044898E-4</v>
          </cell>
          <cell r="D178">
            <v>0.90157888131209996</v>
          </cell>
          <cell r="E178">
            <v>0.34576335432536498</v>
          </cell>
          <cell r="F178" t="str">
            <v>s</v>
          </cell>
          <cell r="G178" t="str">
            <v>ns</v>
          </cell>
          <cell r="H178" t="str">
            <v>ns</v>
          </cell>
        </row>
        <row r="179">
          <cell r="B179" t="str">
            <v>OTU_3275</v>
          </cell>
          <cell r="C179">
            <v>1.17335731555862E-5</v>
          </cell>
          <cell r="D179">
            <v>0.76875696218822398</v>
          </cell>
          <cell r="E179">
            <v>0.15078708268787799</v>
          </cell>
          <cell r="F179" t="str">
            <v>s</v>
          </cell>
          <cell r="G179" t="str">
            <v>ns</v>
          </cell>
          <cell r="H179" t="str">
            <v>ns</v>
          </cell>
        </row>
        <row r="180">
          <cell r="B180" t="str">
            <v>OTU_3276</v>
          </cell>
          <cell r="C180">
            <v>1.6314374028437201E-3</v>
          </cell>
          <cell r="D180">
            <v>0.456967691201492</v>
          </cell>
          <cell r="E180">
            <v>0.45808057536827701</v>
          </cell>
          <cell r="F180" t="str">
            <v>s</v>
          </cell>
          <cell r="G180" t="str">
            <v>ns</v>
          </cell>
          <cell r="H180" t="str">
            <v>ns</v>
          </cell>
        </row>
        <row r="181">
          <cell r="B181" t="str">
            <v>OTU_3281</v>
          </cell>
          <cell r="C181">
            <v>0.40794971490521298</v>
          </cell>
          <cell r="D181">
            <v>0.43552036359004298</v>
          </cell>
          <cell r="E181">
            <v>0.84848649834092005</v>
          </cell>
          <cell r="F181" t="str">
            <v>ns</v>
          </cell>
          <cell r="G181" t="str">
            <v>ns</v>
          </cell>
          <cell r="H181" t="str">
            <v>ns</v>
          </cell>
        </row>
        <row r="182">
          <cell r="B182" t="str">
            <v>OTU_3283</v>
          </cell>
          <cell r="C182">
            <v>0.16630987147537299</v>
          </cell>
          <cell r="D182">
            <v>0.33741287007155502</v>
          </cell>
          <cell r="E182">
            <v>0.75617550369743702</v>
          </cell>
          <cell r="F182" t="str">
            <v>ns</v>
          </cell>
          <cell r="G182" t="str">
            <v>ns</v>
          </cell>
          <cell r="H182" t="str">
            <v>ns</v>
          </cell>
        </row>
        <row r="183">
          <cell r="B183" t="str">
            <v>OTU_3300</v>
          </cell>
          <cell r="C183">
            <v>0.98487817395460697</v>
          </cell>
          <cell r="D183">
            <v>1.3290876996914801E-2</v>
          </cell>
          <cell r="E183">
            <v>1.81311850739856E-2</v>
          </cell>
          <cell r="F183" t="str">
            <v>ns</v>
          </cell>
          <cell r="G183" t="str">
            <v>s</v>
          </cell>
          <cell r="H183" t="str">
            <v>s</v>
          </cell>
        </row>
        <row r="184">
          <cell r="B184" t="str">
            <v>OTU_3388</v>
          </cell>
          <cell r="C184">
            <v>0.53465332445256197</v>
          </cell>
          <cell r="D184">
            <v>0.52216128423438601</v>
          </cell>
          <cell r="E184">
            <v>0.89016798167267497</v>
          </cell>
          <cell r="F184" t="str">
            <v>ns</v>
          </cell>
          <cell r="G184" t="str">
            <v>ns</v>
          </cell>
          <cell r="H184" t="str">
            <v>ns</v>
          </cell>
        </row>
        <row r="185">
          <cell r="B185" t="str">
            <v>OTU_3393</v>
          </cell>
          <cell r="C185">
            <v>0.96275789770750098</v>
          </cell>
          <cell r="D185">
            <v>0.18442444800441099</v>
          </cell>
          <cell r="E185">
            <v>0.99326318991326501</v>
          </cell>
          <cell r="F185" t="str">
            <v>ns</v>
          </cell>
          <cell r="G185" t="str">
            <v>ns</v>
          </cell>
          <cell r="H185" t="str">
            <v>ns</v>
          </cell>
        </row>
        <row r="186">
          <cell r="B186" t="str">
            <v>OTU_3409</v>
          </cell>
          <cell r="C186">
            <v>5.2057065394043702E-3</v>
          </cell>
          <cell r="D186">
            <v>0.91130890146424104</v>
          </cell>
          <cell r="E186">
            <v>0.39495091842103203</v>
          </cell>
          <cell r="F186" t="str">
            <v>s</v>
          </cell>
          <cell r="G186" t="str">
            <v>ns</v>
          </cell>
          <cell r="H186" t="str">
            <v>ns</v>
          </cell>
        </row>
        <row r="187">
          <cell r="B187" t="str">
            <v>OTU_3417</v>
          </cell>
          <cell r="C187">
            <v>1.27374617917753E-2</v>
          </cell>
          <cell r="D187">
            <v>0.71615127551133195</v>
          </cell>
          <cell r="E187">
            <v>0.62437184718817695</v>
          </cell>
          <cell r="F187" t="str">
            <v>s</v>
          </cell>
          <cell r="G187" t="str">
            <v>ns</v>
          </cell>
          <cell r="H187" t="str">
            <v>ns</v>
          </cell>
        </row>
        <row r="188">
          <cell r="B188" t="str">
            <v>OTU_3418</v>
          </cell>
          <cell r="C188">
            <v>1.6686415846967399E-2</v>
          </cell>
          <cell r="D188">
            <v>0.42684419225516101</v>
          </cell>
          <cell r="E188">
            <v>0.59230617203387803</v>
          </cell>
          <cell r="F188" t="str">
            <v>s</v>
          </cell>
          <cell r="G188" t="str">
            <v>ns</v>
          </cell>
          <cell r="H188" t="str">
            <v>ns</v>
          </cell>
        </row>
        <row r="189">
          <cell r="B189" t="str">
            <v>OTU_3425</v>
          </cell>
          <cell r="C189">
            <v>4.2771174882487197E-3</v>
          </cell>
          <cell r="D189">
            <v>0.69921971145088602</v>
          </cell>
          <cell r="E189">
            <v>0.47172438775409098</v>
          </cell>
          <cell r="F189" t="str">
            <v>s</v>
          </cell>
          <cell r="G189" t="str">
            <v>ns</v>
          </cell>
          <cell r="H189" t="str">
            <v>ns</v>
          </cell>
        </row>
        <row r="190">
          <cell r="B190" t="str">
            <v>OTU_3427</v>
          </cell>
          <cell r="C190">
            <v>0.119009837155249</v>
          </cell>
          <cell r="D190">
            <v>0.24318145994167001</v>
          </cell>
          <cell r="E190">
            <v>0.72084188956526396</v>
          </cell>
          <cell r="F190" t="str">
            <v>ns</v>
          </cell>
          <cell r="G190" t="str">
            <v>ns</v>
          </cell>
          <cell r="H190" t="str">
            <v>ns</v>
          </cell>
        </row>
        <row r="191">
          <cell r="B191" t="str">
            <v>OTU_3443</v>
          </cell>
          <cell r="C191">
            <v>1.37058392911863E-3</v>
          </cell>
          <cell r="D191">
            <v>0.95546241205033</v>
          </cell>
          <cell r="E191">
            <v>0.381909301581496</v>
          </cell>
          <cell r="F191" t="str">
            <v>s</v>
          </cell>
          <cell r="G191" t="str">
            <v>ns</v>
          </cell>
          <cell r="H191" t="str">
            <v>ns</v>
          </cell>
        </row>
        <row r="192">
          <cell r="B192" t="str">
            <v>OTU_3449</v>
          </cell>
          <cell r="C192">
            <v>5.1885443602569102E-2</v>
          </cell>
          <cell r="D192">
            <v>0.481829486626971</v>
          </cell>
          <cell r="E192">
            <v>0.66702721892878103</v>
          </cell>
          <cell r="F192" t="str">
            <v>ns</v>
          </cell>
          <cell r="G192" t="str">
            <v>ns</v>
          </cell>
          <cell r="H192" t="str">
            <v>ns</v>
          </cell>
        </row>
        <row r="193">
          <cell r="B193" t="str">
            <v>OTU_3459</v>
          </cell>
          <cell r="C193">
            <v>1.0351693165483E-3</v>
          </cell>
          <cell r="D193">
            <v>0.83691313584327798</v>
          </cell>
          <cell r="E193">
            <v>0.35861051944827899</v>
          </cell>
          <cell r="F193" t="str">
            <v>s</v>
          </cell>
          <cell r="G193" t="str">
            <v>ns</v>
          </cell>
          <cell r="H193" t="str">
            <v>ns</v>
          </cell>
        </row>
        <row r="194">
          <cell r="B194" t="str">
            <v>OTU_3470</v>
          </cell>
          <cell r="C194">
            <v>0.192558321472072</v>
          </cell>
          <cell r="D194">
            <v>0.41804242414778803</v>
          </cell>
          <cell r="E194">
            <v>0.768114016880177</v>
          </cell>
          <cell r="F194" t="str">
            <v>ns</v>
          </cell>
          <cell r="G194" t="str">
            <v>ns</v>
          </cell>
          <cell r="H194" t="str">
            <v>ns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zigmmCo_AR"/>
    </sheetNames>
    <sheetDataSet>
      <sheetData sheetId="0" refreshError="1">
        <row r="1">
          <cell r="B1" t="str">
            <v>OTU</v>
          </cell>
          <cell r="C1" t="str">
            <v>p_time</v>
          </cell>
          <cell r="D1" t="str">
            <v>p_group</v>
          </cell>
          <cell r="E1" t="str">
            <v>p_group_time</v>
          </cell>
          <cell r="F1" t="str">
            <v>p_time</v>
          </cell>
          <cell r="G1" t="str">
            <v>p_group</v>
          </cell>
          <cell r="H1" t="str">
            <v>p_group_time</v>
          </cell>
        </row>
        <row r="2">
          <cell r="B2" t="str">
            <v>OTU_11</v>
          </cell>
          <cell r="C2">
            <v>0.95791208506770698</v>
          </cell>
          <cell r="D2">
            <v>3.4323309248609303E-2</v>
          </cell>
          <cell r="E2">
            <v>0.189228516992339</v>
          </cell>
          <cell r="F2" t="str">
            <v>ns</v>
          </cell>
          <cell r="G2" t="str">
            <v>s</v>
          </cell>
          <cell r="H2" t="str">
            <v>ns</v>
          </cell>
        </row>
        <row r="3">
          <cell r="B3" t="str">
            <v>OTU_44</v>
          </cell>
          <cell r="C3">
            <v>0.96357920221723803</v>
          </cell>
          <cell r="D3">
            <v>2.3239697138330499E-3</v>
          </cell>
          <cell r="E3">
            <v>1.3288418576834699E-3</v>
          </cell>
          <cell r="F3" t="str">
            <v>ns</v>
          </cell>
          <cell r="G3" t="str">
            <v>s</v>
          </cell>
          <cell r="H3" t="str">
            <v>s</v>
          </cell>
        </row>
        <row r="4">
          <cell r="B4" t="str">
            <v>OTU_100</v>
          </cell>
          <cell r="C4">
            <v>0.98347181637796099</v>
          </cell>
          <cell r="D4">
            <v>2.2648800425009601E-3</v>
          </cell>
          <cell r="E4">
            <v>3.1372180414311899E-3</v>
          </cell>
          <cell r="F4" t="str">
            <v>ns</v>
          </cell>
          <cell r="G4" t="str">
            <v>s</v>
          </cell>
          <cell r="H4" t="str">
            <v>s</v>
          </cell>
        </row>
        <row r="5">
          <cell r="B5" t="str">
            <v>OTU_208</v>
          </cell>
          <cell r="C5">
            <v>0.88244568918216504</v>
          </cell>
          <cell r="D5">
            <v>0.24059362811382601</v>
          </cell>
          <cell r="E5">
            <v>0.16167753221690501</v>
          </cell>
          <cell r="F5" t="str">
            <v>ns</v>
          </cell>
          <cell r="G5" t="str">
            <v>ns</v>
          </cell>
          <cell r="H5" t="str">
            <v>ns</v>
          </cell>
        </row>
        <row r="6">
          <cell r="B6" t="str">
            <v>OTU_239</v>
          </cell>
          <cell r="C6">
            <v>2.6419698276790001E-4</v>
          </cell>
          <cell r="D6">
            <v>0.85995154648490302</v>
          </cell>
          <cell r="E6">
            <v>0.23452147302397</v>
          </cell>
          <cell r="F6" t="str">
            <v>s</v>
          </cell>
          <cell r="G6" t="str">
            <v>ns</v>
          </cell>
          <cell r="H6" t="str">
            <v>ns</v>
          </cell>
        </row>
        <row r="7">
          <cell r="B7" t="str">
            <v>OTU_245</v>
          </cell>
          <cell r="C7">
            <v>0.11018895459332601</v>
          </cell>
          <cell r="D7">
            <v>0.45819089059947099</v>
          </cell>
          <cell r="E7">
            <v>0.58269052769267105</v>
          </cell>
          <cell r="F7" t="str">
            <v>ns</v>
          </cell>
          <cell r="G7" t="str">
            <v>ns</v>
          </cell>
          <cell r="H7" t="str">
            <v>ns</v>
          </cell>
        </row>
        <row r="8">
          <cell r="B8" t="str">
            <v>OTU_268</v>
          </cell>
          <cell r="C8">
            <v>7.6317457835951896E-2</v>
          </cell>
          <cell r="D8">
            <v>0.55306810869054202</v>
          </cell>
          <cell r="E8">
            <v>0.56575777314645903</v>
          </cell>
          <cell r="F8" t="str">
            <v>ns</v>
          </cell>
          <cell r="G8" t="str">
            <v>ns</v>
          </cell>
          <cell r="H8" t="str">
            <v>ns</v>
          </cell>
        </row>
        <row r="9">
          <cell r="B9" t="str">
            <v>OTU_451</v>
          </cell>
          <cell r="C9" t="str">
            <v>NA</v>
          </cell>
          <cell r="D9" t="str">
            <v>NA</v>
          </cell>
          <cell r="E9" t="str">
            <v>NA</v>
          </cell>
          <cell r="F9" t="str">
            <v>NA</v>
          </cell>
          <cell r="G9" t="str">
            <v>NA</v>
          </cell>
          <cell r="H9" t="str">
            <v>NA</v>
          </cell>
        </row>
        <row r="10">
          <cell r="B10" t="str">
            <v>OTU_483</v>
          </cell>
          <cell r="C10">
            <v>0.92494564152689496</v>
          </cell>
          <cell r="D10">
            <v>0.409708271885391</v>
          </cell>
          <cell r="E10">
            <v>2.2293706954381498E-3</v>
          </cell>
          <cell r="F10" t="str">
            <v>ns</v>
          </cell>
          <cell r="G10" t="str">
            <v>ns</v>
          </cell>
          <cell r="H10" t="str">
            <v>s</v>
          </cell>
        </row>
        <row r="11">
          <cell r="B11" t="str">
            <v>OTU_880</v>
          </cell>
          <cell r="C11">
            <v>2.2205978200594799E-2</v>
          </cell>
          <cell r="D11">
            <v>2.0584660947717701E-5</v>
          </cell>
          <cell r="E11">
            <v>0.54716744430718101</v>
          </cell>
          <cell r="F11" t="str">
            <v>s</v>
          </cell>
          <cell r="G11" t="str">
            <v>s</v>
          </cell>
          <cell r="H11" t="str">
            <v>ns</v>
          </cell>
        </row>
        <row r="12">
          <cell r="B12" t="str">
            <v>OTU_924</v>
          </cell>
          <cell r="C12">
            <v>5.3339866737931599E-3</v>
          </cell>
          <cell r="D12">
            <v>1.9242545474293401E-4</v>
          </cell>
          <cell r="E12">
            <v>0.45937221249329202</v>
          </cell>
          <cell r="F12" t="str">
            <v>s</v>
          </cell>
          <cell r="G12" t="str">
            <v>s</v>
          </cell>
          <cell r="H12" t="str">
            <v>ns</v>
          </cell>
        </row>
        <row r="13">
          <cell r="B13" t="str">
            <v>OTU_966</v>
          </cell>
          <cell r="C13">
            <v>5.1187215799894303E-3</v>
          </cell>
          <cell r="D13">
            <v>3.4676773393363299E-11</v>
          </cell>
          <cell r="E13">
            <v>8.1901760746907106E-3</v>
          </cell>
          <cell r="F13" t="str">
            <v>s</v>
          </cell>
          <cell r="G13" t="str">
            <v>s</v>
          </cell>
          <cell r="H13" t="str">
            <v>s</v>
          </cell>
        </row>
        <row r="14">
          <cell r="B14" t="str">
            <v>OTU_1040</v>
          </cell>
          <cell r="C14">
            <v>4.1131012615841303E-2</v>
          </cell>
          <cell r="D14">
            <v>7.3511306143348202E-5</v>
          </cell>
          <cell r="E14">
            <v>0.64216812952384805</v>
          </cell>
          <cell r="F14" t="str">
            <v>s</v>
          </cell>
          <cell r="G14" t="str">
            <v>s</v>
          </cell>
          <cell r="H14" t="str">
            <v>ns</v>
          </cell>
        </row>
        <row r="15">
          <cell r="B15" t="str">
            <v>OTU_1089</v>
          </cell>
          <cell r="C15">
            <v>7.9970551960010003E-2</v>
          </cell>
          <cell r="D15">
            <v>2.4079762472849799E-2</v>
          </cell>
          <cell r="E15">
            <v>0.84079315430753598</v>
          </cell>
          <cell r="F15" t="str">
            <v>ns</v>
          </cell>
          <cell r="G15" t="str">
            <v>s</v>
          </cell>
          <cell r="H15" t="str">
            <v>ns</v>
          </cell>
        </row>
        <row r="16">
          <cell r="B16" t="str">
            <v>OTU_1153</v>
          </cell>
          <cell r="C16">
            <v>0.95751536205934495</v>
          </cell>
          <cell r="D16">
            <v>2.52197569668569E-2</v>
          </cell>
          <cell r="E16">
            <v>0.14326161877893001</v>
          </cell>
          <cell r="F16" t="str">
            <v>ns</v>
          </cell>
          <cell r="G16" t="str">
            <v>s</v>
          </cell>
          <cell r="H16" t="str">
            <v>ns</v>
          </cell>
        </row>
        <row r="17">
          <cell r="B17" t="str">
            <v>OTU_1176</v>
          </cell>
          <cell r="C17">
            <v>0.73095938205210598</v>
          </cell>
          <cell r="D17">
            <v>0.15464066639996399</v>
          </cell>
          <cell r="E17">
            <v>0.96323287331235996</v>
          </cell>
          <cell r="F17" t="str">
            <v>ns</v>
          </cell>
          <cell r="G17" t="str">
            <v>ns</v>
          </cell>
          <cell r="H17" t="str">
            <v>ns</v>
          </cell>
        </row>
        <row r="18">
          <cell r="B18" t="str">
            <v>OTU_1206</v>
          </cell>
          <cell r="C18">
            <v>0.99996536540804204</v>
          </cell>
          <cell r="D18">
            <v>3.9747818491249101E-2</v>
          </cell>
          <cell r="E18">
            <v>7.5305184312782103E-2</v>
          </cell>
          <cell r="F18" t="str">
            <v>ns</v>
          </cell>
          <cell r="G18" t="str">
            <v>s</v>
          </cell>
          <cell r="H18" t="str">
            <v>ns</v>
          </cell>
        </row>
        <row r="19">
          <cell r="B19" t="str">
            <v>OTU_1309</v>
          </cell>
          <cell r="C19">
            <v>8.7750177158590403E-2</v>
          </cell>
          <cell r="D19">
            <v>0.113140362752375</v>
          </cell>
          <cell r="E19">
            <v>0.70968137359202899</v>
          </cell>
          <cell r="F19" t="str">
            <v>ns</v>
          </cell>
          <cell r="G19" t="str">
            <v>ns</v>
          </cell>
          <cell r="H19" t="str">
            <v>ns</v>
          </cell>
        </row>
        <row r="20">
          <cell r="B20" t="str">
            <v>OTU_1390</v>
          </cell>
          <cell r="C20">
            <v>0.99996368708938099</v>
          </cell>
          <cell r="D20">
            <v>0.61778567657818395</v>
          </cell>
          <cell r="E20">
            <v>0.65344845508201899</v>
          </cell>
          <cell r="F20" t="str">
            <v>ns</v>
          </cell>
          <cell r="G20" t="str">
            <v>ns</v>
          </cell>
          <cell r="H20" t="str">
            <v>ns</v>
          </cell>
        </row>
        <row r="21">
          <cell r="B21" t="str">
            <v>OTU_1393</v>
          </cell>
          <cell r="C21">
            <v>0.75998984521553004</v>
          </cell>
          <cell r="D21">
            <v>7.7804965073930404E-3</v>
          </cell>
          <cell r="E21">
            <v>6.5305790345968895E-2</v>
          </cell>
          <cell r="F21" t="str">
            <v>ns</v>
          </cell>
          <cell r="G21" t="str">
            <v>s</v>
          </cell>
          <cell r="H21" t="str">
            <v>ns</v>
          </cell>
        </row>
        <row r="22">
          <cell r="B22" t="str">
            <v>OTU_1398</v>
          </cell>
          <cell r="C22">
            <v>0.79909469661797605</v>
          </cell>
          <cell r="D22">
            <v>0.55736563327423605</v>
          </cell>
          <cell r="E22">
            <v>0.233934910931276</v>
          </cell>
          <cell r="F22" t="str">
            <v>ns</v>
          </cell>
          <cell r="G22" t="str">
            <v>ns</v>
          </cell>
          <cell r="H22" t="str">
            <v>ns</v>
          </cell>
        </row>
        <row r="23">
          <cell r="B23" t="str">
            <v>OTU_1399</v>
          </cell>
          <cell r="C23">
            <v>0.99918226184894798</v>
          </cell>
          <cell r="D23">
            <v>0.34362581775823398</v>
          </cell>
          <cell r="E23">
            <v>0.903366322743827</v>
          </cell>
          <cell r="F23" t="str">
            <v>ns</v>
          </cell>
          <cell r="G23" t="str">
            <v>ns</v>
          </cell>
          <cell r="H23" t="str">
            <v>ns</v>
          </cell>
        </row>
        <row r="24">
          <cell r="B24" t="str">
            <v>OTU_1427</v>
          </cell>
          <cell r="C24">
            <v>0.41992241017373599</v>
          </cell>
          <cell r="D24">
            <v>0.197127143671286</v>
          </cell>
          <cell r="E24">
            <v>0.76536167992041104</v>
          </cell>
          <cell r="F24" t="str">
            <v>ns</v>
          </cell>
          <cell r="G24" t="str">
            <v>ns</v>
          </cell>
          <cell r="H24" t="str">
            <v>ns</v>
          </cell>
        </row>
        <row r="25">
          <cell r="B25" t="str">
            <v>OTU_1452</v>
          </cell>
          <cell r="C25">
            <v>0.365518773088365</v>
          </cell>
          <cell r="D25">
            <v>4.8953302397979702E-2</v>
          </cell>
          <cell r="E25">
            <v>8.9680314448557896E-2</v>
          </cell>
          <cell r="F25" t="str">
            <v>ns</v>
          </cell>
          <cell r="G25" t="str">
            <v>s</v>
          </cell>
          <cell r="H25" t="str">
            <v>ns</v>
          </cell>
        </row>
        <row r="26">
          <cell r="B26" t="str">
            <v>OTU_1475</v>
          </cell>
          <cell r="C26">
            <v>7.4393924824765497E-8</v>
          </cell>
          <cell r="D26">
            <v>0.57854568068260703</v>
          </cell>
          <cell r="E26">
            <v>7.2576372734346306E-2</v>
          </cell>
          <cell r="F26" t="str">
            <v>s</v>
          </cell>
          <cell r="G26" t="str">
            <v>ns</v>
          </cell>
          <cell r="H26" t="str">
            <v>ns</v>
          </cell>
        </row>
        <row r="27">
          <cell r="B27" t="str">
            <v>OTU_1483</v>
          </cell>
          <cell r="C27">
            <v>0.16120572383979401</v>
          </cell>
          <cell r="D27">
            <v>6.0883306705817201E-2</v>
          </cell>
          <cell r="E27">
            <v>0.64903402662492504</v>
          </cell>
          <cell r="F27" t="str">
            <v>ns</v>
          </cell>
          <cell r="G27" t="str">
            <v>ns</v>
          </cell>
          <cell r="H27" t="str">
            <v>ns</v>
          </cell>
        </row>
        <row r="28">
          <cell r="B28" t="str">
            <v>OTU_1505</v>
          </cell>
          <cell r="C28">
            <v>0.28825356584599598</v>
          </cell>
          <cell r="D28">
            <v>0.59993974227827795</v>
          </cell>
          <cell r="E28">
            <v>0.72685471531412005</v>
          </cell>
          <cell r="F28" t="str">
            <v>ns</v>
          </cell>
          <cell r="G28" t="str">
            <v>ns</v>
          </cell>
          <cell r="H28" t="str">
            <v>ns</v>
          </cell>
        </row>
        <row r="29">
          <cell r="B29" t="str">
            <v>OTU_1512</v>
          </cell>
          <cell r="C29">
            <v>5.0077677031715303E-3</v>
          </cell>
          <cell r="D29">
            <v>0.768134879477816</v>
          </cell>
          <cell r="E29">
            <v>0.29421524933722099</v>
          </cell>
          <cell r="F29" t="str">
            <v>s</v>
          </cell>
          <cell r="G29" t="str">
            <v>ns</v>
          </cell>
          <cell r="H29" t="str">
            <v>ns</v>
          </cell>
        </row>
        <row r="30">
          <cell r="B30" t="str">
            <v>OTU_1516</v>
          </cell>
          <cell r="C30">
            <v>0.45450574953374001</v>
          </cell>
          <cell r="D30">
            <v>0.46346223401064501</v>
          </cell>
          <cell r="E30">
            <v>0.86195622955584295</v>
          </cell>
          <cell r="F30" t="str">
            <v>ns</v>
          </cell>
          <cell r="G30" t="str">
            <v>ns</v>
          </cell>
          <cell r="H30" t="str">
            <v>ns</v>
          </cell>
        </row>
        <row r="31">
          <cell r="B31" t="str">
            <v>OTU_1518</v>
          </cell>
          <cell r="C31">
            <v>2.2223538394126599E-3</v>
          </cell>
          <cell r="D31">
            <v>0.58907126977782598</v>
          </cell>
          <cell r="E31">
            <v>0.207935362811003</v>
          </cell>
          <cell r="F31" t="str">
            <v>s</v>
          </cell>
          <cell r="G31" t="str">
            <v>ns</v>
          </cell>
          <cell r="H31" t="str">
            <v>ns</v>
          </cell>
        </row>
        <row r="32">
          <cell r="B32" t="str">
            <v>OTU_1519</v>
          </cell>
          <cell r="C32">
            <v>0.83623281752978096</v>
          </cell>
          <cell r="D32">
            <v>0.38131557045263198</v>
          </cell>
          <cell r="E32">
            <v>0.94780066385292505</v>
          </cell>
          <cell r="F32" t="str">
            <v>ns</v>
          </cell>
          <cell r="G32" t="str">
            <v>ns</v>
          </cell>
          <cell r="H32" t="str">
            <v>ns</v>
          </cell>
        </row>
        <row r="33">
          <cell r="B33" t="str">
            <v>OTU_1523</v>
          </cell>
          <cell r="C33">
            <v>1.54328983058935E-4</v>
          </cell>
          <cell r="D33">
            <v>0.109578727005952</v>
          </cell>
          <cell r="E33">
            <v>0.36063369912154802</v>
          </cell>
          <cell r="F33" t="str">
            <v>s</v>
          </cell>
          <cell r="G33" t="str">
            <v>ns</v>
          </cell>
          <cell r="H33" t="str">
            <v>ns</v>
          </cell>
        </row>
        <row r="34">
          <cell r="B34" t="str">
            <v>OTU_1527</v>
          </cell>
          <cell r="C34">
            <v>9.6931634570656892E-7</v>
          </cell>
          <cell r="D34">
            <v>0.48196487631134899</v>
          </cell>
          <cell r="E34">
            <v>2.1897332867167101E-2</v>
          </cell>
          <cell r="F34" t="str">
            <v>s</v>
          </cell>
          <cell r="G34" t="str">
            <v>ns</v>
          </cell>
          <cell r="H34" t="str">
            <v>s</v>
          </cell>
        </row>
        <row r="35">
          <cell r="B35" t="str">
            <v>OTU_1529</v>
          </cell>
          <cell r="C35">
            <v>0.60812022338635097</v>
          </cell>
          <cell r="D35">
            <v>0.53413248185058304</v>
          </cell>
          <cell r="E35">
            <v>0.911776069787956</v>
          </cell>
          <cell r="F35" t="str">
            <v>ns</v>
          </cell>
          <cell r="G35" t="str">
            <v>ns</v>
          </cell>
          <cell r="H35" t="str">
            <v>ns</v>
          </cell>
        </row>
        <row r="36">
          <cell r="B36" t="str">
            <v>OTU_1530</v>
          </cell>
          <cell r="C36">
            <v>4.3863663050655198E-4</v>
          </cell>
          <cell r="D36">
            <v>0.99715411095698003</v>
          </cell>
          <cell r="E36">
            <v>0.31266962051345198</v>
          </cell>
          <cell r="F36" t="str">
            <v>s</v>
          </cell>
          <cell r="G36" t="str">
            <v>ns</v>
          </cell>
          <cell r="H36" t="str">
            <v>ns</v>
          </cell>
        </row>
        <row r="37">
          <cell r="B37" t="str">
            <v>OTU_1548</v>
          </cell>
          <cell r="C37">
            <v>1.49191614768253E-2</v>
          </cell>
          <cell r="D37">
            <v>0.15839771125400101</v>
          </cell>
          <cell r="E37">
            <v>0.45462859707106001</v>
          </cell>
          <cell r="F37" t="str">
            <v>s</v>
          </cell>
          <cell r="G37" t="str">
            <v>ns</v>
          </cell>
          <cell r="H37" t="str">
            <v>ns</v>
          </cell>
        </row>
        <row r="38">
          <cell r="B38" t="str">
            <v>OTU_1558</v>
          </cell>
          <cell r="C38">
            <v>4.4227143929436399E-2</v>
          </cell>
          <cell r="D38">
            <v>0.62093527353913103</v>
          </cell>
          <cell r="E38">
            <v>0.61061786750527203</v>
          </cell>
          <cell r="F38" t="str">
            <v>s</v>
          </cell>
          <cell r="G38" t="str">
            <v>ns</v>
          </cell>
          <cell r="H38" t="str">
            <v>ns</v>
          </cell>
        </row>
        <row r="39">
          <cell r="B39" t="str">
            <v>OTU_1570</v>
          </cell>
          <cell r="C39">
            <v>5.7177546651969099E-2</v>
          </cell>
          <cell r="D39">
            <v>0.122187029269008</v>
          </cell>
          <cell r="E39">
            <v>0.77031049510968097</v>
          </cell>
          <cell r="F39" t="str">
            <v>ns</v>
          </cell>
          <cell r="G39" t="str">
            <v>ns</v>
          </cell>
          <cell r="H39" t="str">
            <v>ns</v>
          </cell>
        </row>
        <row r="40">
          <cell r="B40" t="str">
            <v>OTU_1622</v>
          </cell>
          <cell r="C40">
            <v>8.02707118065689E-4</v>
          </cell>
          <cell r="D40">
            <v>0.95877948074408403</v>
          </cell>
          <cell r="E40">
            <v>0.35771078026314501</v>
          </cell>
          <cell r="F40" t="str">
            <v>s</v>
          </cell>
          <cell r="G40" t="str">
            <v>ns</v>
          </cell>
          <cell r="H40" t="str">
            <v>ns</v>
          </cell>
        </row>
        <row r="41">
          <cell r="B41" t="str">
            <v>OTU_1626</v>
          </cell>
          <cell r="C41">
            <v>3.5275148795276302E-2</v>
          </cell>
          <cell r="D41">
            <v>0.89821350404070499</v>
          </cell>
          <cell r="E41">
            <v>0.55887498207632802</v>
          </cell>
          <cell r="F41" t="str">
            <v>s</v>
          </cell>
          <cell r="G41" t="str">
            <v>ns</v>
          </cell>
          <cell r="H41" t="str">
            <v>ns</v>
          </cell>
        </row>
        <row r="42">
          <cell r="B42" t="str">
            <v>OTU_1632</v>
          </cell>
          <cell r="C42">
            <v>3.5417580777054002E-5</v>
          </cell>
          <cell r="D42">
            <v>3.3371982427393303E-2</v>
          </cell>
          <cell r="E42">
            <v>0.103231875491783</v>
          </cell>
          <cell r="F42" t="str">
            <v>s</v>
          </cell>
          <cell r="G42" t="str">
            <v>s</v>
          </cell>
          <cell r="H42" t="str">
            <v>ns</v>
          </cell>
        </row>
        <row r="43">
          <cell r="B43" t="str">
            <v>OTU_1678</v>
          </cell>
          <cell r="C43">
            <v>4.1803168209509304E-3</v>
          </cell>
          <cell r="D43">
            <v>0.44953169270212201</v>
          </cell>
          <cell r="E43">
            <v>0.56364432646834695</v>
          </cell>
          <cell r="F43" t="str">
            <v>s</v>
          </cell>
          <cell r="G43" t="str">
            <v>ns</v>
          </cell>
          <cell r="H43" t="str">
            <v>ns</v>
          </cell>
        </row>
        <row r="44">
          <cell r="B44" t="str">
            <v>OTU_1684</v>
          </cell>
          <cell r="C44" t="str">
            <v>NA</v>
          </cell>
          <cell r="D44" t="str">
            <v>NA</v>
          </cell>
          <cell r="E44" t="str">
            <v>NA</v>
          </cell>
          <cell r="F44" t="str">
            <v>NA</v>
          </cell>
          <cell r="G44" t="str">
            <v>NA</v>
          </cell>
          <cell r="H44" t="str">
            <v>NA</v>
          </cell>
        </row>
        <row r="45">
          <cell r="B45" t="str">
            <v>OTU_1702</v>
          </cell>
          <cell r="C45">
            <v>2.43314865813966E-3</v>
          </cell>
          <cell r="D45">
            <v>0.70514537312460301</v>
          </cell>
          <cell r="E45">
            <v>0.305660862755531</v>
          </cell>
          <cell r="F45" t="str">
            <v>s</v>
          </cell>
          <cell r="G45" t="str">
            <v>ns</v>
          </cell>
          <cell r="H45" t="str">
            <v>ns</v>
          </cell>
        </row>
        <row r="46">
          <cell r="B46" t="str">
            <v>OTU_1705</v>
          </cell>
          <cell r="C46">
            <v>0.291611645791647</v>
          </cell>
          <cell r="D46">
            <v>0.53420993302929398</v>
          </cell>
          <cell r="E46">
            <v>0.80160534306846598</v>
          </cell>
          <cell r="F46" t="str">
            <v>ns</v>
          </cell>
          <cell r="G46" t="str">
            <v>ns</v>
          </cell>
          <cell r="H46" t="str">
            <v>ns</v>
          </cell>
        </row>
        <row r="47">
          <cell r="B47" t="str">
            <v>OTU_1707</v>
          </cell>
          <cell r="C47">
            <v>0.58357411832847395</v>
          </cell>
          <cell r="D47">
            <v>5.9804535237895202E-2</v>
          </cell>
          <cell r="E47">
            <v>0.88836447688223696</v>
          </cell>
          <cell r="F47" t="str">
            <v>ns</v>
          </cell>
          <cell r="G47" t="str">
            <v>ns</v>
          </cell>
          <cell r="H47" t="str">
            <v>ns</v>
          </cell>
        </row>
        <row r="48">
          <cell r="B48" t="str">
            <v>OTU_1744</v>
          </cell>
          <cell r="C48">
            <v>1.9369932379431601E-3</v>
          </cell>
          <cell r="D48">
            <v>0.67679897589458504</v>
          </cell>
          <cell r="E48">
            <v>0.27779656205540898</v>
          </cell>
          <cell r="F48" t="str">
            <v>s</v>
          </cell>
          <cell r="G48" t="str">
            <v>ns</v>
          </cell>
          <cell r="H48" t="str">
            <v>ns</v>
          </cell>
        </row>
        <row r="49">
          <cell r="B49" t="str">
            <v>OTU_1747</v>
          </cell>
          <cell r="C49">
            <v>5.0023177267622898E-2</v>
          </cell>
          <cell r="D49">
            <v>0.12917418783766901</v>
          </cell>
          <cell r="E49">
            <v>0.50902706874693604</v>
          </cell>
          <cell r="F49" t="str">
            <v>ns</v>
          </cell>
          <cell r="G49" t="str">
            <v>ns</v>
          </cell>
          <cell r="H49" t="str">
            <v>ns</v>
          </cell>
        </row>
        <row r="50">
          <cell r="B50" t="str">
            <v>OTU_1753</v>
          </cell>
          <cell r="C50">
            <v>5.3186196620219103E-2</v>
          </cell>
          <cell r="D50">
            <v>0.13044572910393201</v>
          </cell>
          <cell r="E50">
            <v>0.666248741770744</v>
          </cell>
          <cell r="F50" t="str">
            <v>ns</v>
          </cell>
          <cell r="G50" t="str">
            <v>ns</v>
          </cell>
          <cell r="H50" t="str">
            <v>ns</v>
          </cell>
        </row>
        <row r="51">
          <cell r="B51" t="str">
            <v>OTU_1760</v>
          </cell>
          <cell r="C51">
            <v>0.47945684018172902</v>
          </cell>
          <cell r="D51">
            <v>0.48294268860891698</v>
          </cell>
          <cell r="E51">
            <v>0.84059538375558196</v>
          </cell>
          <cell r="F51" t="str">
            <v>ns</v>
          </cell>
          <cell r="G51" t="str">
            <v>ns</v>
          </cell>
          <cell r="H51" t="str">
            <v>ns</v>
          </cell>
        </row>
        <row r="52">
          <cell r="B52" t="str">
            <v>OTU_1782</v>
          </cell>
          <cell r="C52">
            <v>2.7686754751856099E-2</v>
          </cell>
          <cell r="D52">
            <v>0.350876696490377</v>
          </cell>
          <cell r="E52">
            <v>0.55970267968097698</v>
          </cell>
          <cell r="F52" t="str">
            <v>s</v>
          </cell>
          <cell r="G52" t="str">
            <v>ns</v>
          </cell>
          <cell r="H52" t="str">
            <v>ns</v>
          </cell>
        </row>
        <row r="53">
          <cell r="B53" t="str">
            <v>OTU_1797</v>
          </cell>
          <cell r="C53">
            <v>0.40369318762348499</v>
          </cell>
          <cell r="D53">
            <v>0.32422441099999</v>
          </cell>
          <cell r="E53">
            <v>0.96207066862477897</v>
          </cell>
          <cell r="F53" t="str">
            <v>ns</v>
          </cell>
          <cell r="G53" t="str">
            <v>ns</v>
          </cell>
          <cell r="H53" t="str">
            <v>ns</v>
          </cell>
        </row>
        <row r="54">
          <cell r="B54" t="str">
            <v>OTU_1807</v>
          </cell>
          <cell r="C54">
            <v>0.59717189981375796</v>
          </cell>
          <cell r="D54">
            <v>0.39216912104630902</v>
          </cell>
          <cell r="E54">
            <v>0.88930651108903502</v>
          </cell>
          <cell r="F54" t="str">
            <v>ns</v>
          </cell>
          <cell r="G54" t="str">
            <v>ns</v>
          </cell>
          <cell r="H54" t="str">
            <v>ns</v>
          </cell>
        </row>
        <row r="55">
          <cell r="B55" t="str">
            <v>OTU_1824</v>
          </cell>
          <cell r="C55">
            <v>1.4902855985686799E-3</v>
          </cell>
          <cell r="D55">
            <v>0.56957219438451301</v>
          </cell>
          <cell r="E55">
            <v>0.77229478563273901</v>
          </cell>
          <cell r="F55" t="str">
            <v>s</v>
          </cell>
          <cell r="G55" t="str">
            <v>ns</v>
          </cell>
          <cell r="H55" t="str">
            <v>ns</v>
          </cell>
        </row>
        <row r="56">
          <cell r="B56" t="str">
            <v>OTU_1841</v>
          </cell>
          <cell r="C56">
            <v>1.2740750680326901E-7</v>
          </cell>
          <cell r="D56">
            <v>0.42558763480925699</v>
          </cell>
          <cell r="E56">
            <v>0.103032472944004</v>
          </cell>
          <cell r="F56" t="str">
            <v>s</v>
          </cell>
          <cell r="G56" t="str">
            <v>ns</v>
          </cell>
          <cell r="H56" t="str">
            <v>ns</v>
          </cell>
        </row>
        <row r="57">
          <cell r="B57" t="str">
            <v>OTU_1856</v>
          </cell>
          <cell r="C57">
            <v>0.74178866933340304</v>
          </cell>
          <cell r="D57">
            <v>0.50369524747699801</v>
          </cell>
          <cell r="E57">
            <v>0.93804271950950702</v>
          </cell>
          <cell r="F57" t="str">
            <v>ns</v>
          </cell>
          <cell r="G57" t="str">
            <v>ns</v>
          </cell>
          <cell r="H57" t="str">
            <v>ns</v>
          </cell>
        </row>
        <row r="58">
          <cell r="B58" t="str">
            <v>OTU_1872</v>
          </cell>
          <cell r="C58">
            <v>0.94959000591901799</v>
          </cell>
          <cell r="D58">
            <v>0.47169586223978599</v>
          </cell>
          <cell r="E58">
            <v>0.98746894102631799</v>
          </cell>
          <cell r="F58" t="str">
            <v>ns</v>
          </cell>
          <cell r="G58" t="str">
            <v>ns</v>
          </cell>
          <cell r="H58" t="str">
            <v>ns</v>
          </cell>
        </row>
        <row r="59">
          <cell r="B59" t="str">
            <v>OTU_1875</v>
          </cell>
          <cell r="C59">
            <v>0.97072009530151304</v>
          </cell>
          <cell r="D59">
            <v>0.29897996157532097</v>
          </cell>
          <cell r="E59">
            <v>0.88336623046545704</v>
          </cell>
          <cell r="F59" t="str">
            <v>ns</v>
          </cell>
          <cell r="G59" t="str">
            <v>ns</v>
          </cell>
          <cell r="H59" t="str">
            <v>ns</v>
          </cell>
        </row>
        <row r="60">
          <cell r="B60" t="str">
            <v>OTU_1892</v>
          </cell>
          <cell r="C60">
            <v>3.43046776550106E-2</v>
          </cell>
          <cell r="D60">
            <v>9.8355503333757699E-2</v>
          </cell>
          <cell r="E60">
            <v>0.34784967510174902</v>
          </cell>
          <cell r="F60" t="str">
            <v>s</v>
          </cell>
          <cell r="G60" t="str">
            <v>ns</v>
          </cell>
          <cell r="H60" t="str">
            <v>ns</v>
          </cell>
        </row>
        <row r="61">
          <cell r="B61" t="str">
            <v>OTU_1932</v>
          </cell>
          <cell r="C61">
            <v>8.88208333382552E-3</v>
          </cell>
          <cell r="D61">
            <v>0.72899935084091605</v>
          </cell>
          <cell r="E61">
            <v>0.43867927519897998</v>
          </cell>
          <cell r="F61" t="str">
            <v>s</v>
          </cell>
          <cell r="G61" t="str">
            <v>ns</v>
          </cell>
          <cell r="H61" t="str">
            <v>ns</v>
          </cell>
        </row>
        <row r="62">
          <cell r="B62" t="str">
            <v>OTU_1938</v>
          </cell>
          <cell r="C62">
            <v>7.8267143992993907E-3</v>
          </cell>
          <cell r="D62">
            <v>0.80426652237643403</v>
          </cell>
          <cell r="E62">
            <v>0.4302696426423</v>
          </cell>
          <cell r="F62" t="str">
            <v>s</v>
          </cell>
          <cell r="G62" t="str">
            <v>ns</v>
          </cell>
          <cell r="H62" t="str">
            <v>ns</v>
          </cell>
        </row>
        <row r="63">
          <cell r="B63" t="str">
            <v>OTU_1939</v>
          </cell>
          <cell r="C63">
            <v>4.4620549326452896E-6</v>
          </cell>
          <cell r="D63">
            <v>0.68890070506509604</v>
          </cell>
          <cell r="E63">
            <v>0.167925182062549</v>
          </cell>
          <cell r="F63" t="str">
            <v>s</v>
          </cell>
          <cell r="G63" t="str">
            <v>ns</v>
          </cell>
          <cell r="H63" t="str">
            <v>ns</v>
          </cell>
        </row>
        <row r="64">
          <cell r="B64" t="str">
            <v>OTU_1945</v>
          </cell>
          <cell r="C64">
            <v>0.77149050869783398</v>
          </cell>
          <cell r="D64">
            <v>0.483656385163166</v>
          </cell>
          <cell r="E64">
            <v>0.91928826663694296</v>
          </cell>
          <cell r="F64" t="str">
            <v>ns</v>
          </cell>
          <cell r="G64" t="str">
            <v>ns</v>
          </cell>
          <cell r="H64" t="str">
            <v>ns</v>
          </cell>
        </row>
        <row r="65">
          <cell r="B65" t="str">
            <v>OTU_1946</v>
          </cell>
          <cell r="C65">
            <v>1.0901279854775099E-3</v>
          </cell>
          <cell r="D65">
            <v>0.35511212995715802</v>
          </cell>
          <cell r="E65">
            <v>0.52240036859015004</v>
          </cell>
          <cell r="F65" t="str">
            <v>s</v>
          </cell>
          <cell r="G65" t="str">
            <v>ns</v>
          </cell>
          <cell r="H65" t="str">
            <v>ns</v>
          </cell>
        </row>
        <row r="66">
          <cell r="B66" t="str">
            <v>OTU_1947</v>
          </cell>
          <cell r="C66">
            <v>3.6167263017584102E-3</v>
          </cell>
          <cell r="D66">
            <v>0.23648762076129001</v>
          </cell>
          <cell r="E66">
            <v>0.70893439867620001</v>
          </cell>
          <cell r="F66" t="str">
            <v>s</v>
          </cell>
          <cell r="G66" t="str">
            <v>ns</v>
          </cell>
          <cell r="H66" t="str">
            <v>ns</v>
          </cell>
        </row>
        <row r="67">
          <cell r="B67" t="str">
            <v>OTU_1949</v>
          </cell>
          <cell r="C67">
            <v>0.57089912004539001</v>
          </cell>
          <cell r="D67">
            <v>0.295450322999181</v>
          </cell>
          <cell r="E67">
            <v>0.89553400395421601</v>
          </cell>
          <cell r="F67" t="str">
            <v>ns</v>
          </cell>
          <cell r="G67" t="str">
            <v>ns</v>
          </cell>
          <cell r="H67" t="str">
            <v>ns</v>
          </cell>
        </row>
        <row r="68">
          <cell r="B68" t="str">
            <v>OTU_1953</v>
          </cell>
          <cell r="C68">
            <v>0.51819055952155202</v>
          </cell>
          <cell r="D68">
            <v>0.115323368348935</v>
          </cell>
          <cell r="E68">
            <v>0.95583660986888697</v>
          </cell>
          <cell r="F68" t="str">
            <v>ns</v>
          </cell>
          <cell r="G68" t="str">
            <v>ns</v>
          </cell>
          <cell r="H68" t="str">
            <v>ns</v>
          </cell>
        </row>
        <row r="69">
          <cell r="B69" t="str">
            <v>OTU_1965</v>
          </cell>
          <cell r="C69">
            <v>0.99989906773860304</v>
          </cell>
          <cell r="D69">
            <v>3.9774437143348801E-3</v>
          </cell>
          <cell r="E69">
            <v>2.84388894459915E-5</v>
          </cell>
          <cell r="F69" t="str">
            <v>ns</v>
          </cell>
          <cell r="G69" t="str">
            <v>s</v>
          </cell>
          <cell r="H69" t="str">
            <v>s</v>
          </cell>
        </row>
        <row r="70">
          <cell r="B70" t="str">
            <v>OTU_1974</v>
          </cell>
          <cell r="C70">
            <v>0.114927551637602</v>
          </cell>
          <cell r="D70">
            <v>3.0359008472401298E-2</v>
          </cell>
          <cell r="E70">
            <v>2.47304206458279E-3</v>
          </cell>
          <cell r="F70" t="str">
            <v>ns</v>
          </cell>
          <cell r="G70" t="str">
            <v>s</v>
          </cell>
          <cell r="H70" t="str">
            <v>s</v>
          </cell>
        </row>
        <row r="71">
          <cell r="B71" t="str">
            <v>OTU_1990</v>
          </cell>
          <cell r="C71">
            <v>0.52118134407081396</v>
          </cell>
          <cell r="D71">
            <v>0.56182483911818604</v>
          </cell>
          <cell r="E71">
            <v>0.88225757136972904</v>
          </cell>
          <cell r="F71" t="str">
            <v>ns</v>
          </cell>
          <cell r="G71" t="str">
            <v>ns</v>
          </cell>
          <cell r="H71" t="str">
            <v>ns</v>
          </cell>
        </row>
        <row r="72">
          <cell r="B72" t="str">
            <v>OTU_1995</v>
          </cell>
          <cell r="C72">
            <v>0.92964581369731702</v>
          </cell>
          <cell r="D72">
            <v>0.51916692033678502</v>
          </cell>
          <cell r="E72">
            <v>0.98531587990301195</v>
          </cell>
          <cell r="F72" t="str">
            <v>ns</v>
          </cell>
          <cell r="G72" t="str">
            <v>ns</v>
          </cell>
          <cell r="H72" t="str">
            <v>ns</v>
          </cell>
        </row>
        <row r="73">
          <cell r="B73" t="str">
            <v>OTU_2056</v>
          </cell>
          <cell r="C73">
            <v>0.16788910506670299</v>
          </cell>
          <cell r="D73">
            <v>0.58804602789549099</v>
          </cell>
          <cell r="E73">
            <v>0.18873742746875799</v>
          </cell>
          <cell r="F73" t="str">
            <v>ns</v>
          </cell>
          <cell r="G73" t="str">
            <v>ns</v>
          </cell>
          <cell r="H73" t="str">
            <v>ns</v>
          </cell>
        </row>
        <row r="74">
          <cell r="B74" t="str">
            <v>OTU_2059</v>
          </cell>
          <cell r="C74">
            <v>4.71842405867565E-3</v>
          </cell>
          <cell r="D74">
            <v>0.53476232370495902</v>
          </cell>
          <cell r="E74">
            <v>0.52241146424568696</v>
          </cell>
          <cell r="F74" t="str">
            <v>s</v>
          </cell>
          <cell r="G74" t="str">
            <v>ns</v>
          </cell>
          <cell r="H74" t="str">
            <v>ns</v>
          </cell>
        </row>
        <row r="75">
          <cell r="B75" t="str">
            <v>OTU_2072</v>
          </cell>
          <cell r="C75">
            <v>2.4153438564633102E-9</v>
          </cell>
          <cell r="D75">
            <v>1.4781225128513999E-3</v>
          </cell>
          <cell r="E75">
            <v>1.18624740479958E-4</v>
          </cell>
          <cell r="F75" t="str">
            <v>s</v>
          </cell>
          <cell r="G75" t="str">
            <v>s</v>
          </cell>
          <cell r="H75" t="str">
            <v>s</v>
          </cell>
        </row>
        <row r="76">
          <cell r="B76" t="str">
            <v>OTU_2077</v>
          </cell>
          <cell r="C76">
            <v>6.0264603111557204E-10</v>
          </cell>
          <cell r="D76">
            <v>1.3264944431091001E-3</v>
          </cell>
          <cell r="E76">
            <v>6.47550961339878E-5</v>
          </cell>
          <cell r="F76" t="str">
            <v>s</v>
          </cell>
          <cell r="G76" t="str">
            <v>s</v>
          </cell>
          <cell r="H76" t="str">
            <v>s</v>
          </cell>
        </row>
        <row r="77">
          <cell r="B77" t="str">
            <v>OTU_2088</v>
          </cell>
          <cell r="C77">
            <v>4.0625505255893898E-4</v>
          </cell>
          <cell r="D77">
            <v>0.70591559202030296</v>
          </cell>
          <cell r="E77">
            <v>0.36433259192762202</v>
          </cell>
          <cell r="F77" t="str">
            <v>s</v>
          </cell>
          <cell r="G77" t="str">
            <v>ns</v>
          </cell>
          <cell r="H77" t="str">
            <v>ns</v>
          </cell>
        </row>
        <row r="78">
          <cell r="B78" t="str">
            <v>OTU_2101</v>
          </cell>
          <cell r="C78">
            <v>0.18740400766899601</v>
          </cell>
          <cell r="D78">
            <v>0.24352277213821699</v>
          </cell>
          <cell r="E78">
            <v>0.69147608207091005</v>
          </cell>
          <cell r="F78" t="str">
            <v>ns</v>
          </cell>
          <cell r="G78" t="str">
            <v>ns</v>
          </cell>
          <cell r="H78" t="str">
            <v>ns</v>
          </cell>
        </row>
        <row r="79">
          <cell r="B79" t="str">
            <v>OTU_2105</v>
          </cell>
          <cell r="C79">
            <v>1.0547897431462099E-2</v>
          </cell>
          <cell r="D79">
            <v>0.105457214042929</v>
          </cell>
          <cell r="E79">
            <v>0.26616081462779001</v>
          </cell>
          <cell r="F79" t="str">
            <v>s</v>
          </cell>
          <cell r="G79" t="str">
            <v>ns</v>
          </cell>
          <cell r="H79" t="str">
            <v>ns</v>
          </cell>
        </row>
        <row r="80">
          <cell r="B80" t="str">
            <v>OTU_2107</v>
          </cell>
          <cell r="C80">
            <v>1.9794953949100999E-6</v>
          </cell>
          <cell r="D80">
            <v>0.62638795508441403</v>
          </cell>
          <cell r="E80">
            <v>0.16602412499684899</v>
          </cell>
          <cell r="F80" t="str">
            <v>s</v>
          </cell>
          <cell r="G80" t="str">
            <v>ns</v>
          </cell>
          <cell r="H80" t="str">
            <v>ns</v>
          </cell>
        </row>
        <row r="81">
          <cell r="B81" t="str">
            <v>OTU_2109</v>
          </cell>
          <cell r="C81">
            <v>0.21538020289495499</v>
          </cell>
          <cell r="D81">
            <v>0.529682036887693</v>
          </cell>
          <cell r="E81">
            <v>0.78577431735960201</v>
          </cell>
          <cell r="F81" t="str">
            <v>ns</v>
          </cell>
          <cell r="G81" t="str">
            <v>ns</v>
          </cell>
          <cell r="H81" t="str">
            <v>ns</v>
          </cell>
        </row>
        <row r="82">
          <cell r="B82" t="str">
            <v>OTU_2112</v>
          </cell>
          <cell r="C82">
            <v>0.82852264929796304</v>
          </cell>
          <cell r="D82">
            <v>2.281198478628E-3</v>
          </cell>
          <cell r="E82">
            <v>2.5090976112770101E-7</v>
          </cell>
          <cell r="F82" t="str">
            <v>ns</v>
          </cell>
          <cell r="G82" t="str">
            <v>s</v>
          </cell>
          <cell r="H82" t="str">
            <v>s</v>
          </cell>
        </row>
        <row r="83">
          <cell r="B83" t="str">
            <v>OTU_2113</v>
          </cell>
          <cell r="C83">
            <v>1.3867598250051799E-10</v>
          </cell>
          <cell r="D83">
            <v>1.01733226811472E-2</v>
          </cell>
          <cell r="E83">
            <v>3.6041729723910402E-4</v>
          </cell>
          <cell r="F83" t="str">
            <v>s</v>
          </cell>
          <cell r="G83" t="str">
            <v>s</v>
          </cell>
          <cell r="H83" t="str">
            <v>s</v>
          </cell>
        </row>
        <row r="84">
          <cell r="B84" t="str">
            <v>OTU_2118</v>
          </cell>
          <cell r="C84">
            <v>1.4920448885693399E-3</v>
          </cell>
          <cell r="D84">
            <v>0.67630538107401394</v>
          </cell>
          <cell r="E84">
            <v>0.42369884184456102</v>
          </cell>
          <cell r="F84" t="str">
            <v>s</v>
          </cell>
          <cell r="G84" t="str">
            <v>ns</v>
          </cell>
          <cell r="H84" t="str">
            <v>ns</v>
          </cell>
        </row>
        <row r="85">
          <cell r="B85" t="str">
            <v>OTU_2120</v>
          </cell>
          <cell r="C85">
            <v>0.61773042542485301</v>
          </cell>
          <cell r="D85">
            <v>0.23170908356640499</v>
          </cell>
          <cell r="E85">
            <v>0.83691366893179098</v>
          </cell>
          <cell r="F85" t="str">
            <v>ns</v>
          </cell>
          <cell r="G85" t="str">
            <v>ns</v>
          </cell>
          <cell r="H85" t="str">
            <v>ns</v>
          </cell>
        </row>
        <row r="86">
          <cell r="B86" t="str">
            <v>OTU_2121</v>
          </cell>
          <cell r="C86">
            <v>0.44996427994724503</v>
          </cell>
          <cell r="D86">
            <v>0.26791798834326602</v>
          </cell>
          <cell r="E86">
            <v>0.98321423256603802</v>
          </cell>
          <cell r="F86" t="str">
            <v>ns</v>
          </cell>
          <cell r="G86" t="str">
            <v>ns</v>
          </cell>
          <cell r="H86" t="str">
            <v>ns</v>
          </cell>
        </row>
        <row r="87">
          <cell r="B87" t="str">
            <v>OTU_2122</v>
          </cell>
          <cell r="C87">
            <v>4.8348216954958901E-8</v>
          </cell>
          <cell r="D87">
            <v>5.9555499837576797E-2</v>
          </cell>
          <cell r="E87">
            <v>8.0760640140521596E-3</v>
          </cell>
          <cell r="F87" t="str">
            <v>s</v>
          </cell>
          <cell r="G87" t="str">
            <v>ns</v>
          </cell>
          <cell r="H87" t="str">
            <v>s</v>
          </cell>
        </row>
        <row r="88">
          <cell r="B88" t="str">
            <v>OTU_2127</v>
          </cell>
          <cell r="C88">
            <v>4.3350943276433802E-2</v>
          </cell>
          <cell r="D88">
            <v>0.85596315887693997</v>
          </cell>
          <cell r="E88">
            <v>0.70692263626165996</v>
          </cell>
          <cell r="F88" t="str">
            <v>s</v>
          </cell>
          <cell r="G88" t="str">
            <v>ns</v>
          </cell>
          <cell r="H88" t="str">
            <v>ns</v>
          </cell>
        </row>
        <row r="89">
          <cell r="B89" t="str">
            <v>OTU_2129</v>
          </cell>
          <cell r="C89">
            <v>2.15764636179691E-2</v>
          </cell>
          <cell r="D89">
            <v>0.73334428416089703</v>
          </cell>
          <cell r="E89">
            <v>0.80084542561690097</v>
          </cell>
          <cell r="F89" t="str">
            <v>s</v>
          </cell>
          <cell r="G89" t="str">
            <v>ns</v>
          </cell>
          <cell r="H89" t="str">
            <v>ns</v>
          </cell>
        </row>
        <row r="90">
          <cell r="B90" t="str">
            <v>OTU_2131</v>
          </cell>
          <cell r="C90">
            <v>6.9071644683553604E-2</v>
          </cell>
          <cell r="D90">
            <v>0.64871484415507996</v>
          </cell>
          <cell r="E90">
            <v>0.74004373162528403</v>
          </cell>
          <cell r="F90" t="str">
            <v>ns</v>
          </cell>
          <cell r="G90" t="str">
            <v>ns</v>
          </cell>
          <cell r="H90" t="str">
            <v>ns</v>
          </cell>
        </row>
        <row r="91">
          <cell r="B91" t="str">
            <v>OTU_2138</v>
          </cell>
          <cell r="C91">
            <v>1.4225638141167899E-4</v>
          </cell>
          <cell r="D91">
            <v>0.866913346635244</v>
          </cell>
          <cell r="E91">
            <v>0.265644724805428</v>
          </cell>
          <cell r="F91" t="str">
            <v>s</v>
          </cell>
          <cell r="G91" t="str">
            <v>ns</v>
          </cell>
          <cell r="H91" t="str">
            <v>ns</v>
          </cell>
        </row>
        <row r="92">
          <cell r="B92" t="str">
            <v>OTU_2140</v>
          </cell>
          <cell r="C92">
            <v>2.43186673354602E-2</v>
          </cell>
          <cell r="D92">
            <v>0.19969882214826701</v>
          </cell>
          <cell r="E92">
            <v>0.32364262814181899</v>
          </cell>
          <cell r="F92" t="str">
            <v>s</v>
          </cell>
          <cell r="G92" t="str">
            <v>ns</v>
          </cell>
          <cell r="H92" t="str">
            <v>ns</v>
          </cell>
        </row>
        <row r="93">
          <cell r="B93" t="str">
            <v>OTU_2147</v>
          </cell>
          <cell r="C93">
            <v>8.9534895362832303E-4</v>
          </cell>
          <cell r="D93">
            <v>0.76205206145250204</v>
          </cell>
          <cell r="E93">
            <v>0.15837610345120201</v>
          </cell>
          <cell r="F93" t="str">
            <v>s</v>
          </cell>
          <cell r="G93" t="str">
            <v>ns</v>
          </cell>
          <cell r="H93" t="str">
            <v>ns</v>
          </cell>
        </row>
        <row r="94">
          <cell r="B94" t="str">
            <v>OTU_2152</v>
          </cell>
          <cell r="C94">
            <v>1.2939639189012801E-4</v>
          </cell>
          <cell r="D94">
            <v>0.55662486961642099</v>
          </cell>
          <cell r="E94">
            <v>0.21539622872039799</v>
          </cell>
          <cell r="F94" t="str">
            <v>s</v>
          </cell>
          <cell r="G94" t="str">
            <v>ns</v>
          </cell>
          <cell r="H94" t="str">
            <v>ns</v>
          </cell>
        </row>
        <row r="95">
          <cell r="B95" t="str">
            <v>OTU_2154</v>
          </cell>
          <cell r="C95">
            <v>2.31984237165388E-2</v>
          </cell>
          <cell r="D95">
            <v>0.40689867657609902</v>
          </cell>
          <cell r="E95">
            <v>0.61231912382555298</v>
          </cell>
          <cell r="F95" t="str">
            <v>s</v>
          </cell>
          <cell r="G95" t="str">
            <v>ns</v>
          </cell>
          <cell r="H95" t="str">
            <v>ns</v>
          </cell>
        </row>
        <row r="96">
          <cell r="B96" t="str">
            <v>OTU_2160</v>
          </cell>
          <cell r="C96">
            <v>0.110313521584653</v>
          </cell>
          <cell r="D96">
            <v>0.40637632307720001</v>
          </cell>
          <cell r="E96">
            <v>0.69697756579722703</v>
          </cell>
          <cell r="F96" t="str">
            <v>ns</v>
          </cell>
          <cell r="G96" t="str">
            <v>ns</v>
          </cell>
          <cell r="H96" t="str">
            <v>ns</v>
          </cell>
        </row>
        <row r="97">
          <cell r="B97" t="str">
            <v>OTU_2161</v>
          </cell>
          <cell r="C97">
            <v>0.96319081853892496</v>
          </cell>
          <cell r="D97">
            <v>0.33116355942841202</v>
          </cell>
          <cell r="E97">
            <v>0.196818975556172</v>
          </cell>
          <cell r="F97" t="str">
            <v>ns</v>
          </cell>
          <cell r="G97" t="str">
            <v>ns</v>
          </cell>
          <cell r="H97" t="str">
            <v>ns</v>
          </cell>
        </row>
        <row r="98">
          <cell r="B98" t="str">
            <v>OTU_2163</v>
          </cell>
          <cell r="C98">
            <v>0.35197436905229401</v>
          </cell>
          <cell r="D98">
            <v>0.28088754318315701</v>
          </cell>
          <cell r="E98">
            <v>5.9997335189360098E-3</v>
          </cell>
          <cell r="F98" t="str">
            <v>ns</v>
          </cell>
          <cell r="G98" t="str">
            <v>ns</v>
          </cell>
          <cell r="H98" t="str">
            <v>s</v>
          </cell>
        </row>
        <row r="99">
          <cell r="B99" t="str">
            <v>OTU_2169</v>
          </cell>
          <cell r="C99">
            <v>0.98990485724524402</v>
          </cell>
          <cell r="D99">
            <v>5.2219448722968303E-3</v>
          </cell>
          <cell r="E99">
            <v>1.6733406199486E-2</v>
          </cell>
          <cell r="F99" t="str">
            <v>ns</v>
          </cell>
          <cell r="G99" t="str">
            <v>s</v>
          </cell>
          <cell r="H99" t="str">
            <v>s</v>
          </cell>
        </row>
        <row r="100">
          <cell r="B100" t="str">
            <v>OTU_2171</v>
          </cell>
          <cell r="C100">
            <v>6.31865920818519E-2</v>
          </cell>
          <cell r="D100">
            <v>0.92351268411007603</v>
          </cell>
          <cell r="E100">
            <v>0.65716285946272801</v>
          </cell>
          <cell r="F100" t="str">
            <v>ns</v>
          </cell>
          <cell r="G100" t="str">
            <v>ns</v>
          </cell>
          <cell r="H100" t="str">
            <v>ns</v>
          </cell>
        </row>
        <row r="101">
          <cell r="B101" t="str">
            <v>OTU_2172</v>
          </cell>
          <cell r="C101">
            <v>0.442062362484617</v>
          </cell>
          <cell r="D101">
            <v>0.25264732703696802</v>
          </cell>
          <cell r="E101">
            <v>0.86314964447598097</v>
          </cell>
          <cell r="F101" t="str">
            <v>ns</v>
          </cell>
          <cell r="G101" t="str">
            <v>ns</v>
          </cell>
          <cell r="H101" t="str">
            <v>ns</v>
          </cell>
        </row>
        <row r="102">
          <cell r="B102" t="str">
            <v>OTU_2179</v>
          </cell>
          <cell r="C102">
            <v>2.3259172611492099E-4</v>
          </cell>
          <cell r="D102">
            <v>0.32808221308563101</v>
          </cell>
          <cell r="E102">
            <v>0.39683021619368503</v>
          </cell>
          <cell r="F102" t="str">
            <v>s</v>
          </cell>
          <cell r="G102" t="str">
            <v>ns</v>
          </cell>
          <cell r="H102" t="str">
            <v>ns</v>
          </cell>
        </row>
        <row r="103">
          <cell r="B103" t="str">
            <v>OTU_2180</v>
          </cell>
          <cell r="C103">
            <v>0.94585539509188898</v>
          </cell>
          <cell r="D103">
            <v>0.100009716986216</v>
          </cell>
          <cell r="E103">
            <v>8.4819897647864205E-3</v>
          </cell>
          <cell r="F103" t="str">
            <v>ns</v>
          </cell>
          <cell r="G103" t="str">
            <v>ns</v>
          </cell>
          <cell r="H103" t="str">
            <v>s</v>
          </cell>
        </row>
        <row r="104">
          <cell r="B104" t="str">
            <v>OTU_2183</v>
          </cell>
          <cell r="C104">
            <v>7.6763147985823296E-7</v>
          </cell>
          <cell r="D104">
            <v>0.59161135009021604</v>
          </cell>
          <cell r="E104">
            <v>0.16123436412096601</v>
          </cell>
          <cell r="F104" t="str">
            <v>s</v>
          </cell>
          <cell r="G104" t="str">
            <v>ns</v>
          </cell>
          <cell r="H104" t="str">
            <v>ns</v>
          </cell>
        </row>
        <row r="105">
          <cell r="B105" t="str">
            <v>OTU_2192</v>
          </cell>
          <cell r="C105">
            <v>0.44858434699421701</v>
          </cell>
          <cell r="D105">
            <v>0.37914263008478999</v>
          </cell>
          <cell r="E105">
            <v>0.80225478811781004</v>
          </cell>
          <cell r="F105" t="str">
            <v>ns</v>
          </cell>
          <cell r="G105" t="str">
            <v>ns</v>
          </cell>
          <cell r="H105" t="str">
            <v>ns</v>
          </cell>
        </row>
        <row r="106">
          <cell r="B106" t="str">
            <v>OTU_2195</v>
          </cell>
          <cell r="C106">
            <v>0.80511982983492003</v>
          </cell>
          <cell r="D106">
            <v>5.9571337912508703E-2</v>
          </cell>
          <cell r="E106">
            <v>9.6511486137721304E-3</v>
          </cell>
          <cell r="F106" t="str">
            <v>ns</v>
          </cell>
          <cell r="G106" t="str">
            <v>ns</v>
          </cell>
          <cell r="H106" t="str">
            <v>s</v>
          </cell>
        </row>
        <row r="107">
          <cell r="B107" t="str">
            <v>OTU_2201</v>
          </cell>
          <cell r="C107">
            <v>0.84449568211047399</v>
          </cell>
          <cell r="D107">
            <v>2.7656610637268202E-2</v>
          </cell>
          <cell r="E107">
            <v>5.9641950338913596E-3</v>
          </cell>
          <cell r="F107" t="str">
            <v>ns</v>
          </cell>
          <cell r="G107" t="str">
            <v>s</v>
          </cell>
          <cell r="H107" t="str">
            <v>s</v>
          </cell>
        </row>
        <row r="108">
          <cell r="B108" t="str">
            <v>OTU_2202</v>
          </cell>
          <cell r="C108">
            <v>3.61739128127469E-2</v>
          </cell>
          <cell r="D108">
            <v>9.7570086564549192E-3</v>
          </cell>
          <cell r="E108">
            <v>1.51454638791846E-3</v>
          </cell>
          <cell r="F108" t="str">
            <v>s</v>
          </cell>
          <cell r="G108" t="str">
            <v>s</v>
          </cell>
          <cell r="H108" t="str">
            <v>s</v>
          </cell>
        </row>
        <row r="109">
          <cell r="B109" t="str">
            <v>OTU_2203</v>
          </cell>
          <cell r="C109">
            <v>0.98832204433981397</v>
          </cell>
          <cell r="D109">
            <v>1.26536968248127E-2</v>
          </cell>
          <cell r="E109">
            <v>1.7469408361024299E-3</v>
          </cell>
          <cell r="F109" t="str">
            <v>ns</v>
          </cell>
          <cell r="G109" t="str">
            <v>s</v>
          </cell>
          <cell r="H109" t="str">
            <v>s</v>
          </cell>
        </row>
        <row r="110">
          <cell r="B110" t="str">
            <v>OTU_2213</v>
          </cell>
          <cell r="C110">
            <v>0.34900191871472402</v>
          </cell>
          <cell r="D110">
            <v>0.18009888157742099</v>
          </cell>
          <cell r="E110">
            <v>0.70766972841238995</v>
          </cell>
          <cell r="F110" t="str">
            <v>ns</v>
          </cell>
          <cell r="G110" t="str">
            <v>ns</v>
          </cell>
          <cell r="H110" t="str">
            <v>ns</v>
          </cell>
        </row>
        <row r="111">
          <cell r="B111" t="str">
            <v>OTU_2220</v>
          </cell>
          <cell r="C111">
            <v>9.0684381243063703E-2</v>
          </cell>
          <cell r="D111">
            <v>2.5413500589340599E-2</v>
          </cell>
          <cell r="E111">
            <v>1.04821862306505E-2</v>
          </cell>
          <cell r="F111" t="str">
            <v>ns</v>
          </cell>
          <cell r="G111" t="str">
            <v>s</v>
          </cell>
          <cell r="H111" t="str">
            <v>s</v>
          </cell>
        </row>
        <row r="112">
          <cell r="B112" t="str">
            <v>OTU_2227</v>
          </cell>
          <cell r="C112">
            <v>8.6106268805726804E-2</v>
          </cell>
          <cell r="D112">
            <v>8.78289484094784E-2</v>
          </cell>
          <cell r="E112">
            <v>1.0974316522171601E-2</v>
          </cell>
          <cell r="F112" t="str">
            <v>ns</v>
          </cell>
          <cell r="G112" t="str">
            <v>ns</v>
          </cell>
          <cell r="H112" t="str">
            <v>s</v>
          </cell>
        </row>
        <row r="113">
          <cell r="B113" t="str">
            <v>OTU_2239</v>
          </cell>
          <cell r="C113">
            <v>5.8740177115524398E-3</v>
          </cell>
          <cell r="D113">
            <v>0.40027136872722302</v>
          </cell>
          <cell r="E113">
            <v>0.54236822796832895</v>
          </cell>
          <cell r="F113" t="str">
            <v>s</v>
          </cell>
          <cell r="G113" t="str">
            <v>ns</v>
          </cell>
          <cell r="H113" t="str">
            <v>ns</v>
          </cell>
        </row>
        <row r="114">
          <cell r="B114" t="str">
            <v>OTU_2240</v>
          </cell>
          <cell r="C114">
            <v>0.73178020064867699</v>
          </cell>
          <cell r="D114">
            <v>0.35096457891639399</v>
          </cell>
          <cell r="E114">
            <v>0.976954484166632</v>
          </cell>
          <cell r="F114" t="str">
            <v>ns</v>
          </cell>
          <cell r="G114" t="str">
            <v>ns</v>
          </cell>
          <cell r="H114" t="str">
            <v>ns</v>
          </cell>
        </row>
        <row r="115">
          <cell r="B115" t="str">
            <v>OTU_2242</v>
          </cell>
          <cell r="C115">
            <v>0.73172289547163105</v>
          </cell>
          <cell r="D115">
            <v>5.1129130272443202E-2</v>
          </cell>
          <cell r="E115">
            <v>0.93008087919375504</v>
          </cell>
          <cell r="F115" t="str">
            <v>ns</v>
          </cell>
          <cell r="G115" t="str">
            <v>ns</v>
          </cell>
          <cell r="H115" t="str">
            <v>ns</v>
          </cell>
        </row>
        <row r="116">
          <cell r="B116" t="str">
            <v>OTU_2245</v>
          </cell>
          <cell r="C116">
            <v>0.43456632354158697</v>
          </cell>
          <cell r="D116">
            <v>0.10331423526019699</v>
          </cell>
          <cell r="E116">
            <v>0.97302814300524199</v>
          </cell>
          <cell r="F116" t="str">
            <v>ns</v>
          </cell>
          <cell r="G116" t="str">
            <v>ns</v>
          </cell>
          <cell r="H116" t="str">
            <v>ns</v>
          </cell>
        </row>
        <row r="117">
          <cell r="B117" t="str">
            <v>OTU_2248</v>
          </cell>
          <cell r="C117">
            <v>0.96857038556798702</v>
          </cell>
          <cell r="D117">
            <v>0.17895222319802701</v>
          </cell>
          <cell r="E117">
            <v>0.13619288662252699</v>
          </cell>
          <cell r="F117" t="str">
            <v>ns</v>
          </cell>
          <cell r="G117" t="str">
            <v>ns</v>
          </cell>
          <cell r="H117" t="str">
            <v>ns</v>
          </cell>
        </row>
        <row r="118">
          <cell r="B118" t="str">
            <v>OTU_2257</v>
          </cell>
          <cell r="C118">
            <v>3.4948054886233099E-3</v>
          </cell>
          <cell r="D118">
            <v>6.6226116159402895E-2</v>
          </cell>
          <cell r="E118">
            <v>8.9260066592470599E-2</v>
          </cell>
          <cell r="F118" t="str">
            <v>s</v>
          </cell>
          <cell r="G118" t="str">
            <v>ns</v>
          </cell>
          <cell r="H118" t="str">
            <v>ns</v>
          </cell>
        </row>
        <row r="119">
          <cell r="B119" t="str">
            <v>OTU_2270</v>
          </cell>
          <cell r="C119">
            <v>0.100449951409034</v>
          </cell>
          <cell r="D119">
            <v>0.34562589663232302</v>
          </cell>
          <cell r="E119">
            <v>0.40474604694044403</v>
          </cell>
          <cell r="F119" t="str">
            <v>ns</v>
          </cell>
          <cell r="G119" t="str">
            <v>ns</v>
          </cell>
          <cell r="H119" t="str">
            <v>ns</v>
          </cell>
        </row>
        <row r="120">
          <cell r="B120" t="str">
            <v>OTU_2277</v>
          </cell>
          <cell r="C120">
            <v>0.461838164293706</v>
          </cell>
          <cell r="D120">
            <v>0.13104512696228601</v>
          </cell>
          <cell r="E120">
            <v>0.28123124808988198</v>
          </cell>
          <cell r="F120" t="str">
            <v>ns</v>
          </cell>
          <cell r="G120" t="str">
            <v>ns</v>
          </cell>
          <cell r="H120" t="str">
            <v>ns</v>
          </cell>
        </row>
        <row r="121">
          <cell r="B121" t="str">
            <v>OTU_2285</v>
          </cell>
          <cell r="C121">
            <v>0.50333355244398503</v>
          </cell>
          <cell r="D121">
            <v>9.3418774119261805E-2</v>
          </cell>
          <cell r="E121">
            <v>0.120104245752452</v>
          </cell>
          <cell r="F121" t="str">
            <v>ns</v>
          </cell>
          <cell r="G121" t="str">
            <v>ns</v>
          </cell>
          <cell r="H121" t="str">
            <v>ns</v>
          </cell>
        </row>
        <row r="122">
          <cell r="B122" t="str">
            <v>OTU_2286</v>
          </cell>
          <cell r="C122">
            <v>0.92999877320615798</v>
          </cell>
          <cell r="D122">
            <v>0.33942095046752002</v>
          </cell>
          <cell r="E122">
            <v>0.70044396949937904</v>
          </cell>
          <cell r="F122" t="str">
            <v>ns</v>
          </cell>
          <cell r="G122" t="str">
            <v>ns</v>
          </cell>
          <cell r="H122" t="str">
            <v>ns</v>
          </cell>
        </row>
        <row r="123">
          <cell r="B123" t="str">
            <v>OTU_2301</v>
          </cell>
          <cell r="C123">
            <v>5.1194922474452501E-4</v>
          </cell>
          <cell r="D123">
            <v>0.91236315333039997</v>
          </cell>
          <cell r="E123">
            <v>0.42488575626115399</v>
          </cell>
          <cell r="F123" t="str">
            <v>s</v>
          </cell>
          <cell r="G123" t="str">
            <v>ns</v>
          </cell>
          <cell r="H123" t="str">
            <v>ns</v>
          </cell>
        </row>
        <row r="124">
          <cell r="B124" t="str">
            <v>OTU_2326</v>
          </cell>
          <cell r="C124">
            <v>1.3601934920669599E-2</v>
          </cell>
          <cell r="D124">
            <v>0.87733566237448302</v>
          </cell>
          <cell r="E124">
            <v>0.49731893012168799</v>
          </cell>
          <cell r="F124" t="str">
            <v>s</v>
          </cell>
          <cell r="G124" t="str">
            <v>ns</v>
          </cell>
          <cell r="H124" t="str">
            <v>ns</v>
          </cell>
        </row>
        <row r="125">
          <cell r="B125" t="str">
            <v>OTU_2327</v>
          </cell>
          <cell r="C125">
            <v>4.3383907146699402E-2</v>
          </cell>
          <cell r="D125">
            <v>0.81592258554029895</v>
          </cell>
          <cell r="E125">
            <v>0.59139181520916795</v>
          </cell>
          <cell r="F125" t="str">
            <v>s</v>
          </cell>
          <cell r="G125" t="str">
            <v>ns</v>
          </cell>
          <cell r="H125" t="str">
            <v>ns</v>
          </cell>
        </row>
        <row r="126">
          <cell r="B126" t="str">
            <v>OTU_2342</v>
          </cell>
          <cell r="C126">
            <v>3.9846595333261799E-2</v>
          </cell>
          <cell r="D126">
            <v>6.7069874257992795E-2</v>
          </cell>
          <cell r="E126">
            <v>0.295201205913104</v>
          </cell>
          <cell r="F126" t="str">
            <v>s</v>
          </cell>
          <cell r="G126" t="str">
            <v>ns</v>
          </cell>
          <cell r="H126" t="str">
            <v>ns</v>
          </cell>
        </row>
        <row r="127">
          <cell r="B127" t="str">
            <v>OTU_2351</v>
          </cell>
          <cell r="C127">
            <v>1.0977092254192699E-3</v>
          </cell>
          <cell r="D127">
            <v>0.25261732446901403</v>
          </cell>
          <cell r="E127">
            <v>0.29864565052533498</v>
          </cell>
          <cell r="F127" t="str">
            <v>s</v>
          </cell>
          <cell r="G127" t="str">
            <v>ns</v>
          </cell>
          <cell r="H127" t="str">
            <v>ns</v>
          </cell>
        </row>
        <row r="128">
          <cell r="B128" t="str">
            <v>OTU_2361</v>
          </cell>
          <cell r="C128">
            <v>0.62976890744105896</v>
          </cell>
          <cell r="D128">
            <v>0.47167859405461399</v>
          </cell>
          <cell r="E128">
            <v>0.94829449646511699</v>
          </cell>
          <cell r="F128" t="str">
            <v>ns</v>
          </cell>
          <cell r="G128" t="str">
            <v>ns</v>
          </cell>
          <cell r="H128" t="str">
            <v>ns</v>
          </cell>
        </row>
        <row r="129">
          <cell r="B129" t="str">
            <v>OTU_2389</v>
          </cell>
          <cell r="C129">
            <v>0.68710690488253301</v>
          </cell>
          <cell r="D129">
            <v>0.39915396079614202</v>
          </cell>
          <cell r="E129">
            <v>0.94656516690393799</v>
          </cell>
          <cell r="F129" t="str">
            <v>ns</v>
          </cell>
          <cell r="G129" t="str">
            <v>ns</v>
          </cell>
          <cell r="H129" t="str">
            <v>ns</v>
          </cell>
        </row>
        <row r="130">
          <cell r="B130" t="str">
            <v>OTU_2449</v>
          </cell>
          <cell r="C130">
            <v>3.6814770781944199E-4</v>
          </cell>
          <cell r="D130">
            <v>0.55421094419926797</v>
          </cell>
          <cell r="E130">
            <v>0.151491319158155</v>
          </cell>
          <cell r="F130" t="str">
            <v>s</v>
          </cell>
          <cell r="G130" t="str">
            <v>ns</v>
          </cell>
          <cell r="H130" t="str">
            <v>ns</v>
          </cell>
        </row>
        <row r="131">
          <cell r="B131" t="str">
            <v>OTU_2508</v>
          </cell>
          <cell r="C131">
            <v>1.9496354855343299E-5</v>
          </cell>
          <cell r="D131">
            <v>0.35927668068756602</v>
          </cell>
          <cell r="E131">
            <v>0.31434560007956402</v>
          </cell>
          <cell r="F131" t="str">
            <v>s</v>
          </cell>
          <cell r="G131" t="str">
            <v>ns</v>
          </cell>
          <cell r="H131" t="str">
            <v>ns</v>
          </cell>
        </row>
        <row r="132">
          <cell r="B132" t="str">
            <v>OTU_2525</v>
          </cell>
          <cell r="C132">
            <v>2.9839329373528198E-3</v>
          </cell>
          <cell r="D132">
            <v>0.74885605852598602</v>
          </cell>
          <cell r="E132">
            <v>0.47693498109029198</v>
          </cell>
          <cell r="F132" t="str">
            <v>s</v>
          </cell>
          <cell r="G132" t="str">
            <v>ns</v>
          </cell>
          <cell r="H132" t="str">
            <v>ns</v>
          </cell>
        </row>
        <row r="133">
          <cell r="B133" t="str">
            <v>OTU_2571</v>
          </cell>
          <cell r="C133">
            <v>2.7308817432116501E-2</v>
          </cell>
          <cell r="D133">
            <v>0.53333527952804705</v>
          </cell>
          <cell r="E133">
            <v>0.37479517158654901</v>
          </cell>
          <cell r="F133" t="str">
            <v>s</v>
          </cell>
          <cell r="G133" t="str">
            <v>ns</v>
          </cell>
          <cell r="H133" t="str">
            <v>ns</v>
          </cell>
        </row>
        <row r="134">
          <cell r="B134" t="str">
            <v>OTU_2573</v>
          </cell>
          <cell r="C134">
            <v>3.6853794579282999E-2</v>
          </cell>
          <cell r="D134">
            <v>0.57679866823316694</v>
          </cell>
          <cell r="E134">
            <v>0.51818542234353604</v>
          </cell>
          <cell r="F134" t="str">
            <v>s</v>
          </cell>
          <cell r="G134" t="str">
            <v>ns</v>
          </cell>
          <cell r="H134" t="str">
            <v>ns</v>
          </cell>
        </row>
        <row r="135">
          <cell r="B135" t="str">
            <v>OTU_2577</v>
          </cell>
          <cell r="C135">
            <v>2.26337040654838E-2</v>
          </cell>
          <cell r="D135">
            <v>0.57343011587496795</v>
          </cell>
          <cell r="E135">
            <v>0.51087060673807005</v>
          </cell>
          <cell r="F135" t="str">
            <v>s</v>
          </cell>
          <cell r="G135" t="str">
            <v>ns</v>
          </cell>
          <cell r="H135" t="str">
            <v>ns</v>
          </cell>
        </row>
        <row r="136">
          <cell r="B136" t="str">
            <v>OTU_2597</v>
          </cell>
          <cell r="C136">
            <v>3.9089181976632401E-2</v>
          </cell>
          <cell r="D136">
            <v>0.39210795572227197</v>
          </cell>
          <cell r="E136">
            <v>0.61082692807352701</v>
          </cell>
          <cell r="F136" t="str">
            <v>s</v>
          </cell>
          <cell r="G136" t="str">
            <v>ns</v>
          </cell>
          <cell r="H136" t="str">
            <v>ns</v>
          </cell>
        </row>
        <row r="137">
          <cell r="B137" t="str">
            <v>OTU_2611</v>
          </cell>
          <cell r="C137">
            <v>0.14518517120527399</v>
          </cell>
          <cell r="D137">
            <v>8.2732268996695599E-2</v>
          </cell>
          <cell r="E137">
            <v>0.33351559462323799</v>
          </cell>
          <cell r="F137" t="str">
            <v>ns</v>
          </cell>
          <cell r="G137" t="str">
            <v>ns</v>
          </cell>
          <cell r="H137" t="str">
            <v>ns</v>
          </cell>
        </row>
        <row r="138">
          <cell r="B138" t="str">
            <v>OTU_2632</v>
          </cell>
          <cell r="C138">
            <v>4.77059311347022E-4</v>
          </cell>
          <cell r="D138">
            <v>0.61130724465624398</v>
          </cell>
          <cell r="E138">
            <v>0.27241946751100399</v>
          </cell>
          <cell r="F138" t="str">
            <v>s</v>
          </cell>
          <cell r="G138" t="str">
            <v>ns</v>
          </cell>
          <cell r="H138" t="str">
            <v>ns</v>
          </cell>
        </row>
        <row r="139">
          <cell r="B139" t="str">
            <v>OTU_2658</v>
          </cell>
          <cell r="C139">
            <v>1.45701597916701E-2</v>
          </cell>
          <cell r="D139">
            <v>0.76714449239937899</v>
          </cell>
          <cell r="E139">
            <v>0.81023707741672002</v>
          </cell>
          <cell r="F139" t="str">
            <v>s</v>
          </cell>
          <cell r="G139" t="str">
            <v>ns</v>
          </cell>
          <cell r="H139" t="str">
            <v>ns</v>
          </cell>
        </row>
        <row r="140">
          <cell r="B140" t="str">
            <v>OTU_2735</v>
          </cell>
          <cell r="C140">
            <v>0.55750338345835204</v>
          </cell>
          <cell r="D140">
            <v>0.33605962063178801</v>
          </cell>
          <cell r="E140">
            <v>0.88188165637523896</v>
          </cell>
          <cell r="F140" t="str">
            <v>ns</v>
          </cell>
          <cell r="G140" t="str">
            <v>ns</v>
          </cell>
          <cell r="H140" t="str">
            <v>ns</v>
          </cell>
        </row>
        <row r="141">
          <cell r="B141" t="str">
            <v>OTU_2809</v>
          </cell>
          <cell r="C141">
            <v>0.22567596287187799</v>
          </cell>
          <cell r="D141">
            <v>0.17214760380785299</v>
          </cell>
          <cell r="E141">
            <v>4.0365488445835901E-2</v>
          </cell>
          <cell r="F141" t="str">
            <v>ns</v>
          </cell>
          <cell r="G141" t="str">
            <v>ns</v>
          </cell>
          <cell r="H141" t="str">
            <v>s</v>
          </cell>
        </row>
        <row r="142">
          <cell r="B142" t="str">
            <v>OTU_2837</v>
          </cell>
          <cell r="C142">
            <v>0.93442282810396804</v>
          </cell>
          <cell r="D142">
            <v>1.2546130033996199E-3</v>
          </cell>
          <cell r="E142">
            <v>4.0435794698987497E-2</v>
          </cell>
          <cell r="F142" t="str">
            <v>ns</v>
          </cell>
          <cell r="G142" t="str">
            <v>s</v>
          </cell>
          <cell r="H142" t="str">
            <v>s</v>
          </cell>
        </row>
        <row r="143">
          <cell r="B143" t="str">
            <v>OTU_2850</v>
          </cell>
          <cell r="C143">
            <v>0.70696935202217603</v>
          </cell>
          <cell r="D143">
            <v>2.7865110254316299E-2</v>
          </cell>
          <cell r="E143">
            <v>4.7274126741820802E-3</v>
          </cell>
          <cell r="F143" t="str">
            <v>ns</v>
          </cell>
          <cell r="G143" t="str">
            <v>s</v>
          </cell>
          <cell r="H143" t="str">
            <v>s</v>
          </cell>
        </row>
        <row r="144">
          <cell r="B144" t="str">
            <v>OTU_2856</v>
          </cell>
          <cell r="C144">
            <v>0.91022406568822001</v>
          </cell>
          <cell r="D144">
            <v>0.36499345077025103</v>
          </cell>
          <cell r="E144">
            <v>4.1894674759406399E-3</v>
          </cell>
          <cell r="F144" t="str">
            <v>ns</v>
          </cell>
          <cell r="G144" t="str">
            <v>ns</v>
          </cell>
          <cell r="H144" t="str">
            <v>s</v>
          </cell>
        </row>
        <row r="145">
          <cell r="B145" t="str">
            <v>OTU_2864</v>
          </cell>
          <cell r="C145">
            <v>0.12745984131791799</v>
          </cell>
          <cell r="D145">
            <v>0.112649685603807</v>
          </cell>
          <cell r="E145">
            <v>0.73137523106208102</v>
          </cell>
          <cell r="F145" t="str">
            <v>ns</v>
          </cell>
          <cell r="G145" t="str">
            <v>ns</v>
          </cell>
          <cell r="H145" t="str">
            <v>ns</v>
          </cell>
        </row>
        <row r="146">
          <cell r="B146" t="str">
            <v>OTU_2867</v>
          </cell>
          <cell r="C146">
            <v>0.34488727246149498</v>
          </cell>
          <cell r="D146">
            <v>0.98695310726111996</v>
          </cell>
          <cell r="E146">
            <v>4.65989362837732E-2</v>
          </cell>
          <cell r="F146" t="str">
            <v>ns</v>
          </cell>
          <cell r="G146" t="str">
            <v>ns</v>
          </cell>
          <cell r="H146" t="str">
            <v>s</v>
          </cell>
        </row>
        <row r="147">
          <cell r="B147" t="str">
            <v>OTU_2871</v>
          </cell>
          <cell r="C147">
            <v>5.2053069838658199E-2</v>
          </cell>
          <cell r="D147">
            <v>1.38402666717018E-2</v>
          </cell>
          <cell r="E147">
            <v>1.9838881015276001E-5</v>
          </cell>
          <cell r="F147" t="str">
            <v>ns</v>
          </cell>
          <cell r="G147" t="str">
            <v>s</v>
          </cell>
          <cell r="H147" t="str">
            <v>s</v>
          </cell>
        </row>
        <row r="148">
          <cell r="B148" t="str">
            <v>OTU_2912</v>
          </cell>
          <cell r="C148">
            <v>0.23347266400550801</v>
          </cell>
          <cell r="D148">
            <v>5.5801217709604597E-2</v>
          </cell>
          <cell r="E148">
            <v>0.85033659358708202</v>
          </cell>
          <cell r="F148" t="str">
            <v>ns</v>
          </cell>
          <cell r="G148" t="str">
            <v>ns</v>
          </cell>
          <cell r="H148" t="str">
            <v>ns</v>
          </cell>
        </row>
        <row r="149">
          <cell r="B149" t="str">
            <v>OTU_2929</v>
          </cell>
          <cell r="C149">
            <v>0.273090115468895</v>
          </cell>
          <cell r="D149">
            <v>7.8861642152183598E-3</v>
          </cell>
          <cell r="E149">
            <v>0.21866871836205401</v>
          </cell>
          <cell r="F149" t="str">
            <v>ns</v>
          </cell>
          <cell r="G149" t="str">
            <v>s</v>
          </cell>
          <cell r="H149" t="str">
            <v>ns</v>
          </cell>
        </row>
        <row r="150">
          <cell r="B150" t="str">
            <v>OTU_2933</v>
          </cell>
          <cell r="C150">
            <v>0.83683937065992198</v>
          </cell>
          <cell r="D150">
            <v>6.4188829113455304E-2</v>
          </cell>
          <cell r="E150">
            <v>0.716274689377431</v>
          </cell>
          <cell r="F150" t="str">
            <v>ns</v>
          </cell>
          <cell r="G150" t="str">
            <v>ns</v>
          </cell>
          <cell r="H150" t="str">
            <v>ns</v>
          </cell>
        </row>
        <row r="151">
          <cell r="B151" t="str">
            <v>OTU_2935</v>
          </cell>
          <cell r="C151">
            <v>5.9843491695918804E-3</v>
          </cell>
          <cell r="D151">
            <v>0.43420547932135001</v>
          </cell>
          <cell r="E151">
            <v>0.79011434894403099</v>
          </cell>
          <cell r="F151" t="str">
            <v>s</v>
          </cell>
          <cell r="G151" t="str">
            <v>ns</v>
          </cell>
          <cell r="H151" t="str">
            <v>ns</v>
          </cell>
        </row>
        <row r="152">
          <cell r="B152" t="str">
            <v>OTU_2940</v>
          </cell>
          <cell r="C152">
            <v>0.86594207126809097</v>
          </cell>
          <cell r="D152">
            <v>6.2652236552436194E-2</v>
          </cell>
          <cell r="E152">
            <v>0.95817120830733304</v>
          </cell>
          <cell r="F152" t="str">
            <v>ns</v>
          </cell>
          <cell r="G152" t="str">
            <v>ns</v>
          </cell>
          <cell r="H152" t="str">
            <v>ns</v>
          </cell>
        </row>
        <row r="153">
          <cell r="B153" t="str">
            <v>OTU_2961</v>
          </cell>
          <cell r="C153">
            <v>0.94341083381312896</v>
          </cell>
          <cell r="D153">
            <v>6.9992621625903098E-2</v>
          </cell>
          <cell r="E153">
            <v>0.99875289293017699</v>
          </cell>
          <cell r="F153" t="str">
            <v>ns</v>
          </cell>
          <cell r="G153" t="str">
            <v>ns</v>
          </cell>
          <cell r="H153" t="str">
            <v>ns</v>
          </cell>
        </row>
        <row r="154">
          <cell r="B154" t="str">
            <v>OTU_2962</v>
          </cell>
          <cell r="C154">
            <v>0.71749046705557096</v>
          </cell>
          <cell r="D154">
            <v>3.4814059246714699E-2</v>
          </cell>
          <cell r="E154">
            <v>0.37863939143626202</v>
          </cell>
          <cell r="F154" t="str">
            <v>ns</v>
          </cell>
          <cell r="G154" t="str">
            <v>s</v>
          </cell>
          <cell r="H154" t="str">
            <v>ns</v>
          </cell>
        </row>
        <row r="155">
          <cell r="B155" t="str">
            <v>OTU_2972</v>
          </cell>
          <cell r="C155">
            <v>1.3061362202891901E-4</v>
          </cell>
          <cell r="D155">
            <v>0.38290512151786399</v>
          </cell>
          <cell r="E155">
            <v>0.74990732578614705</v>
          </cell>
          <cell r="F155" t="str">
            <v>s</v>
          </cell>
          <cell r="G155" t="str">
            <v>ns</v>
          </cell>
          <cell r="H155" t="str">
            <v>ns</v>
          </cell>
        </row>
        <row r="156">
          <cell r="B156" t="str">
            <v>OTU_2982</v>
          </cell>
          <cell r="C156">
            <v>0.81625704845650904</v>
          </cell>
          <cell r="D156">
            <v>8.1496366722134895E-4</v>
          </cell>
          <cell r="E156">
            <v>5.6462374690952298E-2</v>
          </cell>
          <cell r="F156" t="str">
            <v>ns</v>
          </cell>
          <cell r="G156" t="str">
            <v>s</v>
          </cell>
          <cell r="H156" t="str">
            <v>ns</v>
          </cell>
        </row>
        <row r="157">
          <cell r="B157" t="str">
            <v>OTU_2994</v>
          </cell>
          <cell r="C157" t="str">
            <v>NA</v>
          </cell>
          <cell r="D157" t="str">
            <v>NA</v>
          </cell>
          <cell r="E157" t="str">
            <v>NA</v>
          </cell>
          <cell r="F157" t="str">
            <v>NA</v>
          </cell>
          <cell r="G157" t="str">
            <v>NA</v>
          </cell>
          <cell r="H157" t="str">
            <v>NA</v>
          </cell>
        </row>
        <row r="158">
          <cell r="B158" t="str">
            <v>OTU_3007</v>
          </cell>
          <cell r="C158">
            <v>1.0602870230163999E-2</v>
          </cell>
          <cell r="D158">
            <v>0.359903960675865</v>
          </cell>
          <cell r="E158">
            <v>0.55260874254476999</v>
          </cell>
          <cell r="F158" t="str">
            <v>s</v>
          </cell>
          <cell r="G158" t="str">
            <v>ns</v>
          </cell>
          <cell r="H158" t="str">
            <v>ns</v>
          </cell>
        </row>
        <row r="159">
          <cell r="B159" t="str">
            <v>OTU_3009</v>
          </cell>
          <cell r="C159">
            <v>0.15679196659153499</v>
          </cell>
          <cell r="D159">
            <v>0.424692755247224</v>
          </cell>
          <cell r="E159">
            <v>0.74641134205746096</v>
          </cell>
          <cell r="F159" t="str">
            <v>ns</v>
          </cell>
          <cell r="G159" t="str">
            <v>ns</v>
          </cell>
          <cell r="H159" t="str">
            <v>ns</v>
          </cell>
        </row>
        <row r="160">
          <cell r="B160" t="str">
            <v>OTU_3010</v>
          </cell>
          <cell r="C160">
            <v>3.6224692446858399E-7</v>
          </cell>
          <cell r="D160">
            <v>3.6754065177842098E-2</v>
          </cell>
          <cell r="E160">
            <v>1.0016595918736E-2</v>
          </cell>
          <cell r="F160" t="str">
            <v>s</v>
          </cell>
          <cell r="G160" t="str">
            <v>s</v>
          </cell>
          <cell r="H160" t="str">
            <v>s</v>
          </cell>
        </row>
        <row r="161">
          <cell r="B161" t="str">
            <v>OTU_3015</v>
          </cell>
          <cell r="C161">
            <v>1.08400432712197E-4</v>
          </cell>
          <cell r="D161">
            <v>0.50362639843073098</v>
          </cell>
          <cell r="E161">
            <v>0.212936734908307</v>
          </cell>
          <cell r="F161" t="str">
            <v>s</v>
          </cell>
          <cell r="G161" t="str">
            <v>ns</v>
          </cell>
          <cell r="H161" t="str">
            <v>ns</v>
          </cell>
        </row>
        <row r="162">
          <cell r="B162" t="str">
            <v>OTU_3045</v>
          </cell>
          <cell r="C162">
            <v>9.8775104509551595E-5</v>
          </cell>
          <cell r="D162">
            <v>0.55519926957661203</v>
          </cell>
          <cell r="E162">
            <v>0.367820318736022</v>
          </cell>
          <cell r="F162" t="str">
            <v>s</v>
          </cell>
          <cell r="G162" t="str">
            <v>ns</v>
          </cell>
          <cell r="H162" t="str">
            <v>ns</v>
          </cell>
        </row>
        <row r="163">
          <cell r="B163" t="str">
            <v>OTU_3076</v>
          </cell>
          <cell r="C163">
            <v>0.93327424332464104</v>
          </cell>
          <cell r="D163">
            <v>6.05721671631358E-2</v>
          </cell>
          <cell r="E163">
            <v>0.96243071590128404</v>
          </cell>
          <cell r="F163" t="str">
            <v>ns</v>
          </cell>
          <cell r="G163" t="str">
            <v>ns</v>
          </cell>
          <cell r="H163" t="str">
            <v>ns</v>
          </cell>
        </row>
        <row r="164">
          <cell r="B164" t="str">
            <v>OTU_3123</v>
          </cell>
          <cell r="C164">
            <v>1.03929331801996E-2</v>
          </cell>
          <cell r="D164">
            <v>0.89594849602066295</v>
          </cell>
          <cell r="E164">
            <v>0.55645092678820895</v>
          </cell>
          <cell r="F164" t="str">
            <v>s</v>
          </cell>
          <cell r="G164" t="str">
            <v>ns</v>
          </cell>
          <cell r="H164" t="str">
            <v>ns</v>
          </cell>
        </row>
        <row r="165">
          <cell r="B165" t="str">
            <v>OTU_3124</v>
          </cell>
          <cell r="C165">
            <v>4.5559164999681503E-2</v>
          </cell>
          <cell r="D165">
            <v>7.2822087678239097E-2</v>
          </cell>
          <cell r="E165">
            <v>0.68743271942709205</v>
          </cell>
          <cell r="F165" t="str">
            <v>s</v>
          </cell>
          <cell r="G165" t="str">
            <v>ns</v>
          </cell>
          <cell r="H165" t="str">
            <v>ns</v>
          </cell>
        </row>
        <row r="166">
          <cell r="B166" t="str">
            <v>OTU_3128</v>
          </cell>
          <cell r="C166">
            <v>9.4160734105483705E-4</v>
          </cell>
          <cell r="D166">
            <v>0.91668488775303003</v>
          </cell>
          <cell r="E166">
            <v>0.42557198264595802</v>
          </cell>
          <cell r="F166" t="str">
            <v>s</v>
          </cell>
          <cell r="G166" t="str">
            <v>ns</v>
          </cell>
          <cell r="H166" t="str">
            <v>ns</v>
          </cell>
        </row>
        <row r="167">
          <cell r="B167" t="str">
            <v>OTU_3131</v>
          </cell>
          <cell r="C167">
            <v>1.19429942960457E-4</v>
          </cell>
          <cell r="D167">
            <v>0.95131640687129104</v>
          </cell>
          <cell r="E167">
            <v>0.19954087866749001</v>
          </cell>
          <cell r="F167" t="str">
            <v>s</v>
          </cell>
          <cell r="G167" t="str">
            <v>ns</v>
          </cell>
          <cell r="H167" t="str">
            <v>ns</v>
          </cell>
        </row>
        <row r="168">
          <cell r="B168" t="str">
            <v>OTU_3132</v>
          </cell>
          <cell r="C168">
            <v>4.03669952953115E-2</v>
          </cell>
          <cell r="D168">
            <v>0.64514221769574898</v>
          </cell>
          <cell r="E168">
            <v>0.65023804540374197</v>
          </cell>
          <cell r="F168" t="str">
            <v>s</v>
          </cell>
          <cell r="G168" t="str">
            <v>ns</v>
          </cell>
          <cell r="H168" t="str">
            <v>ns</v>
          </cell>
        </row>
        <row r="169">
          <cell r="B169" t="str">
            <v>OTU_3140</v>
          </cell>
          <cell r="C169">
            <v>0.603959769771368</v>
          </cell>
          <cell r="D169">
            <v>0.37181054428724702</v>
          </cell>
          <cell r="E169">
            <v>0.91013710289593797</v>
          </cell>
          <cell r="F169" t="str">
            <v>ns</v>
          </cell>
          <cell r="G169" t="str">
            <v>ns</v>
          </cell>
          <cell r="H169" t="str">
            <v>ns</v>
          </cell>
        </row>
        <row r="170">
          <cell r="B170" t="str">
            <v>OTU_3148</v>
          </cell>
          <cell r="C170">
            <v>1.0959853539771899E-2</v>
          </cell>
          <cell r="D170">
            <v>0.58424735487919499</v>
          </cell>
          <cell r="E170">
            <v>0.56931857067291303</v>
          </cell>
          <cell r="F170" t="str">
            <v>s</v>
          </cell>
          <cell r="G170" t="str">
            <v>ns</v>
          </cell>
          <cell r="H170" t="str">
            <v>ns</v>
          </cell>
        </row>
        <row r="171">
          <cell r="B171" t="str">
            <v>OTU_3155</v>
          </cell>
          <cell r="C171">
            <v>3.66499367626687E-6</v>
          </cell>
          <cell r="D171">
            <v>0.65451980588687997</v>
          </cell>
          <cell r="E171">
            <v>0.26391992268140302</v>
          </cell>
          <cell r="F171" t="str">
            <v>s</v>
          </cell>
          <cell r="G171" t="str">
            <v>ns</v>
          </cell>
          <cell r="H171" t="str">
            <v>ns</v>
          </cell>
        </row>
        <row r="172">
          <cell r="B172" t="str">
            <v>OTU_3158</v>
          </cell>
          <cell r="C172">
            <v>4.9940134117271801E-2</v>
          </cell>
          <cell r="D172">
            <v>0.42795936993207601</v>
          </cell>
          <cell r="E172">
            <v>0.66705522729570899</v>
          </cell>
          <cell r="F172" t="str">
            <v>s</v>
          </cell>
          <cell r="G172" t="str">
            <v>ns</v>
          </cell>
          <cell r="H172" t="str">
            <v>ns</v>
          </cell>
        </row>
        <row r="173">
          <cell r="B173" t="str">
            <v>OTU_3161</v>
          </cell>
          <cell r="C173">
            <v>0.33788142028625701</v>
          </cell>
          <cell r="D173">
            <v>1.7318244830459299E-2</v>
          </cell>
          <cell r="E173">
            <v>0.136442316606806</v>
          </cell>
          <cell r="F173" t="str">
            <v>ns</v>
          </cell>
          <cell r="G173" t="str">
            <v>s</v>
          </cell>
          <cell r="H173" t="str">
            <v>ns</v>
          </cell>
        </row>
        <row r="174">
          <cell r="B174" t="str">
            <v>OTU_3168</v>
          </cell>
          <cell r="C174">
            <v>7.58087261580162E-10</v>
          </cell>
          <cell r="D174">
            <v>8.1015334376566706E-3</v>
          </cell>
          <cell r="E174">
            <v>0.106771815632133</v>
          </cell>
          <cell r="F174" t="str">
            <v>s</v>
          </cell>
          <cell r="G174" t="str">
            <v>s</v>
          </cell>
          <cell r="H174" t="str">
            <v>ns</v>
          </cell>
        </row>
        <row r="175">
          <cell r="B175" t="str">
            <v>OTU_3193</v>
          </cell>
          <cell r="C175">
            <v>0.99997932475764495</v>
          </cell>
          <cell r="D175">
            <v>7.6169970404087002E-3</v>
          </cell>
          <cell r="E175">
            <v>1.4428305402731399E-2</v>
          </cell>
          <cell r="F175" t="str">
            <v>ns</v>
          </cell>
          <cell r="G175" t="str">
            <v>s</v>
          </cell>
          <cell r="H175" t="str">
            <v>s</v>
          </cell>
        </row>
        <row r="176">
          <cell r="B176" t="str">
            <v>OTU_3208</v>
          </cell>
          <cell r="C176">
            <v>6.8220138530014304E-5</v>
          </cell>
          <cell r="D176">
            <v>0.185702544465839</v>
          </cell>
          <cell r="E176">
            <v>1.2072959040975601E-2</v>
          </cell>
          <cell r="F176" t="str">
            <v>s</v>
          </cell>
          <cell r="G176" t="str">
            <v>ns</v>
          </cell>
          <cell r="H176" t="str">
            <v>s</v>
          </cell>
        </row>
        <row r="177">
          <cell r="B177" t="str">
            <v>OTU_3244</v>
          </cell>
          <cell r="C177">
            <v>0.52864026417934595</v>
          </cell>
          <cell r="D177">
            <v>1.1186391947029001E-2</v>
          </cell>
          <cell r="E177">
            <v>3.3727600417574201E-2</v>
          </cell>
          <cell r="F177" t="str">
            <v>ns</v>
          </cell>
          <cell r="G177" t="str">
            <v>s</v>
          </cell>
          <cell r="H177" t="str">
            <v>s</v>
          </cell>
        </row>
        <row r="178">
          <cell r="B178" t="str">
            <v>OTU_3247</v>
          </cell>
          <cell r="C178">
            <v>4.3285590099669398E-4</v>
          </cell>
          <cell r="D178">
            <v>0.91713591188595101</v>
          </cell>
          <cell r="E178">
            <v>0.31498709912857797</v>
          </cell>
          <cell r="F178" t="str">
            <v>s</v>
          </cell>
          <cell r="G178" t="str">
            <v>ns</v>
          </cell>
          <cell r="H178" t="str">
            <v>ns</v>
          </cell>
        </row>
        <row r="179">
          <cell r="B179" t="str">
            <v>OTU_3275</v>
          </cell>
          <cell r="C179">
            <v>8.7893404075241207E-6</v>
          </cell>
          <cell r="D179">
            <v>0.76964275804826698</v>
          </cell>
          <cell r="E179">
            <v>0.14353389936481301</v>
          </cell>
          <cell r="F179" t="str">
            <v>s</v>
          </cell>
          <cell r="G179" t="str">
            <v>ns</v>
          </cell>
          <cell r="H179" t="str">
            <v>ns</v>
          </cell>
        </row>
        <row r="180">
          <cell r="B180" t="str">
            <v>OTU_3276</v>
          </cell>
          <cell r="C180">
            <v>1.63356731094938E-3</v>
          </cell>
          <cell r="D180">
            <v>0.45699639548988003</v>
          </cell>
          <cell r="E180">
            <v>0.45814413550592498</v>
          </cell>
          <cell r="F180" t="str">
            <v>s</v>
          </cell>
          <cell r="G180" t="str">
            <v>ns</v>
          </cell>
          <cell r="H180" t="str">
            <v>ns</v>
          </cell>
        </row>
        <row r="181">
          <cell r="B181" t="str">
            <v>OTU_3281</v>
          </cell>
          <cell r="C181">
            <v>0.45914018218966701</v>
          </cell>
          <cell r="D181">
            <v>0.34643212331116202</v>
          </cell>
          <cell r="E181">
            <v>0.86630563886991996</v>
          </cell>
          <cell r="F181" t="str">
            <v>ns</v>
          </cell>
          <cell r="G181" t="str">
            <v>ns</v>
          </cell>
          <cell r="H181" t="str">
            <v>ns</v>
          </cell>
        </row>
        <row r="182">
          <cell r="B182" t="str">
            <v>OTU_3283</v>
          </cell>
          <cell r="C182">
            <v>7.0129015655913104E-2</v>
          </cell>
          <cell r="D182">
            <v>8.1104294948477706E-2</v>
          </cell>
          <cell r="E182">
            <v>0.673857830694089</v>
          </cell>
          <cell r="F182" t="str">
            <v>ns</v>
          </cell>
          <cell r="G182" t="str">
            <v>ns</v>
          </cell>
          <cell r="H182" t="str">
            <v>ns</v>
          </cell>
        </row>
        <row r="183">
          <cell r="B183" t="str">
            <v>OTU_3300</v>
          </cell>
          <cell r="C183">
            <v>0.993297985877864</v>
          </cell>
          <cell r="D183">
            <v>1.4957543148550599E-2</v>
          </cell>
          <cell r="E183">
            <v>1.53533218958574E-2</v>
          </cell>
          <cell r="F183" t="str">
            <v>ns</v>
          </cell>
          <cell r="G183" t="str">
            <v>s</v>
          </cell>
          <cell r="H183" t="str">
            <v>s</v>
          </cell>
        </row>
        <row r="184">
          <cell r="B184" t="str">
            <v>OTU_3388</v>
          </cell>
          <cell r="C184">
            <v>0.55332083913380004</v>
          </cell>
          <cell r="D184">
            <v>0.54367585763970006</v>
          </cell>
          <cell r="E184">
            <v>0.89517211040751299</v>
          </cell>
          <cell r="F184" t="str">
            <v>ns</v>
          </cell>
          <cell r="G184" t="str">
            <v>ns</v>
          </cell>
          <cell r="H184" t="str">
            <v>ns</v>
          </cell>
        </row>
        <row r="185">
          <cell r="B185" t="str">
            <v>OTU_3393</v>
          </cell>
          <cell r="C185">
            <v>0.98667314797211203</v>
          </cell>
          <cell r="D185">
            <v>0.150755329728056</v>
          </cell>
          <cell r="E185">
            <v>0.986332203658428</v>
          </cell>
          <cell r="F185" t="str">
            <v>ns</v>
          </cell>
          <cell r="G185" t="str">
            <v>ns</v>
          </cell>
          <cell r="H185" t="str">
            <v>ns</v>
          </cell>
        </row>
        <row r="186">
          <cell r="B186" t="str">
            <v>OTU_3409</v>
          </cell>
          <cell r="C186">
            <v>5.6547278922008696E-3</v>
          </cell>
          <cell r="D186">
            <v>0.92846983253899995</v>
          </cell>
          <cell r="E186">
            <v>0.399127611903767</v>
          </cell>
          <cell r="F186" t="str">
            <v>s</v>
          </cell>
          <cell r="G186" t="str">
            <v>ns</v>
          </cell>
          <cell r="H186" t="str">
            <v>ns</v>
          </cell>
        </row>
        <row r="187">
          <cell r="B187" t="str">
            <v>OTU_3417</v>
          </cell>
          <cell r="C187">
            <v>6.8752004676984804E-3</v>
          </cell>
          <cell r="D187">
            <v>0.57949424175790198</v>
          </cell>
          <cell r="E187">
            <v>0.63883180396575001</v>
          </cell>
          <cell r="F187" t="str">
            <v>s</v>
          </cell>
          <cell r="G187" t="str">
            <v>ns</v>
          </cell>
          <cell r="H187" t="str">
            <v>ns</v>
          </cell>
        </row>
        <row r="188">
          <cell r="B188" t="str">
            <v>OTU_3418</v>
          </cell>
          <cell r="C188">
            <v>1.47172336742283E-2</v>
          </cell>
          <cell r="D188">
            <v>0.41487329396607903</v>
          </cell>
          <cell r="E188">
            <v>0.58489419529214504</v>
          </cell>
          <cell r="F188" t="str">
            <v>s</v>
          </cell>
          <cell r="G188" t="str">
            <v>ns</v>
          </cell>
          <cell r="H188" t="str">
            <v>ns</v>
          </cell>
        </row>
        <row r="189">
          <cell r="B189" t="str">
            <v>OTU_3425</v>
          </cell>
          <cell r="C189">
            <v>1.21207529154804E-2</v>
          </cell>
          <cell r="D189">
            <v>0.69586706584721403</v>
          </cell>
          <cell r="E189">
            <v>0.53529103629823604</v>
          </cell>
          <cell r="F189" t="str">
            <v>s</v>
          </cell>
          <cell r="G189" t="str">
            <v>ns</v>
          </cell>
          <cell r="H189" t="str">
            <v>ns</v>
          </cell>
        </row>
        <row r="190">
          <cell r="B190" t="str">
            <v>OTU_3427</v>
          </cell>
          <cell r="C190">
            <v>0.238646195832935</v>
          </cell>
          <cell r="D190">
            <v>9.9998656027334099E-2</v>
          </cell>
          <cell r="E190">
            <v>0.78335864969476299</v>
          </cell>
          <cell r="F190" t="str">
            <v>ns</v>
          </cell>
          <cell r="G190" t="str">
            <v>ns</v>
          </cell>
          <cell r="H190" t="str">
            <v>ns</v>
          </cell>
        </row>
        <row r="191">
          <cell r="B191" t="str">
            <v>OTU_3443</v>
          </cell>
          <cell r="C191">
            <v>8.2417245390979102E-4</v>
          </cell>
          <cell r="D191">
            <v>0.89454880367381495</v>
          </cell>
          <cell r="E191">
            <v>0.34877219002645099</v>
          </cell>
          <cell r="F191" t="str">
            <v>s</v>
          </cell>
          <cell r="G191" t="str">
            <v>ns</v>
          </cell>
          <cell r="H191" t="str">
            <v>ns</v>
          </cell>
        </row>
        <row r="192">
          <cell r="B192" t="str">
            <v>OTU_3449</v>
          </cell>
          <cell r="C192">
            <v>4.7237118666900002E-2</v>
          </cell>
          <cell r="D192">
            <v>0.46547987191706303</v>
          </cell>
          <cell r="E192">
            <v>0.66039828983603699</v>
          </cell>
          <cell r="F192" t="str">
            <v>s</v>
          </cell>
          <cell r="G192" t="str">
            <v>ns</v>
          </cell>
          <cell r="H192" t="str">
            <v>ns</v>
          </cell>
        </row>
        <row r="193">
          <cell r="B193" t="str">
            <v>OTU_3459</v>
          </cell>
          <cell r="C193">
            <v>1.95699368641529E-4</v>
          </cell>
          <cell r="D193">
            <v>0.80001107094870805</v>
          </cell>
          <cell r="E193">
            <v>0.296425058564115</v>
          </cell>
          <cell r="F193" t="str">
            <v>s</v>
          </cell>
          <cell r="G193" t="str">
            <v>ns</v>
          </cell>
          <cell r="H193" t="str">
            <v>ns</v>
          </cell>
        </row>
        <row r="194">
          <cell r="B194" t="str">
            <v>OTU_3470</v>
          </cell>
          <cell r="C194">
            <v>0.16300640679808001</v>
          </cell>
          <cell r="D194">
            <v>0.407927206623449</v>
          </cell>
          <cell r="E194">
            <v>0.75192096478950099</v>
          </cell>
          <cell r="F194" t="str">
            <v>ns</v>
          </cell>
          <cell r="G194" t="str">
            <v>ns</v>
          </cell>
          <cell r="H194" t="str">
            <v>ns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zigmm"/>
    </sheetNames>
    <sheetDataSet>
      <sheetData sheetId="0" refreshError="1">
        <row r="1">
          <cell r="B1" t="str">
            <v>OTU</v>
          </cell>
          <cell r="C1" t="str">
            <v>p_time</v>
          </cell>
          <cell r="D1" t="str">
            <v>p_group</v>
          </cell>
          <cell r="E1" t="str">
            <v>p_group_time</v>
          </cell>
          <cell r="F1" t="str">
            <v>p_time</v>
          </cell>
          <cell r="G1" t="str">
            <v>p_group</v>
          </cell>
          <cell r="H1" t="str">
            <v>p_group_time</v>
          </cell>
        </row>
        <row r="2">
          <cell r="B2" t="str">
            <v>OTU_11</v>
          </cell>
          <cell r="C2">
            <v>0.97868925447316801</v>
          </cell>
          <cell r="D2">
            <v>0.97409518949926899</v>
          </cell>
          <cell r="E2">
            <v>0.22676167286957799</v>
          </cell>
          <cell r="F2" t="str">
            <v>ns</v>
          </cell>
          <cell r="G2" t="str">
            <v>ns</v>
          </cell>
          <cell r="H2" t="str">
            <v>ns</v>
          </cell>
        </row>
        <row r="3">
          <cell r="B3" t="str">
            <v>OTU_44</v>
          </cell>
          <cell r="C3">
            <v>0.99082139052930596</v>
          </cell>
          <cell r="D3">
            <v>6.7297226667028098E-3</v>
          </cell>
          <cell r="E3">
            <v>1.36040679474353E-2</v>
          </cell>
          <cell r="F3" t="str">
            <v>ns</v>
          </cell>
          <cell r="G3" t="str">
            <v>s</v>
          </cell>
          <cell r="H3" t="str">
            <v>s</v>
          </cell>
        </row>
        <row r="4">
          <cell r="B4" t="str">
            <v>OTU_100</v>
          </cell>
          <cell r="C4">
            <v>0.98848878230486203</v>
          </cell>
          <cell r="D4">
            <v>6.4485063571236801E-3</v>
          </cell>
          <cell r="E4">
            <v>1.29381081917184E-2</v>
          </cell>
          <cell r="F4" t="str">
            <v>ns</v>
          </cell>
          <cell r="G4" t="str">
            <v>s</v>
          </cell>
          <cell r="H4" t="str">
            <v>s</v>
          </cell>
        </row>
        <row r="5">
          <cell r="B5" t="str">
            <v>OTU_208</v>
          </cell>
          <cell r="C5">
            <v>0.88778250526157698</v>
          </cell>
          <cell r="D5">
            <v>6.6135526260680699E-2</v>
          </cell>
          <cell r="E5">
            <v>3.4239467879158998E-3</v>
          </cell>
          <cell r="F5" t="str">
            <v>ns</v>
          </cell>
          <cell r="G5" t="str">
            <v>ns</v>
          </cell>
          <cell r="H5" t="str">
            <v>s</v>
          </cell>
        </row>
        <row r="6">
          <cell r="B6" t="str">
            <v>OTU_239</v>
          </cell>
          <cell r="C6">
            <v>2.17692188633828E-4</v>
          </cell>
          <cell r="D6">
            <v>0.78238937398922204</v>
          </cell>
          <cell r="E6">
            <v>6.9641832621063901E-3</v>
          </cell>
          <cell r="F6" t="str">
            <v>s</v>
          </cell>
          <cell r="G6" t="str">
            <v>ns</v>
          </cell>
          <cell r="H6" t="str">
            <v>s</v>
          </cell>
        </row>
        <row r="7">
          <cell r="B7" t="str">
            <v>OTU_245</v>
          </cell>
          <cell r="C7">
            <v>0.25394135911044902</v>
          </cell>
          <cell r="D7">
            <v>0.138874661955909</v>
          </cell>
          <cell r="E7">
            <v>0.40665180646239302</v>
          </cell>
          <cell r="F7" t="str">
            <v>ns</v>
          </cell>
          <cell r="G7" t="str">
            <v>ns</v>
          </cell>
          <cell r="H7" t="str">
            <v>ns</v>
          </cell>
        </row>
        <row r="8">
          <cell r="B8" t="str">
            <v>OTU_268</v>
          </cell>
          <cell r="C8">
            <v>0.185718985909298</v>
          </cell>
          <cell r="D8">
            <v>0.21112085197825201</v>
          </cell>
          <cell r="E8">
            <v>0.34201049153466601</v>
          </cell>
          <cell r="F8" t="str">
            <v>ns</v>
          </cell>
          <cell r="G8" t="str">
            <v>ns</v>
          </cell>
          <cell r="H8" t="str">
            <v>ns</v>
          </cell>
        </row>
        <row r="9">
          <cell r="B9" t="str">
            <v>OTU_451</v>
          </cell>
          <cell r="C9" t="str">
            <v>NA</v>
          </cell>
          <cell r="D9" t="str">
            <v>NA</v>
          </cell>
          <cell r="E9" t="str">
            <v>NA</v>
          </cell>
          <cell r="F9" t="str">
            <v>NA</v>
          </cell>
          <cell r="G9" t="str">
            <v>NA</v>
          </cell>
          <cell r="H9" t="str">
            <v>NA</v>
          </cell>
        </row>
        <row r="10">
          <cell r="B10" t="str">
            <v>OTU_483</v>
          </cell>
          <cell r="C10">
            <v>0.87477989538012102</v>
          </cell>
          <cell r="D10">
            <v>0.63996028549534301</v>
          </cell>
          <cell r="E10">
            <v>5.0125790583915898E-2</v>
          </cell>
          <cell r="F10" t="str">
            <v>ns</v>
          </cell>
          <cell r="G10" t="str">
            <v>ns</v>
          </cell>
          <cell r="H10" t="str">
            <v>ns</v>
          </cell>
        </row>
        <row r="11">
          <cell r="B11" t="str">
            <v>OTU_880</v>
          </cell>
          <cell r="C11">
            <v>6.5907715502872E-4</v>
          </cell>
          <cell r="D11">
            <v>2.16786225448324E-10</v>
          </cell>
          <cell r="E11">
            <v>1.35178501932004E-2</v>
          </cell>
          <cell r="F11" t="str">
            <v>s</v>
          </cell>
          <cell r="G11" t="str">
            <v>s</v>
          </cell>
          <cell r="H11" t="str">
            <v>s</v>
          </cell>
        </row>
        <row r="12">
          <cell r="B12" t="str">
            <v>OTU_924</v>
          </cell>
          <cell r="C12">
            <v>8.6722030611196405E-3</v>
          </cell>
          <cell r="D12">
            <v>7.2212001786802898E-8</v>
          </cell>
          <cell r="E12">
            <v>5.9583650848601698E-2</v>
          </cell>
          <cell r="F12" t="str">
            <v>s</v>
          </cell>
          <cell r="G12" t="str">
            <v>s</v>
          </cell>
          <cell r="H12" t="str">
            <v>ns</v>
          </cell>
        </row>
        <row r="13">
          <cell r="B13" t="str">
            <v>OTU_966</v>
          </cell>
          <cell r="C13">
            <v>2.91583225887796E-3</v>
          </cell>
          <cell r="D13">
            <v>2.8091664257767198E-10</v>
          </cell>
          <cell r="E13">
            <v>8.1199633753983999E-4</v>
          </cell>
          <cell r="F13" t="str">
            <v>s</v>
          </cell>
          <cell r="G13" t="str">
            <v>s</v>
          </cell>
          <cell r="H13" t="str">
            <v>s</v>
          </cell>
        </row>
        <row r="14">
          <cell r="B14" t="str">
            <v>OTU_1040</v>
          </cell>
          <cell r="C14">
            <v>7.8356276917273295E-3</v>
          </cell>
          <cell r="D14">
            <v>1.44806480818761E-10</v>
          </cell>
          <cell r="E14">
            <v>5.7192813048072701E-2</v>
          </cell>
          <cell r="F14" t="str">
            <v>s</v>
          </cell>
          <cell r="G14" t="str">
            <v>s</v>
          </cell>
          <cell r="H14" t="str">
            <v>ns</v>
          </cell>
        </row>
        <row r="15">
          <cell r="B15" t="str">
            <v>OTU_1089</v>
          </cell>
          <cell r="C15">
            <v>0.11672877296161301</v>
          </cell>
          <cell r="D15">
            <v>3.3349514365746602E-3</v>
          </cell>
          <cell r="E15">
            <v>0.23587875646671799</v>
          </cell>
          <cell r="F15" t="str">
            <v>ns</v>
          </cell>
          <cell r="G15" t="str">
            <v>s</v>
          </cell>
          <cell r="H15" t="str">
            <v>ns</v>
          </cell>
        </row>
        <row r="16">
          <cell r="B16" t="str">
            <v>OTU_1153</v>
          </cell>
          <cell r="C16">
            <v>0.91228516647934699</v>
          </cell>
          <cell r="D16">
            <v>0.61143690764829395</v>
          </cell>
          <cell r="E16">
            <v>4.0160205907361801E-2</v>
          </cell>
          <cell r="F16" t="str">
            <v>ns</v>
          </cell>
          <cell r="G16" t="str">
            <v>ns</v>
          </cell>
          <cell r="H16" t="str">
            <v>s</v>
          </cell>
        </row>
        <row r="17">
          <cell r="B17" t="str">
            <v>OTU_1176</v>
          </cell>
          <cell r="C17">
            <v>0.88451136848207801</v>
          </cell>
          <cell r="D17">
            <v>9.69910188944553E-2</v>
          </cell>
          <cell r="E17">
            <v>0.96935283463188204</v>
          </cell>
          <cell r="F17" t="str">
            <v>ns</v>
          </cell>
          <cell r="G17" t="str">
            <v>ns</v>
          </cell>
          <cell r="H17" t="str">
            <v>ns</v>
          </cell>
        </row>
        <row r="18">
          <cell r="B18" t="str">
            <v>OTU_1206</v>
          </cell>
          <cell r="C18">
            <v>0.99992686717662804</v>
          </cell>
          <cell r="D18">
            <v>6.2532451806645599E-3</v>
          </cell>
          <cell r="E18">
            <v>2.3714691896872302E-2</v>
          </cell>
          <cell r="F18" t="str">
            <v>ns</v>
          </cell>
          <cell r="G18" t="str">
            <v>s</v>
          </cell>
          <cell r="H18" t="str">
            <v>s</v>
          </cell>
        </row>
        <row r="19">
          <cell r="B19" t="str">
            <v>OTU_1309</v>
          </cell>
          <cell r="C19">
            <v>7.1630137728842205E-2</v>
          </cell>
          <cell r="D19">
            <v>1.6241728652797299E-3</v>
          </cell>
          <cell r="E19">
            <v>0.19923129886160601</v>
          </cell>
          <cell r="F19" t="str">
            <v>ns</v>
          </cell>
          <cell r="G19" t="str">
            <v>s</v>
          </cell>
          <cell r="H19" t="str">
            <v>ns</v>
          </cell>
        </row>
        <row r="20">
          <cell r="B20" t="str">
            <v>OTU_1390</v>
          </cell>
          <cell r="C20">
            <v>0.99970399516696296</v>
          </cell>
          <cell r="D20">
            <v>0.40740428129074202</v>
          </cell>
          <cell r="E20">
            <v>0.74736460060156995</v>
          </cell>
          <cell r="F20" t="str">
            <v>ns</v>
          </cell>
          <cell r="G20" t="str">
            <v>ns</v>
          </cell>
          <cell r="H20" t="str">
            <v>ns</v>
          </cell>
        </row>
        <row r="21">
          <cell r="B21" t="str">
            <v>OTU_1393</v>
          </cell>
          <cell r="C21">
            <v>0.77183354334013199</v>
          </cell>
          <cell r="D21">
            <v>9.4375756524134498E-3</v>
          </cell>
          <cell r="E21">
            <v>4.0436887186684797E-2</v>
          </cell>
          <cell r="F21" t="str">
            <v>ns</v>
          </cell>
          <cell r="G21" t="str">
            <v>s</v>
          </cell>
          <cell r="H21" t="str">
            <v>s</v>
          </cell>
        </row>
        <row r="22">
          <cell r="B22" t="str">
            <v>OTU_1398</v>
          </cell>
          <cell r="C22">
            <v>0.83391737033006397</v>
          </cell>
          <cell r="D22">
            <v>0.45956856660658202</v>
          </cell>
          <cell r="E22">
            <v>0.27687068398571502</v>
          </cell>
          <cell r="F22" t="str">
            <v>ns</v>
          </cell>
          <cell r="G22" t="str">
            <v>ns</v>
          </cell>
          <cell r="H22" t="str">
            <v>ns</v>
          </cell>
        </row>
        <row r="23">
          <cell r="B23" t="str">
            <v>OTU_1399</v>
          </cell>
          <cell r="C23">
            <v>0.99975558672225795</v>
          </cell>
          <cell r="D23">
            <v>0.50947247010861996</v>
          </cell>
          <cell r="E23">
            <v>0.97270269462679004</v>
          </cell>
          <cell r="F23" t="str">
            <v>ns</v>
          </cell>
          <cell r="G23" t="str">
            <v>ns</v>
          </cell>
          <cell r="H23" t="str">
            <v>ns</v>
          </cell>
        </row>
        <row r="24">
          <cell r="B24" t="str">
            <v>OTU_1427</v>
          </cell>
          <cell r="C24">
            <v>0.17367443177858599</v>
          </cell>
          <cell r="D24">
            <v>1.8085537657845801E-2</v>
          </cell>
          <cell r="E24">
            <v>0.29261809452457099</v>
          </cell>
          <cell r="F24" t="str">
            <v>ns</v>
          </cell>
          <cell r="G24" t="str">
            <v>s</v>
          </cell>
          <cell r="H24" t="str">
            <v>ns</v>
          </cell>
        </row>
        <row r="25">
          <cell r="B25" t="str">
            <v>OTU_1452</v>
          </cell>
          <cell r="C25">
            <v>0.870219443934235</v>
          </cell>
          <cell r="D25">
            <v>7.6935126412017205E-2</v>
          </cell>
          <cell r="E25">
            <v>0.26192697840227303</v>
          </cell>
          <cell r="F25" t="str">
            <v>ns</v>
          </cell>
          <cell r="G25" t="str">
            <v>ns</v>
          </cell>
          <cell r="H25" t="str">
            <v>ns</v>
          </cell>
        </row>
        <row r="26">
          <cell r="B26" t="str">
            <v>OTU_1475</v>
          </cell>
          <cell r="C26">
            <v>3.9105520958107298E-6</v>
          </cell>
          <cell r="D26">
            <v>0.22005868117917399</v>
          </cell>
          <cell r="E26">
            <v>5.9279231621510496E-4</v>
          </cell>
          <cell r="F26" t="str">
            <v>s</v>
          </cell>
          <cell r="G26" t="str">
            <v>ns</v>
          </cell>
          <cell r="H26" t="str">
            <v>s</v>
          </cell>
        </row>
        <row r="27">
          <cell r="B27" t="str">
            <v>OTU_1483</v>
          </cell>
          <cell r="C27">
            <v>0.632408928370774</v>
          </cell>
          <cell r="D27">
            <v>7.4247642943290398E-3</v>
          </cell>
          <cell r="E27">
            <v>0.72142280161118899</v>
          </cell>
          <cell r="F27" t="str">
            <v>ns</v>
          </cell>
          <cell r="G27" t="str">
            <v>s</v>
          </cell>
          <cell r="H27" t="str">
            <v>ns</v>
          </cell>
        </row>
        <row r="28">
          <cell r="B28" t="str">
            <v>OTU_1505</v>
          </cell>
          <cell r="C28">
            <v>0.25197531061873601</v>
          </cell>
          <cell r="D28">
            <v>0.89563858692837806</v>
          </cell>
          <cell r="E28">
            <v>0.41650047892944603</v>
          </cell>
          <cell r="F28" t="str">
            <v>ns</v>
          </cell>
          <cell r="G28" t="str">
            <v>ns</v>
          </cell>
          <cell r="H28" t="str">
            <v>ns</v>
          </cell>
        </row>
        <row r="29">
          <cell r="B29" t="str">
            <v>OTU_1512</v>
          </cell>
          <cell r="C29">
            <v>0.15021332672377999</v>
          </cell>
          <cell r="D29">
            <v>0.90357327880682203</v>
          </cell>
          <cell r="E29">
            <v>0.303726257642497</v>
          </cell>
          <cell r="F29" t="str">
            <v>ns</v>
          </cell>
          <cell r="G29" t="str">
            <v>ns</v>
          </cell>
          <cell r="H29" t="str">
            <v>ns</v>
          </cell>
        </row>
        <row r="30">
          <cell r="B30" t="str">
            <v>OTU_1516</v>
          </cell>
          <cell r="C30">
            <v>0.54564498939095996</v>
          </cell>
          <cell r="D30">
            <v>9.8815988430061993E-2</v>
          </cell>
          <cell r="E30">
            <v>0.66890594076360299</v>
          </cell>
          <cell r="F30" t="str">
            <v>ns</v>
          </cell>
          <cell r="G30" t="str">
            <v>ns</v>
          </cell>
          <cell r="H30" t="str">
            <v>ns</v>
          </cell>
        </row>
        <row r="31">
          <cell r="B31" t="str">
            <v>OTU_1518</v>
          </cell>
          <cell r="C31">
            <v>0.132446302756659</v>
          </cell>
          <cell r="D31">
            <v>0.87114570009303605</v>
          </cell>
          <cell r="E31">
            <v>0.28282678494531399</v>
          </cell>
          <cell r="F31" t="str">
            <v>ns</v>
          </cell>
          <cell r="G31" t="str">
            <v>ns</v>
          </cell>
          <cell r="H31" t="str">
            <v>ns</v>
          </cell>
        </row>
        <row r="32">
          <cell r="B32" t="str">
            <v>OTU_1519</v>
          </cell>
          <cell r="C32">
            <v>0.33247575034805499</v>
          </cell>
          <cell r="D32">
            <v>0.61138700871548302</v>
          </cell>
          <cell r="E32">
            <v>0.49045681041445899</v>
          </cell>
          <cell r="F32" t="str">
            <v>ns</v>
          </cell>
          <cell r="G32" t="str">
            <v>ns</v>
          </cell>
          <cell r="H32" t="str">
            <v>ns</v>
          </cell>
        </row>
        <row r="33">
          <cell r="B33" t="str">
            <v>OTU_1523</v>
          </cell>
          <cell r="C33">
            <v>2.8512942159764299E-4</v>
          </cell>
          <cell r="D33">
            <v>1.7150769757543499E-4</v>
          </cell>
          <cell r="E33">
            <v>8.1482884167362497E-3</v>
          </cell>
          <cell r="F33" t="str">
            <v>s</v>
          </cell>
          <cell r="G33" t="str">
            <v>s</v>
          </cell>
          <cell r="H33" t="str">
            <v>s</v>
          </cell>
        </row>
        <row r="34">
          <cell r="B34" t="str">
            <v>OTU_1527</v>
          </cell>
          <cell r="C34">
            <v>3.2040524643182397E-2</v>
          </cell>
          <cell r="D34">
            <v>0.788134639793442</v>
          </cell>
          <cell r="E34">
            <v>0.12194174858099301</v>
          </cell>
          <cell r="F34" t="str">
            <v>s</v>
          </cell>
          <cell r="G34" t="str">
            <v>ns</v>
          </cell>
          <cell r="H34" t="str">
            <v>ns</v>
          </cell>
        </row>
        <row r="35">
          <cell r="B35" t="str">
            <v>OTU_1529</v>
          </cell>
          <cell r="C35">
            <v>0.99654026324308698</v>
          </cell>
          <cell r="D35">
            <v>4.3656291181347402E-2</v>
          </cell>
          <cell r="E35">
            <v>0.99755387990244904</v>
          </cell>
          <cell r="F35" t="str">
            <v>ns</v>
          </cell>
          <cell r="G35" t="str">
            <v>s</v>
          </cell>
          <cell r="H35" t="str">
            <v>ns</v>
          </cell>
        </row>
        <row r="36">
          <cell r="B36" t="str">
            <v>OTU_1530</v>
          </cell>
          <cell r="C36">
            <v>1.4348513092520699E-3</v>
          </cell>
          <cell r="D36">
            <v>0.71341274952046696</v>
          </cell>
          <cell r="E36">
            <v>2.0964990160541399E-2</v>
          </cell>
          <cell r="F36" t="str">
            <v>s</v>
          </cell>
          <cell r="G36" t="str">
            <v>ns</v>
          </cell>
          <cell r="H36" t="str">
            <v>s</v>
          </cell>
        </row>
        <row r="37">
          <cell r="B37" t="str">
            <v>OTU_1548</v>
          </cell>
          <cell r="C37">
            <v>6.0517510603834299E-2</v>
          </cell>
          <cell r="D37">
            <v>9.0557416887096093E-3</v>
          </cell>
          <cell r="E37">
            <v>0.46149875005829699</v>
          </cell>
          <cell r="F37" t="str">
            <v>ns</v>
          </cell>
          <cell r="G37" t="str">
            <v>s</v>
          </cell>
          <cell r="H37" t="str">
            <v>ns</v>
          </cell>
        </row>
        <row r="38">
          <cell r="B38" t="str">
            <v>OTU_1558</v>
          </cell>
          <cell r="C38">
            <v>2.7077742624406601E-2</v>
          </cell>
          <cell r="D38">
            <v>0.59195517066250503</v>
          </cell>
          <cell r="E38">
            <v>0.116859870719437</v>
          </cell>
          <cell r="F38" t="str">
            <v>s</v>
          </cell>
          <cell r="G38" t="str">
            <v>ns</v>
          </cell>
          <cell r="H38" t="str">
            <v>ns</v>
          </cell>
        </row>
        <row r="39">
          <cell r="B39" t="str">
            <v>OTU_1570</v>
          </cell>
          <cell r="C39">
            <v>0.10611684228315001</v>
          </cell>
          <cell r="D39">
            <v>5.1255969859616297E-3</v>
          </cell>
          <cell r="E39">
            <v>0.66651534814203905</v>
          </cell>
          <cell r="F39" t="str">
            <v>ns</v>
          </cell>
          <cell r="G39" t="str">
            <v>s</v>
          </cell>
          <cell r="H39" t="str">
            <v>ns</v>
          </cell>
        </row>
        <row r="40">
          <cell r="B40" t="str">
            <v>OTU_1622</v>
          </cell>
          <cell r="C40">
            <v>1.2732024080388401E-3</v>
          </cell>
          <cell r="D40">
            <v>0.32161102047835399</v>
          </cell>
          <cell r="E40">
            <v>0.25098629182620802</v>
          </cell>
          <cell r="F40" t="str">
            <v>s</v>
          </cell>
          <cell r="G40" t="str">
            <v>ns</v>
          </cell>
          <cell r="H40" t="str">
            <v>ns</v>
          </cell>
        </row>
        <row r="41">
          <cell r="B41" t="str">
            <v>OTU_1626</v>
          </cell>
          <cell r="C41">
            <v>7.2497936935040794E-2</v>
          </cell>
          <cell r="D41">
            <v>0.67072626538219804</v>
          </cell>
          <cell r="E41">
            <v>0.20061866271355799</v>
          </cell>
          <cell r="F41" t="str">
            <v>ns</v>
          </cell>
          <cell r="G41" t="str">
            <v>ns</v>
          </cell>
          <cell r="H41" t="str">
            <v>ns</v>
          </cell>
        </row>
        <row r="42">
          <cell r="B42" t="str">
            <v>OTU_1632</v>
          </cell>
          <cell r="C42">
            <v>0.24498311369589501</v>
          </cell>
          <cell r="D42">
            <v>6.2513580982022005E-2</v>
          </cell>
          <cell r="E42">
            <v>0.409493289570313</v>
          </cell>
          <cell r="F42" t="str">
            <v>ns</v>
          </cell>
          <cell r="G42" t="str">
            <v>ns</v>
          </cell>
          <cell r="H42" t="str">
            <v>ns</v>
          </cell>
        </row>
        <row r="43">
          <cell r="B43" t="str">
            <v>OTU_1678</v>
          </cell>
          <cell r="C43">
            <v>4.2246031081480798E-2</v>
          </cell>
          <cell r="D43">
            <v>0.84679587293818903</v>
          </cell>
          <cell r="E43">
            <v>0.928494855410118</v>
          </cell>
          <cell r="F43" t="str">
            <v>s</v>
          </cell>
          <cell r="G43" t="str">
            <v>ns</v>
          </cell>
          <cell r="H43" t="str">
            <v>ns</v>
          </cell>
        </row>
        <row r="44">
          <cell r="B44" t="str">
            <v>OTU_1684</v>
          </cell>
          <cell r="C44" t="str">
            <v>NA</v>
          </cell>
          <cell r="D44" t="str">
            <v>NA</v>
          </cell>
          <cell r="E44" t="str">
            <v>NA</v>
          </cell>
          <cell r="F44" t="str">
            <v>NA</v>
          </cell>
          <cell r="G44" t="str">
            <v>NA</v>
          </cell>
          <cell r="H44" t="str">
            <v>NA</v>
          </cell>
        </row>
        <row r="45">
          <cell r="B45" t="str">
            <v>OTU_1702</v>
          </cell>
          <cell r="C45">
            <v>1.50878598865308E-2</v>
          </cell>
          <cell r="D45">
            <v>0.56336745417099499</v>
          </cell>
          <cell r="E45">
            <v>8.1142546897557302E-2</v>
          </cell>
          <cell r="F45" t="str">
            <v>s</v>
          </cell>
          <cell r="G45" t="str">
            <v>ns</v>
          </cell>
          <cell r="H45" t="str">
            <v>ns</v>
          </cell>
        </row>
        <row r="46">
          <cell r="B46" t="str">
            <v>OTU_1705</v>
          </cell>
          <cell r="C46">
            <v>0.74449139731411496</v>
          </cell>
          <cell r="D46">
            <v>0.16410808376703001</v>
          </cell>
          <cell r="E46">
            <v>0.81770541057633706</v>
          </cell>
          <cell r="F46" t="str">
            <v>ns</v>
          </cell>
          <cell r="G46" t="str">
            <v>ns</v>
          </cell>
          <cell r="H46" t="str">
            <v>ns</v>
          </cell>
        </row>
        <row r="47">
          <cell r="B47" t="str">
            <v>OTU_1707</v>
          </cell>
          <cell r="C47">
            <v>0.45034580712501199</v>
          </cell>
          <cell r="D47">
            <v>1.3355823302021899E-3</v>
          </cell>
          <cell r="E47">
            <v>0.60148792446019095</v>
          </cell>
          <cell r="F47" t="str">
            <v>ns</v>
          </cell>
          <cell r="G47" t="str">
            <v>s</v>
          </cell>
          <cell r="H47" t="str">
            <v>ns</v>
          </cell>
        </row>
        <row r="48">
          <cell r="B48" t="str">
            <v>OTU_1744</v>
          </cell>
          <cell r="C48">
            <v>4.0593573288349602E-2</v>
          </cell>
          <cell r="D48">
            <v>0.92233073892699702</v>
          </cell>
          <cell r="E48">
            <v>0.14252428689632199</v>
          </cell>
          <cell r="F48" t="str">
            <v>s</v>
          </cell>
          <cell r="G48" t="str">
            <v>ns</v>
          </cell>
          <cell r="H48" t="str">
            <v>ns</v>
          </cell>
        </row>
        <row r="49">
          <cell r="B49" t="str">
            <v>OTU_1747</v>
          </cell>
          <cell r="C49">
            <v>9.5727832820361805E-2</v>
          </cell>
          <cell r="D49">
            <v>3.30165547004912E-3</v>
          </cell>
          <cell r="E49">
            <v>0.21887154926153601</v>
          </cell>
          <cell r="F49" t="str">
            <v>ns</v>
          </cell>
          <cell r="G49" t="str">
            <v>s</v>
          </cell>
          <cell r="H49" t="str">
            <v>ns</v>
          </cell>
        </row>
        <row r="50">
          <cell r="B50" t="str">
            <v>OTU_1753</v>
          </cell>
          <cell r="C50">
            <v>0.15176328746100601</v>
          </cell>
          <cell r="D50">
            <v>2.6426158914810401E-3</v>
          </cell>
          <cell r="E50">
            <v>0.308464837916817</v>
          </cell>
          <cell r="F50" t="str">
            <v>ns</v>
          </cell>
          <cell r="G50" t="str">
            <v>s</v>
          </cell>
          <cell r="H50" t="str">
            <v>ns</v>
          </cell>
        </row>
        <row r="51">
          <cell r="B51" t="str">
            <v>OTU_1760</v>
          </cell>
          <cell r="C51">
            <v>0.86814397439672697</v>
          </cell>
          <cell r="D51">
            <v>0.26624928585721203</v>
          </cell>
          <cell r="E51">
            <v>0.90654981101285304</v>
          </cell>
          <cell r="F51" t="str">
            <v>ns</v>
          </cell>
          <cell r="G51" t="str">
            <v>ns</v>
          </cell>
          <cell r="H51" t="str">
            <v>ns</v>
          </cell>
        </row>
        <row r="52">
          <cell r="B52" t="str">
            <v>OTU_1782</v>
          </cell>
          <cell r="C52">
            <v>0.13543218159218501</v>
          </cell>
          <cell r="D52">
            <v>0.16104998076971799</v>
          </cell>
          <cell r="E52">
            <v>0.32803313210226898</v>
          </cell>
          <cell r="F52" t="str">
            <v>ns</v>
          </cell>
          <cell r="G52" t="str">
            <v>ns</v>
          </cell>
          <cell r="H52" t="str">
            <v>ns</v>
          </cell>
        </row>
        <row r="53">
          <cell r="B53" t="str">
            <v>OTU_1797</v>
          </cell>
          <cell r="C53">
            <v>0.44770659248125899</v>
          </cell>
          <cell r="D53">
            <v>5.2250980770382198E-2</v>
          </cell>
          <cell r="E53">
            <v>0.76653758296237295</v>
          </cell>
          <cell r="F53" t="str">
            <v>ns</v>
          </cell>
          <cell r="G53" t="str">
            <v>ns</v>
          </cell>
          <cell r="H53" t="str">
            <v>ns</v>
          </cell>
        </row>
        <row r="54">
          <cell r="B54" t="str">
            <v>OTU_1807</v>
          </cell>
          <cell r="C54">
            <v>0.59074311187977502</v>
          </cell>
          <cell r="D54">
            <v>3.35539096796185E-2</v>
          </cell>
          <cell r="E54">
            <v>0.70246176977999897</v>
          </cell>
          <cell r="F54" t="str">
            <v>ns</v>
          </cell>
          <cell r="G54" t="str">
            <v>s</v>
          </cell>
          <cell r="H54" t="str">
            <v>ns</v>
          </cell>
        </row>
        <row r="55">
          <cell r="B55" t="str">
            <v>OTU_1824</v>
          </cell>
          <cell r="C55">
            <v>1.0579737819081199E-2</v>
          </cell>
          <cell r="D55">
            <v>0.29323122232141602</v>
          </cell>
          <cell r="E55">
            <v>0.56151353563430895</v>
          </cell>
          <cell r="F55" t="str">
            <v>s</v>
          </cell>
          <cell r="G55" t="str">
            <v>ns</v>
          </cell>
          <cell r="H55" t="str">
            <v>ns</v>
          </cell>
        </row>
        <row r="56">
          <cell r="B56" t="str">
            <v>OTU_1841</v>
          </cell>
          <cell r="C56">
            <v>3.6828354798264302E-5</v>
          </cell>
          <cell r="D56">
            <v>0.146146887705673</v>
          </cell>
          <cell r="E56">
            <v>2.40265561883115E-3</v>
          </cell>
          <cell r="F56" t="str">
            <v>s</v>
          </cell>
          <cell r="G56" t="str">
            <v>ns</v>
          </cell>
          <cell r="H56" t="str">
            <v>s</v>
          </cell>
        </row>
        <row r="57">
          <cell r="B57" t="str">
            <v>OTU_1856</v>
          </cell>
          <cell r="C57">
            <v>0.34101059588053001</v>
          </cell>
          <cell r="D57">
            <v>0.12721425346628301</v>
          </cell>
          <cell r="E57">
            <v>0.51849410562112597</v>
          </cell>
          <cell r="F57" t="str">
            <v>ns</v>
          </cell>
          <cell r="G57" t="str">
            <v>ns</v>
          </cell>
          <cell r="H57" t="str">
            <v>ns</v>
          </cell>
        </row>
        <row r="58">
          <cell r="B58" t="str">
            <v>OTU_1872</v>
          </cell>
          <cell r="C58">
            <v>0.74147440224729899</v>
          </cell>
          <cell r="D58">
            <v>8.3047660639548604E-2</v>
          </cell>
          <cell r="E58">
            <v>0.81552178096168204</v>
          </cell>
          <cell r="F58" t="str">
            <v>ns</v>
          </cell>
          <cell r="G58" t="str">
            <v>ns</v>
          </cell>
          <cell r="H58" t="str">
            <v>ns</v>
          </cell>
        </row>
        <row r="59">
          <cell r="B59" t="str">
            <v>OTU_1875</v>
          </cell>
          <cell r="C59">
            <v>0.38974165021158902</v>
          </cell>
          <cell r="D59">
            <v>5.8055510750976203E-2</v>
          </cell>
          <cell r="E59">
            <v>0.36740911739535598</v>
          </cell>
          <cell r="F59" t="str">
            <v>ns</v>
          </cell>
          <cell r="G59" t="str">
            <v>ns</v>
          </cell>
          <cell r="H59" t="str">
            <v>ns</v>
          </cell>
        </row>
        <row r="60">
          <cell r="B60" t="str">
            <v>OTU_1892</v>
          </cell>
          <cell r="C60">
            <v>3.6305324873236698E-2</v>
          </cell>
          <cell r="D60">
            <v>3.7012838187514799E-3</v>
          </cell>
          <cell r="E60">
            <v>9.0898736525025794E-2</v>
          </cell>
          <cell r="F60" t="str">
            <v>s</v>
          </cell>
          <cell r="G60" t="str">
            <v>s</v>
          </cell>
          <cell r="H60" t="str">
            <v>ns</v>
          </cell>
        </row>
        <row r="61">
          <cell r="B61" t="str">
            <v>OTU_1932</v>
          </cell>
          <cell r="C61">
            <v>9.5496549035542604E-3</v>
          </cell>
          <cell r="D61">
            <v>0.71978168367369999</v>
          </cell>
          <cell r="E61">
            <v>6.6212925427024893E-2</v>
          </cell>
          <cell r="F61" t="str">
            <v>s</v>
          </cell>
          <cell r="G61" t="str">
            <v>ns</v>
          </cell>
          <cell r="H61" t="str">
            <v>ns</v>
          </cell>
        </row>
        <row r="62">
          <cell r="B62" t="str">
            <v>OTU_1938</v>
          </cell>
          <cell r="C62">
            <v>4.5270646176477802E-2</v>
          </cell>
          <cell r="D62">
            <v>0.65035132641159299</v>
          </cell>
          <cell r="E62">
            <v>0.15554855824581801</v>
          </cell>
          <cell r="F62" t="str">
            <v>s</v>
          </cell>
          <cell r="G62" t="str">
            <v>ns</v>
          </cell>
          <cell r="H62" t="str">
            <v>ns</v>
          </cell>
        </row>
        <row r="63">
          <cell r="B63" t="str">
            <v>OTU_1939</v>
          </cell>
          <cell r="C63">
            <v>1.89348155033837E-5</v>
          </cell>
          <cell r="D63">
            <v>0.53895178436623603</v>
          </cell>
          <cell r="E63">
            <v>2.3092730993487802E-3</v>
          </cell>
          <cell r="F63" t="str">
            <v>s</v>
          </cell>
          <cell r="G63" t="str">
            <v>ns</v>
          </cell>
          <cell r="H63" t="str">
            <v>s</v>
          </cell>
        </row>
        <row r="64">
          <cell r="B64" t="str">
            <v>OTU_1945</v>
          </cell>
          <cell r="C64">
            <v>0.96439555876514305</v>
          </cell>
          <cell r="D64">
            <v>0.36996307481562002</v>
          </cell>
          <cell r="E64">
            <v>0.97482562249893401</v>
          </cell>
          <cell r="F64" t="str">
            <v>ns</v>
          </cell>
          <cell r="G64" t="str">
            <v>ns</v>
          </cell>
          <cell r="H64" t="str">
            <v>ns</v>
          </cell>
        </row>
        <row r="65">
          <cell r="B65" t="str">
            <v>OTU_1946</v>
          </cell>
          <cell r="C65">
            <v>1.4052374247707999E-2</v>
          </cell>
          <cell r="D65">
            <v>5.4943502739246503E-2</v>
          </cell>
          <cell r="E65">
            <v>0.54211037625590497</v>
          </cell>
          <cell r="F65" t="str">
            <v>s</v>
          </cell>
          <cell r="G65" t="str">
            <v>ns</v>
          </cell>
          <cell r="H65" t="str">
            <v>ns</v>
          </cell>
        </row>
        <row r="66">
          <cell r="B66" t="str">
            <v>OTU_1947</v>
          </cell>
          <cell r="C66">
            <v>1.050066021288E-2</v>
          </cell>
          <cell r="D66">
            <v>3.68315262676146E-2</v>
          </cell>
          <cell r="E66">
            <v>0.60926969739602099</v>
          </cell>
          <cell r="F66" t="str">
            <v>s</v>
          </cell>
          <cell r="G66" t="str">
            <v>s</v>
          </cell>
          <cell r="H66" t="str">
            <v>ns</v>
          </cell>
        </row>
        <row r="67">
          <cell r="B67" t="str">
            <v>OTU_1949</v>
          </cell>
          <cell r="C67">
            <v>0.61572311641867505</v>
          </cell>
          <cell r="D67">
            <v>1.2790581642998599E-2</v>
          </cell>
          <cell r="E67">
            <v>0.72250138509945105</v>
          </cell>
          <cell r="F67" t="str">
            <v>ns</v>
          </cell>
          <cell r="G67" t="str">
            <v>s</v>
          </cell>
          <cell r="H67" t="str">
            <v>ns</v>
          </cell>
        </row>
        <row r="68">
          <cell r="B68" t="str">
            <v>OTU_1953</v>
          </cell>
          <cell r="C68">
            <v>0.14929281831458599</v>
          </cell>
          <cell r="D68">
            <v>8.2400146915423394E-3</v>
          </cell>
          <cell r="E68">
            <v>0.43710881769154603</v>
          </cell>
          <cell r="F68" t="str">
            <v>ns</v>
          </cell>
          <cell r="G68" t="str">
            <v>s</v>
          </cell>
          <cell r="H68" t="str">
            <v>ns</v>
          </cell>
        </row>
        <row r="69">
          <cell r="B69" t="str">
            <v>OTU_1965</v>
          </cell>
          <cell r="C69">
            <v>0.999999999999999</v>
          </cell>
          <cell r="D69">
            <v>0.217009264553119</v>
          </cell>
          <cell r="E69">
            <v>7.3140072132620599E-3</v>
          </cell>
          <cell r="F69" t="str">
            <v>ns</v>
          </cell>
          <cell r="G69" t="str">
            <v>ns</v>
          </cell>
          <cell r="H69" t="str">
            <v>s</v>
          </cell>
        </row>
        <row r="70">
          <cell r="B70" t="str">
            <v>OTU_1974</v>
          </cell>
          <cell r="C70">
            <v>0.41349408915570102</v>
          </cell>
          <cell r="D70">
            <v>0.236663603987189</v>
          </cell>
          <cell r="E70">
            <v>0.11285342673298999</v>
          </cell>
          <cell r="F70" t="str">
            <v>ns</v>
          </cell>
          <cell r="G70" t="str">
            <v>ns</v>
          </cell>
          <cell r="H70" t="str">
            <v>ns</v>
          </cell>
        </row>
        <row r="71">
          <cell r="B71" t="str">
            <v>OTU_1990</v>
          </cell>
          <cell r="C71">
            <v>0.70082385414616799</v>
          </cell>
          <cell r="D71">
            <v>0.162475817644227</v>
          </cell>
          <cell r="E71">
            <v>0.78581396072269005</v>
          </cell>
          <cell r="F71" t="str">
            <v>ns</v>
          </cell>
          <cell r="G71" t="str">
            <v>ns</v>
          </cell>
          <cell r="H71" t="str">
            <v>ns</v>
          </cell>
        </row>
        <row r="72">
          <cell r="B72" t="str">
            <v>OTU_1995</v>
          </cell>
          <cell r="C72">
            <v>0.71357706766059903</v>
          </cell>
          <cell r="D72">
            <v>8.4107461594689695E-2</v>
          </cell>
          <cell r="E72">
            <v>0.79516588415965395</v>
          </cell>
          <cell r="F72" t="str">
            <v>ns</v>
          </cell>
          <cell r="G72" t="str">
            <v>ns</v>
          </cell>
          <cell r="H72" t="str">
            <v>ns</v>
          </cell>
        </row>
        <row r="73">
          <cell r="B73" t="str">
            <v>OTU_2056</v>
          </cell>
          <cell r="C73">
            <v>0.36928295337560402</v>
          </cell>
          <cell r="D73">
            <v>0.258960984966907</v>
          </cell>
          <cell r="E73">
            <v>0.238500673918002</v>
          </cell>
          <cell r="F73" t="str">
            <v>ns</v>
          </cell>
          <cell r="G73" t="str">
            <v>ns</v>
          </cell>
          <cell r="H73" t="str">
            <v>ns</v>
          </cell>
        </row>
        <row r="74">
          <cell r="B74" t="str">
            <v>OTU_2059</v>
          </cell>
          <cell r="C74">
            <v>3.57274776485242E-2</v>
          </cell>
          <cell r="D74">
            <v>0.15743895300584601</v>
          </cell>
          <cell r="E74">
            <v>0.133698548413683</v>
          </cell>
          <cell r="F74" t="str">
            <v>s</v>
          </cell>
          <cell r="G74" t="str">
            <v>ns</v>
          </cell>
          <cell r="H74" t="str">
            <v>ns</v>
          </cell>
        </row>
        <row r="75">
          <cell r="B75" t="str">
            <v>OTU_2072</v>
          </cell>
          <cell r="C75">
            <v>0.12704921665911401</v>
          </cell>
          <cell r="D75">
            <v>0.16550128244506701</v>
          </cell>
          <cell r="E75">
            <v>0.27055112426558597</v>
          </cell>
          <cell r="F75" t="str">
            <v>ns</v>
          </cell>
          <cell r="G75" t="str">
            <v>ns</v>
          </cell>
          <cell r="H75" t="str">
            <v>ns</v>
          </cell>
        </row>
        <row r="76">
          <cell r="B76" t="str">
            <v>OTU_2077</v>
          </cell>
          <cell r="C76">
            <v>0.120630245741423</v>
          </cell>
          <cell r="D76">
            <v>0.16539041192142701</v>
          </cell>
          <cell r="E76">
            <v>0.26228091433342199</v>
          </cell>
          <cell r="F76" t="str">
            <v>ns</v>
          </cell>
          <cell r="G76" t="str">
            <v>ns</v>
          </cell>
          <cell r="H76" t="str">
            <v>ns</v>
          </cell>
        </row>
        <row r="77">
          <cell r="B77" t="str">
            <v>OTU_2088</v>
          </cell>
          <cell r="C77">
            <v>4.9865258274885598E-3</v>
          </cell>
          <cell r="D77">
            <v>0.49202730823658802</v>
          </cell>
          <cell r="E77">
            <v>5.1303528951753101E-2</v>
          </cell>
          <cell r="F77" t="str">
            <v>s</v>
          </cell>
          <cell r="G77" t="str">
            <v>ns</v>
          </cell>
          <cell r="H77" t="str">
            <v>ns</v>
          </cell>
        </row>
        <row r="78">
          <cell r="B78" t="str">
            <v>OTU_2101</v>
          </cell>
          <cell r="C78">
            <v>0.26498401964121399</v>
          </cell>
          <cell r="D78">
            <v>4.7093400430290797E-3</v>
          </cell>
          <cell r="E78">
            <v>0.402804260740662</v>
          </cell>
          <cell r="F78" t="str">
            <v>ns</v>
          </cell>
          <cell r="G78" t="str">
            <v>s</v>
          </cell>
          <cell r="H78" t="str">
            <v>ns</v>
          </cell>
        </row>
        <row r="79">
          <cell r="B79" t="str">
            <v>OTU_2105</v>
          </cell>
          <cell r="C79">
            <v>4.1244817112352797E-2</v>
          </cell>
          <cell r="D79">
            <v>1.09543764932478E-2</v>
          </cell>
          <cell r="E79">
            <v>0.31380193289675701</v>
          </cell>
          <cell r="F79" t="str">
            <v>s</v>
          </cell>
          <cell r="G79" t="str">
            <v>s</v>
          </cell>
          <cell r="H79" t="str">
            <v>ns</v>
          </cell>
        </row>
        <row r="80">
          <cell r="B80" t="str">
            <v>OTU_2107</v>
          </cell>
          <cell r="C80">
            <v>9.5338812296822404E-4</v>
          </cell>
          <cell r="D80">
            <v>0.55649409875730804</v>
          </cell>
          <cell r="E80">
            <v>1.65274018954422E-2</v>
          </cell>
          <cell r="F80" t="str">
            <v>s</v>
          </cell>
          <cell r="G80" t="str">
            <v>ns</v>
          </cell>
          <cell r="H80" t="str">
            <v>s</v>
          </cell>
        </row>
        <row r="81">
          <cell r="B81" t="str">
            <v>OTU_2109</v>
          </cell>
          <cell r="C81">
            <v>0.24934321030632001</v>
          </cell>
          <cell r="D81">
            <v>0.19877415816257801</v>
          </cell>
          <cell r="E81">
            <v>0.41408332941109299</v>
          </cell>
          <cell r="F81" t="str">
            <v>ns</v>
          </cell>
          <cell r="G81" t="str">
            <v>ns</v>
          </cell>
          <cell r="H81" t="str">
            <v>ns</v>
          </cell>
        </row>
        <row r="82">
          <cell r="B82" t="str">
            <v>OTU_2112</v>
          </cell>
          <cell r="C82">
            <v>0.93314571793516998</v>
          </cell>
          <cell r="D82">
            <v>0.249639469201903</v>
          </cell>
          <cell r="E82">
            <v>0.20580374383209499</v>
          </cell>
          <cell r="F82" t="str">
            <v>ns</v>
          </cell>
          <cell r="G82" t="str">
            <v>ns</v>
          </cell>
          <cell r="H82" t="str">
            <v>ns</v>
          </cell>
        </row>
        <row r="83">
          <cell r="B83" t="str">
            <v>OTU_2113</v>
          </cell>
          <cell r="C83">
            <v>3.7767922623083899E-2</v>
          </cell>
          <cell r="D83">
            <v>0.56176036243563798</v>
          </cell>
          <cell r="E83">
            <v>0.13775813728760999</v>
          </cell>
          <cell r="F83" t="str">
            <v>s</v>
          </cell>
          <cell r="G83" t="str">
            <v>ns</v>
          </cell>
          <cell r="H83" t="str">
            <v>ns</v>
          </cell>
        </row>
        <row r="84">
          <cell r="B84" t="str">
            <v>OTU_2118</v>
          </cell>
          <cell r="C84">
            <v>5.3636795922276503E-3</v>
          </cell>
          <cell r="D84">
            <v>0.64063717078361904</v>
          </cell>
          <cell r="E84">
            <v>4.49226992007997E-2</v>
          </cell>
          <cell r="F84" t="str">
            <v>s</v>
          </cell>
          <cell r="G84" t="str">
            <v>ns</v>
          </cell>
          <cell r="H84" t="str">
            <v>s</v>
          </cell>
        </row>
        <row r="85">
          <cell r="B85" t="str">
            <v>OTU_2120</v>
          </cell>
          <cell r="C85">
            <v>0.30055488684911302</v>
          </cell>
          <cell r="D85">
            <v>2.1412981548037099E-2</v>
          </cell>
          <cell r="E85">
            <v>0.414708588331065</v>
          </cell>
          <cell r="F85" t="str">
            <v>ns</v>
          </cell>
          <cell r="G85" t="str">
            <v>s</v>
          </cell>
          <cell r="H85" t="str">
            <v>ns</v>
          </cell>
        </row>
        <row r="86">
          <cell r="B86" t="str">
            <v>OTU_2121</v>
          </cell>
          <cell r="C86">
            <v>0.92813766443037304</v>
          </cell>
          <cell r="D86">
            <v>7.3229101209999994E-2</v>
          </cell>
          <cell r="E86">
            <v>0.777675141807743</v>
          </cell>
          <cell r="F86" t="str">
            <v>ns</v>
          </cell>
          <cell r="G86" t="str">
            <v>ns</v>
          </cell>
          <cell r="H86" t="str">
            <v>ns</v>
          </cell>
        </row>
        <row r="87">
          <cell r="B87" t="str">
            <v>OTU_2122</v>
          </cell>
          <cell r="C87">
            <v>3.7016054738363703E-2</v>
          </cell>
          <cell r="D87">
            <v>0.54701877176943003</v>
          </cell>
          <cell r="E87">
            <v>0.136196702500547</v>
          </cell>
          <cell r="F87" t="str">
            <v>s</v>
          </cell>
          <cell r="G87" t="str">
            <v>ns</v>
          </cell>
          <cell r="H87" t="str">
            <v>ns</v>
          </cell>
        </row>
        <row r="88">
          <cell r="B88" t="str">
            <v>OTU_2127</v>
          </cell>
          <cell r="C88">
            <v>2.4646834480921399E-2</v>
          </cell>
          <cell r="D88">
            <v>0.68176350872882896</v>
          </cell>
          <cell r="E88">
            <v>0.21721194146181899</v>
          </cell>
          <cell r="F88" t="str">
            <v>s</v>
          </cell>
          <cell r="G88" t="str">
            <v>ns</v>
          </cell>
          <cell r="H88" t="str">
            <v>ns</v>
          </cell>
        </row>
        <row r="89">
          <cell r="B89" t="str">
            <v>OTU_2129</v>
          </cell>
          <cell r="C89">
            <v>7.9126931277983606E-2</v>
          </cell>
          <cell r="D89">
            <v>0.51925523537493501</v>
          </cell>
          <cell r="E89">
            <v>0.41520237709293001</v>
          </cell>
          <cell r="F89" t="str">
            <v>ns</v>
          </cell>
          <cell r="G89" t="str">
            <v>ns</v>
          </cell>
          <cell r="H89" t="str">
            <v>ns</v>
          </cell>
        </row>
        <row r="90">
          <cell r="B90" t="str">
            <v>OTU_2131</v>
          </cell>
          <cell r="C90">
            <v>0.17833255704925999</v>
          </cell>
          <cell r="D90">
            <v>0.70791762100432198</v>
          </cell>
          <cell r="E90">
            <v>0.87951741884507395</v>
          </cell>
          <cell r="F90" t="str">
            <v>ns</v>
          </cell>
          <cell r="G90" t="str">
            <v>ns</v>
          </cell>
          <cell r="H90" t="str">
            <v>ns</v>
          </cell>
        </row>
        <row r="91">
          <cell r="B91" t="str">
            <v>OTU_2138</v>
          </cell>
          <cell r="C91">
            <v>6.4162094774255997E-4</v>
          </cell>
          <cell r="D91">
            <v>0.82243257576990203</v>
          </cell>
          <cell r="E91">
            <v>1.31784219764364E-2</v>
          </cell>
          <cell r="F91" t="str">
            <v>s</v>
          </cell>
          <cell r="G91" t="str">
            <v>ns</v>
          </cell>
          <cell r="H91" t="str">
            <v>s</v>
          </cell>
        </row>
        <row r="92">
          <cell r="B92" t="str">
            <v>OTU_2140</v>
          </cell>
          <cell r="C92">
            <v>0.12937867017954099</v>
          </cell>
          <cell r="D92">
            <v>0.149119061740495</v>
          </cell>
          <cell r="E92">
            <v>0.28027515214276499</v>
          </cell>
          <cell r="F92" t="str">
            <v>ns</v>
          </cell>
          <cell r="G92" t="str">
            <v>ns</v>
          </cell>
          <cell r="H92" t="str">
            <v>ns</v>
          </cell>
        </row>
        <row r="93">
          <cell r="B93" t="str">
            <v>OTU_2147</v>
          </cell>
          <cell r="C93">
            <v>4.9768534908342004E-3</v>
          </cell>
          <cell r="D93">
            <v>0.58667019815157295</v>
          </cell>
          <cell r="E93">
            <v>4.4507030287194702E-2</v>
          </cell>
          <cell r="F93" t="str">
            <v>s</v>
          </cell>
          <cell r="G93" t="str">
            <v>ns</v>
          </cell>
          <cell r="H93" t="str">
            <v>s</v>
          </cell>
        </row>
        <row r="94">
          <cell r="B94" t="str">
            <v>OTU_2152</v>
          </cell>
          <cell r="C94">
            <v>7.1167217875894496E-5</v>
          </cell>
          <cell r="D94">
            <v>0.41050970069981702</v>
          </cell>
          <cell r="E94">
            <v>4.2878663306687801E-3</v>
          </cell>
          <cell r="F94" t="str">
            <v>s</v>
          </cell>
          <cell r="G94" t="str">
            <v>ns</v>
          </cell>
          <cell r="H94" t="str">
            <v>s</v>
          </cell>
        </row>
        <row r="95">
          <cell r="B95" t="str">
            <v>OTU_2154</v>
          </cell>
          <cell r="C95">
            <v>1.0729997585072501E-2</v>
          </cell>
          <cell r="D95">
            <v>3.0888930804267498E-2</v>
          </cell>
          <cell r="E95">
            <v>6.6970575901945106E-2</v>
          </cell>
          <cell r="F95" t="str">
            <v>s</v>
          </cell>
          <cell r="G95" t="str">
            <v>s</v>
          </cell>
          <cell r="H95" t="str">
            <v>ns</v>
          </cell>
        </row>
        <row r="96">
          <cell r="B96" t="str">
            <v>OTU_2160</v>
          </cell>
          <cell r="C96">
            <v>0.20046616200800299</v>
          </cell>
          <cell r="D96">
            <v>5.3558132622493398E-2</v>
          </cell>
          <cell r="E96">
            <v>0.38495155276822601</v>
          </cell>
          <cell r="F96" t="str">
            <v>ns</v>
          </cell>
          <cell r="G96" t="str">
            <v>ns</v>
          </cell>
          <cell r="H96" t="str">
            <v>ns</v>
          </cell>
        </row>
        <row r="97">
          <cell r="B97" t="str">
            <v>OTU_2161</v>
          </cell>
          <cell r="C97">
            <v>1</v>
          </cell>
          <cell r="D97">
            <v>0.41958848726971198</v>
          </cell>
          <cell r="E97">
            <v>0.17927569977553601</v>
          </cell>
          <cell r="F97" t="str">
            <v>ns</v>
          </cell>
          <cell r="G97" t="str">
            <v>ns</v>
          </cell>
          <cell r="H97" t="str">
            <v>ns</v>
          </cell>
        </row>
        <row r="98">
          <cell r="B98" t="str">
            <v>OTU_2163</v>
          </cell>
          <cell r="C98">
            <v>0.49048147221977401</v>
          </cell>
          <cell r="D98">
            <v>9.1938721625149003E-2</v>
          </cell>
          <cell r="E98">
            <v>2.3698514951670199E-3</v>
          </cell>
          <cell r="F98" t="str">
            <v>ns</v>
          </cell>
          <cell r="G98" t="str">
            <v>ns</v>
          </cell>
          <cell r="H98" t="str">
            <v>s</v>
          </cell>
        </row>
        <row r="99">
          <cell r="B99" t="str">
            <v>OTU_2169</v>
          </cell>
          <cell r="C99">
            <v>0.98672245359538102</v>
          </cell>
          <cell r="D99">
            <v>0.36227402547598297</v>
          </cell>
          <cell r="E99">
            <v>0.91674329252298403</v>
          </cell>
          <cell r="F99" t="str">
            <v>ns</v>
          </cell>
          <cell r="G99" t="str">
            <v>ns</v>
          </cell>
          <cell r="H99" t="str">
            <v>ns</v>
          </cell>
        </row>
        <row r="100">
          <cell r="B100" t="str">
            <v>OTU_2171</v>
          </cell>
          <cell r="C100">
            <v>8.3792921875580906E-2</v>
          </cell>
          <cell r="D100">
            <v>0.93991345532472304</v>
          </cell>
          <cell r="E100">
            <v>0.24187771872469799</v>
          </cell>
          <cell r="F100" t="str">
            <v>ns</v>
          </cell>
          <cell r="G100" t="str">
            <v>ns</v>
          </cell>
          <cell r="H100" t="str">
            <v>ns</v>
          </cell>
        </row>
        <row r="101">
          <cell r="B101" t="str">
            <v>OTU_2172</v>
          </cell>
          <cell r="C101">
            <v>0.41844447258591499</v>
          </cell>
          <cell r="D101">
            <v>6.4396053308197901E-3</v>
          </cell>
          <cell r="E101">
            <v>0.56663019214212296</v>
          </cell>
          <cell r="F101" t="str">
            <v>ns</v>
          </cell>
          <cell r="G101" t="str">
            <v>s</v>
          </cell>
          <cell r="H101" t="str">
            <v>ns</v>
          </cell>
        </row>
        <row r="102">
          <cell r="B102" t="str">
            <v>OTU_2179</v>
          </cell>
          <cell r="C102">
            <v>3.0639935587255399E-3</v>
          </cell>
          <cell r="D102">
            <v>5.05739757725902E-2</v>
          </cell>
          <cell r="E102">
            <v>3.25304410585859E-2</v>
          </cell>
          <cell r="F102" t="str">
            <v>s</v>
          </cell>
          <cell r="G102" t="str">
            <v>ns</v>
          </cell>
          <cell r="H102" t="str">
            <v>s</v>
          </cell>
        </row>
        <row r="103">
          <cell r="B103" t="str">
            <v>OTU_2180</v>
          </cell>
          <cell r="C103">
            <v>0.94051298615790102</v>
          </cell>
          <cell r="D103">
            <v>5.8034671970312902E-2</v>
          </cell>
          <cell r="E103">
            <v>2.1309974818294599E-3</v>
          </cell>
          <cell r="F103" t="str">
            <v>ns</v>
          </cell>
          <cell r="G103" t="str">
            <v>ns</v>
          </cell>
          <cell r="H103" t="str">
            <v>s</v>
          </cell>
        </row>
        <row r="104">
          <cell r="B104" t="str">
            <v>OTU_2183</v>
          </cell>
          <cell r="C104">
            <v>7.8908318311899999E-4</v>
          </cell>
          <cell r="D104">
            <v>0.48219924938114</v>
          </cell>
          <cell r="E104">
            <v>1.48077888848179E-2</v>
          </cell>
          <cell r="F104" t="str">
            <v>s</v>
          </cell>
          <cell r="G104" t="str">
            <v>ns</v>
          </cell>
          <cell r="H104" t="str">
            <v>s</v>
          </cell>
        </row>
        <row r="105">
          <cell r="B105" t="str">
            <v>OTU_2192</v>
          </cell>
          <cell r="C105">
            <v>0.44894188953988201</v>
          </cell>
          <cell r="D105">
            <v>2.1929177682248301E-2</v>
          </cell>
          <cell r="E105">
            <v>0.59213962369818596</v>
          </cell>
          <cell r="F105" t="str">
            <v>ns</v>
          </cell>
          <cell r="G105" t="str">
            <v>s</v>
          </cell>
          <cell r="H105" t="str">
            <v>ns</v>
          </cell>
        </row>
        <row r="106">
          <cell r="B106" t="str">
            <v>OTU_2195</v>
          </cell>
          <cell r="C106">
            <v>0.86669361987537297</v>
          </cell>
          <cell r="D106">
            <v>9.1880664266031503E-2</v>
          </cell>
          <cell r="E106">
            <v>8.4148348344466203E-2</v>
          </cell>
          <cell r="F106" t="str">
            <v>ns</v>
          </cell>
          <cell r="G106" t="str">
            <v>ns</v>
          </cell>
          <cell r="H106" t="str">
            <v>ns</v>
          </cell>
        </row>
        <row r="107">
          <cell r="B107" t="str">
            <v>OTU_2201</v>
          </cell>
          <cell r="C107">
            <v>0.99476082718657399</v>
          </cell>
          <cell r="D107">
            <v>0.30558178923956603</v>
          </cell>
          <cell r="E107">
            <v>0.17976425236006599</v>
          </cell>
          <cell r="F107" t="str">
            <v>ns</v>
          </cell>
          <cell r="G107" t="str">
            <v>ns</v>
          </cell>
          <cell r="H107" t="str">
            <v>ns</v>
          </cell>
        </row>
        <row r="108">
          <cell r="B108" t="str">
            <v>OTU_2202</v>
          </cell>
          <cell r="C108">
            <v>0.46727354238915902</v>
          </cell>
          <cell r="D108">
            <v>8.7599857662523803E-2</v>
          </cell>
          <cell r="E108">
            <v>7.0939984718866894E-2</v>
          </cell>
          <cell r="F108" t="str">
            <v>ns</v>
          </cell>
          <cell r="G108" t="str">
            <v>ns</v>
          </cell>
          <cell r="H108" t="str">
            <v>ns</v>
          </cell>
        </row>
        <row r="109">
          <cell r="B109" t="str">
            <v>OTU_2203</v>
          </cell>
          <cell r="C109">
            <v>0.99647961814042496</v>
          </cell>
          <cell r="D109">
            <v>0.30273004446492002</v>
          </cell>
          <cell r="E109">
            <v>0.18177188511364301</v>
          </cell>
          <cell r="F109" t="str">
            <v>ns</v>
          </cell>
          <cell r="G109" t="str">
            <v>ns</v>
          </cell>
          <cell r="H109" t="str">
            <v>ns</v>
          </cell>
        </row>
        <row r="110">
          <cell r="B110" t="str">
            <v>OTU_2213</v>
          </cell>
          <cell r="C110">
            <v>0.363641360120326</v>
          </cell>
          <cell r="D110">
            <v>2.21453808584413E-2</v>
          </cell>
          <cell r="E110">
            <v>0.51272722738425502</v>
          </cell>
          <cell r="F110" t="str">
            <v>ns</v>
          </cell>
          <cell r="G110" t="str">
            <v>s</v>
          </cell>
          <cell r="H110" t="str">
            <v>ns</v>
          </cell>
        </row>
        <row r="111">
          <cell r="B111" t="str">
            <v>OTU_2220</v>
          </cell>
          <cell r="C111">
            <v>0.65168404192811502</v>
          </cell>
          <cell r="D111">
            <v>0.16410603873165899</v>
          </cell>
          <cell r="E111">
            <v>0.14733531505380401</v>
          </cell>
          <cell r="F111" t="str">
            <v>ns</v>
          </cell>
          <cell r="G111" t="str">
            <v>ns</v>
          </cell>
          <cell r="H111" t="str">
            <v>ns</v>
          </cell>
        </row>
        <row r="112">
          <cell r="B112" t="str">
            <v>OTU_2227</v>
          </cell>
          <cell r="C112">
            <v>0.50222425237645396</v>
          </cell>
          <cell r="D112">
            <v>1.2310786439124E-2</v>
          </cell>
          <cell r="E112">
            <v>5.8812387476789903E-3</v>
          </cell>
          <cell r="F112" t="str">
            <v>ns</v>
          </cell>
          <cell r="G112" t="str">
            <v>s</v>
          </cell>
          <cell r="H112" t="str">
            <v>s</v>
          </cell>
        </row>
        <row r="113">
          <cell r="B113" t="str">
            <v>OTU_2239</v>
          </cell>
          <cell r="C113">
            <v>1.97803429733646E-2</v>
          </cell>
          <cell r="D113">
            <v>7.4254394152981407E-2</v>
          </cell>
          <cell r="E113">
            <v>9.5036306107698906E-2</v>
          </cell>
          <cell r="F113" t="str">
            <v>s</v>
          </cell>
          <cell r="G113" t="str">
            <v>ns</v>
          </cell>
          <cell r="H113" t="str">
            <v>ns</v>
          </cell>
        </row>
        <row r="114">
          <cell r="B114" t="str">
            <v>OTU_2240</v>
          </cell>
          <cell r="C114">
            <v>0.80959656228239196</v>
          </cell>
          <cell r="D114">
            <v>4.9499902431683597E-2</v>
          </cell>
          <cell r="E114">
            <v>0.87828603642299197</v>
          </cell>
          <cell r="F114" t="str">
            <v>ns</v>
          </cell>
          <cell r="G114" t="str">
            <v>s</v>
          </cell>
          <cell r="H114" t="str">
            <v>ns</v>
          </cell>
        </row>
        <row r="115">
          <cell r="B115" t="str">
            <v>OTU_2242</v>
          </cell>
          <cell r="C115">
            <v>0.51888637307574603</v>
          </cell>
          <cell r="D115">
            <v>2.1397054652233698E-3</v>
          </cell>
          <cell r="E115">
            <v>0.84575970785613896</v>
          </cell>
          <cell r="F115" t="str">
            <v>ns</v>
          </cell>
          <cell r="G115" t="str">
            <v>s</v>
          </cell>
          <cell r="H115" t="str">
            <v>ns</v>
          </cell>
        </row>
        <row r="116">
          <cell r="B116" t="str">
            <v>OTU_2245</v>
          </cell>
          <cell r="C116">
            <v>0.27925461457191197</v>
          </cell>
          <cell r="D116">
            <v>4.5352545586004904E-3</v>
          </cell>
          <cell r="E116">
            <v>0.58055805393012705</v>
          </cell>
          <cell r="F116" t="str">
            <v>ns</v>
          </cell>
          <cell r="G116" t="str">
            <v>s</v>
          </cell>
          <cell r="H116" t="str">
            <v>ns</v>
          </cell>
        </row>
        <row r="117">
          <cell r="B117" t="str">
            <v>OTU_2248</v>
          </cell>
          <cell r="C117">
            <v>0.96467730914175798</v>
          </cell>
          <cell r="D117">
            <v>8.4251272696185306E-2</v>
          </cell>
          <cell r="E117">
            <v>3.20943440793625E-2</v>
          </cell>
          <cell r="F117" t="str">
            <v>ns</v>
          </cell>
          <cell r="G117" t="str">
            <v>ns</v>
          </cell>
          <cell r="H117" t="str">
            <v>s</v>
          </cell>
        </row>
        <row r="118">
          <cell r="B118" t="str">
            <v>OTU_2257</v>
          </cell>
          <cell r="C118">
            <v>9.5420199573646294E-2</v>
          </cell>
          <cell r="D118">
            <v>0.12798033198280701</v>
          </cell>
          <cell r="E118">
            <v>0.235227783171541</v>
          </cell>
          <cell r="F118" t="str">
            <v>ns</v>
          </cell>
          <cell r="G118" t="str">
            <v>ns</v>
          </cell>
          <cell r="H118" t="str">
            <v>ns</v>
          </cell>
        </row>
        <row r="119">
          <cell r="B119" t="str">
            <v>OTU_2270</v>
          </cell>
          <cell r="C119">
            <v>0.15616674432034899</v>
          </cell>
          <cell r="D119">
            <v>0.15672783665232101</v>
          </cell>
          <cell r="E119">
            <v>0.35418879964371802</v>
          </cell>
          <cell r="F119" t="str">
            <v>ns</v>
          </cell>
          <cell r="G119" t="str">
            <v>ns</v>
          </cell>
          <cell r="H119" t="str">
            <v>ns</v>
          </cell>
        </row>
        <row r="120">
          <cell r="B120" t="str">
            <v>OTU_2277</v>
          </cell>
          <cell r="C120">
            <v>0.69136996168838005</v>
          </cell>
          <cell r="D120">
            <v>5.3017292171127203E-2</v>
          </cell>
          <cell r="E120">
            <v>0.32193199874438</v>
          </cell>
          <cell r="F120" t="str">
            <v>ns</v>
          </cell>
          <cell r="G120" t="str">
            <v>ns</v>
          </cell>
          <cell r="H120" t="str">
            <v>ns</v>
          </cell>
        </row>
        <row r="121">
          <cell r="B121" t="str">
            <v>OTU_2285</v>
          </cell>
          <cell r="C121">
            <v>0.54815626167643206</v>
          </cell>
          <cell r="D121">
            <v>8.2202530425096398E-2</v>
          </cell>
          <cell r="E121">
            <v>0.120467000864642</v>
          </cell>
          <cell r="F121" t="str">
            <v>ns</v>
          </cell>
          <cell r="G121" t="str">
            <v>ns</v>
          </cell>
          <cell r="H121" t="str">
            <v>ns</v>
          </cell>
        </row>
        <row r="122">
          <cell r="B122" t="str">
            <v>OTU_2286</v>
          </cell>
          <cell r="C122">
            <v>0.83997751337749205</v>
          </cell>
          <cell r="D122">
            <v>8.5870973081941304E-2</v>
          </cell>
          <cell r="E122">
            <v>0.714370460665812</v>
          </cell>
          <cell r="F122" t="str">
            <v>ns</v>
          </cell>
          <cell r="G122" t="str">
            <v>ns</v>
          </cell>
          <cell r="H122" t="str">
            <v>ns</v>
          </cell>
        </row>
        <row r="123">
          <cell r="B123" t="str">
            <v>OTU_2301</v>
          </cell>
          <cell r="C123">
            <v>1.77123890610445E-3</v>
          </cell>
          <cell r="D123">
            <v>0.631262195638709</v>
          </cell>
          <cell r="E123">
            <v>2.36953428751915E-2</v>
          </cell>
          <cell r="F123" t="str">
            <v>s</v>
          </cell>
          <cell r="G123" t="str">
            <v>ns</v>
          </cell>
          <cell r="H123" t="str">
            <v>s</v>
          </cell>
        </row>
        <row r="124">
          <cell r="B124" t="str">
            <v>OTU_2326</v>
          </cell>
          <cell r="C124">
            <v>2.7885512738640799E-2</v>
          </cell>
          <cell r="D124">
            <v>0.97316474392667696</v>
          </cell>
          <cell r="E124">
            <v>0.11693249861562</v>
          </cell>
          <cell r="F124" t="str">
            <v>s</v>
          </cell>
          <cell r="G124" t="str">
            <v>ns</v>
          </cell>
          <cell r="H124" t="str">
            <v>ns</v>
          </cell>
        </row>
        <row r="125">
          <cell r="B125" t="str">
            <v>OTU_2327</v>
          </cell>
          <cell r="C125">
            <v>3.0406670172157899E-2</v>
          </cell>
          <cell r="D125">
            <v>0.951298901751777</v>
          </cell>
          <cell r="E125">
            <v>0.126219010784061</v>
          </cell>
          <cell r="F125" t="str">
            <v>s</v>
          </cell>
          <cell r="G125" t="str">
            <v>ns</v>
          </cell>
          <cell r="H125" t="str">
            <v>ns</v>
          </cell>
        </row>
        <row r="126">
          <cell r="B126" t="str">
            <v>OTU_2342</v>
          </cell>
          <cell r="C126">
            <v>0.158930930037155</v>
          </cell>
          <cell r="D126">
            <v>9.2191822106511903E-2</v>
          </cell>
          <cell r="E126">
            <v>0.850907576167103</v>
          </cell>
          <cell r="F126" t="str">
            <v>ns</v>
          </cell>
          <cell r="G126" t="str">
            <v>ns</v>
          </cell>
          <cell r="H126" t="str">
            <v>ns</v>
          </cell>
        </row>
        <row r="127">
          <cell r="B127" t="str">
            <v>OTU_2351</v>
          </cell>
          <cell r="C127">
            <v>4.6237721224145698E-3</v>
          </cell>
          <cell r="D127">
            <v>8.9586583701235803E-2</v>
          </cell>
          <cell r="E127">
            <v>0.45698109725303099</v>
          </cell>
          <cell r="F127" t="str">
            <v>s</v>
          </cell>
          <cell r="G127" t="str">
            <v>ns</v>
          </cell>
          <cell r="H127" t="str">
            <v>ns</v>
          </cell>
        </row>
        <row r="128">
          <cell r="B128" t="str">
            <v>OTU_2361</v>
          </cell>
          <cell r="C128">
            <v>0.38742792752703598</v>
          </cell>
          <cell r="D128">
            <v>3.0711700899703799E-2</v>
          </cell>
          <cell r="E128">
            <v>0.504616715500386</v>
          </cell>
          <cell r="F128" t="str">
            <v>ns</v>
          </cell>
          <cell r="G128" t="str">
            <v>s</v>
          </cell>
          <cell r="H128" t="str">
            <v>ns</v>
          </cell>
        </row>
        <row r="129">
          <cell r="B129" t="str">
            <v>OTU_2389</v>
          </cell>
          <cell r="C129">
            <v>0.23118280286757401</v>
          </cell>
          <cell r="D129">
            <v>0.124910343458808</v>
          </cell>
          <cell r="E129">
            <v>0.41031829254817198</v>
          </cell>
          <cell r="F129" t="str">
            <v>ns</v>
          </cell>
          <cell r="G129" t="str">
            <v>ns</v>
          </cell>
          <cell r="H129" t="str">
            <v>ns</v>
          </cell>
        </row>
        <row r="130">
          <cell r="B130" t="str">
            <v>OTU_2449</v>
          </cell>
          <cell r="C130">
            <v>2.9157460406396103E-4</v>
          </cell>
          <cell r="D130">
            <v>0.46869953137158199</v>
          </cell>
          <cell r="E130">
            <v>4.9362900967700298E-3</v>
          </cell>
          <cell r="F130" t="str">
            <v>s</v>
          </cell>
          <cell r="G130" t="str">
            <v>ns</v>
          </cell>
          <cell r="H130" t="str">
            <v>s</v>
          </cell>
        </row>
        <row r="131">
          <cell r="B131" t="str">
            <v>OTU_2508</v>
          </cell>
          <cell r="C131">
            <v>4.8402111813253197E-4</v>
          </cell>
          <cell r="D131">
            <v>0.11923115571548699</v>
          </cell>
          <cell r="E131">
            <v>1.11197733523798E-2</v>
          </cell>
          <cell r="F131" t="str">
            <v>s</v>
          </cell>
          <cell r="G131" t="str">
            <v>ns</v>
          </cell>
          <cell r="H131" t="str">
            <v>s</v>
          </cell>
        </row>
        <row r="132">
          <cell r="B132" t="str">
            <v>OTU_2525</v>
          </cell>
          <cell r="C132">
            <v>1.55891772807526E-3</v>
          </cell>
          <cell r="D132">
            <v>0.63297372672737895</v>
          </cell>
          <cell r="E132">
            <v>2.2002216403454899E-2</v>
          </cell>
          <cell r="F132" t="str">
            <v>s</v>
          </cell>
          <cell r="G132" t="str">
            <v>ns</v>
          </cell>
          <cell r="H132" t="str">
            <v>s</v>
          </cell>
        </row>
        <row r="133">
          <cell r="B133" t="str">
            <v>OTU_2571</v>
          </cell>
          <cell r="C133">
            <v>8.1786512308188505E-3</v>
          </cell>
          <cell r="D133">
            <v>0.67102787887854498</v>
          </cell>
          <cell r="E133">
            <v>6.1726945330790803E-2</v>
          </cell>
          <cell r="F133" t="str">
            <v>s</v>
          </cell>
          <cell r="G133" t="str">
            <v>ns</v>
          </cell>
          <cell r="H133" t="str">
            <v>ns</v>
          </cell>
        </row>
        <row r="134">
          <cell r="B134" t="str">
            <v>OTU_2573</v>
          </cell>
          <cell r="C134">
            <v>1.36192279217669E-2</v>
          </cell>
          <cell r="D134">
            <v>0.80399139582295798</v>
          </cell>
          <cell r="E134">
            <v>8.0050823974927299E-2</v>
          </cell>
          <cell r="F134" t="str">
            <v>s</v>
          </cell>
          <cell r="G134" t="str">
            <v>ns</v>
          </cell>
          <cell r="H134" t="str">
            <v>ns</v>
          </cell>
        </row>
        <row r="135">
          <cell r="B135" t="str">
            <v>OTU_2577</v>
          </cell>
          <cell r="C135">
            <v>8.4251252985942E-3</v>
          </cell>
          <cell r="D135">
            <v>0.76439064579993798</v>
          </cell>
          <cell r="E135">
            <v>6.21199654902529E-2</v>
          </cell>
          <cell r="F135" t="str">
            <v>s</v>
          </cell>
          <cell r="G135" t="str">
            <v>ns</v>
          </cell>
          <cell r="H135" t="str">
            <v>ns</v>
          </cell>
        </row>
        <row r="136">
          <cell r="B136" t="str">
            <v>OTU_2597</v>
          </cell>
          <cell r="C136">
            <v>6.1119384952951203E-2</v>
          </cell>
          <cell r="D136">
            <v>5.8299540361053601E-2</v>
          </cell>
          <cell r="E136">
            <v>0.18779703551219501</v>
          </cell>
          <cell r="F136" t="str">
            <v>ns</v>
          </cell>
          <cell r="G136" t="str">
            <v>ns</v>
          </cell>
          <cell r="H136" t="str">
            <v>ns</v>
          </cell>
        </row>
        <row r="137">
          <cell r="B137" t="str">
            <v>OTU_2611</v>
          </cell>
          <cell r="C137">
            <v>0.28496842421601698</v>
          </cell>
          <cell r="D137">
            <v>1.3326389755787E-2</v>
          </cell>
          <cell r="E137">
            <v>0.21902072100856601</v>
          </cell>
          <cell r="F137" t="str">
            <v>ns</v>
          </cell>
          <cell r="G137" t="str">
            <v>s</v>
          </cell>
          <cell r="H137" t="str">
            <v>ns</v>
          </cell>
        </row>
        <row r="138">
          <cell r="B138" t="str">
            <v>OTU_2632</v>
          </cell>
          <cell r="C138">
            <v>1.9695920517710501E-4</v>
          </cell>
          <cell r="D138">
            <v>0.19475141944736299</v>
          </cell>
          <cell r="E138">
            <v>6.5336259181284599E-3</v>
          </cell>
          <cell r="F138" t="str">
            <v>s</v>
          </cell>
          <cell r="G138" t="str">
            <v>ns</v>
          </cell>
          <cell r="H138" t="str">
            <v>s</v>
          </cell>
        </row>
        <row r="139">
          <cell r="B139" t="str">
            <v>OTU_2658</v>
          </cell>
          <cell r="C139">
            <v>1.1811586897984699E-2</v>
          </cell>
          <cell r="D139">
            <v>3.1076685351024601E-2</v>
          </cell>
          <cell r="E139">
            <v>0.240327729299885</v>
          </cell>
          <cell r="F139" t="str">
            <v>s</v>
          </cell>
          <cell r="G139" t="str">
            <v>s</v>
          </cell>
          <cell r="H139" t="str">
            <v>ns</v>
          </cell>
        </row>
        <row r="140">
          <cell r="B140" t="str">
            <v>OTU_2735</v>
          </cell>
          <cell r="C140">
            <v>0.31692550816683002</v>
          </cell>
          <cell r="D140">
            <v>1.58789254568453E-2</v>
          </cell>
          <cell r="E140">
            <v>0.47816621475270299</v>
          </cell>
          <cell r="F140" t="str">
            <v>ns</v>
          </cell>
          <cell r="G140" t="str">
            <v>s</v>
          </cell>
          <cell r="H140" t="str">
            <v>ns</v>
          </cell>
        </row>
        <row r="141">
          <cell r="B141" t="str">
            <v>OTU_2809</v>
          </cell>
          <cell r="C141">
            <v>0.39181252512757397</v>
          </cell>
          <cell r="D141">
            <v>3.0800062301729598E-3</v>
          </cell>
          <cell r="E141">
            <v>3.1506936468584101E-3</v>
          </cell>
          <cell r="F141" t="str">
            <v>ns</v>
          </cell>
          <cell r="G141" t="str">
            <v>s</v>
          </cell>
          <cell r="H141" t="str">
            <v>s</v>
          </cell>
        </row>
        <row r="142">
          <cell r="B142" t="str">
            <v>OTU_2837</v>
          </cell>
          <cell r="C142">
            <v>0.93417649202779396</v>
          </cell>
          <cell r="D142">
            <v>0.572871283165162</v>
          </cell>
          <cell r="E142">
            <v>0.93299344906467896</v>
          </cell>
          <cell r="F142" t="str">
            <v>ns</v>
          </cell>
          <cell r="G142" t="str">
            <v>ns</v>
          </cell>
          <cell r="H142" t="str">
            <v>ns</v>
          </cell>
        </row>
        <row r="143">
          <cell r="B143" t="str">
            <v>OTU_2850</v>
          </cell>
          <cell r="C143">
            <v>0.89148328703386504</v>
          </cell>
          <cell r="D143">
            <v>0.45469295443429902</v>
          </cell>
          <cell r="E143">
            <v>0.84542360328791</v>
          </cell>
          <cell r="F143" t="str">
            <v>ns</v>
          </cell>
          <cell r="G143" t="str">
            <v>ns</v>
          </cell>
          <cell r="H143" t="str">
            <v>ns</v>
          </cell>
        </row>
        <row r="144">
          <cell r="B144" t="str">
            <v>OTU_2856</v>
          </cell>
          <cell r="C144">
            <v>0.98534604062716002</v>
          </cell>
          <cell r="D144">
            <v>0.25213573073213602</v>
          </cell>
          <cell r="E144">
            <v>5.7708312033297897E-2</v>
          </cell>
          <cell r="F144" t="str">
            <v>ns</v>
          </cell>
          <cell r="G144" t="str">
            <v>ns</v>
          </cell>
          <cell r="H144" t="str">
            <v>ns</v>
          </cell>
        </row>
        <row r="145">
          <cell r="B145" t="str">
            <v>OTU_2864</v>
          </cell>
          <cell r="C145">
            <v>0.231344781095182</v>
          </cell>
          <cell r="D145">
            <v>1.1067543715904901E-3</v>
          </cell>
          <cell r="E145">
            <v>0.395748058293658</v>
          </cell>
          <cell r="F145" t="str">
            <v>ns</v>
          </cell>
          <cell r="G145" t="str">
            <v>s</v>
          </cell>
          <cell r="H145" t="str">
            <v>ns</v>
          </cell>
        </row>
        <row r="146">
          <cell r="B146" t="str">
            <v>OTU_2867</v>
          </cell>
          <cell r="C146">
            <v>0.88196247838756303</v>
          </cell>
          <cell r="D146">
            <v>7.5674731990822003E-2</v>
          </cell>
          <cell r="E146">
            <v>3.7645344561922E-5</v>
          </cell>
          <cell r="F146" t="str">
            <v>ns</v>
          </cell>
          <cell r="G146" t="str">
            <v>ns</v>
          </cell>
          <cell r="H146" t="str">
            <v>s</v>
          </cell>
        </row>
        <row r="147">
          <cell r="B147" t="str">
            <v>OTU_2871</v>
          </cell>
          <cell r="C147">
            <v>0.38316180798796601</v>
          </cell>
          <cell r="D147">
            <v>4.1242412491969502E-3</v>
          </cell>
          <cell r="E147">
            <v>2.6023779198948498E-4</v>
          </cell>
          <cell r="F147" t="str">
            <v>ns</v>
          </cell>
          <cell r="G147" t="str">
            <v>s</v>
          </cell>
          <cell r="H147" t="str">
            <v>s</v>
          </cell>
        </row>
        <row r="148">
          <cell r="B148" t="str">
            <v>OTU_2912</v>
          </cell>
          <cell r="C148">
            <v>0.29828783285953803</v>
          </cell>
          <cell r="D148">
            <v>6.2946482005306001E-4</v>
          </cell>
          <cell r="E148">
            <v>0.52393702901116701</v>
          </cell>
          <cell r="F148" t="str">
            <v>ns</v>
          </cell>
          <cell r="G148" t="str">
            <v>s</v>
          </cell>
          <cell r="H148" t="str">
            <v>ns</v>
          </cell>
        </row>
        <row r="149">
          <cell r="B149" t="str">
            <v>OTU_2929</v>
          </cell>
          <cell r="C149">
            <v>0.22294218069888999</v>
          </cell>
          <cell r="D149">
            <v>5.0236698636492297E-4</v>
          </cell>
          <cell r="E149">
            <v>0.38671432344835999</v>
          </cell>
          <cell r="F149" t="str">
            <v>ns</v>
          </cell>
          <cell r="G149" t="str">
            <v>s</v>
          </cell>
          <cell r="H149" t="str">
            <v>ns</v>
          </cell>
        </row>
        <row r="150">
          <cell r="B150" t="str">
            <v>OTU_2933</v>
          </cell>
          <cell r="C150">
            <v>0.48246014762908901</v>
          </cell>
          <cell r="D150">
            <v>1.8063064470177699E-3</v>
          </cell>
          <cell r="E150">
            <v>0.90395609676988298</v>
          </cell>
          <cell r="F150" t="str">
            <v>ns</v>
          </cell>
          <cell r="G150" t="str">
            <v>s</v>
          </cell>
          <cell r="H150" t="str">
            <v>ns</v>
          </cell>
        </row>
        <row r="151">
          <cell r="B151" t="str">
            <v>OTU_2935</v>
          </cell>
          <cell r="C151">
            <v>9.0087218138321601E-2</v>
          </cell>
          <cell r="D151">
            <v>0.11463066592313299</v>
          </cell>
          <cell r="E151">
            <v>0.90448876769784703</v>
          </cell>
          <cell r="F151" t="str">
            <v>ns</v>
          </cell>
          <cell r="G151" t="str">
            <v>ns</v>
          </cell>
          <cell r="H151" t="str">
            <v>ns</v>
          </cell>
        </row>
        <row r="152">
          <cell r="B152" t="str">
            <v>OTU_2940</v>
          </cell>
          <cell r="C152">
            <v>0.92595522279011699</v>
          </cell>
          <cell r="D152">
            <v>9.9995739817148495E-5</v>
          </cell>
          <cell r="E152">
            <v>0.94760443432122399</v>
          </cell>
          <cell r="F152" t="str">
            <v>ns</v>
          </cell>
          <cell r="G152" t="str">
            <v>s</v>
          </cell>
          <cell r="H152" t="str">
            <v>ns</v>
          </cell>
        </row>
        <row r="153">
          <cell r="B153" t="str">
            <v>OTU_2961</v>
          </cell>
          <cell r="C153">
            <v>0.97919955309704998</v>
          </cell>
          <cell r="D153">
            <v>3.3361922405880797E-5</v>
          </cell>
          <cell r="E153">
            <v>0.98529090170892697</v>
          </cell>
          <cell r="F153" t="str">
            <v>ns</v>
          </cell>
          <cell r="G153" t="str">
            <v>s</v>
          </cell>
          <cell r="H153" t="str">
            <v>ns</v>
          </cell>
        </row>
        <row r="154">
          <cell r="B154" t="str">
            <v>OTU_2962</v>
          </cell>
          <cell r="C154">
            <v>0.53946459275833902</v>
          </cell>
          <cell r="D154">
            <v>1.9313332990114799E-4</v>
          </cell>
          <cell r="E154">
            <v>0.59482674264614899</v>
          </cell>
          <cell r="F154" t="str">
            <v>ns</v>
          </cell>
          <cell r="G154" t="str">
            <v>s</v>
          </cell>
          <cell r="H154" t="str">
            <v>ns</v>
          </cell>
        </row>
        <row r="155">
          <cell r="B155" t="str">
            <v>OTU_2972</v>
          </cell>
          <cell r="C155">
            <v>7.4631531794599904E-3</v>
          </cell>
          <cell r="D155">
            <v>7.5052561481299504E-2</v>
          </cell>
          <cell r="E155">
            <v>0.77007507219907401</v>
          </cell>
          <cell r="F155" t="str">
            <v>s</v>
          </cell>
          <cell r="G155" t="str">
            <v>ns</v>
          </cell>
          <cell r="H155" t="str">
            <v>ns</v>
          </cell>
        </row>
        <row r="156">
          <cell r="B156" t="str">
            <v>OTU_2982</v>
          </cell>
          <cell r="C156">
            <v>0.81729027631622997</v>
          </cell>
          <cell r="D156">
            <v>6.3245577524419297E-2</v>
          </cell>
          <cell r="E156">
            <v>0.78852286145795203</v>
          </cell>
          <cell r="F156" t="str">
            <v>ns</v>
          </cell>
          <cell r="G156" t="str">
            <v>ns</v>
          </cell>
          <cell r="H156" t="str">
            <v>ns</v>
          </cell>
        </row>
        <row r="157">
          <cell r="B157" t="str">
            <v>OTU_2994</v>
          </cell>
          <cell r="C157" t="str">
            <v>NA</v>
          </cell>
          <cell r="D157" t="str">
            <v>NA</v>
          </cell>
          <cell r="E157" t="str">
            <v>NA</v>
          </cell>
          <cell r="F157" t="str">
            <v>NA</v>
          </cell>
          <cell r="G157" t="str">
            <v>NA</v>
          </cell>
          <cell r="H157" t="str">
            <v>NA</v>
          </cell>
        </row>
        <row r="158">
          <cell r="B158" t="str">
            <v>OTU_3007</v>
          </cell>
          <cell r="C158">
            <v>1.20755502115914E-2</v>
          </cell>
          <cell r="D158">
            <v>0.113362785121936</v>
          </cell>
          <cell r="E158">
            <v>7.1622573081810401E-2</v>
          </cell>
          <cell r="F158" t="str">
            <v>s</v>
          </cell>
          <cell r="G158" t="str">
            <v>ns</v>
          </cell>
          <cell r="H158" t="str">
            <v>ns</v>
          </cell>
        </row>
        <row r="159">
          <cell r="B159" t="str">
            <v>OTU_3009</v>
          </cell>
          <cell r="C159">
            <v>0.18691648743157099</v>
          </cell>
          <cell r="D159">
            <v>3.0046622567708701E-2</v>
          </cell>
          <cell r="E159">
            <v>0.348770694295926</v>
          </cell>
          <cell r="F159" t="str">
            <v>ns</v>
          </cell>
          <cell r="G159" t="str">
            <v>s</v>
          </cell>
          <cell r="H159" t="str">
            <v>ns</v>
          </cell>
        </row>
        <row r="160">
          <cell r="B160" t="str">
            <v>OTU_3010</v>
          </cell>
          <cell r="C160">
            <v>0.14389896334694299</v>
          </cell>
          <cell r="D160">
            <v>0.12421161553780399</v>
          </cell>
          <cell r="E160">
            <v>0.29795299770086398</v>
          </cell>
          <cell r="F160" t="str">
            <v>ns</v>
          </cell>
          <cell r="G160" t="str">
            <v>ns</v>
          </cell>
          <cell r="H160" t="str">
            <v>ns</v>
          </cell>
        </row>
        <row r="161">
          <cell r="B161" t="str">
            <v>OTU_3015</v>
          </cell>
          <cell r="C161">
            <v>4.47699249285201E-3</v>
          </cell>
          <cell r="D161">
            <v>0.22593738989989101</v>
          </cell>
          <cell r="E161">
            <v>5.6887100534369399E-2</v>
          </cell>
          <cell r="F161" t="str">
            <v>s</v>
          </cell>
          <cell r="G161" t="str">
            <v>ns</v>
          </cell>
          <cell r="H161" t="str">
            <v>ns</v>
          </cell>
        </row>
        <row r="162">
          <cell r="B162" t="str">
            <v>OTU_3045</v>
          </cell>
          <cell r="C162">
            <v>2.86719998915638E-3</v>
          </cell>
          <cell r="D162">
            <v>0.147091098342198</v>
          </cell>
          <cell r="E162">
            <v>3.1306055361410803E-2</v>
          </cell>
          <cell r="F162" t="str">
            <v>s</v>
          </cell>
          <cell r="G162" t="str">
            <v>ns</v>
          </cell>
          <cell r="H162" t="str">
            <v>s</v>
          </cell>
        </row>
        <row r="163">
          <cell r="B163" t="str">
            <v>OTU_3076</v>
          </cell>
          <cell r="C163">
            <v>0.83362183293535497</v>
          </cell>
          <cell r="D163">
            <v>3.76506223974077E-4</v>
          </cell>
          <cell r="E163">
            <v>0.86109217780565195</v>
          </cell>
          <cell r="F163" t="str">
            <v>ns</v>
          </cell>
          <cell r="G163" t="str">
            <v>s</v>
          </cell>
          <cell r="H163" t="str">
            <v>ns</v>
          </cell>
        </row>
        <row r="164">
          <cell r="B164" t="str">
            <v>OTU_3123</v>
          </cell>
          <cell r="C164">
            <v>3.3303796813755698E-2</v>
          </cell>
          <cell r="D164">
            <v>0.76211922742090199</v>
          </cell>
          <cell r="E164">
            <v>0.12817246025005899</v>
          </cell>
          <cell r="F164" t="str">
            <v>s</v>
          </cell>
          <cell r="G164" t="str">
            <v>ns</v>
          </cell>
          <cell r="H164" t="str">
            <v>ns</v>
          </cell>
        </row>
        <row r="165">
          <cell r="B165" t="str">
            <v>OTU_3124</v>
          </cell>
          <cell r="C165">
            <v>4.5172689454053103E-2</v>
          </cell>
          <cell r="D165">
            <v>2.62614282709311E-2</v>
          </cell>
          <cell r="E165">
            <v>0.33356693796838</v>
          </cell>
          <cell r="F165" t="str">
            <v>s</v>
          </cell>
          <cell r="G165" t="str">
            <v>s</v>
          </cell>
          <cell r="H165" t="str">
            <v>ns</v>
          </cell>
        </row>
        <row r="166">
          <cell r="B166" t="str">
            <v>OTU_3128</v>
          </cell>
          <cell r="C166">
            <v>3.5652893972288799E-4</v>
          </cell>
          <cell r="D166">
            <v>0.45883924183271702</v>
          </cell>
          <cell r="E166">
            <v>9.2946761377283495E-3</v>
          </cell>
          <cell r="F166" t="str">
            <v>s</v>
          </cell>
          <cell r="G166" t="str">
            <v>ns</v>
          </cell>
          <cell r="H166" t="str">
            <v>s</v>
          </cell>
        </row>
        <row r="167">
          <cell r="B167" t="str">
            <v>OTU_3131</v>
          </cell>
          <cell r="C167">
            <v>0.12151269073680999</v>
          </cell>
          <cell r="D167">
            <v>0.67165154434192098</v>
          </cell>
          <cell r="E167">
            <v>0.27081055402501802</v>
          </cell>
          <cell r="F167" t="str">
            <v>ns</v>
          </cell>
          <cell r="G167" t="str">
            <v>ns</v>
          </cell>
          <cell r="H167" t="str">
            <v>ns</v>
          </cell>
        </row>
        <row r="168">
          <cell r="B168" t="str">
            <v>OTU_3132</v>
          </cell>
          <cell r="C168">
            <v>6.01832302697973E-2</v>
          </cell>
          <cell r="D168">
            <v>0.129547745047361</v>
          </cell>
          <cell r="E168">
            <v>0.18016640368398501</v>
          </cell>
          <cell r="F168" t="str">
            <v>ns</v>
          </cell>
          <cell r="G168" t="str">
            <v>ns</v>
          </cell>
          <cell r="H168" t="str">
            <v>ns</v>
          </cell>
        </row>
        <row r="169">
          <cell r="B169" t="str">
            <v>OTU_3140</v>
          </cell>
          <cell r="C169">
            <v>0.38995302502145102</v>
          </cell>
          <cell r="D169">
            <v>3.9553785680448497E-2</v>
          </cell>
          <cell r="E169">
            <v>0.542707890738091</v>
          </cell>
          <cell r="F169" t="str">
            <v>ns</v>
          </cell>
          <cell r="G169" t="str">
            <v>s</v>
          </cell>
          <cell r="H169" t="str">
            <v>ns</v>
          </cell>
        </row>
        <row r="170">
          <cell r="B170" t="str">
            <v>OTU_3148</v>
          </cell>
          <cell r="C170">
            <v>1.0058300894705999E-2</v>
          </cell>
          <cell r="D170">
            <v>0.27707782739098702</v>
          </cell>
          <cell r="E170">
            <v>6.4483929914441004E-2</v>
          </cell>
          <cell r="F170" t="str">
            <v>s</v>
          </cell>
          <cell r="G170" t="str">
            <v>ns</v>
          </cell>
          <cell r="H170" t="str">
            <v>ns</v>
          </cell>
        </row>
        <row r="171">
          <cell r="B171" t="str">
            <v>OTU_3155</v>
          </cell>
          <cell r="C171">
            <v>1.34197670779877E-4</v>
          </cell>
          <cell r="D171">
            <v>0.23484626091396599</v>
          </cell>
          <cell r="E171">
            <v>5.2287577909707504E-3</v>
          </cell>
          <cell r="F171" t="str">
            <v>s</v>
          </cell>
          <cell r="G171" t="str">
            <v>ns</v>
          </cell>
          <cell r="H171" t="str">
            <v>s</v>
          </cell>
        </row>
        <row r="172">
          <cell r="B172" t="str">
            <v>OTU_3158</v>
          </cell>
          <cell r="C172">
            <v>3.94745360268852E-2</v>
          </cell>
          <cell r="D172">
            <v>4.1702322910419601E-2</v>
          </cell>
          <cell r="E172">
            <v>0.14131634493466899</v>
          </cell>
          <cell r="F172" t="str">
            <v>s</v>
          </cell>
          <cell r="G172" t="str">
            <v>s</v>
          </cell>
          <cell r="H172" t="str">
            <v>ns</v>
          </cell>
        </row>
        <row r="173">
          <cell r="B173" t="str">
            <v>OTU_3161</v>
          </cell>
          <cell r="C173">
            <v>0.77245189156124505</v>
          </cell>
          <cell r="D173">
            <v>4.2903957873148104E-3</v>
          </cell>
          <cell r="E173">
            <v>0.28817441199999599</v>
          </cell>
          <cell r="F173" t="str">
            <v>ns</v>
          </cell>
          <cell r="G173" t="str">
            <v>s</v>
          </cell>
          <cell r="H173" t="str">
            <v>ns</v>
          </cell>
        </row>
        <row r="174">
          <cell r="B174" t="str">
            <v>OTU_3168</v>
          </cell>
          <cell r="C174">
            <v>1.9743287092999601E-11</v>
          </cell>
          <cell r="D174">
            <v>8.2471089746777098E-8</v>
          </cell>
          <cell r="E174">
            <v>1.78798143934431E-7</v>
          </cell>
          <cell r="F174" t="str">
            <v>s</v>
          </cell>
          <cell r="G174" t="str">
            <v>s</v>
          </cell>
          <cell r="H174" t="str">
            <v>s</v>
          </cell>
        </row>
        <row r="175">
          <cell r="B175" t="str">
            <v>OTU_3193</v>
          </cell>
          <cell r="C175">
            <v>0.99998878415399794</v>
          </cell>
          <cell r="D175">
            <v>1.0929606633003199E-5</v>
          </cell>
          <cell r="E175">
            <v>5.3851786536009496E-6</v>
          </cell>
          <cell r="F175" t="str">
            <v>ns</v>
          </cell>
          <cell r="G175" t="str">
            <v>s</v>
          </cell>
          <cell r="H175" t="str">
            <v>s</v>
          </cell>
        </row>
        <row r="176">
          <cell r="B176" t="str">
            <v>OTU_3208</v>
          </cell>
          <cell r="C176">
            <v>1.4744187454768199E-4</v>
          </cell>
          <cell r="D176">
            <v>0.24651775079946001</v>
          </cell>
          <cell r="E176">
            <v>3.46979607137548E-4</v>
          </cell>
          <cell r="F176" t="str">
            <v>s</v>
          </cell>
          <cell r="G176" t="str">
            <v>ns</v>
          </cell>
          <cell r="H176" t="str">
            <v>s</v>
          </cell>
        </row>
        <row r="177">
          <cell r="B177" t="str">
            <v>OTU_3244</v>
          </cell>
          <cell r="C177">
            <v>0.59686400182896204</v>
          </cell>
          <cell r="D177">
            <v>0.75740339192150896</v>
          </cell>
          <cell r="E177">
            <v>0.17672666046219199</v>
          </cell>
          <cell r="F177" t="str">
            <v>ns</v>
          </cell>
          <cell r="G177" t="str">
            <v>ns</v>
          </cell>
          <cell r="H177" t="str">
            <v>ns</v>
          </cell>
        </row>
        <row r="178">
          <cell r="B178" t="str">
            <v>OTU_3247</v>
          </cell>
          <cell r="C178">
            <v>2.2320373687139601E-3</v>
          </cell>
          <cell r="D178">
            <v>0.80134121922689705</v>
          </cell>
          <cell r="E178">
            <v>2.6615617838798501E-2</v>
          </cell>
          <cell r="F178" t="str">
            <v>s</v>
          </cell>
          <cell r="G178" t="str">
            <v>ns</v>
          </cell>
          <cell r="H178" t="str">
            <v>s</v>
          </cell>
        </row>
        <row r="179">
          <cell r="B179" t="str">
            <v>OTU_3275</v>
          </cell>
          <cell r="C179">
            <v>1.08693214212839E-5</v>
          </cell>
          <cell r="D179">
            <v>0.652497081407449</v>
          </cell>
          <cell r="E179">
            <v>1.1218032327685601E-3</v>
          </cell>
          <cell r="F179" t="str">
            <v>s</v>
          </cell>
          <cell r="G179" t="str">
            <v>ns</v>
          </cell>
          <cell r="H179" t="str">
            <v>s</v>
          </cell>
        </row>
        <row r="180">
          <cell r="B180" t="str">
            <v>OTU_3276</v>
          </cell>
          <cell r="C180">
            <v>7.1215144717107397E-3</v>
          </cell>
          <cell r="D180">
            <v>2.6167306136318E-2</v>
          </cell>
          <cell r="E180">
            <v>6.9054247682696399E-2</v>
          </cell>
          <cell r="F180" t="str">
            <v>s</v>
          </cell>
          <cell r="G180" t="str">
            <v>s</v>
          </cell>
          <cell r="H180" t="str">
            <v>ns</v>
          </cell>
        </row>
        <row r="181">
          <cell r="B181" t="str">
            <v>OTU_3281</v>
          </cell>
          <cell r="C181">
            <v>0.188160526200366</v>
          </cell>
          <cell r="D181">
            <v>0.13127404359109801</v>
          </cell>
          <cell r="E181">
            <v>0.35007076875040299</v>
          </cell>
          <cell r="F181" t="str">
            <v>ns</v>
          </cell>
          <cell r="G181" t="str">
            <v>ns</v>
          </cell>
          <cell r="H181" t="str">
            <v>ns</v>
          </cell>
        </row>
        <row r="182">
          <cell r="B182" t="str">
            <v>OTU_3283</v>
          </cell>
          <cell r="C182">
            <v>0.155043243117271</v>
          </cell>
          <cell r="D182">
            <v>1.4831502776675E-2</v>
          </cell>
          <cell r="E182">
            <v>0.31233026050875101</v>
          </cell>
          <cell r="F182" t="str">
            <v>ns</v>
          </cell>
          <cell r="G182" t="str">
            <v>s</v>
          </cell>
          <cell r="H182" t="str">
            <v>ns</v>
          </cell>
        </row>
        <row r="183">
          <cell r="B183" t="str">
            <v>OTU_3300</v>
          </cell>
          <cell r="C183">
            <v>0.98666671477268597</v>
          </cell>
          <cell r="D183">
            <v>2.9747487167356101E-2</v>
          </cell>
          <cell r="E183">
            <v>5.1842685576895697E-2</v>
          </cell>
          <cell r="F183" t="str">
            <v>ns</v>
          </cell>
          <cell r="G183" t="str">
            <v>s</v>
          </cell>
          <cell r="H183" t="str">
            <v>ns</v>
          </cell>
        </row>
        <row r="184">
          <cell r="B184" t="str">
            <v>OTU_3388</v>
          </cell>
          <cell r="C184">
            <v>0.272002583459589</v>
          </cell>
          <cell r="D184">
            <v>0.14341387819777601</v>
          </cell>
          <cell r="E184">
            <v>0.436045049730797</v>
          </cell>
          <cell r="F184" t="str">
            <v>ns</v>
          </cell>
          <cell r="G184" t="str">
            <v>ns</v>
          </cell>
          <cell r="H184" t="str">
            <v>ns</v>
          </cell>
        </row>
        <row r="185">
          <cell r="B185" t="str">
            <v>OTU_3393</v>
          </cell>
          <cell r="C185">
            <v>0.91326318787668603</v>
          </cell>
          <cell r="D185">
            <v>1.3800200985474101E-3</v>
          </cell>
          <cell r="E185">
            <v>0.94339895952570296</v>
          </cell>
          <cell r="F185" t="str">
            <v>ns</v>
          </cell>
          <cell r="G185" t="str">
            <v>s</v>
          </cell>
          <cell r="H185" t="str">
            <v>ns</v>
          </cell>
        </row>
        <row r="186">
          <cell r="B186" t="str">
            <v>OTU_3409</v>
          </cell>
          <cell r="C186">
            <v>3.7003413782792902E-4</v>
          </cell>
          <cell r="D186">
            <v>0.29474429888513598</v>
          </cell>
          <cell r="E186">
            <v>9.4998387469622109E-3</v>
          </cell>
          <cell r="F186" t="str">
            <v>s</v>
          </cell>
          <cell r="G186" t="str">
            <v>ns</v>
          </cell>
          <cell r="H186" t="str">
            <v>s</v>
          </cell>
        </row>
        <row r="187">
          <cell r="B187" t="str">
            <v>OTU_3417</v>
          </cell>
          <cell r="C187">
            <v>8.2848971175844902E-2</v>
          </cell>
          <cell r="D187">
            <v>0.39244999181740398</v>
          </cell>
          <cell r="E187">
            <v>0.53074430082717206</v>
          </cell>
          <cell r="F187" t="str">
            <v>ns</v>
          </cell>
          <cell r="G187" t="str">
            <v>ns</v>
          </cell>
          <cell r="H187" t="str">
            <v>ns</v>
          </cell>
        </row>
        <row r="188">
          <cell r="B188" t="str">
            <v>OTU_3418</v>
          </cell>
          <cell r="C188">
            <v>4.28320545317959E-2</v>
          </cell>
          <cell r="D188">
            <v>0.15453886942154199</v>
          </cell>
          <cell r="E188">
            <v>0.14817770278286199</v>
          </cell>
          <cell r="F188" t="str">
            <v>s</v>
          </cell>
          <cell r="G188" t="str">
            <v>ns</v>
          </cell>
          <cell r="H188" t="str">
            <v>ns</v>
          </cell>
        </row>
        <row r="189">
          <cell r="B189" t="str">
            <v>OTU_3425</v>
          </cell>
          <cell r="C189">
            <v>7.0014184672095206E-2</v>
          </cell>
          <cell r="D189">
            <v>0.41324953645245099</v>
          </cell>
          <cell r="E189">
            <v>0.31723589200374502</v>
          </cell>
          <cell r="F189" t="str">
            <v>ns</v>
          </cell>
          <cell r="G189" t="str">
            <v>ns</v>
          </cell>
          <cell r="H189" t="str">
            <v>ns</v>
          </cell>
        </row>
        <row r="190">
          <cell r="B190" t="str">
            <v>OTU_3427</v>
          </cell>
          <cell r="C190">
            <v>0.153627588999695</v>
          </cell>
          <cell r="D190">
            <v>2.4072408937491799E-3</v>
          </cell>
          <cell r="E190">
            <v>0.31065468337845298</v>
          </cell>
          <cell r="F190" t="str">
            <v>ns</v>
          </cell>
          <cell r="G190" t="str">
            <v>s</v>
          </cell>
          <cell r="H190" t="str">
            <v>ns</v>
          </cell>
        </row>
        <row r="191">
          <cell r="B191" t="str">
            <v>OTU_3443</v>
          </cell>
          <cell r="C191">
            <v>1.1915061363112E-2</v>
          </cell>
          <cell r="D191">
            <v>0.62729457052419302</v>
          </cell>
          <cell r="E191">
            <v>7.10506392850829E-2</v>
          </cell>
          <cell r="F191" t="str">
            <v>s</v>
          </cell>
          <cell r="G191" t="str">
            <v>ns</v>
          </cell>
          <cell r="H191" t="str">
            <v>ns</v>
          </cell>
        </row>
        <row r="192">
          <cell r="B192" t="str">
            <v>OTU_3449</v>
          </cell>
          <cell r="C192">
            <v>3.43932560206213E-2</v>
          </cell>
          <cell r="D192">
            <v>7.0634018709379895E-2</v>
          </cell>
          <cell r="E192">
            <v>0.13058636437952001</v>
          </cell>
          <cell r="F192" t="str">
            <v>s</v>
          </cell>
          <cell r="G192" t="str">
            <v>ns</v>
          </cell>
          <cell r="H192" t="str">
            <v>ns</v>
          </cell>
        </row>
        <row r="193">
          <cell r="B193" t="str">
            <v>OTU_3459</v>
          </cell>
          <cell r="C193">
            <v>6.8391758534711499E-3</v>
          </cell>
          <cell r="D193">
            <v>0.45289554443007701</v>
          </cell>
          <cell r="E193">
            <v>5.7192684877829997E-2</v>
          </cell>
          <cell r="F193" t="str">
            <v>s</v>
          </cell>
          <cell r="G193" t="str">
            <v>ns</v>
          </cell>
          <cell r="H193" t="str">
            <v>ns</v>
          </cell>
        </row>
        <row r="194">
          <cell r="B194" t="str">
            <v>OTU_3470</v>
          </cell>
          <cell r="C194">
            <v>0.24443329893888499</v>
          </cell>
          <cell r="D194">
            <v>5.26522662443571E-2</v>
          </cell>
          <cell r="E194">
            <v>0.40913090010325898</v>
          </cell>
          <cell r="F194" t="str">
            <v>ns</v>
          </cell>
          <cell r="G194" t="str">
            <v>ns</v>
          </cell>
          <cell r="H194" t="str">
            <v>ns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zigmm_AR"/>
    </sheetNames>
    <sheetDataSet>
      <sheetData sheetId="0" refreshError="1">
        <row r="1">
          <cell r="B1" t="str">
            <v>OTU</v>
          </cell>
          <cell r="C1" t="str">
            <v>p_time</v>
          </cell>
          <cell r="D1" t="str">
            <v>p_group</v>
          </cell>
          <cell r="E1" t="str">
            <v>p_group_time</v>
          </cell>
          <cell r="F1" t="str">
            <v>p_time</v>
          </cell>
          <cell r="G1" t="str">
            <v>p_group</v>
          </cell>
          <cell r="H1" t="str">
            <v>p_group_time</v>
          </cell>
        </row>
        <row r="2">
          <cell r="B2" t="str">
            <v>OTU_11</v>
          </cell>
          <cell r="C2">
            <v>0.98673174255174201</v>
          </cell>
          <cell r="D2">
            <v>0.99982852857985505</v>
          </cell>
          <cell r="E2">
            <v>0.36954331258370099</v>
          </cell>
          <cell r="F2" t="str">
            <v>ns</v>
          </cell>
          <cell r="G2" t="str">
            <v>ns</v>
          </cell>
          <cell r="H2" t="str">
            <v>ns</v>
          </cell>
        </row>
        <row r="3">
          <cell r="B3" t="str">
            <v>OTU_44</v>
          </cell>
          <cell r="C3">
            <v>0.98943649635558195</v>
          </cell>
          <cell r="D3">
            <v>6.2664029647089498E-3</v>
          </cell>
          <cell r="E3">
            <v>1.2640453081444999E-2</v>
          </cell>
          <cell r="F3" t="str">
            <v>ns</v>
          </cell>
          <cell r="G3" t="str">
            <v>s</v>
          </cell>
          <cell r="H3" t="str">
            <v>s</v>
          </cell>
        </row>
        <row r="4">
          <cell r="B4" t="str">
            <v>OTU_100</v>
          </cell>
          <cell r="C4">
            <v>0.98828489773113004</v>
          </cell>
          <cell r="D4">
            <v>5.9501104771936802E-3</v>
          </cell>
          <cell r="E4">
            <v>1.19273824057401E-2</v>
          </cell>
          <cell r="F4" t="str">
            <v>ns</v>
          </cell>
          <cell r="G4" t="str">
            <v>s</v>
          </cell>
          <cell r="H4" t="str">
            <v>s</v>
          </cell>
        </row>
        <row r="5">
          <cell r="B5" t="str">
            <v>OTU_208</v>
          </cell>
          <cell r="C5">
            <v>0.88506111817793498</v>
          </cell>
          <cell r="D5">
            <v>0.130930123645424</v>
          </cell>
          <cell r="E5">
            <v>8.0624459697097792E-3</v>
          </cell>
          <cell r="F5" t="str">
            <v>ns</v>
          </cell>
          <cell r="G5" t="str">
            <v>ns</v>
          </cell>
          <cell r="H5" t="str">
            <v>s</v>
          </cell>
        </row>
        <row r="6">
          <cell r="B6" t="str">
            <v>OTU_239</v>
          </cell>
          <cell r="C6">
            <v>7.9942148870843096E-4</v>
          </cell>
          <cell r="D6">
            <v>0.75939638365828299</v>
          </cell>
          <cell r="E6">
            <v>1.49639323888752E-2</v>
          </cell>
          <cell r="F6" t="str">
            <v>s</v>
          </cell>
          <cell r="G6" t="str">
            <v>ns</v>
          </cell>
          <cell r="H6" t="str">
            <v>s</v>
          </cell>
        </row>
        <row r="7">
          <cell r="B7" t="str">
            <v>OTU_245</v>
          </cell>
          <cell r="C7">
            <v>0.24526965477891899</v>
          </cell>
          <cell r="D7">
            <v>0.13571807321759699</v>
          </cell>
          <cell r="E7">
            <v>0.398056601366166</v>
          </cell>
          <cell r="F7" t="str">
            <v>ns</v>
          </cell>
          <cell r="G7" t="str">
            <v>ns</v>
          </cell>
          <cell r="H7" t="str">
            <v>ns</v>
          </cell>
        </row>
        <row r="8">
          <cell r="B8" t="str">
            <v>OTU_268</v>
          </cell>
          <cell r="C8">
            <v>0.24501958473554</v>
          </cell>
          <cell r="D8">
            <v>0.22699143705223099</v>
          </cell>
          <cell r="E8">
            <v>0.40401611720020097</v>
          </cell>
          <cell r="F8" t="str">
            <v>ns</v>
          </cell>
          <cell r="G8" t="str">
            <v>ns</v>
          </cell>
          <cell r="H8" t="str">
            <v>ns</v>
          </cell>
        </row>
        <row r="9">
          <cell r="B9" t="str">
            <v>OTU_451</v>
          </cell>
          <cell r="C9" t="str">
            <v>NA</v>
          </cell>
          <cell r="D9" t="str">
            <v>NA</v>
          </cell>
          <cell r="E9" t="str">
            <v>NA</v>
          </cell>
          <cell r="F9" t="str">
            <v>NA</v>
          </cell>
          <cell r="G9" t="str">
            <v>NA</v>
          </cell>
          <cell r="H9" t="str">
            <v>NA</v>
          </cell>
        </row>
        <row r="10">
          <cell r="B10" t="str">
            <v>OTU_483</v>
          </cell>
          <cell r="C10">
            <v>0.88053885172783797</v>
          </cell>
          <cell r="D10">
            <v>0.38376811627756002</v>
          </cell>
          <cell r="E10">
            <v>8.3788480219368106E-2</v>
          </cell>
          <cell r="F10" t="str">
            <v>ns</v>
          </cell>
          <cell r="G10" t="str">
            <v>ns</v>
          </cell>
          <cell r="H10" t="str">
            <v>ns</v>
          </cell>
        </row>
        <row r="11">
          <cell r="B11" t="str">
            <v>OTU_880</v>
          </cell>
          <cell r="C11">
            <v>3.7656670977007903E-4</v>
          </cell>
          <cell r="D11">
            <v>1.3112771305956999E-10</v>
          </cell>
          <cell r="E11">
            <v>9.7419169871663502E-3</v>
          </cell>
          <cell r="F11" t="str">
            <v>s</v>
          </cell>
          <cell r="G11" t="str">
            <v>s</v>
          </cell>
          <cell r="H11" t="str">
            <v>s</v>
          </cell>
        </row>
        <row r="12">
          <cell r="B12" t="str">
            <v>OTU_924</v>
          </cell>
          <cell r="C12">
            <v>4.96893208611369E-2</v>
          </cell>
          <cell r="D12">
            <v>8.4800186075659402E-7</v>
          </cell>
          <cell r="E12">
            <v>0.162112231519045</v>
          </cell>
          <cell r="F12" t="str">
            <v>s</v>
          </cell>
          <cell r="G12" t="str">
            <v>s</v>
          </cell>
          <cell r="H12" t="str">
            <v>ns</v>
          </cell>
        </row>
        <row r="13">
          <cell r="B13" t="str">
            <v>OTU_966</v>
          </cell>
          <cell r="C13">
            <v>5.9760858079173198E-3</v>
          </cell>
          <cell r="D13">
            <v>1.2936457799079801E-9</v>
          </cell>
          <cell r="E13">
            <v>2.0400798345471499E-3</v>
          </cell>
          <cell r="F13" t="str">
            <v>s</v>
          </cell>
          <cell r="G13" t="str">
            <v>s</v>
          </cell>
          <cell r="H13" t="str">
            <v>s</v>
          </cell>
        </row>
        <row r="14">
          <cell r="B14" t="str">
            <v>OTU_1040</v>
          </cell>
          <cell r="C14">
            <v>3.6672619399734699E-3</v>
          </cell>
          <cell r="D14">
            <v>5.4898165951835102E-11</v>
          </cell>
          <cell r="E14">
            <v>3.7011467313018798E-2</v>
          </cell>
          <cell r="F14" t="str">
            <v>s</v>
          </cell>
          <cell r="G14" t="str">
            <v>s</v>
          </cell>
          <cell r="H14" t="str">
            <v>s</v>
          </cell>
        </row>
        <row r="15">
          <cell r="B15" t="str">
            <v>OTU_1089</v>
          </cell>
          <cell r="C15">
            <v>0.107180338556287</v>
          </cell>
          <cell r="D15">
            <v>1.0352554569751499E-2</v>
          </cell>
          <cell r="E15">
            <v>0.424485957222274</v>
          </cell>
          <cell r="F15" t="str">
            <v>ns</v>
          </cell>
          <cell r="G15" t="str">
            <v>s</v>
          </cell>
          <cell r="H15" t="str">
            <v>ns</v>
          </cell>
        </row>
        <row r="16">
          <cell r="B16" t="str">
            <v>OTU_1153</v>
          </cell>
          <cell r="C16">
            <v>0.90585464439624996</v>
          </cell>
          <cell r="D16">
            <v>0.384756500561376</v>
          </cell>
          <cell r="E16">
            <v>7.5539881867708894E-2</v>
          </cell>
          <cell r="F16" t="str">
            <v>ns</v>
          </cell>
          <cell r="G16" t="str">
            <v>ns</v>
          </cell>
          <cell r="H16" t="str">
            <v>ns</v>
          </cell>
        </row>
        <row r="17">
          <cell r="B17" t="str">
            <v>OTU_1176</v>
          </cell>
          <cell r="C17">
            <v>0.54047880603175003</v>
          </cell>
          <cell r="D17">
            <v>4.5653759953499899E-2</v>
          </cell>
          <cell r="E17">
            <v>0.78821336711941203</v>
          </cell>
          <cell r="F17" t="str">
            <v>ns</v>
          </cell>
          <cell r="G17" t="str">
            <v>s</v>
          </cell>
          <cell r="H17" t="str">
            <v>ns</v>
          </cell>
        </row>
        <row r="18">
          <cell r="B18" t="str">
            <v>OTU_1206</v>
          </cell>
          <cell r="C18">
            <v>0.99993077122315299</v>
          </cell>
          <cell r="D18">
            <v>6.6950872432460897E-3</v>
          </cell>
          <cell r="E18">
            <v>2.4540723866811401E-2</v>
          </cell>
          <cell r="F18" t="str">
            <v>ns</v>
          </cell>
          <cell r="G18" t="str">
            <v>s</v>
          </cell>
          <cell r="H18" t="str">
            <v>s</v>
          </cell>
        </row>
        <row r="19">
          <cell r="B19" t="str">
            <v>OTU_1309</v>
          </cell>
          <cell r="C19">
            <v>7.01127301930351E-2</v>
          </cell>
          <cell r="D19">
            <v>7.4319954466563795E-4</v>
          </cell>
          <cell r="E19">
            <v>0.19677957800344201</v>
          </cell>
          <cell r="F19" t="str">
            <v>ns</v>
          </cell>
          <cell r="G19" t="str">
            <v>s</v>
          </cell>
          <cell r="H19" t="str">
            <v>ns</v>
          </cell>
        </row>
        <row r="20">
          <cell r="B20" t="str">
            <v>OTU_1390</v>
          </cell>
          <cell r="C20">
            <v>0.99906323384641105</v>
          </cell>
          <cell r="D20">
            <v>0.54477068161616304</v>
          </cell>
          <cell r="E20">
            <v>0.71898929202612705</v>
          </cell>
          <cell r="F20" t="str">
            <v>ns</v>
          </cell>
          <cell r="G20" t="str">
            <v>ns</v>
          </cell>
          <cell r="H20" t="str">
            <v>ns</v>
          </cell>
        </row>
        <row r="21">
          <cell r="B21" t="str">
            <v>OTU_1393</v>
          </cell>
          <cell r="C21">
            <v>0.77307537510212498</v>
          </cell>
          <cell r="D21">
            <v>9.5795785175268895E-3</v>
          </cell>
          <cell r="E21">
            <v>4.0679589083515301E-2</v>
          </cell>
          <cell r="F21" t="str">
            <v>ns</v>
          </cell>
          <cell r="G21" t="str">
            <v>s</v>
          </cell>
          <cell r="H21" t="str">
            <v>s</v>
          </cell>
        </row>
        <row r="22">
          <cell r="B22" t="str">
            <v>OTU_1398</v>
          </cell>
          <cell r="C22">
            <v>0.82784123761378103</v>
          </cell>
          <cell r="D22">
            <v>0.47470453143167601</v>
          </cell>
          <cell r="E22">
            <v>0.29171042081168402</v>
          </cell>
          <cell r="F22" t="str">
            <v>ns</v>
          </cell>
          <cell r="G22" t="str">
            <v>ns</v>
          </cell>
          <cell r="H22" t="str">
            <v>ns</v>
          </cell>
        </row>
        <row r="23">
          <cell r="B23" t="str">
            <v>OTU_1399</v>
          </cell>
          <cell r="C23">
            <v>0.99988452249618998</v>
          </cell>
          <cell r="D23">
            <v>0.56853798368508002</v>
          </cell>
          <cell r="E23">
            <v>0.94479546200036801</v>
          </cell>
          <cell r="F23" t="str">
            <v>ns</v>
          </cell>
          <cell r="G23" t="str">
            <v>ns</v>
          </cell>
          <cell r="H23" t="str">
            <v>ns</v>
          </cell>
        </row>
        <row r="24">
          <cell r="B24" t="str">
            <v>OTU_1427</v>
          </cell>
          <cell r="C24">
            <v>0.23119422439259801</v>
          </cell>
          <cell r="D24">
            <v>2.3478186151047999E-2</v>
          </cell>
          <cell r="E24">
            <v>0.35078688860148599</v>
          </cell>
          <cell r="F24" t="str">
            <v>ns</v>
          </cell>
          <cell r="G24" t="str">
            <v>s</v>
          </cell>
          <cell r="H24" t="str">
            <v>ns</v>
          </cell>
        </row>
        <row r="25">
          <cell r="B25" t="str">
            <v>OTU_1452</v>
          </cell>
          <cell r="C25">
            <v>0.87077227570256599</v>
          </cell>
          <cell r="D25">
            <v>0.13993478202624601</v>
          </cell>
          <cell r="E25">
            <v>0.314998477611525</v>
          </cell>
          <cell r="F25" t="str">
            <v>ns</v>
          </cell>
          <cell r="G25" t="str">
            <v>ns</v>
          </cell>
          <cell r="H25" t="str">
            <v>ns</v>
          </cell>
        </row>
        <row r="26">
          <cell r="B26" t="str">
            <v>OTU_1475</v>
          </cell>
          <cell r="C26">
            <v>1.0619711956822501E-6</v>
          </cell>
          <cell r="D26">
            <v>0.21950751892652801</v>
          </cell>
          <cell r="E26">
            <v>2.6200080026032098E-4</v>
          </cell>
          <cell r="F26" t="str">
            <v>s</v>
          </cell>
          <cell r="G26" t="str">
            <v>ns</v>
          </cell>
          <cell r="H26" t="str">
            <v>s</v>
          </cell>
        </row>
        <row r="27">
          <cell r="B27" t="str">
            <v>OTU_1483</v>
          </cell>
          <cell r="C27">
            <v>0.74304399197673898</v>
          </cell>
          <cell r="D27">
            <v>1.33129671986962E-2</v>
          </cell>
          <cell r="E27">
            <v>0.80439584974535905</v>
          </cell>
          <cell r="F27" t="str">
            <v>ns</v>
          </cell>
          <cell r="G27" t="str">
            <v>s</v>
          </cell>
          <cell r="H27" t="str">
            <v>ns</v>
          </cell>
        </row>
        <row r="28">
          <cell r="B28" t="str">
            <v>OTU_1505</v>
          </cell>
          <cell r="C28">
            <v>0.29068382822371203</v>
          </cell>
          <cell r="D28">
            <v>0.87622592767770802</v>
          </cell>
          <cell r="E28">
            <v>0.45381396637212501</v>
          </cell>
          <cell r="F28" t="str">
            <v>ns</v>
          </cell>
          <cell r="G28" t="str">
            <v>ns</v>
          </cell>
          <cell r="H28" t="str">
            <v>ns</v>
          </cell>
        </row>
        <row r="29">
          <cell r="B29" t="str">
            <v>OTU_1512</v>
          </cell>
          <cell r="C29">
            <v>0.13248683824691199</v>
          </cell>
          <cell r="D29">
            <v>0.883964473902345</v>
          </cell>
          <cell r="E29">
            <v>0.28208723373963102</v>
          </cell>
          <cell r="F29" t="str">
            <v>ns</v>
          </cell>
          <cell r="G29" t="str">
            <v>ns</v>
          </cell>
          <cell r="H29" t="str">
            <v>ns</v>
          </cell>
        </row>
        <row r="30">
          <cell r="B30" t="str">
            <v>OTU_1516</v>
          </cell>
          <cell r="C30">
            <v>0.55340460092721699</v>
          </cell>
          <cell r="D30">
            <v>8.7545298754906603E-2</v>
          </cell>
          <cell r="E30">
            <v>0.67492137295740595</v>
          </cell>
          <cell r="F30" t="str">
            <v>ns</v>
          </cell>
          <cell r="G30" t="str">
            <v>ns</v>
          </cell>
          <cell r="H30" t="str">
            <v>ns</v>
          </cell>
        </row>
        <row r="31">
          <cell r="B31" t="str">
            <v>OTU_1518</v>
          </cell>
          <cell r="C31">
            <v>0.125192178765937</v>
          </cell>
          <cell r="D31">
            <v>0.86087751952043201</v>
          </cell>
          <cell r="E31">
            <v>0.27363659921438899</v>
          </cell>
          <cell r="F31" t="str">
            <v>ns</v>
          </cell>
          <cell r="G31" t="str">
            <v>ns</v>
          </cell>
          <cell r="H31" t="str">
            <v>ns</v>
          </cell>
        </row>
        <row r="32">
          <cell r="B32" t="str">
            <v>OTU_1519</v>
          </cell>
          <cell r="C32">
            <v>0.38215052518098602</v>
          </cell>
          <cell r="D32">
            <v>0.59829285130598997</v>
          </cell>
          <cell r="E32">
            <v>0.53408460707502103</v>
          </cell>
          <cell r="F32" t="str">
            <v>ns</v>
          </cell>
          <cell r="G32" t="str">
            <v>ns</v>
          </cell>
          <cell r="H32" t="str">
            <v>ns</v>
          </cell>
        </row>
        <row r="33">
          <cell r="B33" t="str">
            <v>OTU_1523</v>
          </cell>
          <cell r="C33">
            <v>3.2182452717394497E-4</v>
          </cell>
          <cell r="D33">
            <v>1.982409103884E-4</v>
          </cell>
          <cell r="E33">
            <v>8.7508967308666408E-3</v>
          </cell>
          <cell r="F33" t="str">
            <v>s</v>
          </cell>
          <cell r="G33" t="str">
            <v>s</v>
          </cell>
          <cell r="H33" t="str">
            <v>s</v>
          </cell>
        </row>
        <row r="34">
          <cell r="B34" t="str">
            <v>OTU_1527</v>
          </cell>
          <cell r="C34">
            <v>3.8922373981222301E-2</v>
          </cell>
          <cell r="D34">
            <v>0.79651426967899897</v>
          </cell>
          <cell r="E34">
            <v>0.13650501518355701</v>
          </cell>
          <cell r="F34" t="str">
            <v>s</v>
          </cell>
          <cell r="G34" t="str">
            <v>ns</v>
          </cell>
          <cell r="H34" t="str">
            <v>ns</v>
          </cell>
        </row>
        <row r="35">
          <cell r="B35" t="str">
            <v>OTU_1529</v>
          </cell>
          <cell r="C35">
            <v>0.99165211015717203</v>
          </cell>
          <cell r="D35">
            <v>4.3591109555985497E-2</v>
          </cell>
          <cell r="E35">
            <v>0.994097787872395</v>
          </cell>
          <cell r="F35" t="str">
            <v>ns</v>
          </cell>
          <cell r="G35" t="str">
            <v>s</v>
          </cell>
          <cell r="H35" t="str">
            <v>ns</v>
          </cell>
        </row>
        <row r="36">
          <cell r="B36" t="str">
            <v>OTU_1530</v>
          </cell>
          <cell r="C36">
            <v>3.5363594617075301E-3</v>
          </cell>
          <cell r="D36">
            <v>0.79000228090080005</v>
          </cell>
          <cell r="E36">
            <v>3.5335278352708499E-2</v>
          </cell>
          <cell r="F36" t="str">
            <v>s</v>
          </cell>
          <cell r="G36" t="str">
            <v>ns</v>
          </cell>
          <cell r="H36" t="str">
            <v>s</v>
          </cell>
        </row>
        <row r="37">
          <cell r="B37" t="str">
            <v>OTU_1548</v>
          </cell>
          <cell r="C37">
            <v>4.1864511136098001E-2</v>
          </cell>
          <cell r="D37">
            <v>7.0021450965123298E-3</v>
          </cell>
          <cell r="E37">
            <v>0.41587640371267398</v>
          </cell>
          <cell r="F37" t="str">
            <v>s</v>
          </cell>
          <cell r="G37" t="str">
            <v>s</v>
          </cell>
          <cell r="H37" t="str">
            <v>ns</v>
          </cell>
        </row>
        <row r="38">
          <cell r="B38" t="str">
            <v>OTU_1558</v>
          </cell>
          <cell r="C38">
            <v>3.07598057068347E-2</v>
          </cell>
          <cell r="D38">
            <v>0.44232934211227698</v>
          </cell>
          <cell r="E38">
            <v>0.12593415758153001</v>
          </cell>
          <cell r="F38" t="str">
            <v>s</v>
          </cell>
          <cell r="G38" t="str">
            <v>ns</v>
          </cell>
          <cell r="H38" t="str">
            <v>ns</v>
          </cell>
        </row>
        <row r="39">
          <cell r="B39" t="str">
            <v>OTU_1570</v>
          </cell>
          <cell r="C39">
            <v>0.224666143700191</v>
          </cell>
          <cell r="D39">
            <v>1.03154438173787E-2</v>
          </cell>
          <cell r="E39">
            <v>0.61374928392280703</v>
          </cell>
          <cell r="F39" t="str">
            <v>ns</v>
          </cell>
          <cell r="G39" t="str">
            <v>s</v>
          </cell>
          <cell r="H39" t="str">
            <v>ns</v>
          </cell>
        </row>
        <row r="40">
          <cell r="B40" t="str">
            <v>OTU_1622</v>
          </cell>
          <cell r="C40">
            <v>2.2802704288037699E-3</v>
          </cell>
          <cell r="D40">
            <v>0.39226805216121402</v>
          </cell>
          <cell r="E40">
            <v>0.25684449261380499</v>
          </cell>
          <cell r="F40" t="str">
            <v>s</v>
          </cell>
          <cell r="G40" t="str">
            <v>ns</v>
          </cell>
          <cell r="H40" t="str">
            <v>ns</v>
          </cell>
        </row>
        <row r="41">
          <cell r="B41" t="str">
            <v>OTU_1626</v>
          </cell>
          <cell r="C41">
            <v>8.5150979070631905E-2</v>
          </cell>
          <cell r="D41">
            <v>0.78295611433872603</v>
          </cell>
          <cell r="E41">
            <v>0.22020127629436301</v>
          </cell>
          <cell r="F41" t="str">
            <v>ns</v>
          </cell>
          <cell r="G41" t="str">
            <v>ns</v>
          </cell>
          <cell r="H41" t="str">
            <v>ns</v>
          </cell>
        </row>
        <row r="42">
          <cell r="B42" t="str">
            <v>OTU_1632</v>
          </cell>
          <cell r="C42">
            <v>0.24985545244462201</v>
          </cell>
          <cell r="D42">
            <v>9.8009401795514803E-2</v>
          </cell>
          <cell r="E42">
            <v>0.41434314404398398</v>
          </cell>
          <cell r="F42" t="str">
            <v>ns</v>
          </cell>
          <cell r="G42" t="str">
            <v>ns</v>
          </cell>
          <cell r="H42" t="str">
            <v>ns</v>
          </cell>
        </row>
        <row r="43">
          <cell r="B43" t="str">
            <v>OTU_1678</v>
          </cell>
          <cell r="C43">
            <v>6.8183906038074296E-2</v>
          </cell>
          <cell r="D43">
            <v>0.89559366532838802</v>
          </cell>
          <cell r="E43">
            <v>0.90617325509713398</v>
          </cell>
          <cell r="F43" t="str">
            <v>ns</v>
          </cell>
          <cell r="G43" t="str">
            <v>ns</v>
          </cell>
          <cell r="H43" t="str">
            <v>ns</v>
          </cell>
        </row>
        <row r="44">
          <cell r="B44" t="str">
            <v>OTU_1684</v>
          </cell>
          <cell r="C44" t="str">
            <v>NA</v>
          </cell>
          <cell r="D44" t="str">
            <v>NA</v>
          </cell>
          <cell r="E44" t="str">
            <v>NA</v>
          </cell>
          <cell r="F44" t="str">
            <v>NA</v>
          </cell>
          <cell r="G44" t="str">
            <v>NA</v>
          </cell>
          <cell r="H44" t="str">
            <v>NA</v>
          </cell>
        </row>
        <row r="45">
          <cell r="B45" t="str">
            <v>OTU_1702</v>
          </cell>
          <cell r="C45">
            <v>1.8890292702080098E-2</v>
          </cell>
          <cell r="D45">
            <v>0.595397285280172</v>
          </cell>
          <cell r="E45">
            <v>9.2316855065519093E-2</v>
          </cell>
          <cell r="F45" t="str">
            <v>s</v>
          </cell>
          <cell r="G45" t="str">
            <v>ns</v>
          </cell>
          <cell r="H45" t="str">
            <v>ns</v>
          </cell>
        </row>
        <row r="46">
          <cell r="B46" t="str">
            <v>OTU_1705</v>
          </cell>
          <cell r="C46">
            <v>0.63801678714878196</v>
          </cell>
          <cell r="D46">
            <v>0.14792872784504699</v>
          </cell>
          <cell r="E46">
            <v>0.73926201873269004</v>
          </cell>
          <cell r="F46" t="str">
            <v>ns</v>
          </cell>
          <cell r="G46" t="str">
            <v>ns</v>
          </cell>
          <cell r="H46" t="str">
            <v>ns</v>
          </cell>
        </row>
        <row r="47">
          <cell r="B47" t="str">
            <v>OTU_1707</v>
          </cell>
          <cell r="C47">
            <v>0.44864733441030902</v>
          </cell>
          <cell r="D47">
            <v>1.35541531204899E-3</v>
          </cell>
          <cell r="E47">
            <v>0.60006631536132105</v>
          </cell>
          <cell r="F47" t="str">
            <v>ns</v>
          </cell>
          <cell r="G47" t="str">
            <v>s</v>
          </cell>
          <cell r="H47" t="str">
            <v>ns</v>
          </cell>
        </row>
        <row r="48">
          <cell r="B48" t="str">
            <v>OTU_1744</v>
          </cell>
          <cell r="C48">
            <v>5.97041170435526E-2</v>
          </cell>
          <cell r="D48">
            <v>0.89871491414500104</v>
          </cell>
          <cell r="E48">
            <v>0.17812934679596201</v>
          </cell>
          <cell r="F48" t="str">
            <v>ns</v>
          </cell>
          <cell r="G48" t="str">
            <v>ns</v>
          </cell>
          <cell r="H48" t="str">
            <v>ns</v>
          </cell>
        </row>
        <row r="49">
          <cell r="B49" t="str">
            <v>OTU_1747</v>
          </cell>
          <cell r="C49">
            <v>9.8320521389936202E-2</v>
          </cell>
          <cell r="D49">
            <v>2.6896359938242301E-3</v>
          </cell>
          <cell r="E49">
            <v>0.22192147367557599</v>
          </cell>
          <cell r="F49" t="str">
            <v>ns</v>
          </cell>
          <cell r="G49" t="str">
            <v>s</v>
          </cell>
          <cell r="H49" t="str">
            <v>ns</v>
          </cell>
        </row>
        <row r="50">
          <cell r="B50" t="str">
            <v>OTU_1753</v>
          </cell>
          <cell r="C50">
            <v>0.227713276873027</v>
          </cell>
          <cell r="D50">
            <v>3.48720927802104E-3</v>
          </cell>
          <cell r="E50">
            <v>0.39206773940738798</v>
          </cell>
          <cell r="F50" t="str">
            <v>ns</v>
          </cell>
          <cell r="G50" t="str">
            <v>s</v>
          </cell>
          <cell r="H50" t="str">
            <v>ns</v>
          </cell>
        </row>
        <row r="51">
          <cell r="B51" t="str">
            <v>OTU_1760</v>
          </cell>
          <cell r="C51">
            <v>0.93352888058692296</v>
          </cell>
          <cell r="D51">
            <v>0.34693117739963703</v>
          </cell>
          <cell r="E51">
            <v>0.952973005218823</v>
          </cell>
          <cell r="F51" t="str">
            <v>ns</v>
          </cell>
          <cell r="G51" t="str">
            <v>ns</v>
          </cell>
          <cell r="H51" t="str">
            <v>ns</v>
          </cell>
        </row>
        <row r="52">
          <cell r="B52" t="str">
            <v>OTU_1782</v>
          </cell>
          <cell r="C52">
            <v>8.2745389608121903E-2</v>
          </cell>
          <cell r="D52">
            <v>0.137811601148634</v>
          </cell>
          <cell r="E52">
            <v>0.25333809826967701</v>
          </cell>
          <cell r="F52" t="str">
            <v>ns</v>
          </cell>
          <cell r="G52" t="str">
            <v>ns</v>
          </cell>
          <cell r="H52" t="str">
            <v>ns</v>
          </cell>
        </row>
        <row r="53">
          <cell r="B53" t="str">
            <v>OTU_1797</v>
          </cell>
          <cell r="C53">
            <v>0.502736289163908</v>
          </cell>
          <cell r="D53">
            <v>6.1583037077687398E-2</v>
          </cell>
          <cell r="E53">
            <v>0.803362578139869</v>
          </cell>
          <cell r="F53" t="str">
            <v>ns</v>
          </cell>
          <cell r="G53" t="str">
            <v>ns</v>
          </cell>
          <cell r="H53" t="str">
            <v>ns</v>
          </cell>
        </row>
        <row r="54">
          <cell r="B54" t="str">
            <v>OTU_1807</v>
          </cell>
          <cell r="C54">
            <v>0.797201320283913</v>
          </cell>
          <cell r="D54">
            <v>8.2510541524089695E-2</v>
          </cell>
          <cell r="E54">
            <v>0.85477978543173205</v>
          </cell>
          <cell r="F54" t="str">
            <v>ns</v>
          </cell>
          <cell r="G54" t="str">
            <v>ns</v>
          </cell>
          <cell r="H54" t="str">
            <v>ns</v>
          </cell>
        </row>
        <row r="55">
          <cell r="B55" t="str">
            <v>OTU_1824</v>
          </cell>
          <cell r="C55">
            <v>1.0463782451924799E-2</v>
          </cell>
          <cell r="D55">
            <v>0.28068991379272001</v>
          </cell>
          <cell r="E55">
            <v>0.571684069258801</v>
          </cell>
          <cell r="F55" t="str">
            <v>s</v>
          </cell>
          <cell r="G55" t="str">
            <v>ns</v>
          </cell>
          <cell r="H55" t="str">
            <v>ns</v>
          </cell>
        </row>
        <row r="56">
          <cell r="B56" t="str">
            <v>OTU_1841</v>
          </cell>
          <cell r="C56">
            <v>5.8703623336988901E-5</v>
          </cell>
          <cell r="D56">
            <v>0.16802546965660201</v>
          </cell>
          <cell r="E56">
            <v>3.18026791022777E-3</v>
          </cell>
          <cell r="F56" t="str">
            <v>s</v>
          </cell>
          <cell r="G56" t="str">
            <v>ns</v>
          </cell>
          <cell r="H56" t="str">
            <v>s</v>
          </cell>
        </row>
        <row r="57">
          <cell r="B57" t="str">
            <v>OTU_1856</v>
          </cell>
          <cell r="C57">
            <v>0.33607593746528502</v>
          </cell>
          <cell r="D57">
            <v>0.13068762520656099</v>
          </cell>
          <cell r="E57">
            <v>0.51396074345966303</v>
          </cell>
          <cell r="F57" t="str">
            <v>ns</v>
          </cell>
          <cell r="G57" t="str">
            <v>ns</v>
          </cell>
          <cell r="H57" t="str">
            <v>ns</v>
          </cell>
        </row>
        <row r="58">
          <cell r="B58" t="str">
            <v>OTU_1872</v>
          </cell>
          <cell r="C58">
            <v>0.793437814166852</v>
          </cell>
          <cell r="D58">
            <v>9.4332774560601906E-2</v>
          </cell>
          <cell r="E58">
            <v>0.85310152127466299</v>
          </cell>
          <cell r="F58" t="str">
            <v>ns</v>
          </cell>
          <cell r="G58" t="str">
            <v>ns</v>
          </cell>
          <cell r="H58" t="str">
            <v>ns</v>
          </cell>
        </row>
        <row r="59">
          <cell r="B59" t="str">
            <v>OTU_1875</v>
          </cell>
          <cell r="C59">
            <v>0.357225368825004</v>
          </cell>
          <cell r="D59">
            <v>5.3299611839001497E-2</v>
          </cell>
          <cell r="E59">
            <v>0.34122757875293303</v>
          </cell>
          <cell r="F59" t="str">
            <v>ns</v>
          </cell>
          <cell r="G59" t="str">
            <v>ns</v>
          </cell>
          <cell r="H59" t="str">
            <v>ns</v>
          </cell>
        </row>
        <row r="60">
          <cell r="B60" t="str">
            <v>OTU_1892</v>
          </cell>
          <cell r="C60">
            <v>7.5127433482557099E-2</v>
          </cell>
          <cell r="D60">
            <v>7.6568576541791002E-3</v>
          </cell>
          <cell r="E60">
            <v>0.15600143333979399</v>
          </cell>
          <cell r="F60" t="str">
            <v>ns</v>
          </cell>
          <cell r="G60" t="str">
            <v>s</v>
          </cell>
          <cell r="H60" t="str">
            <v>ns</v>
          </cell>
        </row>
        <row r="61">
          <cell r="B61" t="str">
            <v>OTU_1932</v>
          </cell>
          <cell r="C61">
            <v>9.5889975277666292E-3</v>
          </cell>
          <cell r="D61">
            <v>0.72257913195662904</v>
          </cell>
          <cell r="E61">
            <v>6.6364661270928202E-2</v>
          </cell>
          <cell r="F61" t="str">
            <v>s</v>
          </cell>
          <cell r="G61" t="str">
            <v>ns</v>
          </cell>
          <cell r="H61" t="str">
            <v>ns</v>
          </cell>
        </row>
        <row r="62">
          <cell r="B62" t="str">
            <v>OTU_1938</v>
          </cell>
          <cell r="C62">
            <v>5.5194491698021701E-2</v>
          </cell>
          <cell r="D62">
            <v>0.72260161461988903</v>
          </cell>
          <cell r="E62">
            <v>0.174101603503899</v>
          </cell>
          <cell r="F62" t="str">
            <v>ns</v>
          </cell>
          <cell r="G62" t="str">
            <v>ns</v>
          </cell>
          <cell r="H62" t="str">
            <v>ns</v>
          </cell>
        </row>
        <row r="63">
          <cell r="B63" t="str">
            <v>OTU_1939</v>
          </cell>
          <cell r="C63">
            <v>7.5703347595317496E-5</v>
          </cell>
          <cell r="D63">
            <v>0.52906049315688397</v>
          </cell>
          <cell r="E63">
            <v>5.1436103646177803E-3</v>
          </cell>
          <cell r="F63" t="str">
            <v>s</v>
          </cell>
          <cell r="G63" t="str">
            <v>ns</v>
          </cell>
          <cell r="H63" t="str">
            <v>s</v>
          </cell>
        </row>
        <row r="64">
          <cell r="B64" t="str">
            <v>OTU_1945</v>
          </cell>
          <cell r="C64">
            <v>0.93558339937049795</v>
          </cell>
          <cell r="D64">
            <v>0.47387363521717502</v>
          </cell>
          <cell r="E64">
            <v>0.95443705112014998</v>
          </cell>
          <cell r="F64" t="str">
            <v>ns</v>
          </cell>
          <cell r="G64" t="str">
            <v>ns</v>
          </cell>
          <cell r="H64" t="str">
            <v>ns</v>
          </cell>
        </row>
        <row r="65">
          <cell r="B65" t="str">
            <v>OTU_1946</v>
          </cell>
          <cell r="C65">
            <v>8.0114394474421497E-3</v>
          </cell>
          <cell r="D65">
            <v>4.7507253058216098E-2</v>
          </cell>
          <cell r="E65">
            <v>0.52799515216799298</v>
          </cell>
          <cell r="F65" t="str">
            <v>s</v>
          </cell>
          <cell r="G65" t="str">
            <v>s</v>
          </cell>
          <cell r="H65" t="str">
            <v>ns</v>
          </cell>
        </row>
        <row r="66">
          <cell r="B66" t="str">
            <v>OTU_1947</v>
          </cell>
          <cell r="C66">
            <v>6.5232572272706096E-3</v>
          </cell>
          <cell r="D66">
            <v>3.1149192994975702E-2</v>
          </cell>
          <cell r="E66">
            <v>0.599625784335857</v>
          </cell>
          <cell r="F66" t="str">
            <v>s</v>
          </cell>
          <cell r="G66" t="str">
            <v>s</v>
          </cell>
          <cell r="H66" t="str">
            <v>ns</v>
          </cell>
        </row>
        <row r="67">
          <cell r="B67" t="str">
            <v>OTU_1949</v>
          </cell>
          <cell r="C67">
            <v>0.61421864488905298</v>
          </cell>
          <cell r="D67">
            <v>2.1808214437180399E-2</v>
          </cell>
          <cell r="E67">
            <v>0.72136651021260501</v>
          </cell>
          <cell r="F67" t="str">
            <v>ns</v>
          </cell>
          <cell r="G67" t="str">
            <v>s</v>
          </cell>
          <cell r="H67" t="str">
            <v>ns</v>
          </cell>
        </row>
        <row r="68">
          <cell r="B68" t="str">
            <v>OTU_1953</v>
          </cell>
          <cell r="C68">
            <v>0.21361277955510699</v>
          </cell>
          <cell r="D68">
            <v>1.12856422500209E-2</v>
          </cell>
          <cell r="E68">
            <v>0.52178774634834901</v>
          </cell>
          <cell r="F68" t="str">
            <v>ns</v>
          </cell>
          <cell r="G68" t="str">
            <v>s</v>
          </cell>
          <cell r="H68" t="str">
            <v>ns</v>
          </cell>
        </row>
        <row r="69">
          <cell r="B69" t="str">
            <v>OTU_1965</v>
          </cell>
          <cell r="C69">
            <v>0.999999999999999</v>
          </cell>
          <cell r="D69">
            <v>0.37105670071942898</v>
          </cell>
          <cell r="E69">
            <v>1.85540593111732E-2</v>
          </cell>
          <cell r="F69" t="str">
            <v>ns</v>
          </cell>
          <cell r="G69" t="str">
            <v>ns</v>
          </cell>
          <cell r="H69" t="str">
            <v>s</v>
          </cell>
        </row>
        <row r="70">
          <cell r="B70" t="str">
            <v>OTU_1974</v>
          </cell>
          <cell r="C70">
            <v>0.50079847311585401</v>
          </cell>
          <cell r="D70">
            <v>0.36052681370876699</v>
          </cell>
          <cell r="E70">
            <v>0.140571609321611</v>
          </cell>
          <cell r="F70" t="str">
            <v>ns</v>
          </cell>
          <cell r="G70" t="str">
            <v>ns</v>
          </cell>
          <cell r="H70" t="str">
            <v>ns</v>
          </cell>
        </row>
        <row r="71">
          <cell r="B71" t="str">
            <v>OTU_1990</v>
          </cell>
          <cell r="C71">
            <v>0.90162225608593405</v>
          </cell>
          <cell r="D71">
            <v>0.276951346527475</v>
          </cell>
          <cell r="E71">
            <v>0.93035263108905397</v>
          </cell>
          <cell r="F71" t="str">
            <v>ns</v>
          </cell>
          <cell r="G71" t="str">
            <v>ns</v>
          </cell>
          <cell r="H71" t="str">
            <v>ns</v>
          </cell>
        </row>
        <row r="72">
          <cell r="B72" t="str">
            <v>OTU_1995</v>
          </cell>
          <cell r="C72">
            <v>0.74357870098605705</v>
          </cell>
          <cell r="D72">
            <v>0.144286753032738</v>
          </cell>
          <cell r="E72">
            <v>0.81704818836681903</v>
          </cell>
          <cell r="F72" t="str">
            <v>ns</v>
          </cell>
          <cell r="G72" t="str">
            <v>ns</v>
          </cell>
          <cell r="H72" t="str">
            <v>ns</v>
          </cell>
        </row>
        <row r="73">
          <cell r="B73" t="str">
            <v>OTU_2056</v>
          </cell>
          <cell r="C73">
            <v>0.42005992017268901</v>
          </cell>
          <cell r="D73">
            <v>0.31469191513413303</v>
          </cell>
          <cell r="E73">
            <v>0.31912503071289</v>
          </cell>
          <cell r="F73" t="str">
            <v>ns</v>
          </cell>
          <cell r="G73" t="str">
            <v>ns</v>
          </cell>
          <cell r="H73" t="str">
            <v>ns</v>
          </cell>
        </row>
        <row r="74">
          <cell r="B74" t="str">
            <v>OTU_2059</v>
          </cell>
          <cell r="C74">
            <v>6.9209246856246701E-3</v>
          </cell>
          <cell r="D74">
            <v>0.148017440267045</v>
          </cell>
          <cell r="E74">
            <v>5.2159021166681897E-2</v>
          </cell>
          <cell r="F74" t="str">
            <v>s</v>
          </cell>
          <cell r="G74" t="str">
            <v>ns</v>
          </cell>
          <cell r="H74" t="str">
            <v>ns</v>
          </cell>
        </row>
        <row r="75">
          <cell r="B75" t="str">
            <v>OTU_2072</v>
          </cell>
          <cell r="C75">
            <v>5.4036626243137001E-2</v>
          </cell>
          <cell r="D75">
            <v>0.127022720555413</v>
          </cell>
          <cell r="E75">
            <v>0.16929724585394801</v>
          </cell>
          <cell r="F75" t="str">
            <v>ns</v>
          </cell>
          <cell r="G75" t="str">
            <v>ns</v>
          </cell>
          <cell r="H75" t="str">
            <v>ns</v>
          </cell>
        </row>
        <row r="76">
          <cell r="B76" t="str">
            <v>OTU_2077</v>
          </cell>
          <cell r="C76">
            <v>4.4478477732074501E-2</v>
          </cell>
          <cell r="D76">
            <v>0.121073721430074</v>
          </cell>
          <cell r="E76">
            <v>0.15133320547934601</v>
          </cell>
          <cell r="F76" t="str">
            <v>s</v>
          </cell>
          <cell r="G76" t="str">
            <v>ns</v>
          </cell>
          <cell r="H76" t="str">
            <v>ns</v>
          </cell>
        </row>
        <row r="77">
          <cell r="B77" t="str">
            <v>OTU_2088</v>
          </cell>
          <cell r="C77">
            <v>3.7576045286669802E-4</v>
          </cell>
          <cell r="D77">
            <v>0.52193380456263805</v>
          </cell>
          <cell r="E77">
            <v>1.2144063543737101E-2</v>
          </cell>
          <cell r="F77" t="str">
            <v>s</v>
          </cell>
          <cell r="G77" t="str">
            <v>ns</v>
          </cell>
          <cell r="H77" t="str">
            <v>s</v>
          </cell>
        </row>
        <row r="78">
          <cell r="B78" t="str">
            <v>OTU_2101</v>
          </cell>
          <cell r="C78">
            <v>0.32688044905160102</v>
          </cell>
          <cell r="D78">
            <v>7.04460091924493E-3</v>
          </cell>
          <cell r="E78">
            <v>0.45919040961983498</v>
          </cell>
          <cell r="F78" t="str">
            <v>ns</v>
          </cell>
          <cell r="G78" t="str">
            <v>s</v>
          </cell>
          <cell r="H78" t="str">
            <v>ns</v>
          </cell>
        </row>
        <row r="79">
          <cell r="B79" t="str">
            <v>OTU_2105</v>
          </cell>
          <cell r="C79">
            <v>7.1114148979993699E-2</v>
          </cell>
          <cell r="D79">
            <v>2.15225878663656E-2</v>
          </cell>
          <cell r="E79">
            <v>0.37052527448740102</v>
          </cell>
          <cell r="F79" t="str">
            <v>ns</v>
          </cell>
          <cell r="G79" t="str">
            <v>s</v>
          </cell>
          <cell r="H79" t="str">
            <v>ns</v>
          </cell>
        </row>
        <row r="80">
          <cell r="B80" t="str">
            <v>OTU_2107</v>
          </cell>
          <cell r="C80">
            <v>1.92650049491024E-3</v>
          </cell>
          <cell r="D80">
            <v>0.58269678113385903</v>
          </cell>
          <cell r="E80">
            <v>2.4872577634415301E-2</v>
          </cell>
          <cell r="F80" t="str">
            <v>s</v>
          </cell>
          <cell r="G80" t="str">
            <v>ns</v>
          </cell>
          <cell r="H80" t="str">
            <v>s</v>
          </cell>
        </row>
        <row r="81">
          <cell r="B81" t="str">
            <v>OTU_2109</v>
          </cell>
          <cell r="C81">
            <v>0.24540067358930401</v>
          </cell>
          <cell r="D81">
            <v>0.197163575769155</v>
          </cell>
          <cell r="E81">
            <v>0.41015857231539199</v>
          </cell>
          <cell r="F81" t="str">
            <v>ns</v>
          </cell>
          <cell r="G81" t="str">
            <v>ns</v>
          </cell>
          <cell r="H81" t="str">
            <v>ns</v>
          </cell>
        </row>
        <row r="82">
          <cell r="B82" t="str">
            <v>OTU_2112</v>
          </cell>
          <cell r="C82">
            <v>0.88671626870714204</v>
          </cell>
          <cell r="D82">
            <v>0.29802052762345399</v>
          </cell>
          <cell r="E82">
            <v>0.233863174678723</v>
          </cell>
          <cell r="F82" t="str">
            <v>ns</v>
          </cell>
          <cell r="G82" t="str">
            <v>ns</v>
          </cell>
          <cell r="H82" t="str">
            <v>ns</v>
          </cell>
        </row>
        <row r="83">
          <cell r="B83" t="str">
            <v>OTU_2113</v>
          </cell>
          <cell r="C83">
            <v>5.3575900745005699E-2</v>
          </cell>
          <cell r="D83">
            <v>0.59322766053171705</v>
          </cell>
          <cell r="E83">
            <v>0.16846375928746399</v>
          </cell>
          <cell r="F83" t="str">
            <v>ns</v>
          </cell>
          <cell r="G83" t="str">
            <v>ns</v>
          </cell>
          <cell r="H83" t="str">
            <v>ns</v>
          </cell>
        </row>
        <row r="84">
          <cell r="B84" t="str">
            <v>OTU_2118</v>
          </cell>
          <cell r="C84">
            <v>7.8872189565871702E-3</v>
          </cell>
          <cell r="D84">
            <v>0.649771524098403</v>
          </cell>
          <cell r="E84">
            <v>5.6073082190937797E-2</v>
          </cell>
          <cell r="F84" t="str">
            <v>s</v>
          </cell>
          <cell r="G84" t="str">
            <v>ns</v>
          </cell>
          <cell r="H84" t="str">
            <v>ns</v>
          </cell>
        </row>
        <row r="85">
          <cell r="B85" t="str">
            <v>OTU_2120</v>
          </cell>
          <cell r="C85">
            <v>0.35766655241005701</v>
          </cell>
          <cell r="D85">
            <v>2.7121660431154201E-2</v>
          </cell>
          <cell r="E85">
            <v>0.46464626286143401</v>
          </cell>
          <cell r="F85" t="str">
            <v>ns</v>
          </cell>
          <cell r="G85" t="str">
            <v>s</v>
          </cell>
          <cell r="H85" t="str">
            <v>ns</v>
          </cell>
        </row>
        <row r="86">
          <cell r="B86" t="str">
            <v>OTU_2121</v>
          </cell>
          <cell r="C86">
            <v>0.92545306915077097</v>
          </cell>
          <cell r="D86">
            <v>7.5465007322462599E-2</v>
          </cell>
          <cell r="E86">
            <v>0.77781234076314298</v>
          </cell>
          <cell r="F86" t="str">
            <v>ns</v>
          </cell>
          <cell r="G86" t="str">
            <v>ns</v>
          </cell>
          <cell r="H86" t="str">
            <v>ns</v>
          </cell>
        </row>
        <row r="87">
          <cell r="B87" t="str">
            <v>OTU_2122</v>
          </cell>
          <cell r="C87">
            <v>5.7297238239239101E-2</v>
          </cell>
          <cell r="D87">
            <v>0.59768787334371998</v>
          </cell>
          <cell r="E87">
            <v>0.17511405232627</v>
          </cell>
          <cell r="F87" t="str">
            <v>ns</v>
          </cell>
          <cell r="G87" t="str">
            <v>ns</v>
          </cell>
          <cell r="H87" t="str">
            <v>ns</v>
          </cell>
        </row>
        <row r="88">
          <cell r="B88" t="str">
            <v>OTU_2127</v>
          </cell>
          <cell r="C88">
            <v>5.0732028828035097E-2</v>
          </cell>
          <cell r="D88">
            <v>0.98338599613436395</v>
          </cell>
          <cell r="E88">
            <v>0.28297850789558199</v>
          </cell>
          <cell r="F88" t="str">
            <v>ns</v>
          </cell>
          <cell r="G88" t="str">
            <v>ns</v>
          </cell>
          <cell r="H88" t="str">
            <v>ns</v>
          </cell>
        </row>
        <row r="89">
          <cell r="B89" t="str">
            <v>OTU_2129</v>
          </cell>
          <cell r="C89">
            <v>0.124785820161134</v>
          </cell>
          <cell r="D89">
            <v>0.83207036113071997</v>
          </cell>
          <cell r="E89">
            <v>0.47074205997808599</v>
          </cell>
          <cell r="F89" t="str">
            <v>ns</v>
          </cell>
          <cell r="G89" t="str">
            <v>ns</v>
          </cell>
          <cell r="H89" t="str">
            <v>ns</v>
          </cell>
        </row>
        <row r="90">
          <cell r="B90" t="str">
            <v>OTU_2131</v>
          </cell>
          <cell r="C90">
            <v>0.17504891894860999</v>
          </cell>
          <cell r="D90">
            <v>0.73202921860203496</v>
          </cell>
          <cell r="E90">
            <v>0.86187772465970303</v>
          </cell>
          <cell r="F90" t="str">
            <v>ns</v>
          </cell>
          <cell r="G90" t="str">
            <v>ns</v>
          </cell>
          <cell r="H90" t="str">
            <v>ns</v>
          </cell>
        </row>
        <row r="91">
          <cell r="B91" t="str">
            <v>OTU_2138</v>
          </cell>
          <cell r="C91">
            <v>2.4132021859430601E-3</v>
          </cell>
          <cell r="D91">
            <v>0.78735898249467395</v>
          </cell>
          <cell r="E91">
            <v>2.84556477795735E-2</v>
          </cell>
          <cell r="F91" t="str">
            <v>s</v>
          </cell>
          <cell r="G91" t="str">
            <v>ns</v>
          </cell>
          <cell r="H91" t="str">
            <v>s</v>
          </cell>
        </row>
        <row r="92">
          <cell r="B92" t="str">
            <v>OTU_2140</v>
          </cell>
          <cell r="C92">
            <v>0.28891015813578702</v>
          </cell>
          <cell r="D92">
            <v>0.25454185932853102</v>
          </cell>
          <cell r="E92">
            <v>0.45144849012539201</v>
          </cell>
          <cell r="F92" t="str">
            <v>ns</v>
          </cell>
          <cell r="G92" t="str">
            <v>ns</v>
          </cell>
          <cell r="H92" t="str">
            <v>ns</v>
          </cell>
        </row>
        <row r="93">
          <cell r="B93" t="str">
            <v>OTU_2147</v>
          </cell>
          <cell r="C93">
            <v>3.9746211935964403E-3</v>
          </cell>
          <cell r="D93">
            <v>0.57051751334620104</v>
          </cell>
          <cell r="E93">
            <v>3.9143397775844101E-2</v>
          </cell>
          <cell r="F93" t="str">
            <v>s</v>
          </cell>
          <cell r="G93" t="str">
            <v>ns</v>
          </cell>
          <cell r="H93" t="str">
            <v>s</v>
          </cell>
        </row>
        <row r="94">
          <cell r="B94" t="str">
            <v>OTU_2152</v>
          </cell>
          <cell r="C94">
            <v>2.1371217212149398E-3</v>
          </cell>
          <cell r="D94">
            <v>0.33539672360015998</v>
          </cell>
          <cell r="E94">
            <v>3.0272340342776701E-2</v>
          </cell>
          <cell r="F94" t="str">
            <v>s</v>
          </cell>
          <cell r="G94" t="str">
            <v>ns</v>
          </cell>
          <cell r="H94" t="str">
            <v>s</v>
          </cell>
        </row>
        <row r="95">
          <cell r="B95" t="str">
            <v>OTU_2154</v>
          </cell>
          <cell r="C95">
            <v>6.5328948062615994E-2</v>
          </cell>
          <cell r="D95">
            <v>4.02166533429291E-2</v>
          </cell>
          <cell r="E95">
            <v>0.18903157461384901</v>
          </cell>
          <cell r="F95" t="str">
            <v>ns</v>
          </cell>
          <cell r="G95" t="str">
            <v>s</v>
          </cell>
          <cell r="H95" t="str">
            <v>ns</v>
          </cell>
        </row>
        <row r="96">
          <cell r="B96" t="str">
            <v>OTU_2160</v>
          </cell>
          <cell r="C96">
            <v>0.202938040074048</v>
          </cell>
          <cell r="D96">
            <v>9.26754411239568E-2</v>
          </cell>
          <cell r="E96">
            <v>0.38553846371484501</v>
          </cell>
          <cell r="F96" t="str">
            <v>ns</v>
          </cell>
          <cell r="G96" t="str">
            <v>ns</v>
          </cell>
          <cell r="H96" t="str">
            <v>ns</v>
          </cell>
        </row>
        <row r="97">
          <cell r="B97" t="str">
            <v>OTU_2161</v>
          </cell>
          <cell r="C97">
            <v>1</v>
          </cell>
          <cell r="D97">
            <v>0.41254754921530801</v>
          </cell>
          <cell r="E97">
            <v>0.17744658186193399</v>
          </cell>
          <cell r="F97" t="str">
            <v>ns</v>
          </cell>
          <cell r="G97" t="str">
            <v>ns</v>
          </cell>
          <cell r="H97" t="str">
            <v>ns</v>
          </cell>
        </row>
        <row r="98">
          <cell r="B98" t="str">
            <v>OTU_2163</v>
          </cell>
          <cell r="C98">
            <v>0.49015322153565299</v>
          </cell>
          <cell r="D98">
            <v>9.1299100619119E-2</v>
          </cell>
          <cell r="E98">
            <v>2.3335497322754901E-3</v>
          </cell>
          <cell r="F98" t="str">
            <v>ns</v>
          </cell>
          <cell r="G98" t="str">
            <v>ns</v>
          </cell>
          <cell r="H98" t="str">
            <v>s</v>
          </cell>
        </row>
        <row r="99">
          <cell r="B99" t="str">
            <v>OTU_2169</v>
          </cell>
          <cell r="C99">
            <v>0.98752016439937795</v>
          </cell>
          <cell r="D99">
            <v>0.46652920053541702</v>
          </cell>
          <cell r="E99">
            <v>0.89334722160417901</v>
          </cell>
          <cell r="F99" t="str">
            <v>ns</v>
          </cell>
          <cell r="G99" t="str">
            <v>ns</v>
          </cell>
          <cell r="H99" t="str">
            <v>ns</v>
          </cell>
        </row>
        <row r="100">
          <cell r="B100" t="str">
            <v>OTU_2171</v>
          </cell>
          <cell r="C100">
            <v>0.115306309869199</v>
          </cell>
          <cell r="D100">
            <v>0.93555918757442502</v>
          </cell>
          <cell r="E100">
            <v>0.28824231831503799</v>
          </cell>
          <cell r="F100" t="str">
            <v>ns</v>
          </cell>
          <cell r="G100" t="str">
            <v>ns</v>
          </cell>
          <cell r="H100" t="str">
            <v>ns</v>
          </cell>
        </row>
        <row r="101">
          <cell r="B101" t="str">
            <v>OTU_2172</v>
          </cell>
          <cell r="C101">
            <v>0.38397048855266502</v>
          </cell>
          <cell r="D101">
            <v>8.5618385513791997E-3</v>
          </cell>
          <cell r="E101">
            <v>0.537423756209229</v>
          </cell>
          <cell r="F101" t="str">
            <v>ns</v>
          </cell>
          <cell r="G101" t="str">
            <v>s</v>
          </cell>
          <cell r="H101" t="str">
            <v>ns</v>
          </cell>
        </row>
        <row r="102">
          <cell r="B102" t="str">
            <v>OTU_2179</v>
          </cell>
          <cell r="C102">
            <v>6.3145379690499395E-4</v>
          </cell>
          <cell r="D102">
            <v>4.4116677814841E-2</v>
          </cell>
          <cell r="E102">
            <v>1.2993452599608799E-2</v>
          </cell>
          <cell r="F102" t="str">
            <v>s</v>
          </cell>
          <cell r="G102" t="str">
            <v>s</v>
          </cell>
          <cell r="H102" t="str">
            <v>s</v>
          </cell>
        </row>
        <row r="103">
          <cell r="B103" t="str">
            <v>OTU_2180</v>
          </cell>
          <cell r="C103">
            <v>0.93892314410529298</v>
          </cell>
          <cell r="D103">
            <v>9.7908429234601094E-2</v>
          </cell>
          <cell r="E103">
            <v>3.8077617087416901E-3</v>
          </cell>
          <cell r="F103" t="str">
            <v>ns</v>
          </cell>
          <cell r="G103" t="str">
            <v>ns</v>
          </cell>
          <cell r="H103" t="str">
            <v>s</v>
          </cell>
        </row>
        <row r="104">
          <cell r="B104" t="str">
            <v>OTU_2183</v>
          </cell>
          <cell r="C104">
            <v>1.25078244194675E-3</v>
          </cell>
          <cell r="D104">
            <v>0.49467616461114</v>
          </cell>
          <cell r="E104">
            <v>1.9365167289358901E-2</v>
          </cell>
          <cell r="F104" t="str">
            <v>s</v>
          </cell>
          <cell r="G104" t="str">
            <v>ns</v>
          </cell>
          <cell r="H104" t="str">
            <v>s</v>
          </cell>
        </row>
        <row r="105">
          <cell r="B105" t="str">
            <v>OTU_2192</v>
          </cell>
          <cell r="C105">
            <v>0.456089212857203</v>
          </cell>
          <cell r="D105">
            <v>2.5956044398881099E-2</v>
          </cell>
          <cell r="E105">
            <v>0.59798188306939704</v>
          </cell>
          <cell r="F105" t="str">
            <v>ns</v>
          </cell>
          <cell r="G105" t="str">
            <v>s</v>
          </cell>
          <cell r="H105" t="str">
            <v>ns</v>
          </cell>
        </row>
        <row r="106">
          <cell r="B106" t="str">
            <v>OTU_2195</v>
          </cell>
          <cell r="C106">
            <v>0.74054312623111795</v>
          </cell>
          <cell r="D106">
            <v>0.20088029859825199</v>
          </cell>
          <cell r="E106">
            <v>0.16055228841095401</v>
          </cell>
          <cell r="F106" t="str">
            <v>ns</v>
          </cell>
          <cell r="G106" t="str">
            <v>ns</v>
          </cell>
          <cell r="H106" t="str">
            <v>ns</v>
          </cell>
        </row>
        <row r="107">
          <cell r="B107" t="str">
            <v>OTU_2201</v>
          </cell>
          <cell r="C107">
            <v>0.98777493784967196</v>
          </cell>
          <cell r="D107">
            <v>0.32499046587033298</v>
          </cell>
          <cell r="E107">
            <v>0.18915306204969201</v>
          </cell>
          <cell r="F107" t="str">
            <v>ns</v>
          </cell>
          <cell r="G107" t="str">
            <v>ns</v>
          </cell>
          <cell r="H107" t="str">
            <v>ns</v>
          </cell>
        </row>
        <row r="108">
          <cell r="B108" t="str">
            <v>OTU_2202</v>
          </cell>
          <cell r="C108">
            <v>0.503928448149216</v>
          </cell>
          <cell r="D108">
            <v>0.10646117395209199</v>
          </cell>
          <cell r="E108">
            <v>8.2301044780384594E-2</v>
          </cell>
          <cell r="F108" t="str">
            <v>ns</v>
          </cell>
          <cell r="G108" t="str">
            <v>ns</v>
          </cell>
          <cell r="H108" t="str">
            <v>ns</v>
          </cell>
        </row>
        <row r="109">
          <cell r="B109" t="str">
            <v>OTU_2203</v>
          </cell>
          <cell r="C109">
            <v>0.99928848049828001</v>
          </cell>
          <cell r="D109">
            <v>0.31599066573886297</v>
          </cell>
          <cell r="E109">
            <v>0.188436026457908</v>
          </cell>
          <cell r="F109" t="str">
            <v>ns</v>
          </cell>
          <cell r="G109" t="str">
            <v>ns</v>
          </cell>
          <cell r="H109" t="str">
            <v>ns</v>
          </cell>
        </row>
        <row r="110">
          <cell r="B110" t="str">
            <v>OTU_2213</v>
          </cell>
          <cell r="C110">
            <v>0.54840443401916095</v>
          </cell>
          <cell r="D110">
            <v>4.8424498585491998E-2</v>
          </cell>
          <cell r="E110">
            <v>0.66537218210496596</v>
          </cell>
          <cell r="F110" t="str">
            <v>ns</v>
          </cell>
          <cell r="G110" t="str">
            <v>s</v>
          </cell>
          <cell r="H110" t="str">
            <v>ns</v>
          </cell>
        </row>
        <row r="111">
          <cell r="B111" t="str">
            <v>OTU_2220</v>
          </cell>
          <cell r="C111">
            <v>0.67641784212926803</v>
          </cell>
          <cell r="D111">
            <v>0.18619951957197101</v>
          </cell>
          <cell r="E111">
            <v>0.158159989795749</v>
          </cell>
          <cell r="F111" t="str">
            <v>ns</v>
          </cell>
          <cell r="G111" t="str">
            <v>ns</v>
          </cell>
          <cell r="H111" t="str">
            <v>ns</v>
          </cell>
        </row>
        <row r="112">
          <cell r="B112" t="str">
            <v>OTU_2227</v>
          </cell>
          <cell r="C112">
            <v>0.61989618441673999</v>
          </cell>
          <cell r="D112">
            <v>2.9736412325920399E-2</v>
          </cell>
          <cell r="E112">
            <v>1.5850475448451501E-2</v>
          </cell>
          <cell r="F112" t="str">
            <v>ns</v>
          </cell>
          <cell r="G112" t="str">
            <v>s</v>
          </cell>
          <cell r="H112" t="str">
            <v>s</v>
          </cell>
        </row>
        <row r="113">
          <cell r="B113" t="str">
            <v>OTU_2239</v>
          </cell>
          <cell r="C113">
            <v>1.27143923654012E-2</v>
          </cell>
          <cell r="D113">
            <v>5.5282726781836503E-2</v>
          </cell>
          <cell r="E113">
            <v>7.3753839945414498E-2</v>
          </cell>
          <cell r="F113" t="str">
            <v>s</v>
          </cell>
          <cell r="G113" t="str">
            <v>ns</v>
          </cell>
          <cell r="H113" t="str">
            <v>ns</v>
          </cell>
        </row>
        <row r="114">
          <cell r="B114" t="str">
            <v>OTU_2240</v>
          </cell>
          <cell r="C114">
            <v>0.91378837290122605</v>
          </cell>
          <cell r="D114">
            <v>5.3329722154048902E-2</v>
          </cell>
          <cell r="E114">
            <v>0.951821442126075</v>
          </cell>
          <cell r="F114" t="str">
            <v>ns</v>
          </cell>
          <cell r="G114" t="str">
            <v>ns</v>
          </cell>
          <cell r="H114" t="str">
            <v>ns</v>
          </cell>
        </row>
        <row r="115">
          <cell r="B115" t="str">
            <v>OTU_2242</v>
          </cell>
          <cell r="C115">
            <v>0.50586375003942896</v>
          </cell>
          <cell r="D115">
            <v>2.0620237350852601E-3</v>
          </cell>
          <cell r="E115">
            <v>0.83708554346405495</v>
          </cell>
          <cell r="F115" t="str">
            <v>ns</v>
          </cell>
          <cell r="G115" t="str">
            <v>s</v>
          </cell>
          <cell r="H115" t="str">
            <v>ns</v>
          </cell>
        </row>
        <row r="116">
          <cell r="B116" t="str">
            <v>OTU_2245</v>
          </cell>
          <cell r="C116">
            <v>0.24579207344856999</v>
          </cell>
          <cell r="D116">
            <v>4.1056156729927396E-3</v>
          </cell>
          <cell r="E116">
            <v>0.548208747758688</v>
          </cell>
          <cell r="F116" t="str">
            <v>ns</v>
          </cell>
          <cell r="G116" t="str">
            <v>s</v>
          </cell>
          <cell r="H116" t="str">
            <v>ns</v>
          </cell>
        </row>
        <row r="117">
          <cell r="B117" t="str">
            <v>OTU_2248</v>
          </cell>
          <cell r="C117">
            <v>0.79173991625460405</v>
          </cell>
          <cell r="D117">
            <v>0.189562048886946</v>
          </cell>
          <cell r="E117">
            <v>8.3285269363219699E-2</v>
          </cell>
          <cell r="F117" t="str">
            <v>ns</v>
          </cell>
          <cell r="G117" t="str">
            <v>ns</v>
          </cell>
          <cell r="H117" t="str">
            <v>ns</v>
          </cell>
        </row>
        <row r="118">
          <cell r="B118" t="str">
            <v>OTU_2257</v>
          </cell>
          <cell r="C118">
            <v>0.25100062817694002</v>
          </cell>
          <cell r="D118">
            <v>0.23244531368679999</v>
          </cell>
          <cell r="E118">
            <v>0.41548603671041801</v>
          </cell>
          <cell r="F118" t="str">
            <v>ns</v>
          </cell>
          <cell r="G118" t="str">
            <v>ns</v>
          </cell>
          <cell r="H118" t="str">
            <v>ns</v>
          </cell>
        </row>
        <row r="119">
          <cell r="B119" t="str">
            <v>OTU_2270</v>
          </cell>
          <cell r="C119">
            <v>0.25816544752034098</v>
          </cell>
          <cell r="D119">
            <v>0.21630159715359101</v>
          </cell>
          <cell r="E119">
            <v>0.46253377680954</v>
          </cell>
          <cell r="F119" t="str">
            <v>ns</v>
          </cell>
          <cell r="G119" t="str">
            <v>ns</v>
          </cell>
          <cell r="H119" t="str">
            <v>ns</v>
          </cell>
        </row>
        <row r="120">
          <cell r="B120" t="str">
            <v>OTU_2277</v>
          </cell>
          <cell r="C120">
            <v>0.72572177847374897</v>
          </cell>
          <cell r="D120">
            <v>7.0241083393091694E-2</v>
          </cell>
          <cell r="E120">
            <v>0.34006571702834298</v>
          </cell>
          <cell r="F120" t="str">
            <v>ns</v>
          </cell>
          <cell r="G120" t="str">
            <v>ns</v>
          </cell>
          <cell r="H120" t="str">
            <v>ns</v>
          </cell>
        </row>
        <row r="121">
          <cell r="B121" t="str">
            <v>OTU_2285</v>
          </cell>
          <cell r="C121">
            <v>0.542876878612502</v>
          </cell>
          <cell r="D121">
            <v>9.5237625744455698E-2</v>
          </cell>
          <cell r="E121">
            <v>0.13186916369370999</v>
          </cell>
          <cell r="F121" t="str">
            <v>ns</v>
          </cell>
          <cell r="G121" t="str">
            <v>ns</v>
          </cell>
          <cell r="H121" t="str">
            <v>ns</v>
          </cell>
        </row>
        <row r="122">
          <cell r="B122" t="str">
            <v>OTU_2286</v>
          </cell>
          <cell r="C122">
            <v>0.70151240842715401</v>
          </cell>
          <cell r="D122">
            <v>0.169807948150349</v>
          </cell>
          <cell r="E122">
            <v>0.86659497076787795</v>
          </cell>
          <cell r="F122" t="str">
            <v>ns</v>
          </cell>
          <cell r="G122" t="str">
            <v>ns</v>
          </cell>
          <cell r="H122" t="str">
            <v>ns</v>
          </cell>
        </row>
        <row r="123">
          <cell r="B123" t="str">
            <v>OTU_2301</v>
          </cell>
          <cell r="C123">
            <v>1.3713337827038E-3</v>
          </cell>
          <cell r="D123">
            <v>0.62336351307466098</v>
          </cell>
          <cell r="E123">
            <v>2.0425233966065499E-2</v>
          </cell>
          <cell r="F123" t="str">
            <v>s</v>
          </cell>
          <cell r="G123" t="str">
            <v>ns</v>
          </cell>
          <cell r="H123" t="str">
            <v>s</v>
          </cell>
        </row>
        <row r="124">
          <cell r="B124" t="str">
            <v>OTU_2326</v>
          </cell>
          <cell r="C124">
            <v>2.7562145645835801E-2</v>
          </cell>
          <cell r="D124">
            <v>0.95942594620114696</v>
          </cell>
          <cell r="E124">
            <v>0.116173288299407</v>
          </cell>
          <cell r="F124" t="str">
            <v>s</v>
          </cell>
          <cell r="G124" t="str">
            <v>ns</v>
          </cell>
          <cell r="H124" t="str">
            <v>ns</v>
          </cell>
        </row>
        <row r="125">
          <cell r="B125" t="str">
            <v>OTU_2327</v>
          </cell>
          <cell r="C125">
            <v>3.0421314629918199E-2</v>
          </cell>
          <cell r="D125">
            <v>0.94412381685846403</v>
          </cell>
          <cell r="E125">
            <v>0.12628881172897699</v>
          </cell>
          <cell r="F125" t="str">
            <v>s</v>
          </cell>
          <cell r="G125" t="str">
            <v>ns</v>
          </cell>
          <cell r="H125" t="str">
            <v>ns</v>
          </cell>
        </row>
        <row r="126">
          <cell r="B126" t="str">
            <v>OTU_2342</v>
          </cell>
          <cell r="C126">
            <v>0.30141614102946201</v>
          </cell>
          <cell r="D126">
            <v>0.165431851788504</v>
          </cell>
          <cell r="E126">
            <v>0.80459383237016702</v>
          </cell>
          <cell r="F126" t="str">
            <v>ns</v>
          </cell>
          <cell r="G126" t="str">
            <v>ns</v>
          </cell>
          <cell r="H126" t="str">
            <v>ns</v>
          </cell>
        </row>
        <row r="127">
          <cell r="B127" t="str">
            <v>OTU_2351</v>
          </cell>
          <cell r="C127">
            <v>3.5901630639993301E-3</v>
          </cell>
          <cell r="D127">
            <v>8.5164994465179097E-2</v>
          </cell>
          <cell r="E127">
            <v>0.43688501936103802</v>
          </cell>
          <cell r="F127" t="str">
            <v>s</v>
          </cell>
          <cell r="G127" t="str">
            <v>ns</v>
          </cell>
          <cell r="H127" t="str">
            <v>ns</v>
          </cell>
        </row>
        <row r="128">
          <cell r="B128" t="str">
            <v>OTU_2361</v>
          </cell>
          <cell r="C128">
            <v>0.41696691983642098</v>
          </cell>
          <cell r="D128">
            <v>1.7960463520547702E-2</v>
          </cell>
          <cell r="E128">
            <v>0.39447613542831</v>
          </cell>
          <cell r="F128" t="str">
            <v>ns</v>
          </cell>
          <cell r="G128" t="str">
            <v>s</v>
          </cell>
          <cell r="H128" t="str">
            <v>ns</v>
          </cell>
        </row>
        <row r="129">
          <cell r="B129" t="str">
            <v>OTU_2389</v>
          </cell>
          <cell r="C129">
            <v>0.34040446030497501</v>
          </cell>
          <cell r="D129">
            <v>0.14786232835372801</v>
          </cell>
          <cell r="E129">
            <v>0.51524087976195498</v>
          </cell>
          <cell r="F129" t="str">
            <v>ns</v>
          </cell>
          <cell r="G129" t="str">
            <v>ns</v>
          </cell>
          <cell r="H129" t="str">
            <v>ns</v>
          </cell>
        </row>
        <row r="130">
          <cell r="B130" t="str">
            <v>OTU_2449</v>
          </cell>
          <cell r="C130">
            <v>3.3155495857434898E-4</v>
          </cell>
          <cell r="D130">
            <v>0.49381153011934698</v>
          </cell>
          <cell r="E130">
            <v>5.38597709379299E-3</v>
          </cell>
          <cell r="F130" t="str">
            <v>s</v>
          </cell>
          <cell r="G130" t="str">
            <v>ns</v>
          </cell>
          <cell r="H130" t="str">
            <v>s</v>
          </cell>
        </row>
        <row r="131">
          <cell r="B131" t="str">
            <v>OTU_2508</v>
          </cell>
          <cell r="C131">
            <v>3.3519006159740699E-4</v>
          </cell>
          <cell r="D131">
            <v>0.105233327452346</v>
          </cell>
          <cell r="E131">
            <v>8.9601873325746498E-3</v>
          </cell>
          <cell r="F131" t="str">
            <v>s</v>
          </cell>
          <cell r="G131" t="str">
            <v>ns</v>
          </cell>
          <cell r="H131" t="str">
            <v>s</v>
          </cell>
        </row>
        <row r="132">
          <cell r="B132" t="str">
            <v>OTU_2525</v>
          </cell>
          <cell r="C132">
            <v>1.83668703392115E-3</v>
          </cell>
          <cell r="D132">
            <v>0.64441575545434104</v>
          </cell>
          <cell r="E132">
            <v>2.4197328629531199E-2</v>
          </cell>
          <cell r="F132" t="str">
            <v>s</v>
          </cell>
          <cell r="G132" t="str">
            <v>ns</v>
          </cell>
          <cell r="H132" t="str">
            <v>s</v>
          </cell>
        </row>
        <row r="133">
          <cell r="B133" t="str">
            <v>OTU_2571</v>
          </cell>
          <cell r="C133">
            <v>8.2169881170330306E-3</v>
          </cell>
          <cell r="D133">
            <v>0.66683665744717802</v>
          </cell>
          <cell r="E133">
            <v>6.18957626372377E-2</v>
          </cell>
          <cell r="F133" t="str">
            <v>s</v>
          </cell>
          <cell r="G133" t="str">
            <v>ns</v>
          </cell>
          <cell r="H133" t="str">
            <v>ns</v>
          </cell>
        </row>
        <row r="134">
          <cell r="B134" t="str">
            <v>OTU_2573</v>
          </cell>
          <cell r="C134">
            <v>1.3716697448238601E-2</v>
          </cell>
          <cell r="D134">
            <v>0.78698292711991502</v>
          </cell>
          <cell r="E134">
            <v>8.0401250001512103E-2</v>
          </cell>
          <cell r="F134" t="str">
            <v>s</v>
          </cell>
          <cell r="G134" t="str">
            <v>ns</v>
          </cell>
          <cell r="H134" t="str">
            <v>ns</v>
          </cell>
        </row>
        <row r="135">
          <cell r="B135" t="str">
            <v>OTU_2577</v>
          </cell>
          <cell r="C135">
            <v>8.5310144002734099E-3</v>
          </cell>
          <cell r="D135">
            <v>0.74145110871847497</v>
          </cell>
          <cell r="E135">
            <v>6.2593382564592501E-2</v>
          </cell>
          <cell r="F135" t="str">
            <v>s</v>
          </cell>
          <cell r="G135" t="str">
            <v>ns</v>
          </cell>
          <cell r="H135" t="str">
            <v>ns</v>
          </cell>
        </row>
        <row r="136">
          <cell r="B136" t="str">
            <v>OTU_2597</v>
          </cell>
          <cell r="C136">
            <v>2.6746431642228199E-2</v>
          </cell>
          <cell r="D136">
            <v>4.1633768980169503E-2</v>
          </cell>
          <cell r="E136">
            <v>0.117591271263827</v>
          </cell>
          <cell r="F136" t="str">
            <v>s</v>
          </cell>
          <cell r="G136" t="str">
            <v>s</v>
          </cell>
          <cell r="H136" t="str">
            <v>ns</v>
          </cell>
        </row>
        <row r="137">
          <cell r="B137" t="str">
            <v>OTU_2611</v>
          </cell>
          <cell r="C137">
            <v>0.37541297995760903</v>
          </cell>
          <cell r="D137">
            <v>2.6422170299259001E-2</v>
          </cell>
          <cell r="E137">
            <v>0.26608650556624103</v>
          </cell>
          <cell r="F137" t="str">
            <v>ns</v>
          </cell>
          <cell r="G137" t="str">
            <v>s</v>
          </cell>
          <cell r="H137" t="str">
            <v>ns</v>
          </cell>
        </row>
        <row r="138">
          <cell r="B138" t="str">
            <v>OTU_2632</v>
          </cell>
          <cell r="C138">
            <v>1.9574558220414201E-4</v>
          </cell>
          <cell r="D138">
            <v>0.194337248253796</v>
          </cell>
          <cell r="E138">
            <v>6.5097556573351298E-3</v>
          </cell>
          <cell r="F138" t="str">
            <v>s</v>
          </cell>
          <cell r="G138" t="str">
            <v>ns</v>
          </cell>
          <cell r="H138" t="str">
            <v>s</v>
          </cell>
        </row>
        <row r="139">
          <cell r="B139" t="str">
            <v>OTU_2658</v>
          </cell>
          <cell r="C139">
            <v>6.4382881628341299E-2</v>
          </cell>
          <cell r="D139">
            <v>8.3329256792443504E-2</v>
          </cell>
          <cell r="E139">
            <v>0.46131196889269499</v>
          </cell>
          <cell r="F139" t="str">
            <v>ns</v>
          </cell>
          <cell r="G139" t="str">
            <v>ns</v>
          </cell>
          <cell r="H139" t="str">
            <v>ns</v>
          </cell>
        </row>
        <row r="140">
          <cell r="B140" t="str">
            <v>OTU_2735</v>
          </cell>
          <cell r="C140">
            <v>0.36202187550446002</v>
          </cell>
          <cell r="D140">
            <v>2.1968862257528199E-2</v>
          </cell>
          <cell r="E140">
            <v>0.51846285475588005</v>
          </cell>
          <cell r="F140" t="str">
            <v>ns</v>
          </cell>
          <cell r="G140" t="str">
            <v>s</v>
          </cell>
          <cell r="H140" t="str">
            <v>ns</v>
          </cell>
        </row>
        <row r="141">
          <cell r="B141" t="str">
            <v>OTU_2809</v>
          </cell>
          <cell r="C141">
            <v>0.390080889003944</v>
          </cell>
          <cell r="D141">
            <v>2.97959478745498E-3</v>
          </cell>
          <cell r="E141">
            <v>3.0475131927712798E-3</v>
          </cell>
          <cell r="F141" t="str">
            <v>ns</v>
          </cell>
          <cell r="G141" t="str">
            <v>s</v>
          </cell>
          <cell r="H141" t="str">
            <v>s</v>
          </cell>
        </row>
        <row r="142">
          <cell r="B142" t="str">
            <v>OTU_2837</v>
          </cell>
          <cell r="C142">
            <v>0.91216680099962799</v>
          </cell>
          <cell r="D142">
            <v>0.264433584200024</v>
          </cell>
          <cell r="E142">
            <v>0.703434977399513</v>
          </cell>
          <cell r="F142" t="str">
            <v>ns</v>
          </cell>
          <cell r="G142" t="str">
            <v>ns</v>
          </cell>
          <cell r="H142" t="str">
            <v>ns</v>
          </cell>
        </row>
        <row r="143">
          <cell r="B143" t="str">
            <v>OTU_2850</v>
          </cell>
          <cell r="C143">
            <v>0.96484333187703197</v>
          </cell>
          <cell r="D143">
            <v>0.38423193556729601</v>
          </cell>
          <cell r="E143">
            <v>0.756494230114658</v>
          </cell>
          <cell r="F143" t="str">
            <v>ns</v>
          </cell>
          <cell r="G143" t="str">
            <v>ns</v>
          </cell>
          <cell r="H143" t="str">
            <v>ns</v>
          </cell>
        </row>
        <row r="144">
          <cell r="B144" t="str">
            <v>OTU_2856</v>
          </cell>
          <cell r="C144">
            <v>0.98636614064357198</v>
          </cell>
          <cell r="D144">
            <v>0.28849924326009802</v>
          </cell>
          <cell r="E144">
            <v>7.8188065839047097E-2</v>
          </cell>
          <cell r="F144" t="str">
            <v>ns</v>
          </cell>
          <cell r="G144" t="str">
            <v>ns</v>
          </cell>
          <cell r="H144" t="str">
            <v>ns</v>
          </cell>
        </row>
        <row r="145">
          <cell r="B145" t="str">
            <v>OTU_2864</v>
          </cell>
          <cell r="C145">
            <v>0.29359112571028101</v>
          </cell>
          <cell r="D145">
            <v>2.5170026195089098E-3</v>
          </cell>
          <cell r="E145">
            <v>0.45650649719783898</v>
          </cell>
          <cell r="F145" t="str">
            <v>ns</v>
          </cell>
          <cell r="G145" t="str">
            <v>s</v>
          </cell>
          <cell r="H145" t="str">
            <v>ns</v>
          </cell>
        </row>
        <row r="146">
          <cell r="B146" t="str">
            <v>OTU_2867</v>
          </cell>
          <cell r="C146">
            <v>0.87868754307605901</v>
          </cell>
          <cell r="D146">
            <v>0.108543545952235</v>
          </cell>
          <cell r="E146">
            <v>3.6981641279109902E-4</v>
          </cell>
          <cell r="F146" t="str">
            <v>ns</v>
          </cell>
          <cell r="G146" t="str">
            <v>ns</v>
          </cell>
          <cell r="H146" t="str">
            <v>s</v>
          </cell>
        </row>
        <row r="147">
          <cell r="B147" t="str">
            <v>OTU_2871</v>
          </cell>
          <cell r="C147">
            <v>0.38571170880369299</v>
          </cell>
          <cell r="D147">
            <v>3.46127768269071E-3</v>
          </cell>
          <cell r="E147">
            <v>2.31735790977602E-4</v>
          </cell>
          <cell r="F147" t="str">
            <v>ns</v>
          </cell>
          <cell r="G147" t="str">
            <v>s</v>
          </cell>
          <cell r="H147" t="str">
            <v>s</v>
          </cell>
        </row>
        <row r="148">
          <cell r="B148" t="str">
            <v>OTU_2912</v>
          </cell>
          <cell r="C148">
            <v>0.149434128939754</v>
          </cell>
          <cell r="D148">
            <v>2.6220884325529902E-4</v>
          </cell>
          <cell r="E148">
            <v>0.36557442402184498</v>
          </cell>
          <cell r="F148" t="str">
            <v>ns</v>
          </cell>
          <cell r="G148" t="str">
            <v>s</v>
          </cell>
          <cell r="H148" t="str">
            <v>ns</v>
          </cell>
        </row>
        <row r="149">
          <cell r="B149" t="str">
            <v>OTU_2929</v>
          </cell>
          <cell r="C149">
            <v>0.24888102797651501</v>
          </cell>
          <cell r="D149">
            <v>1.3923824118691099E-3</v>
          </cell>
          <cell r="E149">
            <v>0.465653022052117</v>
          </cell>
          <cell r="F149" t="str">
            <v>ns</v>
          </cell>
          <cell r="G149" t="str">
            <v>s</v>
          </cell>
          <cell r="H149" t="str">
            <v>ns</v>
          </cell>
        </row>
        <row r="150">
          <cell r="B150" t="str">
            <v>OTU_2933</v>
          </cell>
          <cell r="C150">
            <v>0.44163976745992101</v>
          </cell>
          <cell r="D150">
            <v>3.9126137719654496E-3</v>
          </cell>
          <cell r="E150">
            <v>0.97495125509539304</v>
          </cell>
          <cell r="F150" t="str">
            <v>ns</v>
          </cell>
          <cell r="G150" t="str">
            <v>s</v>
          </cell>
          <cell r="H150" t="str">
            <v>ns</v>
          </cell>
        </row>
        <row r="151">
          <cell r="B151" t="str">
            <v>OTU_2935</v>
          </cell>
          <cell r="C151">
            <v>0.124333172835593</v>
          </cell>
          <cell r="D151">
            <v>0.13374539073273101</v>
          </cell>
          <cell r="E151">
            <v>0.89533652785623696</v>
          </cell>
          <cell r="F151" t="str">
            <v>ns</v>
          </cell>
          <cell r="G151" t="str">
            <v>ns</v>
          </cell>
          <cell r="H151" t="str">
            <v>ns</v>
          </cell>
        </row>
        <row r="152">
          <cell r="B152" t="str">
            <v>OTU_2940</v>
          </cell>
          <cell r="C152">
            <v>0.92104528031231203</v>
          </cell>
          <cell r="D152">
            <v>1.9063122152587501E-4</v>
          </cell>
          <cell r="E152">
            <v>0.94412444184135602</v>
          </cell>
          <cell r="F152" t="str">
            <v>ns</v>
          </cell>
          <cell r="G152" t="str">
            <v>s</v>
          </cell>
          <cell r="H152" t="str">
            <v>ns</v>
          </cell>
        </row>
        <row r="153">
          <cell r="B153" t="str">
            <v>OTU_2961</v>
          </cell>
          <cell r="C153">
            <v>0.94932134464731299</v>
          </cell>
          <cell r="D153">
            <v>2.7320366089265899E-5</v>
          </cell>
          <cell r="E153">
            <v>0.96415210238146798</v>
          </cell>
          <cell r="F153" t="str">
            <v>ns</v>
          </cell>
          <cell r="G153" t="str">
            <v>s</v>
          </cell>
          <cell r="H153" t="str">
            <v>ns</v>
          </cell>
        </row>
        <row r="154">
          <cell r="B154" t="str">
            <v>OTU_2962</v>
          </cell>
          <cell r="C154">
            <v>0.51828058542202204</v>
          </cell>
          <cell r="D154">
            <v>4.21149238188411E-4</v>
          </cell>
          <cell r="E154">
            <v>0.712741946918233</v>
          </cell>
          <cell r="F154" t="str">
            <v>ns</v>
          </cell>
          <cell r="G154" t="str">
            <v>s</v>
          </cell>
          <cell r="H154" t="str">
            <v>ns</v>
          </cell>
        </row>
        <row r="155">
          <cell r="B155" t="str">
            <v>OTU_2972</v>
          </cell>
          <cell r="C155">
            <v>1.76466125075933E-2</v>
          </cell>
          <cell r="D155">
            <v>0.118964998138889</v>
          </cell>
          <cell r="E155">
            <v>0.80611621799576005</v>
          </cell>
          <cell r="F155" t="str">
            <v>s</v>
          </cell>
          <cell r="G155" t="str">
            <v>ns</v>
          </cell>
          <cell r="H155" t="str">
            <v>ns</v>
          </cell>
        </row>
        <row r="156">
          <cell r="B156" t="str">
            <v>OTU_2982</v>
          </cell>
          <cell r="C156">
            <v>0.809499497720096</v>
          </cell>
          <cell r="D156">
            <v>2.8154011555254099E-2</v>
          </cell>
          <cell r="E156">
            <v>0.62733757816783497</v>
          </cell>
          <cell r="F156" t="str">
            <v>ns</v>
          </cell>
          <cell r="G156" t="str">
            <v>s</v>
          </cell>
          <cell r="H156" t="str">
            <v>ns</v>
          </cell>
        </row>
        <row r="157">
          <cell r="B157" t="str">
            <v>OTU_2994</v>
          </cell>
          <cell r="C157" t="str">
            <v>NA</v>
          </cell>
          <cell r="D157" t="str">
            <v>NA</v>
          </cell>
          <cell r="E157" t="str">
            <v>NA</v>
          </cell>
          <cell r="F157" t="str">
            <v>NA</v>
          </cell>
          <cell r="G157" t="str">
            <v>NA</v>
          </cell>
          <cell r="H157" t="str">
            <v>NA</v>
          </cell>
        </row>
        <row r="158">
          <cell r="B158" t="str">
            <v>OTU_3007</v>
          </cell>
          <cell r="C158">
            <v>2.1339638616674799E-2</v>
          </cell>
          <cell r="D158">
            <v>0.13310160954033701</v>
          </cell>
          <cell r="E158">
            <v>9.9289132688155299E-2</v>
          </cell>
          <cell r="F158" t="str">
            <v>s</v>
          </cell>
          <cell r="G158" t="str">
            <v>ns</v>
          </cell>
          <cell r="H158" t="str">
            <v>ns</v>
          </cell>
        </row>
        <row r="159">
          <cell r="B159" t="str">
            <v>OTU_3009</v>
          </cell>
          <cell r="C159">
            <v>0.306214841836629</v>
          </cell>
          <cell r="D159">
            <v>4.8846940894754103E-2</v>
          </cell>
          <cell r="E159">
            <v>0.468335396173225</v>
          </cell>
          <cell r="F159" t="str">
            <v>ns</v>
          </cell>
          <cell r="G159" t="str">
            <v>s</v>
          </cell>
          <cell r="H159" t="str">
            <v>ns</v>
          </cell>
        </row>
        <row r="160">
          <cell r="B160" t="str">
            <v>OTU_3010</v>
          </cell>
          <cell r="C160">
            <v>0.18578644741251399</v>
          </cell>
          <cell r="D160">
            <v>0.154176347090418</v>
          </cell>
          <cell r="E160">
            <v>0.34628535800690502</v>
          </cell>
          <cell r="F160" t="str">
            <v>ns</v>
          </cell>
          <cell r="G160" t="str">
            <v>ns</v>
          </cell>
          <cell r="H160" t="str">
            <v>ns</v>
          </cell>
        </row>
        <row r="161">
          <cell r="B161" t="str">
            <v>OTU_3015</v>
          </cell>
          <cell r="C161">
            <v>2.2272513985483501E-3</v>
          </cell>
          <cell r="D161">
            <v>0.218967436925144</v>
          </cell>
          <cell r="E161">
            <v>3.9445429975240198E-2</v>
          </cell>
          <cell r="F161" t="str">
            <v>s</v>
          </cell>
          <cell r="G161" t="str">
            <v>ns</v>
          </cell>
          <cell r="H161" t="str">
            <v>s</v>
          </cell>
        </row>
        <row r="162">
          <cell r="B162" t="str">
            <v>OTU_3045</v>
          </cell>
          <cell r="C162">
            <v>2.10834764365461E-4</v>
          </cell>
          <cell r="D162">
            <v>0.12112198069987801</v>
          </cell>
          <cell r="E162">
            <v>6.8146652793628004E-3</v>
          </cell>
          <cell r="F162" t="str">
            <v>s</v>
          </cell>
          <cell r="G162" t="str">
            <v>ns</v>
          </cell>
          <cell r="H162" t="str">
            <v>s</v>
          </cell>
        </row>
        <row r="163">
          <cell r="B163" t="str">
            <v>OTU_3076</v>
          </cell>
          <cell r="C163">
            <v>0.83189414421802999</v>
          </cell>
          <cell r="D163">
            <v>4.4071006095258399E-4</v>
          </cell>
          <cell r="E163">
            <v>0.86019902737978504</v>
          </cell>
          <cell r="F163" t="str">
            <v>ns</v>
          </cell>
          <cell r="G163" t="str">
            <v>s</v>
          </cell>
          <cell r="H163" t="str">
            <v>ns</v>
          </cell>
        </row>
        <row r="164">
          <cell r="B164" t="str">
            <v>OTU_3123</v>
          </cell>
          <cell r="C164">
            <v>2.2353711306211201E-2</v>
          </cell>
          <cell r="D164">
            <v>0.78388383399475903</v>
          </cell>
          <cell r="E164">
            <v>0.10195721176887999</v>
          </cell>
          <cell r="F164" t="str">
            <v>s</v>
          </cell>
          <cell r="G164" t="str">
            <v>ns</v>
          </cell>
          <cell r="H164" t="str">
            <v>ns</v>
          </cell>
        </row>
        <row r="165">
          <cell r="B165" t="str">
            <v>OTU_3124</v>
          </cell>
          <cell r="C165">
            <v>4.0486498623388198E-2</v>
          </cell>
          <cell r="D165">
            <v>8.69951041350084E-3</v>
          </cell>
          <cell r="E165">
            <v>0.36951000943986101</v>
          </cell>
          <cell r="F165" t="str">
            <v>s</v>
          </cell>
          <cell r="G165" t="str">
            <v>s</v>
          </cell>
          <cell r="H165" t="str">
            <v>ns</v>
          </cell>
        </row>
        <row r="166">
          <cell r="B166" t="str">
            <v>OTU_3128</v>
          </cell>
          <cell r="C166">
            <v>3.5458019963417498E-4</v>
          </cell>
          <cell r="D166">
            <v>0.461052572136113</v>
          </cell>
          <cell r="E166">
            <v>9.2647437899784808E-3</v>
          </cell>
          <cell r="F166" t="str">
            <v>s</v>
          </cell>
          <cell r="G166" t="str">
            <v>ns</v>
          </cell>
          <cell r="H166" t="str">
            <v>s</v>
          </cell>
        </row>
        <row r="167">
          <cell r="B167" t="str">
            <v>OTU_3131</v>
          </cell>
          <cell r="C167">
            <v>0.139792490254044</v>
          </cell>
          <cell r="D167">
            <v>0.54543477620612202</v>
          </cell>
          <cell r="E167">
            <v>0.29393228573248498</v>
          </cell>
          <cell r="F167" t="str">
            <v>ns</v>
          </cell>
          <cell r="G167" t="str">
            <v>ns</v>
          </cell>
          <cell r="H167" t="str">
            <v>ns</v>
          </cell>
        </row>
        <row r="168">
          <cell r="B168" t="str">
            <v>OTU_3132</v>
          </cell>
          <cell r="C168">
            <v>9.9540442583118505E-2</v>
          </cell>
          <cell r="D168">
            <v>0.201560634275853</v>
          </cell>
          <cell r="E168">
            <v>0.241100729747418</v>
          </cell>
          <cell r="F168" t="str">
            <v>ns</v>
          </cell>
          <cell r="G168" t="str">
            <v>ns</v>
          </cell>
          <cell r="H168" t="str">
            <v>ns</v>
          </cell>
        </row>
        <row r="169">
          <cell r="B169" t="str">
            <v>OTU_3140</v>
          </cell>
          <cell r="C169">
            <v>0.34717235246056199</v>
          </cell>
          <cell r="D169">
            <v>7.7927542727054794E-2</v>
          </cell>
          <cell r="E169">
            <v>0.50550974088392298</v>
          </cell>
          <cell r="F169" t="str">
            <v>ns</v>
          </cell>
          <cell r="G169" t="str">
            <v>ns</v>
          </cell>
          <cell r="H169" t="str">
            <v>ns</v>
          </cell>
        </row>
        <row r="170">
          <cell r="B170" t="str">
            <v>OTU_3148</v>
          </cell>
          <cell r="C170">
            <v>1.12896670928333E-2</v>
          </cell>
          <cell r="D170">
            <v>0.361348427878114</v>
          </cell>
          <cell r="E170">
            <v>6.8904760422503902E-2</v>
          </cell>
          <cell r="F170" t="str">
            <v>s</v>
          </cell>
          <cell r="G170" t="str">
            <v>ns</v>
          </cell>
          <cell r="H170" t="str">
            <v>ns</v>
          </cell>
        </row>
        <row r="171">
          <cell r="B171" t="str">
            <v>OTU_3155</v>
          </cell>
          <cell r="C171">
            <v>5.2997553172127002E-5</v>
          </cell>
          <cell r="D171">
            <v>0.212868644641071</v>
          </cell>
          <cell r="E171">
            <v>3.0015910749761699E-3</v>
          </cell>
          <cell r="F171" t="str">
            <v>s</v>
          </cell>
          <cell r="G171" t="str">
            <v>ns</v>
          </cell>
          <cell r="H171" t="str">
            <v>s</v>
          </cell>
        </row>
        <row r="172">
          <cell r="B172" t="str">
            <v>OTU_3158</v>
          </cell>
          <cell r="C172">
            <v>4.7057958342280999E-2</v>
          </cell>
          <cell r="D172">
            <v>6.7439229560980404E-2</v>
          </cell>
          <cell r="E172">
            <v>0.15635018683649701</v>
          </cell>
          <cell r="F172" t="str">
            <v>s</v>
          </cell>
          <cell r="G172" t="str">
            <v>ns</v>
          </cell>
          <cell r="H172" t="str">
            <v>ns</v>
          </cell>
        </row>
        <row r="173">
          <cell r="B173" t="str">
            <v>OTU_3161</v>
          </cell>
          <cell r="C173">
            <v>0.65441795339231401</v>
          </cell>
          <cell r="D173">
            <v>2.0638008648565698E-3</v>
          </cell>
          <cell r="E173">
            <v>0.23268794902464099</v>
          </cell>
          <cell r="F173" t="str">
            <v>ns</v>
          </cell>
          <cell r="G173" t="str">
            <v>s</v>
          </cell>
          <cell r="H173" t="str">
            <v>ns</v>
          </cell>
        </row>
        <row r="174">
          <cell r="B174" t="str">
            <v>OTU_3168</v>
          </cell>
          <cell r="C174">
            <v>2.6307638553066801E-9</v>
          </cell>
          <cell r="D174">
            <v>2.5337538261395398E-7</v>
          </cell>
          <cell r="E174">
            <v>5.3691300777582297E-6</v>
          </cell>
          <cell r="F174" t="str">
            <v>s</v>
          </cell>
          <cell r="G174" t="str">
            <v>s</v>
          </cell>
          <cell r="H174" t="str">
            <v>s</v>
          </cell>
        </row>
        <row r="175">
          <cell r="B175" t="str">
            <v>OTU_3193</v>
          </cell>
          <cell r="C175">
            <v>0.999995546612652</v>
          </cell>
          <cell r="D175">
            <v>5.6701950202200902E-6</v>
          </cell>
          <cell r="E175">
            <v>1.93986131180611E-6</v>
          </cell>
          <cell r="F175" t="str">
            <v>ns</v>
          </cell>
          <cell r="G175" t="str">
            <v>s</v>
          </cell>
          <cell r="H175" t="str">
            <v>s</v>
          </cell>
        </row>
        <row r="176">
          <cell r="B176" t="str">
            <v>OTU_3208</v>
          </cell>
          <cell r="C176">
            <v>1.77882417617534E-3</v>
          </cell>
          <cell r="D176">
            <v>0.31484497759372598</v>
          </cell>
          <cell r="E176">
            <v>2.7428514141608698E-3</v>
          </cell>
          <cell r="F176" t="str">
            <v>s</v>
          </cell>
          <cell r="G176" t="str">
            <v>ns</v>
          </cell>
          <cell r="H176" t="str">
            <v>s</v>
          </cell>
        </row>
        <row r="177">
          <cell r="B177" t="str">
            <v>OTU_3244</v>
          </cell>
          <cell r="C177">
            <v>0.62825525606996901</v>
          </cell>
          <cell r="D177">
            <v>0.64242581570590396</v>
          </cell>
          <cell r="E177">
            <v>0.28998914680958598</v>
          </cell>
          <cell r="F177" t="str">
            <v>ns</v>
          </cell>
          <cell r="G177" t="str">
            <v>ns</v>
          </cell>
          <cell r="H177" t="str">
            <v>ns</v>
          </cell>
        </row>
        <row r="178">
          <cell r="B178" t="str">
            <v>OTU_3247</v>
          </cell>
          <cell r="C178">
            <v>2.1317838679911901E-3</v>
          </cell>
          <cell r="D178">
            <v>0.80543200940400494</v>
          </cell>
          <cell r="E178">
            <v>2.59145971928838E-2</v>
          </cell>
          <cell r="F178" t="str">
            <v>s</v>
          </cell>
          <cell r="G178" t="str">
            <v>ns</v>
          </cell>
          <cell r="H178" t="str">
            <v>s</v>
          </cell>
        </row>
        <row r="179">
          <cell r="B179" t="str">
            <v>OTU_3275</v>
          </cell>
          <cell r="C179">
            <v>4.5563865878380597E-5</v>
          </cell>
          <cell r="D179">
            <v>0.69673037427048501</v>
          </cell>
          <cell r="E179">
            <v>2.6844376965653601E-3</v>
          </cell>
          <cell r="F179" t="str">
            <v>s</v>
          </cell>
          <cell r="G179" t="str">
            <v>ns</v>
          </cell>
          <cell r="H179" t="str">
            <v>s</v>
          </cell>
        </row>
        <row r="180">
          <cell r="B180" t="str">
            <v>OTU_3276</v>
          </cell>
          <cell r="C180">
            <v>2.5043434182019399E-2</v>
          </cell>
          <cell r="D180">
            <v>3.3320633547636501E-2</v>
          </cell>
          <cell r="E180">
            <v>0.135923144385175</v>
          </cell>
          <cell r="F180" t="str">
            <v>s</v>
          </cell>
          <cell r="G180" t="str">
            <v>s</v>
          </cell>
          <cell r="H180" t="str">
            <v>ns</v>
          </cell>
        </row>
        <row r="181">
          <cell r="B181" t="str">
            <v>OTU_3281</v>
          </cell>
          <cell r="C181">
            <v>0.21728857442795901</v>
          </cell>
          <cell r="D181">
            <v>6.7914653169632397E-2</v>
          </cell>
          <cell r="E181">
            <v>0.38125096230554301</v>
          </cell>
          <cell r="F181" t="str">
            <v>ns</v>
          </cell>
          <cell r="G181" t="str">
            <v>ns</v>
          </cell>
          <cell r="H181" t="str">
            <v>ns</v>
          </cell>
        </row>
        <row r="182">
          <cell r="B182" t="str">
            <v>OTU_3283</v>
          </cell>
          <cell r="C182">
            <v>2.7093047135366598E-2</v>
          </cell>
          <cell r="D182">
            <v>2.43077713684621E-3</v>
          </cell>
          <cell r="E182">
            <v>0.113840046132476</v>
          </cell>
          <cell r="F182" t="str">
            <v>s</v>
          </cell>
          <cell r="G182" t="str">
            <v>s</v>
          </cell>
          <cell r="H182" t="str">
            <v>ns</v>
          </cell>
        </row>
        <row r="183">
          <cell r="B183" t="str">
            <v>OTU_3300</v>
          </cell>
          <cell r="C183">
            <v>0.98323479749715603</v>
          </cell>
          <cell r="D183">
            <v>2.8656878823345899E-2</v>
          </cell>
          <cell r="E183">
            <v>4.9961869708124697E-2</v>
          </cell>
          <cell r="F183" t="str">
            <v>ns</v>
          </cell>
          <cell r="G183" t="str">
            <v>s</v>
          </cell>
          <cell r="H183" t="str">
            <v>s</v>
          </cell>
        </row>
        <row r="184">
          <cell r="B184" t="str">
            <v>OTU_3388</v>
          </cell>
          <cell r="C184">
            <v>0.30570441326367898</v>
          </cell>
          <cell r="D184">
            <v>0.177254966146878</v>
          </cell>
          <cell r="E184">
            <v>0.467832339367101</v>
          </cell>
          <cell r="F184" t="str">
            <v>ns</v>
          </cell>
          <cell r="G184" t="str">
            <v>ns</v>
          </cell>
          <cell r="H184" t="str">
            <v>ns</v>
          </cell>
        </row>
        <row r="185">
          <cell r="B185" t="str">
            <v>OTU_3393</v>
          </cell>
          <cell r="C185">
            <v>0.88392126649554703</v>
          </cell>
          <cell r="D185">
            <v>3.0681913035791098E-3</v>
          </cell>
          <cell r="E185">
            <v>0.92230575339228704</v>
          </cell>
          <cell r="F185" t="str">
            <v>ns</v>
          </cell>
          <cell r="G185" t="str">
            <v>s</v>
          </cell>
          <cell r="H185" t="str">
            <v>ns</v>
          </cell>
        </row>
        <row r="186">
          <cell r="B186" t="str">
            <v>OTU_3409</v>
          </cell>
          <cell r="C186">
            <v>3.9643250031206701E-4</v>
          </cell>
          <cell r="D186">
            <v>0.29979768667430601</v>
          </cell>
          <cell r="E186">
            <v>9.8925298725675605E-3</v>
          </cell>
          <cell r="F186" t="str">
            <v>s</v>
          </cell>
          <cell r="G186" t="str">
            <v>ns</v>
          </cell>
          <cell r="H186" t="str">
            <v>s</v>
          </cell>
        </row>
        <row r="187">
          <cell r="B187" t="str">
            <v>OTU_3417</v>
          </cell>
          <cell r="C187">
            <v>7.5410851803590098E-2</v>
          </cell>
          <cell r="D187">
            <v>0.33181044218488698</v>
          </cell>
          <cell r="E187">
            <v>0.54524900679899602</v>
          </cell>
          <cell r="F187" t="str">
            <v>ns</v>
          </cell>
          <cell r="G187" t="str">
            <v>ns</v>
          </cell>
          <cell r="H187" t="str">
            <v>ns</v>
          </cell>
        </row>
        <row r="188">
          <cell r="B188" t="str">
            <v>OTU_3418</v>
          </cell>
          <cell r="C188">
            <v>2.8563289875658399E-2</v>
          </cell>
          <cell r="D188">
            <v>0.142414297950234</v>
          </cell>
          <cell r="E188">
            <v>0.117407741182363</v>
          </cell>
          <cell r="F188" t="str">
            <v>s</v>
          </cell>
          <cell r="G188" t="str">
            <v>ns</v>
          </cell>
          <cell r="H188" t="str">
            <v>ns</v>
          </cell>
        </row>
        <row r="189">
          <cell r="B189" t="str">
            <v>OTU_3425</v>
          </cell>
          <cell r="C189">
            <v>5.5152680459016702E-2</v>
          </cell>
          <cell r="D189">
            <v>0.41820782466820999</v>
          </cell>
          <cell r="E189">
            <v>0.28478411826438499</v>
          </cell>
          <cell r="F189" t="str">
            <v>ns</v>
          </cell>
          <cell r="G189" t="str">
            <v>ns</v>
          </cell>
          <cell r="H189" t="str">
            <v>ns</v>
          </cell>
        </row>
        <row r="190">
          <cell r="B190" t="str">
            <v>OTU_3427</v>
          </cell>
          <cell r="C190">
            <v>0.32885393193503598</v>
          </cell>
          <cell r="D190">
            <v>6.0843192185488398E-4</v>
          </cell>
          <cell r="E190">
            <v>0.48893615742214203</v>
          </cell>
          <cell r="F190" t="str">
            <v>ns</v>
          </cell>
          <cell r="G190" t="str">
            <v>s</v>
          </cell>
          <cell r="H190" t="str">
            <v>ns</v>
          </cell>
        </row>
        <row r="191">
          <cell r="B191" t="str">
            <v>OTU_3443</v>
          </cell>
          <cell r="C191">
            <v>1.1985717717468701E-2</v>
          </cell>
          <cell r="D191">
            <v>0.61495640988969702</v>
          </cell>
          <cell r="E191">
            <v>7.1292204974525403E-2</v>
          </cell>
          <cell r="F191" t="str">
            <v>s</v>
          </cell>
          <cell r="G191" t="str">
            <v>ns</v>
          </cell>
          <cell r="H191" t="str">
            <v>ns</v>
          </cell>
        </row>
        <row r="192">
          <cell r="B192" t="str">
            <v>OTU_3449</v>
          </cell>
          <cell r="C192">
            <v>6.2331472882588397E-2</v>
          </cell>
          <cell r="D192">
            <v>0.121142926813653</v>
          </cell>
          <cell r="E192">
            <v>0.18388908261424899</v>
          </cell>
          <cell r="F192" t="str">
            <v>ns</v>
          </cell>
          <cell r="G192" t="str">
            <v>ns</v>
          </cell>
          <cell r="H192" t="str">
            <v>ns</v>
          </cell>
        </row>
        <row r="193">
          <cell r="B193" t="str">
            <v>OTU_3459</v>
          </cell>
          <cell r="C193">
            <v>2.7925901408260398E-3</v>
          </cell>
          <cell r="D193">
            <v>0.410827090942113</v>
          </cell>
          <cell r="E193">
            <v>3.4720996957153402E-2</v>
          </cell>
          <cell r="F193" t="str">
            <v>s</v>
          </cell>
          <cell r="G193" t="str">
            <v>ns</v>
          </cell>
          <cell r="H193" t="str">
            <v>s</v>
          </cell>
        </row>
        <row r="194">
          <cell r="B194" t="str">
            <v>OTU_3470</v>
          </cell>
          <cell r="C194">
            <v>0.32064276100060601</v>
          </cell>
          <cell r="D194">
            <v>5.7653431224625601E-2</v>
          </cell>
          <cell r="E194">
            <v>0.48166193000902702</v>
          </cell>
          <cell r="F194" t="str">
            <v>ns</v>
          </cell>
          <cell r="G194" t="str">
            <v>ns</v>
          </cell>
          <cell r="H194" t="str">
            <v>ns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9D20A-2049-8543-992C-9AD774873349}">
  <dimension ref="A1:AF198"/>
  <sheetViews>
    <sheetView topLeftCell="A170" workbookViewId="0">
      <selection activeCell="D196" sqref="D196:AF196"/>
    </sheetView>
  </sheetViews>
  <sheetFormatPr baseColWidth="10" defaultColWidth="11.33203125" defaultRowHeight="19" x14ac:dyDescent="0.25"/>
  <cols>
    <col min="1" max="1" width="11.33203125" style="4"/>
    <col min="2" max="3" width="19.5" style="4" bestFit="1" customWidth="1"/>
    <col min="4" max="4" width="11.33203125" style="8"/>
    <col min="5" max="5" width="11.33203125" style="6"/>
    <col min="6" max="6" width="12.6640625" style="6" bestFit="1" customWidth="1"/>
    <col min="7" max="7" width="11.33203125" style="8"/>
    <col min="8" max="8" width="11.33203125" style="6"/>
    <col min="9" max="9" width="11.33203125" style="7"/>
    <col min="10" max="10" width="11.33203125" style="8"/>
    <col min="11" max="11" width="11.33203125" style="6"/>
    <col min="12" max="12" width="11.33203125" style="7"/>
    <col min="13" max="13" width="11.33203125" style="8"/>
    <col min="14" max="14" width="11.33203125" style="6"/>
    <col min="15" max="15" width="11.33203125" style="7"/>
    <col min="16" max="16" width="11.33203125" style="8"/>
    <col min="17" max="17" width="11.33203125" style="6"/>
    <col min="18" max="18" width="11.33203125" style="7"/>
    <col min="19" max="19" width="11.33203125" style="8"/>
    <col min="20" max="20" width="11.33203125" style="6"/>
    <col min="21" max="21" width="11.33203125" style="7"/>
    <col min="22" max="22" width="11.33203125" style="8"/>
    <col min="23" max="23" width="11.33203125" style="6"/>
    <col min="24" max="24" width="11.33203125" style="7"/>
    <col min="25" max="25" width="11.33203125" style="8"/>
    <col min="26" max="26" width="11.33203125" style="6"/>
    <col min="27" max="27" width="11.33203125" style="7"/>
    <col min="28" max="30" width="11.33203125" style="2"/>
    <col min="31" max="31" width="11.33203125" style="8"/>
    <col min="32" max="32" width="11.33203125" style="4"/>
    <col min="33" max="16384" width="11.33203125" style="2"/>
  </cols>
  <sheetData>
    <row r="1" spans="1:32" s="1" customFormat="1" x14ac:dyDescent="0.25">
      <c r="A1" s="45" t="s">
        <v>0</v>
      </c>
      <c r="B1" s="45" t="s">
        <v>240</v>
      </c>
      <c r="C1" s="45" t="s">
        <v>318</v>
      </c>
      <c r="D1" s="46" t="s">
        <v>236</v>
      </c>
      <c r="E1" s="46"/>
      <c r="F1" s="46"/>
      <c r="G1" s="46" t="s">
        <v>319</v>
      </c>
      <c r="H1" s="46"/>
      <c r="I1" s="46"/>
      <c r="J1" s="46" t="s">
        <v>320</v>
      </c>
      <c r="K1" s="46"/>
      <c r="L1" s="46"/>
      <c r="M1" s="42" t="s">
        <v>325</v>
      </c>
      <c r="N1" s="43"/>
      <c r="O1" s="44"/>
      <c r="P1" s="42" t="s">
        <v>326</v>
      </c>
      <c r="Q1" s="43"/>
      <c r="R1" s="44"/>
      <c r="S1" s="42" t="s">
        <v>321</v>
      </c>
      <c r="T1" s="43"/>
      <c r="U1" s="44"/>
      <c r="V1" s="42" t="s">
        <v>322</v>
      </c>
      <c r="W1" s="43"/>
      <c r="X1" s="44"/>
      <c r="Y1" s="42" t="s">
        <v>323</v>
      </c>
      <c r="Z1" s="43"/>
      <c r="AA1" s="44"/>
      <c r="AB1" s="42" t="s">
        <v>324</v>
      </c>
      <c r="AC1" s="43"/>
      <c r="AD1" s="44"/>
      <c r="AE1" s="42" t="s">
        <v>327</v>
      </c>
      <c r="AF1" s="44"/>
    </row>
    <row r="2" spans="1:32" s="1" customFormat="1" x14ac:dyDescent="0.25">
      <c r="A2" s="45"/>
      <c r="B2" s="45"/>
      <c r="C2" s="45"/>
      <c r="D2" s="3" t="s">
        <v>237</v>
      </c>
      <c r="E2" s="3" t="s">
        <v>238</v>
      </c>
      <c r="F2" s="17" t="s">
        <v>239</v>
      </c>
      <c r="G2" s="3" t="s">
        <v>237</v>
      </c>
      <c r="H2" s="3" t="s">
        <v>238</v>
      </c>
      <c r="I2" s="3" t="s">
        <v>239</v>
      </c>
      <c r="J2" s="3" t="s">
        <v>237</v>
      </c>
      <c r="K2" s="3" t="s">
        <v>238</v>
      </c>
      <c r="L2" s="3" t="s">
        <v>239</v>
      </c>
      <c r="M2" s="15" t="s">
        <v>237</v>
      </c>
      <c r="N2" s="16" t="s">
        <v>238</v>
      </c>
      <c r="O2" s="16" t="s">
        <v>239</v>
      </c>
      <c r="P2" s="15" t="s">
        <v>237</v>
      </c>
      <c r="Q2" s="16" t="s">
        <v>238</v>
      </c>
      <c r="R2" s="16" t="s">
        <v>239</v>
      </c>
      <c r="S2" s="15" t="s">
        <v>237</v>
      </c>
      <c r="T2" s="16" t="s">
        <v>238</v>
      </c>
      <c r="U2" s="16" t="s">
        <v>239</v>
      </c>
      <c r="V2" s="15" t="s">
        <v>237</v>
      </c>
      <c r="W2" s="16" t="s">
        <v>238</v>
      </c>
      <c r="X2" s="16" t="s">
        <v>239</v>
      </c>
      <c r="Y2" s="15" t="s">
        <v>237</v>
      </c>
      <c r="Z2" s="16" t="s">
        <v>238</v>
      </c>
      <c r="AA2" s="16" t="s">
        <v>239</v>
      </c>
      <c r="AB2" s="16" t="s">
        <v>237</v>
      </c>
      <c r="AC2" s="16" t="s">
        <v>238</v>
      </c>
      <c r="AD2" s="18" t="s">
        <v>239</v>
      </c>
      <c r="AE2" s="19" t="s">
        <v>237</v>
      </c>
      <c r="AF2" s="15" t="s">
        <v>238</v>
      </c>
    </row>
    <row r="3" spans="1:32" x14ac:dyDescent="0.25">
      <c r="A3" s="4" t="s">
        <v>1</v>
      </c>
      <c r="B3" s="4" t="str">
        <f>RIGHT(Sheet2!F3,LEN(Sheet2!F3)-4)</f>
        <v>Clostridiales</v>
      </c>
      <c r="C3" s="4" t="str">
        <f>RIGHT(Sheet2!G3,LEN(Sheet2!G3)-4)</f>
        <v>Ruminococcaceae</v>
      </c>
      <c r="D3" s="5" t="str">
        <f>VLOOKUP($A3,[1]zibr!$B:$H,5,0)</f>
        <v>ns</v>
      </c>
      <c r="E3" s="5" t="str">
        <f>VLOOKUP($A3,[1]zibr!$B:$H,6,0)</f>
        <v>ns</v>
      </c>
      <c r="F3" s="5" t="str">
        <f>VLOOKUP($A3,[1]zibr!$B:$H,7,0)</f>
        <v>ns</v>
      </c>
      <c r="G3" s="8" t="str">
        <f>VLOOKUP($A3,[2]nbmm!$B:$H,5,0)</f>
        <v>ns</v>
      </c>
      <c r="H3" s="8" t="str">
        <f>VLOOKUP($A3,[2]nbmm!$B:$H,6,0)</f>
        <v>ns</v>
      </c>
      <c r="I3" s="8" t="str">
        <f>VLOOKUP($A3,[2]nbmm!$B:$H,7,0)</f>
        <v>ns</v>
      </c>
      <c r="J3" s="8" t="str">
        <f>VLOOKUP($A3,[3]nbmm_AR!$B:$H,5,0)</f>
        <v>ns</v>
      </c>
      <c r="K3" s="8" t="str">
        <f>VLOOKUP($A3,[3]nbmm_AR!$B:$H,6,0)</f>
        <v>ns</v>
      </c>
      <c r="L3" s="8" t="str">
        <f>VLOOKUP($A3,[3]nbmm_AR!$B:$H,7,0)</f>
        <v>ns</v>
      </c>
      <c r="M3" s="8" t="str">
        <f>VLOOKUP($A3,[4]zinbmm!$B:$H,5,0)</f>
        <v>ns</v>
      </c>
      <c r="N3" s="8" t="str">
        <f>VLOOKUP($A3,[4]zinbmm!$B:$H,6,0)</f>
        <v>ns</v>
      </c>
      <c r="O3" s="8" t="str">
        <f>VLOOKUP($A3,[4]zinbmm!$B:$H,7,0)</f>
        <v>ns</v>
      </c>
      <c r="P3" s="8" t="str">
        <f>VLOOKUP($A3,[5]zinbmm_AR!$B:$H,5,0)</f>
        <v>ns</v>
      </c>
      <c r="Q3" s="8" t="str">
        <f>VLOOKUP($A3,[5]zinbmm_AR!$B:$H,6,0)</f>
        <v>ns</v>
      </c>
      <c r="R3" s="8" t="str">
        <f>VLOOKUP($A3,[5]zinbmm_AR!$B:$H,7,0)</f>
        <v>ns</v>
      </c>
      <c r="S3" s="8" t="str">
        <f>VLOOKUP($A3,[6]zigmmCo!$B:$H,5,0)</f>
        <v>ns</v>
      </c>
      <c r="T3" s="8" t="str">
        <f>VLOOKUP($A3,[6]zigmmCo!$B:$H,6,0)</f>
        <v>s</v>
      </c>
      <c r="U3" s="8" t="str">
        <f>VLOOKUP($A3,[6]zigmmCo!$B:$H,7,0)</f>
        <v>ns</v>
      </c>
      <c r="V3" s="8" t="str">
        <f>VLOOKUP($A3,[7]zigmmCo_AR!$B:$H,5,0)</f>
        <v>ns</v>
      </c>
      <c r="W3" s="8" t="str">
        <f>VLOOKUP($A3,[7]zigmmCo_AR!$B:$H,6,0)</f>
        <v>s</v>
      </c>
      <c r="X3" s="8" t="str">
        <f>VLOOKUP($A3,[7]zigmmCo_AR!$B:$H,7,0)</f>
        <v>ns</v>
      </c>
      <c r="Y3" s="8" t="str">
        <f>VLOOKUP($A3,[8]zigmm!$B:$H,5,0)</f>
        <v>ns</v>
      </c>
      <c r="Z3" s="8" t="str">
        <f>VLOOKUP($A3,[8]zigmm!$B:$H,6,0)</f>
        <v>ns</v>
      </c>
      <c r="AA3" s="8" t="str">
        <f>VLOOKUP($A3,[8]zigmm!$B:$H,7,0)</f>
        <v>ns</v>
      </c>
      <c r="AB3" s="8" t="str">
        <f>VLOOKUP($A3,[9]zigmm_AR!$B:$H,5,0)</f>
        <v>ns</v>
      </c>
      <c r="AC3" s="8" t="str">
        <f>VLOOKUP($A3,[9]zigmm_AR!$B:$H,6,0)</f>
        <v>ns</v>
      </c>
      <c r="AD3" s="8" t="str">
        <f>VLOOKUP($A3,[9]zigmm_AR!$B:$H,7,0)</f>
        <v>ns</v>
      </c>
      <c r="AE3" s="8" t="str">
        <f>VLOOKUP(A3,[10]SplinectomeR!$B:$F,4,0)</f>
        <v>ns</v>
      </c>
      <c r="AF3" s="4" t="str">
        <f>VLOOKUP(A3,[10]SplinectomeR!$B:$F,5,0)</f>
        <v>ns</v>
      </c>
    </row>
    <row r="4" spans="1:32" x14ac:dyDescent="0.25">
      <c r="A4" s="4" t="s">
        <v>2</v>
      </c>
      <c r="B4" s="4" t="str">
        <f>RIGHT(Sheet2!F4,LEN(Sheet2!F4)-4)</f>
        <v>Streptophyta</v>
      </c>
      <c r="C4" s="4" t="str">
        <f>RIGHT(Sheet2!G4,LEN(Sheet2!G4)-4)</f>
        <v/>
      </c>
      <c r="D4" s="5" t="str">
        <f>VLOOKUP($A4,[1]zibr!$B:$H,5,0)</f>
        <v>ns</v>
      </c>
      <c r="E4" s="5" t="str">
        <f>VLOOKUP($A4,[1]zibr!$B:$H,6,0)</f>
        <v>s</v>
      </c>
      <c r="F4" s="5" t="str">
        <f>VLOOKUP($A4,[1]zibr!$B:$H,7,0)</f>
        <v>ns</v>
      </c>
      <c r="G4" s="8" t="str">
        <f>VLOOKUP($A4,[2]nbmm!$B:$H,5,0)</f>
        <v>ns</v>
      </c>
      <c r="H4" s="8" t="str">
        <f>VLOOKUP($A4,[2]nbmm!$B:$H,6,0)</f>
        <v>s</v>
      </c>
      <c r="I4" s="8" t="str">
        <f>VLOOKUP($A4,[2]nbmm!$B:$H,7,0)</f>
        <v>s</v>
      </c>
      <c r="J4" s="8" t="str">
        <f>VLOOKUP($A4,[3]nbmm_AR!$B:$H,5,0)</f>
        <v>ns</v>
      </c>
      <c r="K4" s="8" t="str">
        <f>VLOOKUP($A4,[3]nbmm_AR!$B:$H,6,0)</f>
        <v>s</v>
      </c>
      <c r="L4" s="8" t="str">
        <f>VLOOKUP($A4,[3]nbmm_AR!$B:$H,7,0)</f>
        <v>s</v>
      </c>
      <c r="M4" s="8" t="str">
        <f>VLOOKUP($A4,[4]zinbmm!$B:$H,5,0)</f>
        <v>ns</v>
      </c>
      <c r="N4" s="8" t="str">
        <f>VLOOKUP($A4,[4]zinbmm!$B:$H,6,0)</f>
        <v>s</v>
      </c>
      <c r="O4" s="8" t="str">
        <f>VLOOKUP($A4,[4]zinbmm!$B:$H,7,0)</f>
        <v>s</v>
      </c>
      <c r="P4" s="8" t="str">
        <f>VLOOKUP($A4,[5]zinbmm_AR!$B:$H,5,0)</f>
        <v>ns</v>
      </c>
      <c r="Q4" s="8" t="str">
        <f>VLOOKUP($A4,[5]zinbmm_AR!$B:$H,6,0)</f>
        <v>s</v>
      </c>
      <c r="R4" s="8" t="str">
        <f>VLOOKUP($A4,[5]zinbmm_AR!$B:$H,7,0)</f>
        <v>s</v>
      </c>
      <c r="S4" s="8" t="str">
        <f>VLOOKUP($A4,[6]zigmmCo!$B:$H,5,0)</f>
        <v>ns</v>
      </c>
      <c r="T4" s="8" t="str">
        <f>VLOOKUP($A4,[6]zigmmCo!$B:$H,6,0)</f>
        <v>s</v>
      </c>
      <c r="U4" s="8" t="str">
        <f>VLOOKUP($A4,[6]zigmmCo!$B:$H,7,0)</f>
        <v>s</v>
      </c>
      <c r="V4" s="8" t="str">
        <f>VLOOKUP($A4,[7]zigmmCo_AR!$B:$H,5,0)</f>
        <v>ns</v>
      </c>
      <c r="W4" s="8" t="str">
        <f>VLOOKUP($A4,[7]zigmmCo_AR!$B:$H,6,0)</f>
        <v>s</v>
      </c>
      <c r="X4" s="8" t="str">
        <f>VLOOKUP($A4,[7]zigmmCo_AR!$B:$H,7,0)</f>
        <v>s</v>
      </c>
      <c r="Y4" s="8" t="str">
        <f>VLOOKUP($A4,[8]zigmm!$B:$H,5,0)</f>
        <v>ns</v>
      </c>
      <c r="Z4" s="8" t="str">
        <f>VLOOKUP($A4,[8]zigmm!$B:$H,6,0)</f>
        <v>s</v>
      </c>
      <c r="AA4" s="8" t="str">
        <f>VLOOKUP($A4,[8]zigmm!$B:$H,7,0)</f>
        <v>s</v>
      </c>
      <c r="AB4" s="8" t="str">
        <f>VLOOKUP($A4,[9]zigmm_AR!$B:$H,5,0)</f>
        <v>ns</v>
      </c>
      <c r="AC4" s="8" t="str">
        <f>VLOOKUP($A4,[9]zigmm_AR!$B:$H,6,0)</f>
        <v>s</v>
      </c>
      <c r="AD4" s="8" t="str">
        <f>VLOOKUP($A4,[9]zigmm_AR!$B:$H,7,0)</f>
        <v>s</v>
      </c>
      <c r="AE4" s="8" t="str">
        <f>VLOOKUP(A4,[10]SplinectomeR!$B:$F,4,0)</f>
        <v>s</v>
      </c>
      <c r="AF4" s="4" t="str">
        <f>VLOOKUP(A4,[10]SplinectomeR!$B:$F,5,0)</f>
        <v>s</v>
      </c>
    </row>
    <row r="5" spans="1:32" x14ac:dyDescent="0.25">
      <c r="A5" s="4" t="s">
        <v>3</v>
      </c>
      <c r="B5" s="4" t="str">
        <f>RIGHT(Sheet2!F5,LEN(Sheet2!F5)-4)</f>
        <v>Rickettsiales</v>
      </c>
      <c r="C5" s="4" t="str">
        <f>RIGHT(Sheet2!G5,LEN(Sheet2!G5)-4)</f>
        <v>mitochondria</v>
      </c>
      <c r="D5" s="5" t="str">
        <f>VLOOKUP($A5,[1]zibr!$B:$H,5,0)</f>
        <v>ns</v>
      </c>
      <c r="E5" s="5" t="str">
        <f>VLOOKUP($A5,[1]zibr!$B:$H,6,0)</f>
        <v>s</v>
      </c>
      <c r="F5" s="5" t="str">
        <f>VLOOKUP($A5,[1]zibr!$B:$H,7,0)</f>
        <v>s</v>
      </c>
      <c r="G5" s="8" t="str">
        <f>VLOOKUP($A5,[2]nbmm!$B:$H,5,0)</f>
        <v>ns</v>
      </c>
      <c r="H5" s="8" t="str">
        <f>VLOOKUP($A5,[2]nbmm!$B:$H,6,0)</f>
        <v>s</v>
      </c>
      <c r="I5" s="8" t="str">
        <f>VLOOKUP($A5,[2]nbmm!$B:$H,7,0)</f>
        <v>s</v>
      </c>
      <c r="J5" s="8" t="str">
        <f>VLOOKUP($A5,[3]nbmm_AR!$B:$H,5,0)</f>
        <v>ns</v>
      </c>
      <c r="K5" s="8" t="str">
        <f>VLOOKUP($A5,[3]nbmm_AR!$B:$H,6,0)</f>
        <v>s</v>
      </c>
      <c r="L5" s="8" t="str">
        <f>VLOOKUP($A5,[3]nbmm_AR!$B:$H,7,0)</f>
        <v>s</v>
      </c>
      <c r="M5" s="8" t="str">
        <f>VLOOKUP($A5,[4]zinbmm!$B:$H,5,0)</f>
        <v>ns</v>
      </c>
      <c r="N5" s="8" t="str">
        <f>VLOOKUP($A5,[4]zinbmm!$B:$H,6,0)</f>
        <v>s</v>
      </c>
      <c r="O5" s="8" t="str">
        <f>VLOOKUP($A5,[4]zinbmm!$B:$H,7,0)</f>
        <v>s</v>
      </c>
      <c r="P5" s="8" t="str">
        <f>VLOOKUP($A5,[5]zinbmm_AR!$B:$H,5,0)</f>
        <v>ns</v>
      </c>
      <c r="Q5" s="8" t="str">
        <f>VLOOKUP($A5,[5]zinbmm_AR!$B:$H,6,0)</f>
        <v>s</v>
      </c>
      <c r="R5" s="8" t="str">
        <f>VLOOKUP($A5,[5]zinbmm_AR!$B:$H,7,0)</f>
        <v>s</v>
      </c>
      <c r="S5" s="8" t="str">
        <f>VLOOKUP($A5,[6]zigmmCo!$B:$H,5,0)</f>
        <v>ns</v>
      </c>
      <c r="T5" s="8" t="str">
        <f>VLOOKUP($A5,[6]zigmmCo!$B:$H,6,0)</f>
        <v>s</v>
      </c>
      <c r="U5" s="8" t="str">
        <f>VLOOKUP($A5,[6]zigmmCo!$B:$H,7,0)</f>
        <v>s</v>
      </c>
      <c r="V5" s="8" t="str">
        <f>VLOOKUP($A5,[7]zigmmCo_AR!$B:$H,5,0)</f>
        <v>ns</v>
      </c>
      <c r="W5" s="8" t="str">
        <f>VLOOKUP($A5,[7]zigmmCo_AR!$B:$H,6,0)</f>
        <v>s</v>
      </c>
      <c r="X5" s="8" t="str">
        <f>VLOOKUP($A5,[7]zigmmCo_AR!$B:$H,7,0)</f>
        <v>s</v>
      </c>
      <c r="Y5" s="8" t="str">
        <f>VLOOKUP($A5,[8]zigmm!$B:$H,5,0)</f>
        <v>ns</v>
      </c>
      <c r="Z5" s="8" t="str">
        <f>VLOOKUP($A5,[8]zigmm!$B:$H,6,0)</f>
        <v>s</v>
      </c>
      <c r="AA5" s="8" t="str">
        <f>VLOOKUP($A5,[8]zigmm!$B:$H,7,0)</f>
        <v>s</v>
      </c>
      <c r="AB5" s="8" t="str">
        <f>VLOOKUP($A5,[9]zigmm_AR!$B:$H,5,0)</f>
        <v>ns</v>
      </c>
      <c r="AC5" s="8" t="str">
        <f>VLOOKUP($A5,[9]zigmm_AR!$B:$H,6,0)</f>
        <v>s</v>
      </c>
      <c r="AD5" s="8" t="str">
        <f>VLOOKUP($A5,[9]zigmm_AR!$B:$H,7,0)</f>
        <v>s</v>
      </c>
      <c r="AE5" s="8" t="str">
        <f>VLOOKUP(A5,[10]SplinectomeR!$B:$F,4,0)</f>
        <v>s</v>
      </c>
      <c r="AF5" s="4" t="str">
        <f>VLOOKUP(A5,[10]SplinectomeR!$B:$F,5,0)</f>
        <v>s</v>
      </c>
    </row>
    <row r="6" spans="1:32" x14ac:dyDescent="0.25">
      <c r="A6" s="4" t="s">
        <v>4</v>
      </c>
      <c r="B6" s="4" t="str">
        <f>RIGHT(Sheet2!F6,LEN(Sheet2!F6)-4)</f>
        <v>Verrucomicrobiales</v>
      </c>
      <c r="C6" s="4" t="str">
        <f>RIGHT(Sheet2!G6,LEN(Sheet2!G6)-4)</f>
        <v>Verrucomicrobiaceae</v>
      </c>
      <c r="D6" s="5" t="str">
        <f>VLOOKUP($A6,[1]zibr!$B:$H,5,0)</f>
        <v>ns</v>
      </c>
      <c r="E6" s="5" t="str">
        <f>VLOOKUP($A6,[1]zibr!$B:$H,6,0)</f>
        <v>s</v>
      </c>
      <c r="F6" s="5" t="str">
        <f>VLOOKUP($A6,[1]zibr!$B:$H,7,0)</f>
        <v>ns</v>
      </c>
      <c r="G6" s="8" t="str">
        <f>VLOOKUP($A6,[2]nbmm!$B:$H,5,0)</f>
        <v>ns</v>
      </c>
      <c r="H6" s="8" t="str">
        <f>VLOOKUP($A6,[2]nbmm!$B:$H,6,0)</f>
        <v>s</v>
      </c>
      <c r="I6" s="8" t="str">
        <f>VLOOKUP($A6,[2]nbmm!$B:$H,7,0)</f>
        <v>s</v>
      </c>
      <c r="J6" s="8" t="str">
        <f>VLOOKUP($A6,[3]nbmm_AR!$B:$H,5,0)</f>
        <v>ns</v>
      </c>
      <c r="K6" s="8" t="str">
        <f>VLOOKUP($A6,[3]nbmm_AR!$B:$H,6,0)</f>
        <v>s</v>
      </c>
      <c r="L6" s="8" t="str">
        <f>VLOOKUP($A6,[3]nbmm_AR!$B:$H,7,0)</f>
        <v>s</v>
      </c>
      <c r="M6" s="8" t="str">
        <f>VLOOKUP($A6,[4]zinbmm!$B:$H,5,0)</f>
        <v>ns</v>
      </c>
      <c r="N6" s="8" t="str">
        <f>VLOOKUP($A6,[4]zinbmm!$B:$H,6,0)</f>
        <v>s</v>
      </c>
      <c r="O6" s="8" t="str">
        <f>VLOOKUP($A6,[4]zinbmm!$B:$H,7,0)</f>
        <v>s</v>
      </c>
      <c r="P6" s="8" t="str">
        <f>VLOOKUP($A6,[5]zinbmm_AR!$B:$H,5,0)</f>
        <v>ns</v>
      </c>
      <c r="Q6" s="8" t="str">
        <f>VLOOKUP($A6,[5]zinbmm_AR!$B:$H,6,0)</f>
        <v>s</v>
      </c>
      <c r="R6" s="8" t="str">
        <f>VLOOKUP($A6,[5]zinbmm_AR!$B:$H,7,0)</f>
        <v>s</v>
      </c>
      <c r="S6" s="8" t="str">
        <f>VLOOKUP($A6,[6]zigmmCo!$B:$H,5,0)</f>
        <v>ns</v>
      </c>
      <c r="T6" s="8" t="str">
        <f>VLOOKUP($A6,[6]zigmmCo!$B:$H,6,0)</f>
        <v>ns</v>
      </c>
      <c r="U6" s="8" t="str">
        <f>VLOOKUP($A6,[6]zigmmCo!$B:$H,7,0)</f>
        <v>s</v>
      </c>
      <c r="V6" s="8" t="str">
        <f>VLOOKUP($A6,[7]zigmmCo_AR!$B:$H,5,0)</f>
        <v>ns</v>
      </c>
      <c r="W6" s="8" t="str">
        <f>VLOOKUP($A6,[7]zigmmCo_AR!$B:$H,6,0)</f>
        <v>ns</v>
      </c>
      <c r="X6" s="8" t="str">
        <f>VLOOKUP($A6,[7]zigmmCo_AR!$B:$H,7,0)</f>
        <v>ns</v>
      </c>
      <c r="Y6" s="8" t="str">
        <f>VLOOKUP($A6,[8]zigmm!$B:$H,5,0)</f>
        <v>ns</v>
      </c>
      <c r="Z6" s="8" t="str">
        <f>VLOOKUP($A6,[8]zigmm!$B:$H,6,0)</f>
        <v>ns</v>
      </c>
      <c r="AA6" s="8" t="str">
        <f>VLOOKUP($A6,[8]zigmm!$B:$H,7,0)</f>
        <v>s</v>
      </c>
      <c r="AB6" s="8" t="str">
        <f>VLOOKUP($A6,[9]zigmm_AR!$B:$H,5,0)</f>
        <v>ns</v>
      </c>
      <c r="AC6" s="8" t="str">
        <f>VLOOKUP($A6,[9]zigmm_AR!$B:$H,6,0)</f>
        <v>ns</v>
      </c>
      <c r="AD6" s="8" t="str">
        <f>VLOOKUP($A6,[9]zigmm_AR!$B:$H,7,0)</f>
        <v>s</v>
      </c>
      <c r="AE6" s="8" t="str">
        <f>VLOOKUP(A6,[10]SplinectomeR!$B:$F,4,0)</f>
        <v>ns</v>
      </c>
      <c r="AF6" s="4" t="str">
        <f>VLOOKUP(A6,[10]SplinectomeR!$B:$F,5,0)</f>
        <v>ns</v>
      </c>
    </row>
    <row r="7" spans="1:32" x14ac:dyDescent="0.25">
      <c r="A7" s="4" t="s">
        <v>5</v>
      </c>
      <c r="B7" s="4" t="str">
        <f>RIGHT(Sheet2!F7,LEN(Sheet2!F7)-4)</f>
        <v>Clostridiales</v>
      </c>
      <c r="C7" s="4" t="str">
        <f>RIGHT(Sheet2!G7,LEN(Sheet2!G7)-4)</f>
        <v/>
      </c>
      <c r="D7" s="5" t="str">
        <f>VLOOKUP($A7,[1]zibr!$B:$H,5,0)</f>
        <v>s</v>
      </c>
      <c r="E7" s="5" t="str">
        <f>VLOOKUP($A7,[1]zibr!$B:$H,6,0)</f>
        <v>ns</v>
      </c>
      <c r="F7" s="5" t="str">
        <f>VLOOKUP($A7,[1]zibr!$B:$H,7,0)</f>
        <v>ns</v>
      </c>
      <c r="G7" s="8" t="str">
        <f>VLOOKUP($A7,[2]nbmm!$B:$H,5,0)</f>
        <v>s</v>
      </c>
      <c r="H7" s="8" t="str">
        <f>VLOOKUP($A7,[2]nbmm!$B:$H,6,0)</f>
        <v>ns</v>
      </c>
      <c r="I7" s="8" t="str">
        <f>VLOOKUP($A7,[2]nbmm!$B:$H,7,0)</f>
        <v>ns</v>
      </c>
      <c r="J7" s="8" t="str">
        <f>VLOOKUP($A7,[3]nbmm_AR!$B:$H,5,0)</f>
        <v>NA</v>
      </c>
      <c r="K7" s="8" t="str">
        <f>VLOOKUP($A7,[3]nbmm_AR!$B:$H,6,0)</f>
        <v>NA</v>
      </c>
      <c r="L7" s="8" t="str">
        <f>VLOOKUP($A7,[3]nbmm_AR!$B:$H,7,0)</f>
        <v>NA</v>
      </c>
      <c r="M7" s="8" t="str">
        <f>VLOOKUP($A7,[4]zinbmm!$B:$H,5,0)</f>
        <v>s</v>
      </c>
      <c r="N7" s="8" t="str">
        <f>VLOOKUP($A7,[4]zinbmm!$B:$H,6,0)</f>
        <v>ns</v>
      </c>
      <c r="O7" s="8" t="str">
        <f>VLOOKUP($A7,[4]zinbmm!$B:$H,7,0)</f>
        <v>ns</v>
      </c>
      <c r="P7" s="8" t="str">
        <f>VLOOKUP($A7,[5]zinbmm_AR!$B:$H,5,0)</f>
        <v>NA</v>
      </c>
      <c r="Q7" s="8" t="str">
        <f>VLOOKUP($A7,[5]zinbmm_AR!$B:$H,6,0)</f>
        <v>NA</v>
      </c>
      <c r="R7" s="8" t="str">
        <f>VLOOKUP($A7,[5]zinbmm_AR!$B:$H,7,0)</f>
        <v>NA</v>
      </c>
      <c r="S7" s="8" t="str">
        <f>VLOOKUP($A7,[6]zigmmCo!$B:$H,5,0)</f>
        <v>s</v>
      </c>
      <c r="T7" s="8" t="str">
        <f>VLOOKUP($A7,[6]zigmmCo!$B:$H,6,0)</f>
        <v>ns</v>
      </c>
      <c r="U7" s="8" t="str">
        <f>VLOOKUP($A7,[6]zigmmCo!$B:$H,7,0)</f>
        <v>ns</v>
      </c>
      <c r="V7" s="8" t="str">
        <f>VLOOKUP($A7,[7]zigmmCo_AR!$B:$H,5,0)</f>
        <v>s</v>
      </c>
      <c r="W7" s="8" t="str">
        <f>VLOOKUP($A7,[7]zigmmCo_AR!$B:$H,6,0)</f>
        <v>ns</v>
      </c>
      <c r="X7" s="8" t="str">
        <f>VLOOKUP($A7,[7]zigmmCo_AR!$B:$H,7,0)</f>
        <v>ns</v>
      </c>
      <c r="Y7" s="8" t="str">
        <f>VLOOKUP($A7,[8]zigmm!$B:$H,5,0)</f>
        <v>s</v>
      </c>
      <c r="Z7" s="8" t="str">
        <f>VLOOKUP($A7,[8]zigmm!$B:$H,6,0)</f>
        <v>ns</v>
      </c>
      <c r="AA7" s="8" t="str">
        <f>VLOOKUP($A7,[8]zigmm!$B:$H,7,0)</f>
        <v>s</v>
      </c>
      <c r="AB7" s="8" t="str">
        <f>VLOOKUP($A7,[9]zigmm_AR!$B:$H,5,0)</f>
        <v>s</v>
      </c>
      <c r="AC7" s="8" t="str">
        <f>VLOOKUP($A7,[9]zigmm_AR!$B:$H,6,0)</f>
        <v>ns</v>
      </c>
      <c r="AD7" s="8" t="str">
        <f>VLOOKUP($A7,[9]zigmm_AR!$B:$H,7,0)</f>
        <v>s</v>
      </c>
      <c r="AE7" s="8" t="str">
        <f>VLOOKUP(A7,[10]SplinectomeR!$B:$F,4,0)</f>
        <v>ns</v>
      </c>
      <c r="AF7" s="4" t="str">
        <f>VLOOKUP(A7,[10]SplinectomeR!$B:$F,5,0)</f>
        <v>s</v>
      </c>
    </row>
    <row r="8" spans="1:32" x14ac:dyDescent="0.25">
      <c r="A8" s="4" t="s">
        <v>6</v>
      </c>
      <c r="B8" s="4" t="str">
        <f>RIGHT(Sheet2!F8,LEN(Sheet2!F8)-4)</f>
        <v>Clostridiales</v>
      </c>
      <c r="C8" s="4" t="str">
        <f>RIGHT(Sheet2!G8,LEN(Sheet2!G8)-4)</f>
        <v/>
      </c>
      <c r="D8" s="5" t="str">
        <f>VLOOKUP($A8,[1]zibr!$B:$H,5,0)</f>
        <v>ns</v>
      </c>
      <c r="E8" s="5" t="str">
        <f>VLOOKUP($A8,[1]zibr!$B:$H,6,0)</f>
        <v>ns</v>
      </c>
      <c r="F8" s="5" t="str">
        <f>VLOOKUP($A8,[1]zibr!$B:$H,7,0)</f>
        <v>ns</v>
      </c>
      <c r="G8" s="8" t="str">
        <f>VLOOKUP($A8,[2]nbmm!$B:$H,5,0)</f>
        <v>ns</v>
      </c>
      <c r="H8" s="8" t="str">
        <f>VLOOKUP($A8,[2]nbmm!$B:$H,6,0)</f>
        <v>ns</v>
      </c>
      <c r="I8" s="8" t="str">
        <f>VLOOKUP($A8,[2]nbmm!$B:$H,7,0)</f>
        <v>ns</v>
      </c>
      <c r="J8" s="8" t="str">
        <f>VLOOKUP($A8,[3]nbmm_AR!$B:$H,5,0)</f>
        <v>NA</v>
      </c>
      <c r="K8" s="8" t="str">
        <f>VLOOKUP($A8,[3]nbmm_AR!$B:$H,6,0)</f>
        <v>NA</v>
      </c>
      <c r="L8" s="8" t="str">
        <f>VLOOKUP($A8,[3]nbmm_AR!$B:$H,7,0)</f>
        <v>NA</v>
      </c>
      <c r="M8" s="8" t="str">
        <f>VLOOKUP($A8,[4]zinbmm!$B:$H,5,0)</f>
        <v>ns</v>
      </c>
      <c r="N8" s="8" t="str">
        <f>VLOOKUP($A8,[4]zinbmm!$B:$H,6,0)</f>
        <v>ns</v>
      </c>
      <c r="O8" s="8" t="str">
        <f>VLOOKUP($A8,[4]zinbmm!$B:$H,7,0)</f>
        <v>ns</v>
      </c>
      <c r="P8" s="8" t="str">
        <f>VLOOKUP($A8,[5]zinbmm_AR!$B:$H,5,0)</f>
        <v>NA</v>
      </c>
      <c r="Q8" s="8" t="str">
        <f>VLOOKUP($A8,[5]zinbmm_AR!$B:$H,6,0)</f>
        <v>NA</v>
      </c>
      <c r="R8" s="8" t="str">
        <f>VLOOKUP($A8,[5]zinbmm_AR!$B:$H,7,0)</f>
        <v>NA</v>
      </c>
      <c r="S8" s="8" t="str">
        <f>VLOOKUP($A8,[6]zigmmCo!$B:$H,5,0)</f>
        <v>ns</v>
      </c>
      <c r="T8" s="8" t="str">
        <f>VLOOKUP($A8,[6]zigmmCo!$B:$H,6,0)</f>
        <v>ns</v>
      </c>
      <c r="U8" s="8" t="str">
        <f>VLOOKUP($A8,[6]zigmmCo!$B:$H,7,0)</f>
        <v>ns</v>
      </c>
      <c r="V8" s="8" t="str">
        <f>VLOOKUP($A8,[7]zigmmCo_AR!$B:$H,5,0)</f>
        <v>ns</v>
      </c>
      <c r="W8" s="8" t="str">
        <f>VLOOKUP($A8,[7]zigmmCo_AR!$B:$H,6,0)</f>
        <v>ns</v>
      </c>
      <c r="X8" s="8" t="str">
        <f>VLOOKUP($A8,[7]zigmmCo_AR!$B:$H,7,0)</f>
        <v>ns</v>
      </c>
      <c r="Y8" s="8" t="str">
        <f>VLOOKUP($A8,[8]zigmm!$B:$H,5,0)</f>
        <v>ns</v>
      </c>
      <c r="Z8" s="8" t="str">
        <f>VLOOKUP($A8,[8]zigmm!$B:$H,6,0)</f>
        <v>ns</v>
      </c>
      <c r="AA8" s="8" t="str">
        <f>VLOOKUP($A8,[8]zigmm!$B:$H,7,0)</f>
        <v>ns</v>
      </c>
      <c r="AB8" s="8" t="str">
        <f>VLOOKUP($A8,[9]zigmm_AR!$B:$H,5,0)</f>
        <v>ns</v>
      </c>
      <c r="AC8" s="8" t="str">
        <f>VLOOKUP($A8,[9]zigmm_AR!$B:$H,6,0)</f>
        <v>ns</v>
      </c>
      <c r="AD8" s="8" t="str">
        <f>VLOOKUP($A8,[9]zigmm_AR!$B:$H,7,0)</f>
        <v>ns</v>
      </c>
      <c r="AE8" s="8" t="str">
        <f>VLOOKUP(A8,[10]SplinectomeR!$B:$F,4,0)</f>
        <v>ns</v>
      </c>
      <c r="AF8" s="4" t="str">
        <f>VLOOKUP(A8,[10]SplinectomeR!$B:$F,5,0)</f>
        <v>s</v>
      </c>
    </row>
    <row r="9" spans="1:32" x14ac:dyDescent="0.25">
      <c r="A9" s="4" t="s">
        <v>7</v>
      </c>
      <c r="B9" s="4" t="str">
        <f>RIGHT(Sheet2!F9,LEN(Sheet2!F9)-4)</f>
        <v>Clostridiales</v>
      </c>
      <c r="C9" s="4" t="str">
        <f>RIGHT(Sheet2!G9,LEN(Sheet2!G9)-4)</f>
        <v/>
      </c>
      <c r="D9" s="5" t="str">
        <f>VLOOKUP($A9,[1]zibr!$B:$H,5,0)</f>
        <v>ns</v>
      </c>
      <c r="E9" s="5" t="str">
        <f>VLOOKUP($A9,[1]zibr!$B:$H,6,0)</f>
        <v>ns</v>
      </c>
      <c r="F9" s="5" t="str">
        <f>VLOOKUP($A9,[1]zibr!$B:$H,7,0)</f>
        <v>ns</v>
      </c>
      <c r="G9" s="8" t="str">
        <f>VLOOKUP($A9,[2]nbmm!$B:$H,5,0)</f>
        <v>ns</v>
      </c>
      <c r="H9" s="8" t="str">
        <f>VLOOKUP($A9,[2]nbmm!$B:$H,6,0)</f>
        <v>ns</v>
      </c>
      <c r="I9" s="8" t="str">
        <f>VLOOKUP($A9,[2]nbmm!$B:$H,7,0)</f>
        <v>ns</v>
      </c>
      <c r="J9" s="8" t="str">
        <f>VLOOKUP($A9,[3]nbmm_AR!$B:$H,5,0)</f>
        <v>NA</v>
      </c>
      <c r="K9" s="8" t="str">
        <f>VLOOKUP($A9,[3]nbmm_AR!$B:$H,6,0)</f>
        <v>NA</v>
      </c>
      <c r="L9" s="8" t="str">
        <f>VLOOKUP($A9,[3]nbmm_AR!$B:$H,7,0)</f>
        <v>NA</v>
      </c>
      <c r="M9" s="8" t="str">
        <f>VLOOKUP($A9,[4]zinbmm!$B:$H,5,0)</f>
        <v>ns</v>
      </c>
      <c r="N9" s="8" t="str">
        <f>VLOOKUP($A9,[4]zinbmm!$B:$H,6,0)</f>
        <v>ns</v>
      </c>
      <c r="O9" s="8" t="str">
        <f>VLOOKUP($A9,[4]zinbmm!$B:$H,7,0)</f>
        <v>ns</v>
      </c>
      <c r="P9" s="8" t="str">
        <f>VLOOKUP($A9,[5]zinbmm_AR!$B:$H,5,0)</f>
        <v>NA</v>
      </c>
      <c r="Q9" s="8" t="str">
        <f>VLOOKUP($A9,[5]zinbmm_AR!$B:$H,6,0)</f>
        <v>NA</v>
      </c>
      <c r="R9" s="8" t="str">
        <f>VLOOKUP($A9,[5]zinbmm_AR!$B:$H,7,0)</f>
        <v>NA</v>
      </c>
      <c r="S9" s="8" t="str">
        <f>VLOOKUP($A9,[6]zigmmCo!$B:$H,5,0)</f>
        <v>ns</v>
      </c>
      <c r="T9" s="8" t="str">
        <f>VLOOKUP($A9,[6]zigmmCo!$B:$H,6,0)</f>
        <v>ns</v>
      </c>
      <c r="U9" s="8" t="str">
        <f>VLOOKUP($A9,[6]zigmmCo!$B:$H,7,0)</f>
        <v>ns</v>
      </c>
      <c r="V9" s="8" t="str">
        <f>VLOOKUP($A9,[7]zigmmCo_AR!$B:$H,5,0)</f>
        <v>ns</v>
      </c>
      <c r="W9" s="8" t="str">
        <f>VLOOKUP($A9,[7]zigmmCo_AR!$B:$H,6,0)</f>
        <v>ns</v>
      </c>
      <c r="X9" s="8" t="str">
        <f>VLOOKUP($A9,[7]zigmmCo_AR!$B:$H,7,0)</f>
        <v>ns</v>
      </c>
      <c r="Y9" s="8" t="str">
        <f>VLOOKUP($A9,[8]zigmm!$B:$H,5,0)</f>
        <v>ns</v>
      </c>
      <c r="Z9" s="8" t="str">
        <f>VLOOKUP($A9,[8]zigmm!$B:$H,6,0)</f>
        <v>ns</v>
      </c>
      <c r="AA9" s="8" t="str">
        <f>VLOOKUP($A9,[8]zigmm!$B:$H,7,0)</f>
        <v>ns</v>
      </c>
      <c r="AB9" s="8" t="str">
        <f>VLOOKUP($A9,[9]zigmm_AR!$B:$H,5,0)</f>
        <v>ns</v>
      </c>
      <c r="AC9" s="8" t="str">
        <f>VLOOKUP($A9,[9]zigmm_AR!$B:$H,6,0)</f>
        <v>ns</v>
      </c>
      <c r="AD9" s="8" t="str">
        <f>VLOOKUP($A9,[9]zigmm_AR!$B:$H,7,0)</f>
        <v>ns</v>
      </c>
      <c r="AE9" s="8" t="str">
        <f>VLOOKUP(A9,[10]SplinectomeR!$B:$F,4,0)</f>
        <v>ns</v>
      </c>
      <c r="AF9" s="4" t="str">
        <f>VLOOKUP(A9,[10]SplinectomeR!$B:$F,5,0)</f>
        <v>s</v>
      </c>
    </row>
    <row r="10" spans="1:32" x14ac:dyDescent="0.25">
      <c r="A10" s="4" t="s">
        <v>8</v>
      </c>
      <c r="B10" s="4" t="str">
        <f>RIGHT(Sheet2!F10,LEN(Sheet2!F10)-4)</f>
        <v>Bacteroidales</v>
      </c>
      <c r="C10" s="4" t="str">
        <f>RIGHT(Sheet2!G10,LEN(Sheet2!G10)-4)</f>
        <v>Bacteroidaceae</v>
      </c>
      <c r="D10" s="5" t="str">
        <f>VLOOKUP($A10,[1]zibr!$B:$H,5,0)</f>
        <v>ns</v>
      </c>
      <c r="E10" s="5" t="str">
        <f>VLOOKUP($A10,[1]zibr!$B:$H,6,0)</f>
        <v>ns</v>
      </c>
      <c r="F10" s="5" t="str">
        <f>VLOOKUP($A10,[1]zibr!$B:$H,7,0)</f>
        <v>s</v>
      </c>
      <c r="G10" s="8" t="str">
        <f>VLOOKUP($A10,[2]nbmm!$B:$H,5,0)</f>
        <v>ns</v>
      </c>
      <c r="H10" s="8" t="str">
        <f>VLOOKUP($A10,[2]nbmm!$B:$H,6,0)</f>
        <v>ns</v>
      </c>
      <c r="I10" s="8" t="str">
        <f>VLOOKUP($A10,[2]nbmm!$B:$H,7,0)</f>
        <v>s</v>
      </c>
      <c r="J10" s="8" t="str">
        <f>VLOOKUP($A10,[3]nbmm_AR!$B:$H,5,0)</f>
        <v>ns</v>
      </c>
      <c r="K10" s="8" t="str">
        <f>VLOOKUP($A10,[3]nbmm_AR!$B:$H,6,0)</f>
        <v>ns</v>
      </c>
      <c r="L10" s="8" t="str">
        <f>VLOOKUP($A10,[3]nbmm_AR!$B:$H,7,0)</f>
        <v>s</v>
      </c>
      <c r="M10" s="8" t="str">
        <f>VLOOKUP($A10,[4]zinbmm!$B:$H,5,0)</f>
        <v>NA</v>
      </c>
      <c r="N10" s="8" t="str">
        <f>VLOOKUP($A10,[4]zinbmm!$B:$H,6,0)</f>
        <v>NA</v>
      </c>
      <c r="O10" s="8" t="str">
        <f>VLOOKUP($A10,[4]zinbmm!$B:$H,7,0)</f>
        <v>NA</v>
      </c>
      <c r="P10" s="8" t="str">
        <f>VLOOKUP($A10,[5]zinbmm_AR!$B:$H,5,0)</f>
        <v>NA</v>
      </c>
      <c r="Q10" s="8" t="str">
        <f>VLOOKUP($A10,[5]zinbmm_AR!$B:$H,6,0)</f>
        <v>NA</v>
      </c>
      <c r="R10" s="8" t="str">
        <f>VLOOKUP($A10,[5]zinbmm_AR!$B:$H,7,0)</f>
        <v>NA</v>
      </c>
      <c r="S10" s="8" t="str">
        <f>VLOOKUP($A10,[6]zigmmCo!$B:$H,5,0)</f>
        <v>NA</v>
      </c>
      <c r="T10" s="8" t="str">
        <f>VLOOKUP($A10,[6]zigmmCo!$B:$H,6,0)</f>
        <v>NA</v>
      </c>
      <c r="U10" s="8" t="str">
        <f>VLOOKUP($A10,[6]zigmmCo!$B:$H,7,0)</f>
        <v>NA</v>
      </c>
      <c r="V10" s="8" t="str">
        <f>VLOOKUP($A10,[7]zigmmCo_AR!$B:$H,5,0)</f>
        <v>NA</v>
      </c>
      <c r="W10" s="8" t="str">
        <f>VLOOKUP($A10,[7]zigmmCo_AR!$B:$H,6,0)</f>
        <v>NA</v>
      </c>
      <c r="X10" s="8" t="str">
        <f>VLOOKUP($A10,[7]zigmmCo_AR!$B:$H,7,0)</f>
        <v>NA</v>
      </c>
      <c r="Y10" s="8" t="str">
        <f>VLOOKUP($A10,[8]zigmm!$B:$H,5,0)</f>
        <v>NA</v>
      </c>
      <c r="Z10" s="8" t="str">
        <f>VLOOKUP($A10,[8]zigmm!$B:$H,6,0)</f>
        <v>NA</v>
      </c>
      <c r="AA10" s="8" t="str">
        <f>VLOOKUP($A10,[8]zigmm!$B:$H,7,0)</f>
        <v>NA</v>
      </c>
      <c r="AB10" s="8" t="str">
        <f>VLOOKUP($A10,[9]zigmm_AR!$B:$H,5,0)</f>
        <v>NA</v>
      </c>
      <c r="AC10" s="8" t="str">
        <f>VLOOKUP($A10,[9]zigmm_AR!$B:$H,6,0)</f>
        <v>NA</v>
      </c>
      <c r="AD10" s="8" t="str">
        <f>VLOOKUP($A10,[9]zigmm_AR!$B:$H,7,0)</f>
        <v>NA</v>
      </c>
      <c r="AE10" s="8" t="str">
        <f>VLOOKUP(A10,[10]SplinectomeR!$B:$F,4,0)</f>
        <v>s</v>
      </c>
      <c r="AF10" s="4" t="str">
        <f>VLOOKUP(A10,[10]SplinectomeR!$B:$F,5,0)</f>
        <v>s</v>
      </c>
    </row>
    <row r="11" spans="1:32" x14ac:dyDescent="0.25">
      <c r="A11" s="4" t="s">
        <v>9</v>
      </c>
      <c r="B11" s="4" t="str">
        <f>RIGHT(Sheet2!F11,LEN(Sheet2!F11)-4)</f>
        <v>Bacteroidales</v>
      </c>
      <c r="C11" s="4" t="str">
        <f>RIGHT(Sheet2!G11,LEN(Sheet2!G11)-4)</f>
        <v>Bacteroidaceae</v>
      </c>
      <c r="D11" s="5" t="str">
        <f>VLOOKUP($A11,[1]zibr!$B:$H,5,0)</f>
        <v>ns</v>
      </c>
      <c r="E11" s="5" t="str">
        <f>VLOOKUP($A11,[1]zibr!$B:$H,6,0)</f>
        <v>s</v>
      </c>
      <c r="F11" s="5" t="str">
        <f>VLOOKUP($A11,[1]zibr!$B:$H,7,0)</f>
        <v>s</v>
      </c>
      <c r="G11" s="8" t="str">
        <f>VLOOKUP($A11,[2]nbmm!$B:$H,5,0)</f>
        <v>ns</v>
      </c>
      <c r="H11" s="8" t="str">
        <f>VLOOKUP($A11,[2]nbmm!$B:$H,6,0)</f>
        <v>ns</v>
      </c>
      <c r="I11" s="8" t="str">
        <f>VLOOKUP($A11,[2]nbmm!$B:$H,7,0)</f>
        <v>ns</v>
      </c>
      <c r="J11" s="8" t="str">
        <f>VLOOKUP($A11,[3]nbmm_AR!$B:$H,5,0)</f>
        <v>ns</v>
      </c>
      <c r="K11" s="8" t="str">
        <f>VLOOKUP($A11,[3]nbmm_AR!$B:$H,6,0)</f>
        <v>ns</v>
      </c>
      <c r="L11" s="8" t="str">
        <f>VLOOKUP($A11,[3]nbmm_AR!$B:$H,7,0)</f>
        <v>s</v>
      </c>
      <c r="M11" s="8" t="str">
        <f>VLOOKUP($A11,[4]zinbmm!$B:$H,5,0)</f>
        <v>ns</v>
      </c>
      <c r="N11" s="8" t="str">
        <f>VLOOKUP($A11,[4]zinbmm!$B:$H,6,0)</f>
        <v>ns</v>
      </c>
      <c r="O11" s="8" t="str">
        <f>VLOOKUP($A11,[4]zinbmm!$B:$H,7,0)</f>
        <v>s</v>
      </c>
      <c r="P11" s="8" t="str">
        <f>VLOOKUP($A11,[5]zinbmm_AR!$B:$H,5,0)</f>
        <v>ns</v>
      </c>
      <c r="Q11" s="8" t="str">
        <f>VLOOKUP($A11,[5]zinbmm_AR!$B:$H,6,0)</f>
        <v>ns</v>
      </c>
      <c r="R11" s="8" t="str">
        <f>VLOOKUP($A11,[5]zinbmm_AR!$B:$H,7,0)</f>
        <v>s</v>
      </c>
      <c r="S11" s="8" t="str">
        <f>VLOOKUP($A11,[6]zigmmCo!$B:$H,5,0)</f>
        <v>ns</v>
      </c>
      <c r="T11" s="8" t="str">
        <f>VLOOKUP($A11,[6]zigmmCo!$B:$H,6,0)</f>
        <v>ns</v>
      </c>
      <c r="U11" s="8" t="str">
        <f>VLOOKUP($A11,[6]zigmmCo!$B:$H,7,0)</f>
        <v>s</v>
      </c>
      <c r="V11" s="8" t="str">
        <f>VLOOKUP($A11,[7]zigmmCo_AR!$B:$H,5,0)</f>
        <v>ns</v>
      </c>
      <c r="W11" s="8" t="str">
        <f>VLOOKUP($A11,[7]zigmmCo_AR!$B:$H,6,0)</f>
        <v>ns</v>
      </c>
      <c r="X11" s="8" t="str">
        <f>VLOOKUP($A11,[7]zigmmCo_AR!$B:$H,7,0)</f>
        <v>s</v>
      </c>
      <c r="Y11" s="8" t="str">
        <f>VLOOKUP($A11,[8]zigmm!$B:$H,5,0)</f>
        <v>ns</v>
      </c>
      <c r="Z11" s="8" t="str">
        <f>VLOOKUP($A11,[8]zigmm!$B:$H,6,0)</f>
        <v>ns</v>
      </c>
      <c r="AA11" s="8" t="str">
        <f>VLOOKUP($A11,[8]zigmm!$B:$H,7,0)</f>
        <v>ns</v>
      </c>
      <c r="AB11" s="8" t="str">
        <f>VLOOKUP($A11,[9]zigmm_AR!$B:$H,5,0)</f>
        <v>ns</v>
      </c>
      <c r="AC11" s="8" t="str">
        <f>VLOOKUP($A11,[9]zigmm_AR!$B:$H,6,0)</f>
        <v>ns</v>
      </c>
      <c r="AD11" s="8" t="str">
        <f>VLOOKUP($A11,[9]zigmm_AR!$B:$H,7,0)</f>
        <v>ns</v>
      </c>
      <c r="AE11" s="8" t="str">
        <f>VLOOKUP(A11,[10]SplinectomeR!$B:$F,4,0)</f>
        <v>ns</v>
      </c>
      <c r="AF11" s="4" t="str">
        <f>VLOOKUP(A11,[10]SplinectomeR!$B:$F,5,0)</f>
        <v>ns</v>
      </c>
    </row>
    <row r="12" spans="1:32" x14ac:dyDescent="0.25">
      <c r="A12" s="4" t="s">
        <v>10</v>
      </c>
      <c r="B12" s="4" t="str">
        <f>RIGHT(Sheet2!F12,LEN(Sheet2!F12)-4)</f>
        <v>Bacteroidales</v>
      </c>
      <c r="C12" s="4" t="str">
        <f>RIGHT(Sheet2!G12,LEN(Sheet2!G12)-4)</f>
        <v>S24-7</v>
      </c>
      <c r="D12" s="5" t="str">
        <f>VLOOKUP($A12,[1]zibr!$B:$H,5,0)</f>
        <v>s</v>
      </c>
      <c r="E12" s="5" t="str">
        <f>VLOOKUP($A12,[1]zibr!$B:$H,6,0)</f>
        <v>ns</v>
      </c>
      <c r="F12" s="5" t="str">
        <f>VLOOKUP($A12,[1]zibr!$B:$H,7,0)</f>
        <v>ns</v>
      </c>
      <c r="G12" s="8" t="str">
        <f>VLOOKUP($A12,[2]nbmm!$B:$H,5,0)</f>
        <v>s</v>
      </c>
      <c r="H12" s="8" t="str">
        <f>VLOOKUP($A12,[2]nbmm!$B:$H,6,0)</f>
        <v>ns</v>
      </c>
      <c r="I12" s="8" t="str">
        <f>VLOOKUP($A12,[2]nbmm!$B:$H,7,0)</f>
        <v>ns</v>
      </c>
      <c r="J12" s="8" t="str">
        <f>VLOOKUP($A12,[3]nbmm_AR!$B:$H,5,0)</f>
        <v>s</v>
      </c>
      <c r="K12" s="8" t="str">
        <f>VLOOKUP($A12,[3]nbmm_AR!$B:$H,6,0)</f>
        <v>ns</v>
      </c>
      <c r="L12" s="8" t="str">
        <f>VLOOKUP($A12,[3]nbmm_AR!$B:$H,7,0)</f>
        <v>ns</v>
      </c>
      <c r="M12" s="8" t="str">
        <f>VLOOKUP($A12,[4]zinbmm!$B:$H,5,0)</f>
        <v>s</v>
      </c>
      <c r="N12" s="8" t="str">
        <f>VLOOKUP($A12,[4]zinbmm!$B:$H,6,0)</f>
        <v>ns</v>
      </c>
      <c r="O12" s="8" t="str">
        <f>VLOOKUP($A12,[4]zinbmm!$B:$H,7,0)</f>
        <v>ns</v>
      </c>
      <c r="P12" s="8" t="str">
        <f>VLOOKUP($A12,[5]zinbmm_AR!$B:$H,5,0)</f>
        <v>NA</v>
      </c>
      <c r="Q12" s="8" t="str">
        <f>VLOOKUP($A12,[5]zinbmm_AR!$B:$H,6,0)</f>
        <v>NA</v>
      </c>
      <c r="R12" s="8" t="str">
        <f>VLOOKUP($A12,[5]zinbmm_AR!$B:$H,7,0)</f>
        <v>NA</v>
      </c>
      <c r="S12" s="8" t="str">
        <f>VLOOKUP($A12,[6]zigmmCo!$B:$H,5,0)</f>
        <v>s</v>
      </c>
      <c r="T12" s="8" t="str">
        <f>VLOOKUP($A12,[6]zigmmCo!$B:$H,6,0)</f>
        <v>s</v>
      </c>
      <c r="U12" s="8" t="str">
        <f>VLOOKUP($A12,[6]zigmmCo!$B:$H,7,0)</f>
        <v>ns</v>
      </c>
      <c r="V12" s="8" t="str">
        <f>VLOOKUP($A12,[7]zigmmCo_AR!$B:$H,5,0)</f>
        <v>s</v>
      </c>
      <c r="W12" s="8" t="str">
        <f>VLOOKUP($A12,[7]zigmmCo_AR!$B:$H,6,0)</f>
        <v>s</v>
      </c>
      <c r="X12" s="8" t="str">
        <f>VLOOKUP($A12,[7]zigmmCo_AR!$B:$H,7,0)</f>
        <v>ns</v>
      </c>
      <c r="Y12" s="8" t="str">
        <f>VLOOKUP($A12,[8]zigmm!$B:$H,5,0)</f>
        <v>s</v>
      </c>
      <c r="Z12" s="8" t="str">
        <f>VLOOKUP($A12,[8]zigmm!$B:$H,6,0)</f>
        <v>s</v>
      </c>
      <c r="AA12" s="8" t="str">
        <f>VLOOKUP($A12,[8]zigmm!$B:$H,7,0)</f>
        <v>s</v>
      </c>
      <c r="AB12" s="8" t="str">
        <f>VLOOKUP($A12,[9]zigmm_AR!$B:$H,5,0)</f>
        <v>s</v>
      </c>
      <c r="AC12" s="8" t="str">
        <f>VLOOKUP($A12,[9]zigmm_AR!$B:$H,6,0)</f>
        <v>s</v>
      </c>
      <c r="AD12" s="8" t="str">
        <f>VLOOKUP($A12,[9]zigmm_AR!$B:$H,7,0)</f>
        <v>s</v>
      </c>
      <c r="AE12" s="8" t="str">
        <f>VLOOKUP(A12,[10]SplinectomeR!$B:$F,4,0)</f>
        <v>ns</v>
      </c>
      <c r="AF12" s="4" t="str">
        <f>VLOOKUP(A12,[10]SplinectomeR!$B:$F,5,0)</f>
        <v>s</v>
      </c>
    </row>
    <row r="13" spans="1:32" x14ac:dyDescent="0.25">
      <c r="A13" s="4" t="s">
        <v>11</v>
      </c>
      <c r="B13" s="4" t="str">
        <f>RIGHT(Sheet2!F13,LEN(Sheet2!F13)-4)</f>
        <v>Bacteroidales</v>
      </c>
      <c r="C13" s="4" t="str">
        <f>RIGHT(Sheet2!G13,LEN(Sheet2!G13)-4)</f>
        <v>S24-7</v>
      </c>
      <c r="D13" s="5" t="str">
        <f>VLOOKUP($A13,[1]zibr!$B:$H,5,0)</f>
        <v>s</v>
      </c>
      <c r="E13" s="5" t="str">
        <f>VLOOKUP($A13,[1]zibr!$B:$H,6,0)</f>
        <v>ns</v>
      </c>
      <c r="F13" s="5" t="str">
        <f>VLOOKUP($A13,[1]zibr!$B:$H,7,0)</f>
        <v>ns</v>
      </c>
      <c r="G13" s="8" t="str">
        <f>VLOOKUP($A13,[2]nbmm!$B:$H,5,0)</f>
        <v>s</v>
      </c>
      <c r="H13" s="8" t="str">
        <f>VLOOKUP($A13,[2]nbmm!$B:$H,6,0)</f>
        <v>ns</v>
      </c>
      <c r="I13" s="8" t="str">
        <f>VLOOKUP($A13,[2]nbmm!$B:$H,7,0)</f>
        <v>ns</v>
      </c>
      <c r="J13" s="8" t="str">
        <f>VLOOKUP($A13,[3]nbmm_AR!$B:$H,5,0)</f>
        <v>NA</v>
      </c>
      <c r="K13" s="8" t="str">
        <f>VLOOKUP($A13,[3]nbmm_AR!$B:$H,6,0)</f>
        <v>NA</v>
      </c>
      <c r="L13" s="8" t="str">
        <f>VLOOKUP($A13,[3]nbmm_AR!$B:$H,7,0)</f>
        <v>NA</v>
      </c>
      <c r="M13" s="8" t="str">
        <f>VLOOKUP($A13,[4]zinbmm!$B:$H,5,0)</f>
        <v>s</v>
      </c>
      <c r="N13" s="8" t="str">
        <f>VLOOKUP($A13,[4]zinbmm!$B:$H,6,0)</f>
        <v>ns</v>
      </c>
      <c r="O13" s="8" t="str">
        <f>VLOOKUP($A13,[4]zinbmm!$B:$H,7,0)</f>
        <v>ns</v>
      </c>
      <c r="P13" s="8" t="str">
        <f>VLOOKUP($A13,[5]zinbmm_AR!$B:$H,5,0)</f>
        <v>NA</v>
      </c>
      <c r="Q13" s="8" t="str">
        <f>VLOOKUP($A13,[5]zinbmm_AR!$B:$H,6,0)</f>
        <v>NA</v>
      </c>
      <c r="R13" s="8" t="str">
        <f>VLOOKUP($A13,[5]zinbmm_AR!$B:$H,7,0)</f>
        <v>NA</v>
      </c>
      <c r="S13" s="8" t="str">
        <f>VLOOKUP($A13,[6]zigmmCo!$B:$H,5,0)</f>
        <v>s</v>
      </c>
      <c r="T13" s="8" t="str">
        <f>VLOOKUP($A13,[6]zigmmCo!$B:$H,6,0)</f>
        <v>s</v>
      </c>
      <c r="U13" s="8" t="str">
        <f>VLOOKUP($A13,[6]zigmmCo!$B:$H,7,0)</f>
        <v>ns</v>
      </c>
      <c r="V13" s="8" t="str">
        <f>VLOOKUP($A13,[7]zigmmCo_AR!$B:$H,5,0)</f>
        <v>s</v>
      </c>
      <c r="W13" s="8" t="str">
        <f>VLOOKUP($A13,[7]zigmmCo_AR!$B:$H,6,0)</f>
        <v>s</v>
      </c>
      <c r="X13" s="8" t="str">
        <f>VLOOKUP($A13,[7]zigmmCo_AR!$B:$H,7,0)</f>
        <v>ns</v>
      </c>
      <c r="Y13" s="8" t="str">
        <f>VLOOKUP($A13,[8]zigmm!$B:$H,5,0)</f>
        <v>s</v>
      </c>
      <c r="Z13" s="8" t="str">
        <f>VLOOKUP($A13,[8]zigmm!$B:$H,6,0)</f>
        <v>s</v>
      </c>
      <c r="AA13" s="8" t="str">
        <f>VLOOKUP($A13,[8]zigmm!$B:$H,7,0)</f>
        <v>ns</v>
      </c>
      <c r="AB13" s="8" t="str">
        <f>VLOOKUP($A13,[9]zigmm_AR!$B:$H,5,0)</f>
        <v>s</v>
      </c>
      <c r="AC13" s="8" t="str">
        <f>VLOOKUP($A13,[9]zigmm_AR!$B:$H,6,0)</f>
        <v>s</v>
      </c>
      <c r="AD13" s="8" t="str">
        <f>VLOOKUP($A13,[9]zigmm_AR!$B:$H,7,0)</f>
        <v>ns</v>
      </c>
      <c r="AE13" s="8" t="str">
        <f>VLOOKUP(A13,[10]SplinectomeR!$B:$F,4,0)</f>
        <v>ns</v>
      </c>
      <c r="AF13" s="4" t="str">
        <f>VLOOKUP(A13,[10]SplinectomeR!$B:$F,5,0)</f>
        <v>s</v>
      </c>
    </row>
    <row r="14" spans="1:32" x14ac:dyDescent="0.25">
      <c r="A14" s="4" t="s">
        <v>12</v>
      </c>
      <c r="B14" s="4" t="str">
        <f>RIGHT(Sheet2!F14,LEN(Sheet2!F14)-4)</f>
        <v>Bacteroidales</v>
      </c>
      <c r="C14" s="4" t="str">
        <f>RIGHT(Sheet2!G14,LEN(Sheet2!G14)-4)</f>
        <v>S24-7</v>
      </c>
      <c r="D14" s="5" t="str">
        <f>VLOOKUP($A14,[1]zibr!$B:$H,5,0)</f>
        <v>ns</v>
      </c>
      <c r="E14" s="5" t="str">
        <f>VLOOKUP($A14,[1]zibr!$B:$H,6,0)</f>
        <v>s</v>
      </c>
      <c r="F14" s="5" t="str">
        <f>VLOOKUP($A14,[1]zibr!$B:$H,7,0)</f>
        <v>ns</v>
      </c>
      <c r="G14" s="8" t="str">
        <f>VLOOKUP($A14,[2]nbmm!$B:$H,5,0)</f>
        <v>ns</v>
      </c>
      <c r="H14" s="8" t="str">
        <f>VLOOKUP($A14,[2]nbmm!$B:$H,6,0)</f>
        <v>s</v>
      </c>
      <c r="I14" s="8" t="str">
        <f>VLOOKUP($A14,[2]nbmm!$B:$H,7,0)</f>
        <v>s</v>
      </c>
      <c r="J14" s="8" t="str">
        <f>VLOOKUP($A14,[3]nbmm_AR!$B:$H,5,0)</f>
        <v>ns</v>
      </c>
      <c r="K14" s="8" t="str">
        <f>VLOOKUP($A14,[3]nbmm_AR!$B:$H,6,0)</f>
        <v>s</v>
      </c>
      <c r="L14" s="8" t="str">
        <f>VLOOKUP($A14,[3]nbmm_AR!$B:$H,7,0)</f>
        <v>s</v>
      </c>
      <c r="M14" s="8" t="str">
        <f>VLOOKUP($A14,[4]zinbmm!$B:$H,5,0)</f>
        <v>ns</v>
      </c>
      <c r="N14" s="8" t="str">
        <f>VLOOKUP($A14,[4]zinbmm!$B:$H,6,0)</f>
        <v>s</v>
      </c>
      <c r="O14" s="8" t="str">
        <f>VLOOKUP($A14,[4]zinbmm!$B:$H,7,0)</f>
        <v>s</v>
      </c>
      <c r="P14" s="8" t="str">
        <f>VLOOKUP($A14,[5]zinbmm_AR!$B:$H,5,0)</f>
        <v>ns</v>
      </c>
      <c r="Q14" s="8" t="str">
        <f>VLOOKUP($A14,[5]zinbmm_AR!$B:$H,6,0)</f>
        <v>s</v>
      </c>
      <c r="R14" s="8" t="str">
        <f>VLOOKUP($A14,[5]zinbmm_AR!$B:$H,7,0)</f>
        <v>s</v>
      </c>
      <c r="S14" s="8" t="str">
        <f>VLOOKUP($A14,[6]zigmmCo!$B:$H,5,0)</f>
        <v>s</v>
      </c>
      <c r="T14" s="8" t="str">
        <f>VLOOKUP($A14,[6]zigmmCo!$B:$H,6,0)</f>
        <v>s</v>
      </c>
      <c r="U14" s="8" t="str">
        <f>VLOOKUP($A14,[6]zigmmCo!$B:$H,7,0)</f>
        <v>s</v>
      </c>
      <c r="V14" s="8" t="str">
        <f>VLOOKUP($A14,[7]zigmmCo_AR!$B:$H,5,0)</f>
        <v>s</v>
      </c>
      <c r="W14" s="8" t="str">
        <f>VLOOKUP($A14,[7]zigmmCo_AR!$B:$H,6,0)</f>
        <v>s</v>
      </c>
      <c r="X14" s="8" t="str">
        <f>VLOOKUP($A14,[7]zigmmCo_AR!$B:$H,7,0)</f>
        <v>s</v>
      </c>
      <c r="Y14" s="8" t="str">
        <f>VLOOKUP($A14,[8]zigmm!$B:$H,5,0)</f>
        <v>s</v>
      </c>
      <c r="Z14" s="8" t="str">
        <f>VLOOKUP($A14,[8]zigmm!$B:$H,6,0)</f>
        <v>s</v>
      </c>
      <c r="AA14" s="8" t="str">
        <f>VLOOKUP($A14,[8]zigmm!$B:$H,7,0)</f>
        <v>s</v>
      </c>
      <c r="AB14" s="8" t="str">
        <f>VLOOKUP($A14,[9]zigmm_AR!$B:$H,5,0)</f>
        <v>s</v>
      </c>
      <c r="AC14" s="8" t="str">
        <f>VLOOKUP($A14,[9]zigmm_AR!$B:$H,6,0)</f>
        <v>s</v>
      </c>
      <c r="AD14" s="8" t="str">
        <f>VLOOKUP($A14,[9]zigmm_AR!$B:$H,7,0)</f>
        <v>s</v>
      </c>
      <c r="AE14" s="8" t="str">
        <f>VLOOKUP(A14,[10]SplinectomeR!$B:$F,4,0)</f>
        <v>ns</v>
      </c>
      <c r="AF14" s="4" t="str">
        <f>VLOOKUP(A14,[10]SplinectomeR!$B:$F,5,0)</f>
        <v>s</v>
      </c>
    </row>
    <row r="15" spans="1:32" x14ac:dyDescent="0.25">
      <c r="A15" s="4" t="s">
        <v>13</v>
      </c>
      <c r="B15" s="4" t="str">
        <f>RIGHT(Sheet2!F15,LEN(Sheet2!F15)-4)</f>
        <v>Bacteroidales</v>
      </c>
      <c r="C15" s="4" t="str">
        <f>RIGHT(Sheet2!G15,LEN(Sheet2!G15)-4)</f>
        <v>S24-7</v>
      </c>
      <c r="D15" s="5" t="str">
        <f>VLOOKUP($A15,[1]zibr!$B:$H,5,0)</f>
        <v>s</v>
      </c>
      <c r="E15" s="5" t="str">
        <f>VLOOKUP($A15,[1]zibr!$B:$H,6,0)</f>
        <v>ns</v>
      </c>
      <c r="F15" s="5" t="str">
        <f>VLOOKUP($A15,[1]zibr!$B:$H,7,0)</f>
        <v>ns</v>
      </c>
      <c r="G15" s="8" t="str">
        <f>VLOOKUP($A15,[2]nbmm!$B:$H,5,0)</f>
        <v>ns</v>
      </c>
      <c r="H15" s="8" t="str">
        <f>VLOOKUP($A15,[2]nbmm!$B:$H,6,0)</f>
        <v>s</v>
      </c>
      <c r="I15" s="8" t="str">
        <f>VLOOKUP($A15,[2]nbmm!$B:$H,7,0)</f>
        <v>ns</v>
      </c>
      <c r="J15" s="8" t="str">
        <f>VLOOKUP($A15,[3]nbmm_AR!$B:$H,5,0)</f>
        <v>ns</v>
      </c>
      <c r="K15" s="8" t="str">
        <f>VLOOKUP($A15,[3]nbmm_AR!$B:$H,6,0)</f>
        <v>s</v>
      </c>
      <c r="L15" s="8" t="str">
        <f>VLOOKUP($A15,[3]nbmm_AR!$B:$H,7,0)</f>
        <v>ns</v>
      </c>
      <c r="M15" s="8" t="str">
        <f>VLOOKUP($A15,[4]zinbmm!$B:$H,5,0)</f>
        <v>ns</v>
      </c>
      <c r="N15" s="8" t="str">
        <f>VLOOKUP($A15,[4]zinbmm!$B:$H,6,0)</f>
        <v>s</v>
      </c>
      <c r="O15" s="8" t="str">
        <f>VLOOKUP($A15,[4]zinbmm!$B:$H,7,0)</f>
        <v>ns</v>
      </c>
      <c r="P15" s="8" t="str">
        <f>VLOOKUP($A15,[5]zinbmm_AR!$B:$H,5,0)</f>
        <v>ns</v>
      </c>
      <c r="Q15" s="8" t="str">
        <f>VLOOKUP($A15,[5]zinbmm_AR!$B:$H,6,0)</f>
        <v>s</v>
      </c>
      <c r="R15" s="8" t="str">
        <f>VLOOKUP($A15,[5]zinbmm_AR!$B:$H,7,0)</f>
        <v>ns</v>
      </c>
      <c r="S15" s="8" t="str">
        <f>VLOOKUP($A15,[6]zigmmCo!$B:$H,5,0)</f>
        <v>ns</v>
      </c>
      <c r="T15" s="8" t="str">
        <f>VLOOKUP($A15,[6]zigmmCo!$B:$H,6,0)</f>
        <v>s</v>
      </c>
      <c r="U15" s="8" t="str">
        <f>VLOOKUP($A15,[6]zigmmCo!$B:$H,7,0)</f>
        <v>ns</v>
      </c>
      <c r="V15" s="8" t="str">
        <f>VLOOKUP($A15,[7]zigmmCo_AR!$B:$H,5,0)</f>
        <v>s</v>
      </c>
      <c r="W15" s="8" t="str">
        <f>VLOOKUP($A15,[7]zigmmCo_AR!$B:$H,6,0)</f>
        <v>s</v>
      </c>
      <c r="X15" s="8" t="str">
        <f>VLOOKUP($A15,[7]zigmmCo_AR!$B:$H,7,0)</f>
        <v>ns</v>
      </c>
      <c r="Y15" s="8" t="str">
        <f>VLOOKUP($A15,[8]zigmm!$B:$H,5,0)</f>
        <v>s</v>
      </c>
      <c r="Z15" s="8" t="str">
        <f>VLOOKUP($A15,[8]zigmm!$B:$H,6,0)</f>
        <v>s</v>
      </c>
      <c r="AA15" s="8" t="str">
        <f>VLOOKUP($A15,[8]zigmm!$B:$H,7,0)</f>
        <v>ns</v>
      </c>
      <c r="AB15" s="8" t="str">
        <f>VLOOKUP($A15,[9]zigmm_AR!$B:$H,5,0)</f>
        <v>s</v>
      </c>
      <c r="AC15" s="8" t="str">
        <f>VLOOKUP($A15,[9]zigmm_AR!$B:$H,6,0)</f>
        <v>s</v>
      </c>
      <c r="AD15" s="8" t="str">
        <f>VLOOKUP($A15,[9]zigmm_AR!$B:$H,7,0)</f>
        <v>s</v>
      </c>
      <c r="AE15" s="8" t="str">
        <f>VLOOKUP(A15,[10]SplinectomeR!$B:$F,4,0)</f>
        <v>ns</v>
      </c>
      <c r="AF15" s="4" t="str">
        <f>VLOOKUP(A15,[10]SplinectomeR!$B:$F,5,0)</f>
        <v>s</v>
      </c>
    </row>
    <row r="16" spans="1:32" x14ac:dyDescent="0.25">
      <c r="A16" s="4" t="s">
        <v>14</v>
      </c>
      <c r="B16" s="4" t="str">
        <f>RIGHT(Sheet2!F16,LEN(Sheet2!F16)-4)</f>
        <v>Bacteroidales</v>
      </c>
      <c r="C16" s="4" t="str">
        <f>RIGHT(Sheet2!G16,LEN(Sheet2!G16)-4)</f>
        <v>Porphyromonadaceae</v>
      </c>
      <c r="D16" s="5" t="str">
        <f>VLOOKUP($A16,[1]zibr!$B:$H,5,0)</f>
        <v>ns</v>
      </c>
      <c r="E16" s="5" t="str">
        <f>VLOOKUP($A16,[1]zibr!$B:$H,6,0)</f>
        <v>s</v>
      </c>
      <c r="F16" s="5" t="str">
        <f>VLOOKUP($A16,[1]zibr!$B:$H,7,0)</f>
        <v>ns</v>
      </c>
      <c r="G16" s="8" t="str">
        <f>VLOOKUP($A16,[2]nbmm!$B:$H,5,0)</f>
        <v>ns</v>
      </c>
      <c r="H16" s="8" t="str">
        <f>VLOOKUP($A16,[2]nbmm!$B:$H,6,0)</f>
        <v>s</v>
      </c>
      <c r="I16" s="8" t="str">
        <f>VLOOKUP($A16,[2]nbmm!$B:$H,7,0)</f>
        <v>s</v>
      </c>
      <c r="J16" s="8" t="str">
        <f>VLOOKUP($A16,[3]nbmm_AR!$B:$H,5,0)</f>
        <v>ns</v>
      </c>
      <c r="K16" s="8" t="str">
        <f>VLOOKUP($A16,[3]nbmm_AR!$B:$H,6,0)</f>
        <v>s</v>
      </c>
      <c r="L16" s="8" t="str">
        <f>VLOOKUP($A16,[3]nbmm_AR!$B:$H,7,0)</f>
        <v>s</v>
      </c>
      <c r="M16" s="8" t="str">
        <f>VLOOKUP($A16,[4]zinbmm!$B:$H,5,0)</f>
        <v>ns</v>
      </c>
      <c r="N16" s="8" t="str">
        <f>VLOOKUP($A16,[4]zinbmm!$B:$H,6,0)</f>
        <v>s</v>
      </c>
      <c r="O16" s="8" t="str">
        <f>VLOOKUP($A16,[4]zinbmm!$B:$H,7,0)</f>
        <v>s</v>
      </c>
      <c r="P16" s="8" t="str">
        <f>VLOOKUP($A16,[5]zinbmm_AR!$B:$H,5,0)</f>
        <v>ns</v>
      </c>
      <c r="Q16" s="8" t="str">
        <f>VLOOKUP($A16,[5]zinbmm_AR!$B:$H,6,0)</f>
        <v>s</v>
      </c>
      <c r="R16" s="8" t="str">
        <f>VLOOKUP($A16,[5]zinbmm_AR!$B:$H,7,0)</f>
        <v>s</v>
      </c>
      <c r="S16" s="8" t="str">
        <f>VLOOKUP($A16,[6]zigmmCo!$B:$H,5,0)</f>
        <v>ns</v>
      </c>
      <c r="T16" s="8" t="str">
        <f>VLOOKUP($A16,[6]zigmmCo!$B:$H,6,0)</f>
        <v>s</v>
      </c>
      <c r="U16" s="8" t="str">
        <f>VLOOKUP($A16,[6]zigmmCo!$B:$H,7,0)</f>
        <v>ns</v>
      </c>
      <c r="V16" s="8" t="str">
        <f>VLOOKUP($A16,[7]zigmmCo_AR!$B:$H,5,0)</f>
        <v>ns</v>
      </c>
      <c r="W16" s="8" t="str">
        <f>VLOOKUP($A16,[7]zigmmCo_AR!$B:$H,6,0)</f>
        <v>s</v>
      </c>
      <c r="X16" s="8" t="str">
        <f>VLOOKUP($A16,[7]zigmmCo_AR!$B:$H,7,0)</f>
        <v>ns</v>
      </c>
      <c r="Y16" s="8" t="str">
        <f>VLOOKUP($A16,[8]zigmm!$B:$H,5,0)</f>
        <v>ns</v>
      </c>
      <c r="Z16" s="8" t="str">
        <f>VLOOKUP($A16,[8]zigmm!$B:$H,6,0)</f>
        <v>s</v>
      </c>
      <c r="AA16" s="8" t="str">
        <f>VLOOKUP($A16,[8]zigmm!$B:$H,7,0)</f>
        <v>ns</v>
      </c>
      <c r="AB16" s="8" t="str">
        <f>VLOOKUP($A16,[9]zigmm_AR!$B:$H,5,0)</f>
        <v>ns</v>
      </c>
      <c r="AC16" s="8" t="str">
        <f>VLOOKUP($A16,[9]zigmm_AR!$B:$H,6,0)</f>
        <v>s</v>
      </c>
      <c r="AD16" s="8" t="str">
        <f>VLOOKUP($A16,[9]zigmm_AR!$B:$H,7,0)</f>
        <v>ns</v>
      </c>
      <c r="AE16" s="8" t="str">
        <f>VLOOKUP(A16,[10]SplinectomeR!$B:$F,4,0)</f>
        <v>ns</v>
      </c>
      <c r="AF16" s="4" t="str">
        <f>VLOOKUP(A16,[10]SplinectomeR!$B:$F,5,0)</f>
        <v>s</v>
      </c>
    </row>
    <row r="17" spans="1:32" x14ac:dyDescent="0.25">
      <c r="A17" s="4" t="s">
        <v>15</v>
      </c>
      <c r="B17" s="4" t="str">
        <f>RIGHT(Sheet2!F17,LEN(Sheet2!F17)-4)</f>
        <v>Bacteroidales</v>
      </c>
      <c r="C17" s="4" t="str">
        <f>RIGHT(Sheet2!G17,LEN(Sheet2!G17)-4)</f>
        <v>Bacteroidaceae</v>
      </c>
      <c r="D17" s="5" t="str">
        <f>VLOOKUP($A17,[1]zibr!$B:$H,5,0)</f>
        <v>ns</v>
      </c>
      <c r="E17" s="5" t="str">
        <f>VLOOKUP($A17,[1]zibr!$B:$H,6,0)</f>
        <v>ns</v>
      </c>
      <c r="F17" s="5" t="str">
        <f>VLOOKUP($A17,[1]zibr!$B:$H,7,0)</f>
        <v>ns</v>
      </c>
      <c r="G17" s="8" t="str">
        <f>VLOOKUP($A17,[2]nbmm!$B:$H,5,0)</f>
        <v>ns</v>
      </c>
      <c r="H17" s="8" t="str">
        <f>VLOOKUP($A17,[2]nbmm!$B:$H,6,0)</f>
        <v>ns</v>
      </c>
      <c r="I17" s="8" t="str">
        <f>VLOOKUP($A17,[2]nbmm!$B:$H,7,0)</f>
        <v>s</v>
      </c>
      <c r="J17" s="8" t="str">
        <f>VLOOKUP($A17,[3]nbmm_AR!$B:$H,5,0)</f>
        <v>ns</v>
      </c>
      <c r="K17" s="8" t="str">
        <f>VLOOKUP($A17,[3]nbmm_AR!$B:$H,6,0)</f>
        <v>ns</v>
      </c>
      <c r="L17" s="8" t="str">
        <f>VLOOKUP($A17,[3]nbmm_AR!$B:$H,7,0)</f>
        <v>s</v>
      </c>
      <c r="M17" s="8" t="str">
        <f>VLOOKUP($A17,[4]zinbmm!$B:$H,5,0)</f>
        <v>ns</v>
      </c>
      <c r="N17" s="8" t="str">
        <f>VLOOKUP($A17,[4]zinbmm!$B:$H,6,0)</f>
        <v>ns</v>
      </c>
      <c r="O17" s="8" t="str">
        <f>VLOOKUP($A17,[4]zinbmm!$B:$H,7,0)</f>
        <v>ns</v>
      </c>
      <c r="P17" s="8" t="str">
        <f>VLOOKUP($A17,[5]zinbmm_AR!$B:$H,5,0)</f>
        <v>ns</v>
      </c>
      <c r="Q17" s="8" t="str">
        <f>VLOOKUP($A17,[5]zinbmm_AR!$B:$H,6,0)</f>
        <v>ns</v>
      </c>
      <c r="R17" s="8" t="str">
        <f>VLOOKUP($A17,[5]zinbmm_AR!$B:$H,7,0)</f>
        <v>ns</v>
      </c>
      <c r="S17" s="8" t="str">
        <f>VLOOKUP($A17,[6]zigmmCo!$B:$H,5,0)</f>
        <v>ns</v>
      </c>
      <c r="T17" s="8" t="str">
        <f>VLOOKUP($A17,[6]zigmmCo!$B:$H,6,0)</f>
        <v>s</v>
      </c>
      <c r="U17" s="8" t="str">
        <f>VLOOKUP($A17,[6]zigmmCo!$B:$H,7,0)</f>
        <v>ns</v>
      </c>
      <c r="V17" s="8" t="str">
        <f>VLOOKUP($A17,[7]zigmmCo_AR!$B:$H,5,0)</f>
        <v>ns</v>
      </c>
      <c r="W17" s="8" t="str">
        <f>VLOOKUP($A17,[7]zigmmCo_AR!$B:$H,6,0)</f>
        <v>s</v>
      </c>
      <c r="X17" s="8" t="str">
        <f>VLOOKUP($A17,[7]zigmmCo_AR!$B:$H,7,0)</f>
        <v>ns</v>
      </c>
      <c r="Y17" s="8" t="str">
        <f>VLOOKUP($A17,[8]zigmm!$B:$H,5,0)</f>
        <v>ns</v>
      </c>
      <c r="Z17" s="8" t="str">
        <f>VLOOKUP($A17,[8]zigmm!$B:$H,6,0)</f>
        <v>ns</v>
      </c>
      <c r="AA17" s="8" t="str">
        <f>VLOOKUP($A17,[8]zigmm!$B:$H,7,0)</f>
        <v>s</v>
      </c>
      <c r="AB17" s="8" t="str">
        <f>VLOOKUP($A17,[9]zigmm_AR!$B:$H,5,0)</f>
        <v>ns</v>
      </c>
      <c r="AC17" s="8" t="str">
        <f>VLOOKUP($A17,[9]zigmm_AR!$B:$H,6,0)</f>
        <v>ns</v>
      </c>
      <c r="AD17" s="8" t="str">
        <f>VLOOKUP($A17,[9]zigmm_AR!$B:$H,7,0)</f>
        <v>ns</v>
      </c>
      <c r="AE17" s="8" t="str">
        <f>VLOOKUP(A17,[10]SplinectomeR!$B:$F,4,0)</f>
        <v>ns</v>
      </c>
      <c r="AF17" s="4" t="str">
        <f>VLOOKUP(A17,[10]SplinectomeR!$B:$F,5,0)</f>
        <v>ns</v>
      </c>
    </row>
    <row r="18" spans="1:32" x14ac:dyDescent="0.25">
      <c r="A18" s="4" t="s">
        <v>16</v>
      </c>
      <c r="B18" s="4" t="str">
        <f>RIGHT(Sheet2!F18,LEN(Sheet2!F18)-4)</f>
        <v>Deferribacterales</v>
      </c>
      <c r="C18" s="4" t="str">
        <f>RIGHT(Sheet2!G18,LEN(Sheet2!G18)-4)</f>
        <v>Deferribacteraceae</v>
      </c>
      <c r="D18" s="5" t="str">
        <f>VLOOKUP($A18,[1]zibr!$B:$H,5,0)</f>
        <v>ns</v>
      </c>
      <c r="E18" s="5" t="str">
        <f>VLOOKUP($A18,[1]zibr!$B:$H,6,0)</f>
        <v>ns</v>
      </c>
      <c r="F18" s="5" t="str">
        <f>VLOOKUP($A18,[1]zibr!$B:$H,7,0)</f>
        <v>ns</v>
      </c>
      <c r="G18" s="8" t="str">
        <f>VLOOKUP($A18,[2]nbmm!$B:$H,5,0)</f>
        <v>ns</v>
      </c>
      <c r="H18" s="8" t="str">
        <f>VLOOKUP($A18,[2]nbmm!$B:$H,6,0)</f>
        <v>s</v>
      </c>
      <c r="I18" s="8" t="str">
        <f>VLOOKUP($A18,[2]nbmm!$B:$H,7,0)</f>
        <v>s</v>
      </c>
      <c r="J18" s="8" t="str">
        <f>VLOOKUP($A18,[3]nbmm_AR!$B:$H,5,0)</f>
        <v>ns</v>
      </c>
      <c r="K18" s="8" t="str">
        <f>VLOOKUP($A18,[3]nbmm_AR!$B:$H,6,0)</f>
        <v>s</v>
      </c>
      <c r="L18" s="8" t="str">
        <f>VLOOKUP($A18,[3]nbmm_AR!$B:$H,7,0)</f>
        <v>s</v>
      </c>
      <c r="M18" s="8" t="str">
        <f>VLOOKUP($A18,[4]zinbmm!$B:$H,5,0)</f>
        <v>ns</v>
      </c>
      <c r="N18" s="8" t="str">
        <f>VLOOKUP($A18,[4]zinbmm!$B:$H,6,0)</f>
        <v>s</v>
      </c>
      <c r="O18" s="8" t="str">
        <f>VLOOKUP($A18,[4]zinbmm!$B:$H,7,0)</f>
        <v>s</v>
      </c>
      <c r="P18" s="8" t="str">
        <f>VLOOKUP($A18,[5]zinbmm_AR!$B:$H,5,0)</f>
        <v>ns</v>
      </c>
      <c r="Q18" s="8" t="str">
        <f>VLOOKUP($A18,[5]zinbmm_AR!$B:$H,6,0)</f>
        <v>s</v>
      </c>
      <c r="R18" s="8" t="str">
        <f>VLOOKUP($A18,[5]zinbmm_AR!$B:$H,7,0)</f>
        <v>s</v>
      </c>
      <c r="S18" s="8" t="str">
        <f>VLOOKUP($A18,[6]zigmmCo!$B:$H,5,0)</f>
        <v>ns</v>
      </c>
      <c r="T18" s="8" t="str">
        <f>VLOOKUP($A18,[6]zigmmCo!$B:$H,6,0)</f>
        <v>ns</v>
      </c>
      <c r="U18" s="8" t="str">
        <f>VLOOKUP($A18,[6]zigmmCo!$B:$H,7,0)</f>
        <v>ns</v>
      </c>
      <c r="V18" s="8" t="str">
        <f>VLOOKUP($A18,[7]zigmmCo_AR!$B:$H,5,0)</f>
        <v>ns</v>
      </c>
      <c r="W18" s="8" t="str">
        <f>VLOOKUP($A18,[7]zigmmCo_AR!$B:$H,6,0)</f>
        <v>ns</v>
      </c>
      <c r="X18" s="8" t="str">
        <f>VLOOKUP($A18,[7]zigmmCo_AR!$B:$H,7,0)</f>
        <v>ns</v>
      </c>
      <c r="Y18" s="8" t="str">
        <f>VLOOKUP($A18,[8]zigmm!$B:$H,5,0)</f>
        <v>ns</v>
      </c>
      <c r="Z18" s="8" t="str">
        <f>VLOOKUP($A18,[8]zigmm!$B:$H,6,0)</f>
        <v>ns</v>
      </c>
      <c r="AA18" s="8" t="str">
        <f>VLOOKUP($A18,[8]zigmm!$B:$H,7,0)</f>
        <v>ns</v>
      </c>
      <c r="AB18" s="8" t="str">
        <f>VLOOKUP($A18,[9]zigmm_AR!$B:$H,5,0)</f>
        <v>ns</v>
      </c>
      <c r="AC18" s="8" t="str">
        <f>VLOOKUP($A18,[9]zigmm_AR!$B:$H,6,0)</f>
        <v>s</v>
      </c>
      <c r="AD18" s="8" t="str">
        <f>VLOOKUP($A18,[9]zigmm_AR!$B:$H,7,0)</f>
        <v>ns</v>
      </c>
      <c r="AE18" s="8" t="str">
        <f>VLOOKUP(A18,[10]SplinectomeR!$B:$F,4,0)</f>
        <v>ns</v>
      </c>
      <c r="AF18" s="4" t="str">
        <f>VLOOKUP(A18,[10]SplinectomeR!$B:$F,5,0)</f>
        <v>s</v>
      </c>
    </row>
    <row r="19" spans="1:32" x14ac:dyDescent="0.25">
      <c r="A19" s="4" t="s">
        <v>17</v>
      </c>
      <c r="B19" s="4" t="str">
        <f>RIGHT(Sheet2!F19,LEN(Sheet2!F19)-4)</f>
        <v>Enterobacteriales</v>
      </c>
      <c r="C19" s="4" t="str">
        <f>RIGHT(Sheet2!G19,LEN(Sheet2!G19)-4)</f>
        <v>Enterobacteriaceae</v>
      </c>
      <c r="D19" s="5" t="str">
        <f>VLOOKUP($A19,[1]zibr!$B:$H,5,0)</f>
        <v>ns</v>
      </c>
      <c r="E19" s="5" t="str">
        <f>VLOOKUP($A19,[1]zibr!$B:$H,6,0)</f>
        <v>ns</v>
      </c>
      <c r="F19" s="5" t="str">
        <f>VLOOKUP($A19,[1]zibr!$B:$H,7,0)</f>
        <v>ns</v>
      </c>
      <c r="G19" s="8" t="str">
        <f>VLOOKUP($A19,[2]nbmm!$B:$H,5,0)</f>
        <v>NA</v>
      </c>
      <c r="H19" s="8" t="str">
        <f>VLOOKUP($A19,[2]nbmm!$B:$H,6,0)</f>
        <v>NA</v>
      </c>
      <c r="I19" s="8" t="str">
        <f>VLOOKUP($A19,[2]nbmm!$B:$H,7,0)</f>
        <v>NA</v>
      </c>
      <c r="J19" s="8" t="str">
        <f>VLOOKUP($A19,[3]nbmm_AR!$B:$H,5,0)</f>
        <v>NA</v>
      </c>
      <c r="K19" s="8" t="str">
        <f>VLOOKUP($A19,[3]nbmm_AR!$B:$H,6,0)</f>
        <v>NA</v>
      </c>
      <c r="L19" s="8" t="str">
        <f>VLOOKUP($A19,[3]nbmm_AR!$B:$H,7,0)</f>
        <v>NA</v>
      </c>
      <c r="M19" s="8" t="str">
        <f>VLOOKUP($A19,[4]zinbmm!$B:$H,5,0)</f>
        <v>NA</v>
      </c>
      <c r="N19" s="8" t="str">
        <f>VLOOKUP($A19,[4]zinbmm!$B:$H,6,0)</f>
        <v>NA</v>
      </c>
      <c r="O19" s="8" t="str">
        <f>VLOOKUP($A19,[4]zinbmm!$B:$H,7,0)</f>
        <v>NA</v>
      </c>
      <c r="P19" s="8" t="str">
        <f>VLOOKUP($A19,[5]zinbmm_AR!$B:$H,5,0)</f>
        <v>NA</v>
      </c>
      <c r="Q19" s="8" t="str">
        <f>VLOOKUP($A19,[5]zinbmm_AR!$B:$H,6,0)</f>
        <v>NA</v>
      </c>
      <c r="R19" s="8" t="str">
        <f>VLOOKUP($A19,[5]zinbmm_AR!$B:$H,7,0)</f>
        <v>NA</v>
      </c>
      <c r="S19" s="8" t="str">
        <f>VLOOKUP($A19,[6]zigmmCo!$B:$H,5,0)</f>
        <v>ns</v>
      </c>
      <c r="T19" s="8" t="str">
        <f>VLOOKUP($A19,[6]zigmmCo!$B:$H,6,0)</f>
        <v>s</v>
      </c>
      <c r="U19" s="8" t="str">
        <f>VLOOKUP($A19,[6]zigmmCo!$B:$H,7,0)</f>
        <v>ns</v>
      </c>
      <c r="V19" s="8" t="str">
        <f>VLOOKUP($A19,[7]zigmmCo_AR!$B:$H,5,0)</f>
        <v>ns</v>
      </c>
      <c r="W19" s="8" t="str">
        <f>VLOOKUP($A19,[7]zigmmCo_AR!$B:$H,6,0)</f>
        <v>s</v>
      </c>
      <c r="X19" s="8" t="str">
        <f>VLOOKUP($A19,[7]zigmmCo_AR!$B:$H,7,0)</f>
        <v>ns</v>
      </c>
      <c r="Y19" s="8" t="str">
        <f>VLOOKUP($A19,[8]zigmm!$B:$H,5,0)</f>
        <v>ns</v>
      </c>
      <c r="Z19" s="8" t="str">
        <f>VLOOKUP($A19,[8]zigmm!$B:$H,6,0)</f>
        <v>s</v>
      </c>
      <c r="AA19" s="8" t="str">
        <f>VLOOKUP($A19,[8]zigmm!$B:$H,7,0)</f>
        <v>s</v>
      </c>
      <c r="AB19" s="8" t="str">
        <f>VLOOKUP($A19,[9]zigmm_AR!$B:$H,5,0)</f>
        <v>ns</v>
      </c>
      <c r="AC19" s="8" t="str">
        <f>VLOOKUP($A19,[9]zigmm_AR!$B:$H,6,0)</f>
        <v>s</v>
      </c>
      <c r="AD19" s="8" t="str">
        <f>VLOOKUP($A19,[9]zigmm_AR!$B:$H,7,0)</f>
        <v>s</v>
      </c>
      <c r="AE19" s="8" t="str">
        <f>VLOOKUP(A19,[10]SplinectomeR!$B:$F,4,0)</f>
        <v>s</v>
      </c>
      <c r="AF19" s="4" t="str">
        <f>VLOOKUP(A19,[10]SplinectomeR!$B:$F,5,0)</f>
        <v>s</v>
      </c>
    </row>
    <row r="20" spans="1:32" x14ac:dyDescent="0.25">
      <c r="A20" s="4" t="s">
        <v>18</v>
      </c>
      <c r="B20" s="4" t="str">
        <f>RIGHT(Sheet2!F20,LEN(Sheet2!F20)-4)</f>
        <v>Clostridiales</v>
      </c>
      <c r="C20" s="4" t="str">
        <f>RIGHT(Sheet2!G20,LEN(Sheet2!G20)-4)</f>
        <v>Lachnospiraceae</v>
      </c>
      <c r="D20" s="5" t="str">
        <f>VLOOKUP($A20,[1]zibr!$B:$H,5,0)</f>
        <v>ns</v>
      </c>
      <c r="E20" s="5" t="str">
        <f>VLOOKUP($A20,[1]zibr!$B:$H,6,0)</f>
        <v>ns</v>
      </c>
      <c r="F20" s="5" t="str">
        <f>VLOOKUP($A20,[1]zibr!$B:$H,7,0)</f>
        <v>ns</v>
      </c>
      <c r="G20" s="8" t="str">
        <f>VLOOKUP($A20,[2]nbmm!$B:$H,5,0)</f>
        <v>s</v>
      </c>
      <c r="H20" s="8" t="str">
        <f>VLOOKUP($A20,[2]nbmm!$B:$H,6,0)</f>
        <v>ns</v>
      </c>
      <c r="I20" s="8" t="str">
        <f>VLOOKUP($A20,[2]nbmm!$B:$H,7,0)</f>
        <v>ns</v>
      </c>
      <c r="J20" s="8" t="str">
        <f>VLOOKUP($A20,[3]nbmm_AR!$B:$H,5,0)</f>
        <v>s</v>
      </c>
      <c r="K20" s="8" t="str">
        <f>VLOOKUP($A20,[3]nbmm_AR!$B:$H,6,0)</f>
        <v>ns</v>
      </c>
      <c r="L20" s="8" t="str">
        <f>VLOOKUP($A20,[3]nbmm_AR!$B:$H,7,0)</f>
        <v>ns</v>
      </c>
      <c r="M20" s="8" t="str">
        <f>VLOOKUP($A20,[4]zinbmm!$B:$H,5,0)</f>
        <v>s</v>
      </c>
      <c r="N20" s="8" t="str">
        <f>VLOOKUP($A20,[4]zinbmm!$B:$H,6,0)</f>
        <v>ns</v>
      </c>
      <c r="O20" s="8" t="str">
        <f>VLOOKUP($A20,[4]zinbmm!$B:$H,7,0)</f>
        <v>ns</v>
      </c>
      <c r="P20" s="8" t="str">
        <f>VLOOKUP($A20,[5]zinbmm_AR!$B:$H,5,0)</f>
        <v>s</v>
      </c>
      <c r="Q20" s="8" t="str">
        <f>VLOOKUP($A20,[5]zinbmm_AR!$B:$H,6,0)</f>
        <v>ns</v>
      </c>
      <c r="R20" s="8" t="str">
        <f>VLOOKUP($A20,[5]zinbmm_AR!$B:$H,7,0)</f>
        <v>ns</v>
      </c>
      <c r="S20" s="8" t="str">
        <f>VLOOKUP($A20,[6]zigmmCo!$B:$H,5,0)</f>
        <v>ns</v>
      </c>
      <c r="T20" s="8" t="str">
        <f>VLOOKUP($A20,[6]zigmmCo!$B:$H,6,0)</f>
        <v>ns</v>
      </c>
      <c r="U20" s="8" t="str">
        <f>VLOOKUP($A20,[6]zigmmCo!$B:$H,7,0)</f>
        <v>ns</v>
      </c>
      <c r="V20" s="8" t="str">
        <f>VLOOKUP($A20,[7]zigmmCo_AR!$B:$H,5,0)</f>
        <v>ns</v>
      </c>
      <c r="W20" s="8" t="str">
        <f>VLOOKUP($A20,[7]zigmmCo_AR!$B:$H,6,0)</f>
        <v>ns</v>
      </c>
      <c r="X20" s="8" t="str">
        <f>VLOOKUP($A20,[7]zigmmCo_AR!$B:$H,7,0)</f>
        <v>ns</v>
      </c>
      <c r="Y20" s="8" t="str">
        <f>VLOOKUP($A20,[8]zigmm!$B:$H,5,0)</f>
        <v>ns</v>
      </c>
      <c r="Z20" s="8" t="str">
        <f>VLOOKUP($A20,[8]zigmm!$B:$H,6,0)</f>
        <v>s</v>
      </c>
      <c r="AA20" s="8" t="str">
        <f>VLOOKUP($A20,[8]zigmm!$B:$H,7,0)</f>
        <v>ns</v>
      </c>
      <c r="AB20" s="8" t="str">
        <f>VLOOKUP($A20,[9]zigmm_AR!$B:$H,5,0)</f>
        <v>ns</v>
      </c>
      <c r="AC20" s="8" t="str">
        <f>VLOOKUP($A20,[9]zigmm_AR!$B:$H,6,0)</f>
        <v>s</v>
      </c>
      <c r="AD20" s="8" t="str">
        <f>VLOOKUP($A20,[9]zigmm_AR!$B:$H,7,0)</f>
        <v>ns</v>
      </c>
      <c r="AE20" s="8" t="str">
        <f>VLOOKUP(A20,[10]SplinectomeR!$B:$F,4,0)</f>
        <v>ns</v>
      </c>
      <c r="AF20" s="4" t="str">
        <f>VLOOKUP(A20,[10]SplinectomeR!$B:$F,5,0)</f>
        <v>s</v>
      </c>
    </row>
    <row r="21" spans="1:32" x14ac:dyDescent="0.25">
      <c r="A21" s="4" t="s">
        <v>19</v>
      </c>
      <c r="D21" s="5" t="str">
        <f>VLOOKUP($A21,[1]zibr!$B:$H,5,0)</f>
        <v>ns</v>
      </c>
      <c r="E21" s="5" t="str">
        <f>VLOOKUP($A21,[1]zibr!$B:$H,6,0)</f>
        <v>ns</v>
      </c>
      <c r="F21" s="5" t="str">
        <f>VLOOKUP($A21,[1]zibr!$B:$H,7,0)</f>
        <v>ns</v>
      </c>
      <c r="G21" s="8" t="str">
        <f>VLOOKUP($A21,[2]nbmm!$B:$H,5,0)</f>
        <v>ns</v>
      </c>
      <c r="H21" s="8" t="str">
        <f>VLOOKUP($A21,[2]nbmm!$B:$H,6,0)</f>
        <v>ns</v>
      </c>
      <c r="I21" s="8" t="str">
        <f>VLOOKUP($A21,[2]nbmm!$B:$H,7,0)</f>
        <v>s</v>
      </c>
      <c r="J21" s="8" t="str">
        <f>VLOOKUP($A21,[3]nbmm_AR!$B:$H,5,0)</f>
        <v>ns</v>
      </c>
      <c r="K21" s="8" t="str">
        <f>VLOOKUP($A21,[3]nbmm_AR!$B:$H,6,0)</f>
        <v>ns</v>
      </c>
      <c r="L21" s="8" t="str">
        <f>VLOOKUP($A21,[3]nbmm_AR!$B:$H,7,0)</f>
        <v>s</v>
      </c>
      <c r="M21" s="8" t="str">
        <f>VLOOKUP($A21,[4]zinbmm!$B:$H,5,0)</f>
        <v>ns</v>
      </c>
      <c r="N21" s="8" t="str">
        <f>VLOOKUP($A21,[4]zinbmm!$B:$H,6,0)</f>
        <v>ns</v>
      </c>
      <c r="O21" s="8" t="str">
        <f>VLOOKUP($A21,[4]zinbmm!$B:$H,7,0)</f>
        <v>s</v>
      </c>
      <c r="P21" s="8" t="str">
        <f>VLOOKUP($A21,[5]zinbmm_AR!$B:$H,5,0)</f>
        <v>ns</v>
      </c>
      <c r="Q21" s="8" t="str">
        <f>VLOOKUP($A21,[5]zinbmm_AR!$B:$H,6,0)</f>
        <v>ns</v>
      </c>
      <c r="R21" s="8" t="str">
        <f>VLOOKUP($A21,[5]zinbmm_AR!$B:$H,7,0)</f>
        <v>s</v>
      </c>
      <c r="S21" s="8" t="str">
        <f>VLOOKUP($A21,[6]zigmmCo!$B:$H,5,0)</f>
        <v>ns</v>
      </c>
      <c r="T21" s="8" t="str">
        <f>VLOOKUP($A21,[6]zigmmCo!$B:$H,6,0)</f>
        <v>ns</v>
      </c>
      <c r="U21" s="8" t="str">
        <f>VLOOKUP($A21,[6]zigmmCo!$B:$H,7,0)</f>
        <v>ns</v>
      </c>
      <c r="V21" s="8" t="str">
        <f>VLOOKUP($A21,[7]zigmmCo_AR!$B:$H,5,0)</f>
        <v>ns</v>
      </c>
      <c r="W21" s="8" t="str">
        <f>VLOOKUP($A21,[7]zigmmCo_AR!$B:$H,6,0)</f>
        <v>ns</v>
      </c>
      <c r="X21" s="8" t="str">
        <f>VLOOKUP($A21,[7]zigmmCo_AR!$B:$H,7,0)</f>
        <v>ns</v>
      </c>
      <c r="Y21" s="8" t="str">
        <f>VLOOKUP($A21,[8]zigmm!$B:$H,5,0)</f>
        <v>ns</v>
      </c>
      <c r="Z21" s="8" t="str">
        <f>VLOOKUP($A21,[8]zigmm!$B:$H,6,0)</f>
        <v>ns</v>
      </c>
      <c r="AA21" s="8" t="str">
        <f>VLOOKUP($A21,[8]zigmm!$B:$H,7,0)</f>
        <v>ns</v>
      </c>
      <c r="AB21" s="8" t="str">
        <f>VLOOKUP($A21,[9]zigmm_AR!$B:$H,5,0)</f>
        <v>ns</v>
      </c>
      <c r="AC21" s="8" t="str">
        <f>VLOOKUP($A21,[9]zigmm_AR!$B:$H,6,0)</f>
        <v>ns</v>
      </c>
      <c r="AD21" s="8" t="str">
        <f>VLOOKUP($A21,[9]zigmm_AR!$B:$H,7,0)</f>
        <v>ns</v>
      </c>
      <c r="AE21" s="8" t="str">
        <f>VLOOKUP(A21,[10]SplinectomeR!$B:$F,4,0)</f>
        <v>ns</v>
      </c>
      <c r="AF21" s="4" t="str">
        <f>VLOOKUP(A21,[10]SplinectomeR!$B:$F,5,0)</f>
        <v>s</v>
      </c>
    </row>
    <row r="22" spans="1:32" x14ac:dyDescent="0.25">
      <c r="A22" s="4" t="s">
        <v>20</v>
      </c>
      <c r="D22" s="5" t="str">
        <f>VLOOKUP($A22,[1]zibr!$B:$H,5,0)</f>
        <v>ns</v>
      </c>
      <c r="E22" s="5" t="str">
        <f>VLOOKUP($A22,[1]zibr!$B:$H,6,0)</f>
        <v>ns</v>
      </c>
      <c r="F22" s="5" t="str">
        <f>VLOOKUP($A22,[1]zibr!$B:$H,7,0)</f>
        <v>ns</v>
      </c>
      <c r="G22" s="8" t="str">
        <f>VLOOKUP($A22,[2]nbmm!$B:$H,5,0)</f>
        <v>s</v>
      </c>
      <c r="H22" s="8" t="str">
        <f>VLOOKUP($A22,[2]nbmm!$B:$H,6,0)</f>
        <v>s</v>
      </c>
      <c r="I22" s="8" t="str">
        <f>VLOOKUP($A22,[2]nbmm!$B:$H,7,0)</f>
        <v>s</v>
      </c>
      <c r="J22" s="8" t="str">
        <f>VLOOKUP($A22,[3]nbmm_AR!$B:$H,5,0)</f>
        <v>s</v>
      </c>
      <c r="K22" s="8" t="str">
        <f>VLOOKUP($A22,[3]nbmm_AR!$B:$H,6,0)</f>
        <v>s</v>
      </c>
      <c r="L22" s="8" t="str">
        <f>VLOOKUP($A22,[3]nbmm_AR!$B:$H,7,0)</f>
        <v>ns</v>
      </c>
      <c r="M22" s="8" t="str">
        <f>VLOOKUP($A22,[4]zinbmm!$B:$H,5,0)</f>
        <v>s</v>
      </c>
      <c r="N22" s="8" t="str">
        <f>VLOOKUP($A22,[4]zinbmm!$B:$H,6,0)</f>
        <v>s</v>
      </c>
      <c r="O22" s="8" t="str">
        <f>VLOOKUP($A22,[4]zinbmm!$B:$H,7,0)</f>
        <v>ns</v>
      </c>
      <c r="P22" s="8" t="str">
        <f>VLOOKUP($A22,[5]zinbmm_AR!$B:$H,5,0)</f>
        <v>s</v>
      </c>
      <c r="Q22" s="8" t="str">
        <f>VLOOKUP($A22,[5]zinbmm_AR!$B:$H,6,0)</f>
        <v>s</v>
      </c>
      <c r="R22" s="8" t="str">
        <f>VLOOKUP($A22,[5]zinbmm_AR!$B:$H,7,0)</f>
        <v>ns</v>
      </c>
      <c r="S22" s="8" t="str">
        <f>VLOOKUP($A22,[6]zigmmCo!$B:$H,5,0)</f>
        <v>ns</v>
      </c>
      <c r="T22" s="8" t="str">
        <f>VLOOKUP($A22,[6]zigmmCo!$B:$H,6,0)</f>
        <v>s</v>
      </c>
      <c r="U22" s="8" t="str">
        <f>VLOOKUP($A22,[6]zigmmCo!$B:$H,7,0)</f>
        <v>ns</v>
      </c>
      <c r="V22" s="8" t="str">
        <f>VLOOKUP($A22,[7]zigmmCo_AR!$B:$H,5,0)</f>
        <v>ns</v>
      </c>
      <c r="W22" s="8" t="str">
        <f>VLOOKUP($A22,[7]zigmmCo_AR!$B:$H,6,0)</f>
        <v>s</v>
      </c>
      <c r="X22" s="8" t="str">
        <f>VLOOKUP($A22,[7]zigmmCo_AR!$B:$H,7,0)</f>
        <v>ns</v>
      </c>
      <c r="Y22" s="8" t="str">
        <f>VLOOKUP($A22,[8]zigmm!$B:$H,5,0)</f>
        <v>ns</v>
      </c>
      <c r="Z22" s="8" t="str">
        <f>VLOOKUP($A22,[8]zigmm!$B:$H,6,0)</f>
        <v>s</v>
      </c>
      <c r="AA22" s="8" t="str">
        <f>VLOOKUP($A22,[8]zigmm!$B:$H,7,0)</f>
        <v>s</v>
      </c>
      <c r="AB22" s="8" t="str">
        <f>VLOOKUP($A22,[9]zigmm_AR!$B:$H,5,0)</f>
        <v>ns</v>
      </c>
      <c r="AC22" s="8" t="str">
        <f>VLOOKUP($A22,[9]zigmm_AR!$B:$H,6,0)</f>
        <v>s</v>
      </c>
      <c r="AD22" s="8" t="str">
        <f>VLOOKUP($A22,[9]zigmm_AR!$B:$H,7,0)</f>
        <v>s</v>
      </c>
      <c r="AE22" s="8" t="str">
        <f>VLOOKUP(A22,[10]SplinectomeR!$B:$F,4,0)</f>
        <v>s</v>
      </c>
      <c r="AF22" s="4" t="str">
        <f>VLOOKUP(A22,[10]SplinectomeR!$B:$F,5,0)</f>
        <v>s</v>
      </c>
    </row>
    <row r="23" spans="1:32" x14ac:dyDescent="0.25">
      <c r="A23" s="4" t="s">
        <v>21</v>
      </c>
      <c r="D23" s="5" t="str">
        <f>VLOOKUP($A23,[1]zibr!$B:$H,5,0)</f>
        <v>ns</v>
      </c>
      <c r="E23" s="5" t="str">
        <f>VLOOKUP($A23,[1]zibr!$B:$H,6,0)</f>
        <v>ns</v>
      </c>
      <c r="F23" s="5" t="str">
        <f>VLOOKUP($A23,[1]zibr!$B:$H,7,0)</f>
        <v>ns</v>
      </c>
      <c r="G23" s="8" t="str">
        <f>VLOOKUP($A23,[2]nbmm!$B:$H,5,0)</f>
        <v>ns</v>
      </c>
      <c r="H23" s="8" t="str">
        <f>VLOOKUP($A23,[2]nbmm!$B:$H,6,0)</f>
        <v>ns</v>
      </c>
      <c r="I23" s="8" t="str">
        <f>VLOOKUP($A23,[2]nbmm!$B:$H,7,0)</f>
        <v>ns</v>
      </c>
      <c r="J23" s="8" t="str">
        <f>VLOOKUP($A23,[3]nbmm_AR!$B:$H,5,0)</f>
        <v>ns</v>
      </c>
      <c r="K23" s="8" t="str">
        <f>VLOOKUP($A23,[3]nbmm_AR!$B:$H,6,0)</f>
        <v>ns</v>
      </c>
      <c r="L23" s="8" t="str">
        <f>VLOOKUP($A23,[3]nbmm_AR!$B:$H,7,0)</f>
        <v>ns</v>
      </c>
      <c r="M23" s="8" t="str">
        <f>VLOOKUP($A23,[4]zinbmm!$B:$H,5,0)</f>
        <v>ns</v>
      </c>
      <c r="N23" s="8" t="str">
        <f>VLOOKUP($A23,[4]zinbmm!$B:$H,6,0)</f>
        <v>ns</v>
      </c>
      <c r="O23" s="8" t="str">
        <f>VLOOKUP($A23,[4]zinbmm!$B:$H,7,0)</f>
        <v>ns</v>
      </c>
      <c r="P23" s="8" t="str">
        <f>VLOOKUP($A23,[5]zinbmm_AR!$B:$H,5,0)</f>
        <v>ns</v>
      </c>
      <c r="Q23" s="8" t="str">
        <f>VLOOKUP($A23,[5]zinbmm_AR!$B:$H,6,0)</f>
        <v>ns</v>
      </c>
      <c r="R23" s="8" t="str">
        <f>VLOOKUP($A23,[5]zinbmm_AR!$B:$H,7,0)</f>
        <v>ns</v>
      </c>
      <c r="S23" s="8" t="str">
        <f>VLOOKUP($A23,[6]zigmmCo!$B:$H,5,0)</f>
        <v>ns</v>
      </c>
      <c r="T23" s="8" t="str">
        <f>VLOOKUP($A23,[6]zigmmCo!$B:$H,6,0)</f>
        <v>ns</v>
      </c>
      <c r="U23" s="8" t="str">
        <f>VLOOKUP($A23,[6]zigmmCo!$B:$H,7,0)</f>
        <v>ns</v>
      </c>
      <c r="V23" s="8" t="str">
        <f>VLOOKUP($A23,[7]zigmmCo_AR!$B:$H,5,0)</f>
        <v>ns</v>
      </c>
      <c r="W23" s="8" t="str">
        <f>VLOOKUP($A23,[7]zigmmCo_AR!$B:$H,6,0)</f>
        <v>ns</v>
      </c>
      <c r="X23" s="8" t="str">
        <f>VLOOKUP($A23,[7]zigmmCo_AR!$B:$H,7,0)</f>
        <v>ns</v>
      </c>
      <c r="Y23" s="8" t="str">
        <f>VLOOKUP($A23,[8]zigmm!$B:$H,5,0)</f>
        <v>ns</v>
      </c>
      <c r="Z23" s="8" t="str">
        <f>VLOOKUP($A23,[8]zigmm!$B:$H,6,0)</f>
        <v>ns</v>
      </c>
      <c r="AA23" s="8" t="str">
        <f>VLOOKUP($A23,[8]zigmm!$B:$H,7,0)</f>
        <v>ns</v>
      </c>
      <c r="AB23" s="8" t="str">
        <f>VLOOKUP($A23,[9]zigmm_AR!$B:$H,5,0)</f>
        <v>ns</v>
      </c>
      <c r="AC23" s="8" t="str">
        <f>VLOOKUP($A23,[9]zigmm_AR!$B:$H,6,0)</f>
        <v>ns</v>
      </c>
      <c r="AD23" s="8" t="str">
        <f>VLOOKUP($A23,[9]zigmm_AR!$B:$H,7,0)</f>
        <v>ns</v>
      </c>
      <c r="AE23" s="8" t="str">
        <f>VLOOKUP(A23,[10]SplinectomeR!$B:$F,4,0)</f>
        <v>ns</v>
      </c>
      <c r="AF23" s="4" t="str">
        <f>VLOOKUP(A23,[10]SplinectomeR!$B:$F,5,0)</f>
        <v>ns</v>
      </c>
    </row>
    <row r="24" spans="1:32" x14ac:dyDescent="0.25">
      <c r="A24" s="4" t="s">
        <v>22</v>
      </c>
      <c r="D24" s="5" t="str">
        <f>VLOOKUP($A24,[1]zibr!$B:$H,5,0)</f>
        <v>ns</v>
      </c>
      <c r="E24" s="5" t="str">
        <f>VLOOKUP($A24,[1]zibr!$B:$H,6,0)</f>
        <v>ns</v>
      </c>
      <c r="F24" s="5" t="str">
        <f>VLOOKUP($A24,[1]zibr!$B:$H,7,0)</f>
        <v>ns</v>
      </c>
      <c r="G24" s="8" t="str">
        <f>VLOOKUP($A24,[2]nbmm!$B:$H,5,0)</f>
        <v>ns</v>
      </c>
      <c r="H24" s="8" t="str">
        <f>VLOOKUP($A24,[2]nbmm!$B:$H,6,0)</f>
        <v>s</v>
      </c>
      <c r="I24" s="8" t="str">
        <f>VLOOKUP($A24,[2]nbmm!$B:$H,7,0)</f>
        <v>ns</v>
      </c>
      <c r="J24" s="8" t="str">
        <f>VLOOKUP($A24,[3]nbmm_AR!$B:$H,5,0)</f>
        <v>ns</v>
      </c>
      <c r="K24" s="8" t="str">
        <f>VLOOKUP($A24,[3]nbmm_AR!$B:$H,6,0)</f>
        <v>ns</v>
      </c>
      <c r="L24" s="8" t="str">
        <f>VLOOKUP($A24,[3]nbmm_AR!$B:$H,7,0)</f>
        <v>ns</v>
      </c>
      <c r="M24" s="8" t="str">
        <f>VLOOKUP($A24,[4]zinbmm!$B:$H,5,0)</f>
        <v>ns</v>
      </c>
      <c r="N24" s="8" t="str">
        <f>VLOOKUP($A24,[4]zinbmm!$B:$H,6,0)</f>
        <v>s</v>
      </c>
      <c r="O24" s="8" t="str">
        <f>VLOOKUP($A24,[4]zinbmm!$B:$H,7,0)</f>
        <v>ns</v>
      </c>
      <c r="P24" s="8" t="str">
        <f>VLOOKUP($A24,[5]zinbmm_AR!$B:$H,5,0)</f>
        <v>ns</v>
      </c>
      <c r="Q24" s="8" t="str">
        <f>VLOOKUP($A24,[5]zinbmm_AR!$B:$H,6,0)</f>
        <v>s</v>
      </c>
      <c r="R24" s="8" t="str">
        <f>VLOOKUP($A24,[5]zinbmm_AR!$B:$H,7,0)</f>
        <v>ns</v>
      </c>
      <c r="S24" s="8" t="str">
        <f>VLOOKUP($A24,[6]zigmmCo!$B:$H,5,0)</f>
        <v>ns</v>
      </c>
      <c r="T24" s="8" t="str">
        <f>VLOOKUP($A24,[6]zigmmCo!$B:$H,6,0)</f>
        <v>ns</v>
      </c>
      <c r="U24" s="8" t="str">
        <f>VLOOKUP($A24,[6]zigmmCo!$B:$H,7,0)</f>
        <v>ns</v>
      </c>
      <c r="V24" s="8" t="str">
        <f>VLOOKUP($A24,[7]zigmmCo_AR!$B:$H,5,0)</f>
        <v>ns</v>
      </c>
      <c r="W24" s="8" t="str">
        <f>VLOOKUP($A24,[7]zigmmCo_AR!$B:$H,6,0)</f>
        <v>ns</v>
      </c>
      <c r="X24" s="8" t="str">
        <f>VLOOKUP($A24,[7]zigmmCo_AR!$B:$H,7,0)</f>
        <v>ns</v>
      </c>
      <c r="Y24" s="8" t="str">
        <f>VLOOKUP($A24,[8]zigmm!$B:$H,5,0)</f>
        <v>ns</v>
      </c>
      <c r="Z24" s="8" t="str">
        <f>VLOOKUP($A24,[8]zigmm!$B:$H,6,0)</f>
        <v>ns</v>
      </c>
      <c r="AA24" s="8" t="str">
        <f>VLOOKUP($A24,[8]zigmm!$B:$H,7,0)</f>
        <v>ns</v>
      </c>
      <c r="AB24" s="8" t="str">
        <f>VLOOKUP($A24,[9]zigmm_AR!$B:$H,5,0)</f>
        <v>ns</v>
      </c>
      <c r="AC24" s="8" t="str">
        <f>VLOOKUP($A24,[9]zigmm_AR!$B:$H,6,0)</f>
        <v>ns</v>
      </c>
      <c r="AD24" s="8" t="str">
        <f>VLOOKUP($A24,[9]zigmm_AR!$B:$H,7,0)</f>
        <v>ns</v>
      </c>
      <c r="AE24" s="8" t="str">
        <f>VLOOKUP(A24,[10]SplinectomeR!$B:$F,4,0)</f>
        <v>ns</v>
      </c>
      <c r="AF24" s="4" t="str">
        <f>VLOOKUP(A24,[10]SplinectomeR!$B:$F,5,0)</f>
        <v>s</v>
      </c>
    </row>
    <row r="25" spans="1:32" x14ac:dyDescent="0.25">
      <c r="A25" s="4" t="s">
        <v>23</v>
      </c>
      <c r="B25" s="4" t="str">
        <f>RIGHT(Sheet2!F25,LEN(Sheet2!F25)-4)</f>
        <v>Clostridiales</v>
      </c>
      <c r="C25" s="4" t="str">
        <f>RIGHT(Sheet2!G25,LEN(Sheet2!G25)-4)</f>
        <v/>
      </c>
      <c r="D25" s="5" t="str">
        <f>VLOOKUP($A25,[1]zibr!$B:$H,5,0)</f>
        <v>ns</v>
      </c>
      <c r="E25" s="5" t="str">
        <f>VLOOKUP($A25,[1]zibr!$B:$H,6,0)</f>
        <v>ns</v>
      </c>
      <c r="F25" s="5" t="str">
        <f>VLOOKUP($A25,[1]zibr!$B:$H,7,0)</f>
        <v>ns</v>
      </c>
      <c r="G25" s="8" t="str">
        <f>VLOOKUP($A25,[2]nbmm!$B:$H,5,0)</f>
        <v>ns</v>
      </c>
      <c r="H25" s="8" t="str">
        <f>VLOOKUP($A25,[2]nbmm!$B:$H,6,0)</f>
        <v>ns</v>
      </c>
      <c r="I25" s="8" t="str">
        <f>VLOOKUP($A25,[2]nbmm!$B:$H,7,0)</f>
        <v>ns</v>
      </c>
      <c r="J25" s="8" t="str">
        <f>VLOOKUP($A25,[3]nbmm_AR!$B:$H,5,0)</f>
        <v>ns</v>
      </c>
      <c r="K25" s="8" t="str">
        <f>VLOOKUP($A25,[3]nbmm_AR!$B:$H,6,0)</f>
        <v>ns</v>
      </c>
      <c r="L25" s="8" t="str">
        <f>VLOOKUP($A25,[3]nbmm_AR!$B:$H,7,0)</f>
        <v>ns</v>
      </c>
      <c r="M25" s="8" t="str">
        <f>VLOOKUP($A25,[4]zinbmm!$B:$H,5,0)</f>
        <v>ns</v>
      </c>
      <c r="N25" s="8" t="str">
        <f>VLOOKUP($A25,[4]zinbmm!$B:$H,6,0)</f>
        <v>ns</v>
      </c>
      <c r="O25" s="8" t="str">
        <f>VLOOKUP($A25,[4]zinbmm!$B:$H,7,0)</f>
        <v>ns</v>
      </c>
      <c r="P25" s="8" t="str">
        <f>VLOOKUP($A25,[5]zinbmm_AR!$B:$H,5,0)</f>
        <v>NA</v>
      </c>
      <c r="Q25" s="8" t="str">
        <f>VLOOKUP($A25,[5]zinbmm_AR!$B:$H,6,0)</f>
        <v>NA</v>
      </c>
      <c r="R25" s="8" t="str">
        <f>VLOOKUP($A25,[5]zinbmm_AR!$B:$H,7,0)</f>
        <v>NA</v>
      </c>
      <c r="S25" s="8" t="str">
        <f>VLOOKUP($A25,[6]zigmmCo!$B:$H,5,0)</f>
        <v>ns</v>
      </c>
      <c r="T25" s="8" t="str">
        <f>VLOOKUP($A25,[6]zigmmCo!$B:$H,6,0)</f>
        <v>ns</v>
      </c>
      <c r="U25" s="8" t="str">
        <f>VLOOKUP($A25,[6]zigmmCo!$B:$H,7,0)</f>
        <v>ns</v>
      </c>
      <c r="V25" s="8" t="str">
        <f>VLOOKUP($A25,[7]zigmmCo_AR!$B:$H,5,0)</f>
        <v>ns</v>
      </c>
      <c r="W25" s="8" t="str">
        <f>VLOOKUP($A25,[7]zigmmCo_AR!$B:$H,6,0)</f>
        <v>ns</v>
      </c>
      <c r="X25" s="8" t="str">
        <f>VLOOKUP($A25,[7]zigmmCo_AR!$B:$H,7,0)</f>
        <v>ns</v>
      </c>
      <c r="Y25" s="8" t="str">
        <f>VLOOKUP($A25,[8]zigmm!$B:$H,5,0)</f>
        <v>ns</v>
      </c>
      <c r="Z25" s="8" t="str">
        <f>VLOOKUP($A25,[8]zigmm!$B:$H,6,0)</f>
        <v>s</v>
      </c>
      <c r="AA25" s="8" t="str">
        <f>VLOOKUP($A25,[8]zigmm!$B:$H,7,0)</f>
        <v>ns</v>
      </c>
      <c r="AB25" s="8" t="str">
        <f>VLOOKUP($A25,[9]zigmm_AR!$B:$H,5,0)</f>
        <v>ns</v>
      </c>
      <c r="AC25" s="8" t="str">
        <f>VLOOKUP($A25,[9]zigmm_AR!$B:$H,6,0)</f>
        <v>s</v>
      </c>
      <c r="AD25" s="8" t="str">
        <f>VLOOKUP($A25,[9]zigmm_AR!$B:$H,7,0)</f>
        <v>ns</v>
      </c>
      <c r="AE25" s="8" t="str">
        <f>VLOOKUP(A25,[10]SplinectomeR!$B:$F,4,0)</f>
        <v>ns</v>
      </c>
      <c r="AF25" s="4" t="str">
        <f>VLOOKUP(A25,[10]SplinectomeR!$B:$F,5,0)</f>
        <v>s</v>
      </c>
    </row>
    <row r="26" spans="1:32" x14ac:dyDescent="0.25">
      <c r="A26" s="4" t="s">
        <v>24</v>
      </c>
      <c r="B26" s="4" t="str">
        <f>RIGHT(Sheet2!F26,LEN(Sheet2!F26)-4)</f>
        <v>Clostridiales</v>
      </c>
      <c r="C26" s="4" t="str">
        <f>RIGHT(Sheet2!G26,LEN(Sheet2!G26)-4)</f>
        <v>Ruminococcaceae</v>
      </c>
      <c r="D26" s="5" t="str">
        <f>VLOOKUP($A26,[1]zibr!$B:$H,5,0)</f>
        <v>ns</v>
      </c>
      <c r="E26" s="5" t="str">
        <f>VLOOKUP($A26,[1]zibr!$B:$H,6,0)</f>
        <v>ns</v>
      </c>
      <c r="F26" s="5" t="str">
        <f>VLOOKUP($A26,[1]zibr!$B:$H,7,0)</f>
        <v>ns</v>
      </c>
      <c r="G26" s="8" t="str">
        <f>VLOOKUP($A26,[2]nbmm!$B:$H,5,0)</f>
        <v>ns</v>
      </c>
      <c r="H26" s="8" t="str">
        <f>VLOOKUP($A26,[2]nbmm!$B:$H,6,0)</f>
        <v>s</v>
      </c>
      <c r="I26" s="8" t="str">
        <f>VLOOKUP($A26,[2]nbmm!$B:$H,7,0)</f>
        <v>s</v>
      </c>
      <c r="J26" s="8" t="str">
        <f>VLOOKUP($A26,[3]nbmm_AR!$B:$H,5,0)</f>
        <v>ns</v>
      </c>
      <c r="K26" s="8" t="str">
        <f>VLOOKUP($A26,[3]nbmm_AR!$B:$H,6,0)</f>
        <v>s</v>
      </c>
      <c r="L26" s="8" t="str">
        <f>VLOOKUP($A26,[3]nbmm_AR!$B:$H,7,0)</f>
        <v>s</v>
      </c>
      <c r="M26" s="8" t="str">
        <f>VLOOKUP($A26,[4]zinbmm!$B:$H,5,0)</f>
        <v>ns</v>
      </c>
      <c r="N26" s="8" t="str">
        <f>VLOOKUP($A26,[4]zinbmm!$B:$H,6,0)</f>
        <v>s</v>
      </c>
      <c r="O26" s="8" t="str">
        <f>VLOOKUP($A26,[4]zinbmm!$B:$H,7,0)</f>
        <v>s</v>
      </c>
      <c r="P26" s="8" t="str">
        <f>VLOOKUP($A26,[5]zinbmm_AR!$B:$H,5,0)</f>
        <v>ns</v>
      </c>
      <c r="Q26" s="8" t="str">
        <f>VLOOKUP($A26,[5]zinbmm_AR!$B:$H,6,0)</f>
        <v>s</v>
      </c>
      <c r="R26" s="8" t="str">
        <f>VLOOKUP($A26,[5]zinbmm_AR!$B:$H,7,0)</f>
        <v>s</v>
      </c>
      <c r="S26" s="8" t="str">
        <f>VLOOKUP($A26,[6]zigmmCo!$B:$H,5,0)</f>
        <v>ns</v>
      </c>
      <c r="T26" s="8" t="str">
        <f>VLOOKUP($A26,[6]zigmmCo!$B:$H,6,0)</f>
        <v>ns</v>
      </c>
      <c r="U26" s="8" t="str">
        <f>VLOOKUP($A26,[6]zigmmCo!$B:$H,7,0)</f>
        <v>ns</v>
      </c>
      <c r="V26" s="8" t="str">
        <f>VLOOKUP($A26,[7]zigmmCo_AR!$B:$H,5,0)</f>
        <v>ns</v>
      </c>
      <c r="W26" s="8" t="str">
        <f>VLOOKUP($A26,[7]zigmmCo_AR!$B:$H,6,0)</f>
        <v>s</v>
      </c>
      <c r="X26" s="8" t="str">
        <f>VLOOKUP($A26,[7]zigmmCo_AR!$B:$H,7,0)</f>
        <v>ns</v>
      </c>
      <c r="Y26" s="8" t="str">
        <f>VLOOKUP($A26,[8]zigmm!$B:$H,5,0)</f>
        <v>ns</v>
      </c>
      <c r="Z26" s="8" t="str">
        <f>VLOOKUP($A26,[8]zigmm!$B:$H,6,0)</f>
        <v>ns</v>
      </c>
      <c r="AA26" s="8" t="str">
        <f>VLOOKUP($A26,[8]zigmm!$B:$H,7,0)</f>
        <v>ns</v>
      </c>
      <c r="AB26" s="8" t="str">
        <f>VLOOKUP($A26,[9]zigmm_AR!$B:$H,5,0)</f>
        <v>ns</v>
      </c>
      <c r="AC26" s="8" t="str">
        <f>VLOOKUP($A26,[9]zigmm_AR!$B:$H,6,0)</f>
        <v>ns</v>
      </c>
      <c r="AD26" s="8" t="str">
        <f>VLOOKUP($A26,[9]zigmm_AR!$B:$H,7,0)</f>
        <v>ns</v>
      </c>
      <c r="AE26" s="8" t="str">
        <f>VLOOKUP(A26,[10]SplinectomeR!$B:$F,4,0)</f>
        <v>ns</v>
      </c>
      <c r="AF26" s="4" t="str">
        <f>VLOOKUP(A26,[10]SplinectomeR!$B:$F,5,0)</f>
        <v>s</v>
      </c>
    </row>
    <row r="27" spans="1:32" x14ac:dyDescent="0.25">
      <c r="A27" s="4" t="s">
        <v>25</v>
      </c>
      <c r="B27" s="4" t="str">
        <f>RIGHT(Sheet2!F27,LEN(Sheet2!F27)-4)</f>
        <v>Clostridiales</v>
      </c>
      <c r="C27" s="4" t="str">
        <f>RIGHT(Sheet2!G27,LEN(Sheet2!G27)-4)</f>
        <v/>
      </c>
      <c r="D27" s="5" t="str">
        <f>VLOOKUP($A27,[1]zibr!$B:$H,5,0)</f>
        <v>s</v>
      </c>
      <c r="E27" s="5" t="str">
        <f>VLOOKUP($A27,[1]zibr!$B:$H,6,0)</f>
        <v>ns</v>
      </c>
      <c r="F27" s="5" t="str">
        <f>VLOOKUP($A27,[1]zibr!$B:$H,7,0)</f>
        <v>ns</v>
      </c>
      <c r="G27" s="8" t="str">
        <f>VLOOKUP($A27,[2]nbmm!$B:$H,5,0)</f>
        <v>s</v>
      </c>
      <c r="H27" s="8" t="str">
        <f>VLOOKUP($A27,[2]nbmm!$B:$H,6,0)</f>
        <v>ns</v>
      </c>
      <c r="I27" s="8" t="str">
        <f>VLOOKUP($A27,[2]nbmm!$B:$H,7,0)</f>
        <v>ns</v>
      </c>
      <c r="J27" s="8" t="str">
        <f>VLOOKUP($A27,[3]nbmm_AR!$B:$H,5,0)</f>
        <v>NA</v>
      </c>
      <c r="K27" s="8" t="str">
        <f>VLOOKUP($A27,[3]nbmm_AR!$B:$H,6,0)</f>
        <v>NA</v>
      </c>
      <c r="L27" s="8" t="str">
        <f>VLOOKUP($A27,[3]nbmm_AR!$B:$H,7,0)</f>
        <v>NA</v>
      </c>
      <c r="M27" s="8" t="str">
        <f>VLOOKUP($A27,[4]zinbmm!$B:$H,5,0)</f>
        <v>s</v>
      </c>
      <c r="N27" s="8" t="str">
        <f>VLOOKUP($A27,[4]zinbmm!$B:$H,6,0)</f>
        <v>ns</v>
      </c>
      <c r="O27" s="8" t="str">
        <f>VLOOKUP($A27,[4]zinbmm!$B:$H,7,0)</f>
        <v>ns</v>
      </c>
      <c r="P27" s="8" t="str">
        <f>VLOOKUP($A27,[5]zinbmm_AR!$B:$H,5,0)</f>
        <v>NA</v>
      </c>
      <c r="Q27" s="8" t="str">
        <f>VLOOKUP($A27,[5]zinbmm_AR!$B:$H,6,0)</f>
        <v>NA</v>
      </c>
      <c r="R27" s="8" t="str">
        <f>VLOOKUP($A27,[5]zinbmm_AR!$B:$H,7,0)</f>
        <v>NA</v>
      </c>
      <c r="S27" s="8" t="str">
        <f>VLOOKUP($A27,[6]zigmmCo!$B:$H,5,0)</f>
        <v>s</v>
      </c>
      <c r="T27" s="8" t="str">
        <f>VLOOKUP($A27,[6]zigmmCo!$B:$H,6,0)</f>
        <v>ns</v>
      </c>
      <c r="U27" s="8" t="str">
        <f>VLOOKUP($A27,[6]zigmmCo!$B:$H,7,0)</f>
        <v>ns</v>
      </c>
      <c r="V27" s="8" t="str">
        <f>VLOOKUP($A27,[7]zigmmCo_AR!$B:$H,5,0)</f>
        <v>s</v>
      </c>
      <c r="W27" s="8" t="str">
        <f>VLOOKUP($A27,[7]zigmmCo_AR!$B:$H,6,0)</f>
        <v>ns</v>
      </c>
      <c r="X27" s="8" t="str">
        <f>VLOOKUP($A27,[7]zigmmCo_AR!$B:$H,7,0)</f>
        <v>ns</v>
      </c>
      <c r="Y27" s="8" t="str">
        <f>VLOOKUP($A27,[8]zigmm!$B:$H,5,0)</f>
        <v>s</v>
      </c>
      <c r="Z27" s="8" t="str">
        <f>VLOOKUP($A27,[8]zigmm!$B:$H,6,0)</f>
        <v>ns</v>
      </c>
      <c r="AA27" s="8" t="str">
        <f>VLOOKUP($A27,[8]zigmm!$B:$H,7,0)</f>
        <v>s</v>
      </c>
      <c r="AB27" s="8" t="str">
        <f>VLOOKUP($A27,[9]zigmm_AR!$B:$H,5,0)</f>
        <v>s</v>
      </c>
      <c r="AC27" s="8" t="str">
        <f>VLOOKUP($A27,[9]zigmm_AR!$B:$H,6,0)</f>
        <v>ns</v>
      </c>
      <c r="AD27" s="8" t="str">
        <f>VLOOKUP($A27,[9]zigmm_AR!$B:$H,7,0)</f>
        <v>s</v>
      </c>
      <c r="AE27" s="8" t="str">
        <f>VLOOKUP(A27,[10]SplinectomeR!$B:$F,4,0)</f>
        <v>ns</v>
      </c>
      <c r="AF27" s="4" t="str">
        <f>VLOOKUP(A27,[10]SplinectomeR!$B:$F,5,0)</f>
        <v>s</v>
      </c>
    </row>
    <row r="28" spans="1:32" x14ac:dyDescent="0.25">
      <c r="A28" s="4" t="s">
        <v>26</v>
      </c>
      <c r="B28" s="4" t="str">
        <f>RIGHT(Sheet2!F28,LEN(Sheet2!F28)-4)</f>
        <v>Clostridiales</v>
      </c>
      <c r="C28" s="4" t="str">
        <f>RIGHT(Sheet2!G28,LEN(Sheet2!G28)-4)</f>
        <v/>
      </c>
      <c r="D28" s="5" t="str">
        <f>VLOOKUP($A28,[1]zibr!$B:$H,5,0)</f>
        <v>ns</v>
      </c>
      <c r="E28" s="5" t="str">
        <f>VLOOKUP($A28,[1]zibr!$B:$H,6,0)</f>
        <v>ns</v>
      </c>
      <c r="F28" s="5" t="str">
        <f>VLOOKUP($A28,[1]zibr!$B:$H,7,0)</f>
        <v>ns</v>
      </c>
      <c r="G28" s="8" t="str">
        <f>VLOOKUP($A28,[2]nbmm!$B:$H,5,0)</f>
        <v>ns</v>
      </c>
      <c r="H28" s="8" t="str">
        <f>VLOOKUP($A28,[2]nbmm!$B:$H,6,0)</f>
        <v>ns</v>
      </c>
      <c r="I28" s="8" t="str">
        <f>VLOOKUP($A28,[2]nbmm!$B:$H,7,0)</f>
        <v>ns</v>
      </c>
      <c r="J28" s="8" t="str">
        <f>VLOOKUP($A28,[3]nbmm_AR!$B:$H,5,0)</f>
        <v>ns</v>
      </c>
      <c r="K28" s="8" t="str">
        <f>VLOOKUP($A28,[3]nbmm_AR!$B:$H,6,0)</f>
        <v>ns</v>
      </c>
      <c r="L28" s="8" t="str">
        <f>VLOOKUP($A28,[3]nbmm_AR!$B:$H,7,0)</f>
        <v>ns</v>
      </c>
      <c r="M28" s="8" t="str">
        <f>VLOOKUP($A28,[4]zinbmm!$B:$H,5,0)</f>
        <v>ns</v>
      </c>
      <c r="N28" s="8" t="str">
        <f>VLOOKUP($A28,[4]zinbmm!$B:$H,6,0)</f>
        <v>ns</v>
      </c>
      <c r="O28" s="8" t="str">
        <f>VLOOKUP($A28,[4]zinbmm!$B:$H,7,0)</f>
        <v>ns</v>
      </c>
      <c r="P28" s="8" t="str">
        <f>VLOOKUP($A28,[5]zinbmm_AR!$B:$H,5,0)</f>
        <v>NA</v>
      </c>
      <c r="Q28" s="8" t="str">
        <f>VLOOKUP($A28,[5]zinbmm_AR!$B:$H,6,0)</f>
        <v>NA</v>
      </c>
      <c r="R28" s="8" t="str">
        <f>VLOOKUP($A28,[5]zinbmm_AR!$B:$H,7,0)</f>
        <v>NA</v>
      </c>
      <c r="S28" s="8" t="str">
        <f>VLOOKUP($A28,[6]zigmmCo!$B:$H,5,0)</f>
        <v>ns</v>
      </c>
      <c r="T28" s="8" t="str">
        <f>VLOOKUP($A28,[6]zigmmCo!$B:$H,6,0)</f>
        <v>ns</v>
      </c>
      <c r="U28" s="8" t="str">
        <f>VLOOKUP($A28,[6]zigmmCo!$B:$H,7,0)</f>
        <v>ns</v>
      </c>
      <c r="V28" s="8" t="str">
        <f>VLOOKUP($A28,[7]zigmmCo_AR!$B:$H,5,0)</f>
        <v>ns</v>
      </c>
      <c r="W28" s="8" t="str">
        <f>VLOOKUP($A28,[7]zigmmCo_AR!$B:$H,6,0)</f>
        <v>ns</v>
      </c>
      <c r="X28" s="8" t="str">
        <f>VLOOKUP($A28,[7]zigmmCo_AR!$B:$H,7,0)</f>
        <v>ns</v>
      </c>
      <c r="Y28" s="8" t="str">
        <f>VLOOKUP($A28,[8]zigmm!$B:$H,5,0)</f>
        <v>ns</v>
      </c>
      <c r="Z28" s="8" t="str">
        <f>VLOOKUP($A28,[8]zigmm!$B:$H,6,0)</f>
        <v>s</v>
      </c>
      <c r="AA28" s="8" t="str">
        <f>VLOOKUP($A28,[8]zigmm!$B:$H,7,0)</f>
        <v>ns</v>
      </c>
      <c r="AB28" s="8" t="str">
        <f>VLOOKUP($A28,[9]zigmm_AR!$B:$H,5,0)</f>
        <v>ns</v>
      </c>
      <c r="AC28" s="8" t="str">
        <f>VLOOKUP($A28,[9]zigmm_AR!$B:$H,6,0)</f>
        <v>s</v>
      </c>
      <c r="AD28" s="8" t="str">
        <f>VLOOKUP($A28,[9]zigmm_AR!$B:$H,7,0)</f>
        <v>ns</v>
      </c>
      <c r="AE28" s="8" t="str">
        <f>VLOOKUP(A28,[10]SplinectomeR!$B:$F,4,0)</f>
        <v>ns</v>
      </c>
      <c r="AF28" s="4" t="str">
        <f>VLOOKUP(A28,[10]SplinectomeR!$B:$F,5,0)</f>
        <v>s</v>
      </c>
    </row>
    <row r="29" spans="1:32" x14ac:dyDescent="0.25">
      <c r="A29" s="4" t="s">
        <v>27</v>
      </c>
      <c r="B29" s="4" t="str">
        <f>RIGHT(Sheet2!F29,LEN(Sheet2!F29)-4)</f>
        <v>Clostridiales</v>
      </c>
      <c r="C29" s="4" t="str">
        <f>RIGHT(Sheet2!G29,LEN(Sheet2!G29)-4)</f>
        <v/>
      </c>
      <c r="D29" s="5" t="str">
        <f>VLOOKUP($A29,[1]zibr!$B:$H,5,0)</f>
        <v>ns</v>
      </c>
      <c r="E29" s="5" t="str">
        <f>VLOOKUP($A29,[1]zibr!$B:$H,6,0)</f>
        <v>ns</v>
      </c>
      <c r="F29" s="5" t="str">
        <f>VLOOKUP($A29,[1]zibr!$B:$H,7,0)</f>
        <v>ns</v>
      </c>
      <c r="G29" s="8" t="str">
        <f>VLOOKUP($A29,[2]nbmm!$B:$H,5,0)</f>
        <v>s</v>
      </c>
      <c r="H29" s="8" t="str">
        <f>VLOOKUP($A29,[2]nbmm!$B:$H,6,0)</f>
        <v>ns</v>
      </c>
      <c r="I29" s="8" t="str">
        <f>VLOOKUP($A29,[2]nbmm!$B:$H,7,0)</f>
        <v>ns</v>
      </c>
      <c r="J29" s="8" t="str">
        <f>VLOOKUP($A29,[3]nbmm_AR!$B:$H,5,0)</f>
        <v>s</v>
      </c>
      <c r="K29" s="8" t="str">
        <f>VLOOKUP($A29,[3]nbmm_AR!$B:$H,6,0)</f>
        <v>ns</v>
      </c>
      <c r="L29" s="8" t="str">
        <f>VLOOKUP($A29,[3]nbmm_AR!$B:$H,7,0)</f>
        <v>ns</v>
      </c>
      <c r="M29" s="8" t="str">
        <f>VLOOKUP($A29,[4]zinbmm!$B:$H,5,0)</f>
        <v>s</v>
      </c>
      <c r="N29" s="8" t="str">
        <f>VLOOKUP($A29,[4]zinbmm!$B:$H,6,0)</f>
        <v>ns</v>
      </c>
      <c r="O29" s="8" t="str">
        <f>VLOOKUP($A29,[4]zinbmm!$B:$H,7,0)</f>
        <v>ns</v>
      </c>
      <c r="P29" s="8" t="str">
        <f>VLOOKUP($A29,[5]zinbmm_AR!$B:$H,5,0)</f>
        <v>s</v>
      </c>
      <c r="Q29" s="8" t="str">
        <f>VLOOKUP($A29,[5]zinbmm_AR!$B:$H,6,0)</f>
        <v>ns</v>
      </c>
      <c r="R29" s="8" t="str">
        <f>VLOOKUP($A29,[5]zinbmm_AR!$B:$H,7,0)</f>
        <v>ns</v>
      </c>
      <c r="S29" s="8" t="str">
        <f>VLOOKUP($A29,[6]zigmmCo!$B:$H,5,0)</f>
        <v>ns</v>
      </c>
      <c r="T29" s="8" t="str">
        <f>VLOOKUP($A29,[6]zigmmCo!$B:$H,6,0)</f>
        <v>ns</v>
      </c>
      <c r="U29" s="8" t="str">
        <f>VLOOKUP($A29,[6]zigmmCo!$B:$H,7,0)</f>
        <v>ns</v>
      </c>
      <c r="V29" s="8" t="str">
        <f>VLOOKUP($A29,[7]zigmmCo_AR!$B:$H,5,0)</f>
        <v>ns</v>
      </c>
      <c r="W29" s="8" t="str">
        <f>VLOOKUP($A29,[7]zigmmCo_AR!$B:$H,6,0)</f>
        <v>ns</v>
      </c>
      <c r="X29" s="8" t="str">
        <f>VLOOKUP($A29,[7]zigmmCo_AR!$B:$H,7,0)</f>
        <v>ns</v>
      </c>
      <c r="Y29" s="8" t="str">
        <f>VLOOKUP($A29,[8]zigmm!$B:$H,5,0)</f>
        <v>ns</v>
      </c>
      <c r="Z29" s="8" t="str">
        <f>VLOOKUP($A29,[8]zigmm!$B:$H,6,0)</f>
        <v>ns</v>
      </c>
      <c r="AA29" s="8" t="str">
        <f>VLOOKUP($A29,[8]zigmm!$B:$H,7,0)</f>
        <v>ns</v>
      </c>
      <c r="AB29" s="8" t="str">
        <f>VLOOKUP($A29,[9]zigmm_AR!$B:$H,5,0)</f>
        <v>ns</v>
      </c>
      <c r="AC29" s="8" t="str">
        <f>VLOOKUP($A29,[9]zigmm_AR!$B:$H,6,0)</f>
        <v>ns</v>
      </c>
      <c r="AD29" s="8" t="str">
        <f>VLOOKUP($A29,[9]zigmm_AR!$B:$H,7,0)</f>
        <v>ns</v>
      </c>
      <c r="AE29" s="8" t="str">
        <f>VLOOKUP(A29,[10]SplinectomeR!$B:$F,4,0)</f>
        <v>ns</v>
      </c>
      <c r="AF29" s="4" t="str">
        <f>VLOOKUP(A29,[10]SplinectomeR!$B:$F,5,0)</f>
        <v>s</v>
      </c>
    </row>
    <row r="30" spans="1:32" x14ac:dyDescent="0.25">
      <c r="A30" s="4" t="s">
        <v>28</v>
      </c>
      <c r="B30" s="4" t="str">
        <f>RIGHT(Sheet2!F30,LEN(Sheet2!F30)-4)</f>
        <v>Clostridiales</v>
      </c>
      <c r="C30" s="4" t="str">
        <f>RIGHT(Sheet2!G30,LEN(Sheet2!G30)-4)</f>
        <v/>
      </c>
      <c r="D30" s="5" t="str">
        <f>VLOOKUP($A30,[1]zibr!$B:$H,5,0)</f>
        <v>ns</v>
      </c>
      <c r="E30" s="5" t="str">
        <f>VLOOKUP($A30,[1]zibr!$B:$H,6,0)</f>
        <v>ns</v>
      </c>
      <c r="F30" s="5" t="str">
        <f>VLOOKUP($A30,[1]zibr!$B:$H,7,0)</f>
        <v>ns</v>
      </c>
      <c r="G30" s="8" t="str">
        <f>VLOOKUP($A30,[2]nbmm!$B:$H,5,0)</f>
        <v>s</v>
      </c>
      <c r="H30" s="8" t="str">
        <f>VLOOKUP($A30,[2]nbmm!$B:$H,6,0)</f>
        <v>ns</v>
      </c>
      <c r="I30" s="8" t="str">
        <f>VLOOKUP($A30,[2]nbmm!$B:$H,7,0)</f>
        <v>ns</v>
      </c>
      <c r="J30" s="8" t="str">
        <f>VLOOKUP($A30,[3]nbmm_AR!$B:$H,5,0)</f>
        <v>ns</v>
      </c>
      <c r="K30" s="8" t="str">
        <f>VLOOKUP($A30,[3]nbmm_AR!$B:$H,6,0)</f>
        <v>s</v>
      </c>
      <c r="L30" s="8" t="str">
        <f>VLOOKUP($A30,[3]nbmm_AR!$B:$H,7,0)</f>
        <v>s</v>
      </c>
      <c r="M30" s="8" t="str">
        <f>VLOOKUP($A30,[4]zinbmm!$B:$H,5,0)</f>
        <v>ns</v>
      </c>
      <c r="N30" s="8" t="str">
        <f>VLOOKUP($A30,[4]zinbmm!$B:$H,6,0)</f>
        <v>ns</v>
      </c>
      <c r="O30" s="8" t="str">
        <f>VLOOKUP($A30,[4]zinbmm!$B:$H,7,0)</f>
        <v>ns</v>
      </c>
      <c r="P30" s="8" t="str">
        <f>VLOOKUP($A30,[5]zinbmm_AR!$B:$H,5,0)</f>
        <v>ns</v>
      </c>
      <c r="Q30" s="8" t="str">
        <f>VLOOKUP($A30,[5]zinbmm_AR!$B:$H,6,0)</f>
        <v>ns</v>
      </c>
      <c r="R30" s="8" t="str">
        <f>VLOOKUP($A30,[5]zinbmm_AR!$B:$H,7,0)</f>
        <v>ns</v>
      </c>
      <c r="S30" s="8" t="str">
        <f>VLOOKUP($A30,[6]zigmmCo!$B:$H,5,0)</f>
        <v>s</v>
      </c>
      <c r="T30" s="8" t="str">
        <f>VLOOKUP($A30,[6]zigmmCo!$B:$H,6,0)</f>
        <v>ns</v>
      </c>
      <c r="U30" s="8" t="str">
        <f>VLOOKUP($A30,[6]zigmmCo!$B:$H,7,0)</f>
        <v>ns</v>
      </c>
      <c r="V30" s="8" t="str">
        <f>VLOOKUP($A30,[7]zigmmCo_AR!$B:$H,5,0)</f>
        <v>s</v>
      </c>
      <c r="W30" s="8" t="str">
        <f>VLOOKUP($A30,[7]zigmmCo_AR!$B:$H,6,0)</f>
        <v>ns</v>
      </c>
      <c r="X30" s="8" t="str">
        <f>VLOOKUP($A30,[7]zigmmCo_AR!$B:$H,7,0)</f>
        <v>ns</v>
      </c>
      <c r="Y30" s="8" t="str">
        <f>VLOOKUP($A30,[8]zigmm!$B:$H,5,0)</f>
        <v>ns</v>
      </c>
      <c r="Z30" s="8" t="str">
        <f>VLOOKUP($A30,[8]zigmm!$B:$H,6,0)</f>
        <v>ns</v>
      </c>
      <c r="AA30" s="8" t="str">
        <f>VLOOKUP($A30,[8]zigmm!$B:$H,7,0)</f>
        <v>ns</v>
      </c>
      <c r="AB30" s="8" t="str">
        <f>VLOOKUP($A30,[9]zigmm_AR!$B:$H,5,0)</f>
        <v>ns</v>
      </c>
      <c r="AC30" s="8" t="str">
        <f>VLOOKUP($A30,[9]zigmm_AR!$B:$H,6,0)</f>
        <v>ns</v>
      </c>
      <c r="AD30" s="8" t="str">
        <f>VLOOKUP($A30,[9]zigmm_AR!$B:$H,7,0)</f>
        <v>ns</v>
      </c>
      <c r="AE30" s="8" t="str">
        <f>VLOOKUP(A30,[10]SplinectomeR!$B:$F,4,0)</f>
        <v>ns</v>
      </c>
      <c r="AF30" s="4" t="str">
        <f>VLOOKUP(A30,[10]SplinectomeR!$B:$F,5,0)</f>
        <v>s</v>
      </c>
    </row>
    <row r="31" spans="1:32" x14ac:dyDescent="0.25">
      <c r="A31" s="4" t="s">
        <v>29</v>
      </c>
      <c r="B31" s="4" t="str">
        <f>RIGHT(Sheet2!F31,LEN(Sheet2!F31)-4)</f>
        <v>Clostridiales</v>
      </c>
      <c r="C31" s="4" t="str">
        <f>RIGHT(Sheet2!G31,LEN(Sheet2!G31)-4)</f>
        <v/>
      </c>
      <c r="D31" s="5" t="str">
        <f>VLOOKUP($A31,[1]zibr!$B:$H,5,0)</f>
        <v>ns</v>
      </c>
      <c r="E31" s="5" t="str">
        <f>VLOOKUP($A31,[1]zibr!$B:$H,6,0)</f>
        <v>ns</v>
      </c>
      <c r="F31" s="5" t="str">
        <f>VLOOKUP($A31,[1]zibr!$B:$H,7,0)</f>
        <v>ns</v>
      </c>
      <c r="G31" s="8" t="str">
        <f>VLOOKUP($A31,[2]nbmm!$B:$H,5,0)</f>
        <v>ns</v>
      </c>
      <c r="H31" s="8" t="str">
        <f>VLOOKUP($A31,[2]nbmm!$B:$H,6,0)</f>
        <v>ns</v>
      </c>
      <c r="I31" s="8" t="str">
        <f>VLOOKUP($A31,[2]nbmm!$B:$H,7,0)</f>
        <v>ns</v>
      </c>
      <c r="J31" s="8" t="str">
        <f>VLOOKUP($A31,[3]nbmm_AR!$B:$H,5,0)</f>
        <v>ns</v>
      </c>
      <c r="K31" s="8" t="str">
        <f>VLOOKUP($A31,[3]nbmm_AR!$B:$H,6,0)</f>
        <v>ns</v>
      </c>
      <c r="L31" s="8" t="str">
        <f>VLOOKUP($A31,[3]nbmm_AR!$B:$H,7,0)</f>
        <v>ns</v>
      </c>
      <c r="M31" s="8" t="str">
        <f>VLOOKUP($A31,[4]zinbmm!$B:$H,5,0)</f>
        <v>ns</v>
      </c>
      <c r="N31" s="8" t="str">
        <f>VLOOKUP($A31,[4]zinbmm!$B:$H,6,0)</f>
        <v>ns</v>
      </c>
      <c r="O31" s="8" t="str">
        <f>VLOOKUP($A31,[4]zinbmm!$B:$H,7,0)</f>
        <v>ns</v>
      </c>
      <c r="P31" s="8" t="str">
        <f>VLOOKUP($A31,[5]zinbmm_AR!$B:$H,5,0)</f>
        <v>ns</v>
      </c>
      <c r="Q31" s="8" t="str">
        <f>VLOOKUP($A31,[5]zinbmm_AR!$B:$H,6,0)</f>
        <v>ns</v>
      </c>
      <c r="R31" s="8" t="str">
        <f>VLOOKUP($A31,[5]zinbmm_AR!$B:$H,7,0)</f>
        <v>ns</v>
      </c>
      <c r="S31" s="8" t="str">
        <f>VLOOKUP($A31,[6]zigmmCo!$B:$H,5,0)</f>
        <v>ns</v>
      </c>
      <c r="T31" s="8" t="str">
        <f>VLOOKUP($A31,[6]zigmmCo!$B:$H,6,0)</f>
        <v>ns</v>
      </c>
      <c r="U31" s="8" t="str">
        <f>VLOOKUP($A31,[6]zigmmCo!$B:$H,7,0)</f>
        <v>ns</v>
      </c>
      <c r="V31" s="8" t="str">
        <f>VLOOKUP($A31,[7]zigmmCo_AR!$B:$H,5,0)</f>
        <v>ns</v>
      </c>
      <c r="W31" s="8" t="str">
        <f>VLOOKUP($A31,[7]zigmmCo_AR!$B:$H,6,0)</f>
        <v>ns</v>
      </c>
      <c r="X31" s="8" t="str">
        <f>VLOOKUP($A31,[7]zigmmCo_AR!$B:$H,7,0)</f>
        <v>ns</v>
      </c>
      <c r="Y31" s="8" t="str">
        <f>VLOOKUP($A31,[8]zigmm!$B:$H,5,0)</f>
        <v>ns</v>
      </c>
      <c r="Z31" s="8" t="str">
        <f>VLOOKUP($A31,[8]zigmm!$B:$H,6,0)</f>
        <v>ns</v>
      </c>
      <c r="AA31" s="8" t="str">
        <f>VLOOKUP($A31,[8]zigmm!$B:$H,7,0)</f>
        <v>ns</v>
      </c>
      <c r="AB31" s="8" t="str">
        <f>VLOOKUP($A31,[9]zigmm_AR!$B:$H,5,0)</f>
        <v>ns</v>
      </c>
      <c r="AC31" s="8" t="str">
        <f>VLOOKUP($A31,[9]zigmm_AR!$B:$H,6,0)</f>
        <v>ns</v>
      </c>
      <c r="AD31" s="8" t="str">
        <f>VLOOKUP($A31,[9]zigmm_AR!$B:$H,7,0)</f>
        <v>ns</v>
      </c>
      <c r="AE31" s="8" t="str">
        <f>VLOOKUP(A31,[10]SplinectomeR!$B:$F,4,0)</f>
        <v>ns</v>
      </c>
      <c r="AF31" s="4" t="str">
        <f>VLOOKUP(A31,[10]SplinectomeR!$B:$F,5,0)</f>
        <v>s</v>
      </c>
    </row>
    <row r="32" spans="1:32" x14ac:dyDescent="0.25">
      <c r="A32" s="4" t="s">
        <v>30</v>
      </c>
      <c r="B32" s="4" t="str">
        <f>RIGHT(Sheet2!F32,LEN(Sheet2!F32)-4)</f>
        <v>Clostridiales</v>
      </c>
      <c r="C32" s="4" t="str">
        <f>RIGHT(Sheet2!G32,LEN(Sheet2!G32)-4)</f>
        <v/>
      </c>
      <c r="D32" s="5" t="str">
        <f>VLOOKUP($A32,[1]zibr!$B:$H,5,0)</f>
        <v>ns</v>
      </c>
      <c r="E32" s="5" t="str">
        <f>VLOOKUP($A32,[1]zibr!$B:$H,6,0)</f>
        <v>ns</v>
      </c>
      <c r="F32" s="5" t="str">
        <f>VLOOKUP($A32,[1]zibr!$B:$H,7,0)</f>
        <v>ns</v>
      </c>
      <c r="G32" s="8" t="str">
        <f>VLOOKUP($A32,[2]nbmm!$B:$H,5,0)</f>
        <v>s</v>
      </c>
      <c r="H32" s="8" t="str">
        <f>VLOOKUP($A32,[2]nbmm!$B:$H,6,0)</f>
        <v>ns</v>
      </c>
      <c r="I32" s="8" t="str">
        <f>VLOOKUP($A32,[2]nbmm!$B:$H,7,0)</f>
        <v>ns</v>
      </c>
      <c r="J32" s="8" t="str">
        <f>VLOOKUP($A32,[3]nbmm_AR!$B:$H,5,0)</f>
        <v>s</v>
      </c>
      <c r="K32" s="8" t="str">
        <f>VLOOKUP($A32,[3]nbmm_AR!$B:$H,6,0)</f>
        <v>ns</v>
      </c>
      <c r="L32" s="8" t="str">
        <f>VLOOKUP($A32,[3]nbmm_AR!$B:$H,7,0)</f>
        <v>ns</v>
      </c>
      <c r="M32" s="8" t="str">
        <f>VLOOKUP($A32,[4]zinbmm!$B:$H,5,0)</f>
        <v>s</v>
      </c>
      <c r="N32" s="8" t="str">
        <f>VLOOKUP($A32,[4]zinbmm!$B:$H,6,0)</f>
        <v>ns</v>
      </c>
      <c r="O32" s="8" t="str">
        <f>VLOOKUP($A32,[4]zinbmm!$B:$H,7,0)</f>
        <v>ns</v>
      </c>
      <c r="P32" s="8" t="str">
        <f>VLOOKUP($A32,[5]zinbmm_AR!$B:$H,5,0)</f>
        <v>s</v>
      </c>
      <c r="Q32" s="8" t="str">
        <f>VLOOKUP($A32,[5]zinbmm_AR!$B:$H,6,0)</f>
        <v>ns</v>
      </c>
      <c r="R32" s="8" t="str">
        <f>VLOOKUP($A32,[5]zinbmm_AR!$B:$H,7,0)</f>
        <v>ns</v>
      </c>
      <c r="S32" s="8" t="str">
        <f>VLOOKUP($A32,[6]zigmmCo!$B:$H,5,0)</f>
        <v>s</v>
      </c>
      <c r="T32" s="8" t="str">
        <f>VLOOKUP($A32,[6]zigmmCo!$B:$H,6,0)</f>
        <v>ns</v>
      </c>
      <c r="U32" s="8" t="str">
        <f>VLOOKUP($A32,[6]zigmmCo!$B:$H,7,0)</f>
        <v>ns</v>
      </c>
      <c r="V32" s="8" t="str">
        <f>VLOOKUP($A32,[7]zigmmCo_AR!$B:$H,5,0)</f>
        <v>s</v>
      </c>
      <c r="W32" s="8" t="str">
        <f>VLOOKUP($A32,[7]zigmmCo_AR!$B:$H,6,0)</f>
        <v>ns</v>
      </c>
      <c r="X32" s="8" t="str">
        <f>VLOOKUP($A32,[7]zigmmCo_AR!$B:$H,7,0)</f>
        <v>ns</v>
      </c>
      <c r="Y32" s="8" t="str">
        <f>VLOOKUP($A32,[8]zigmm!$B:$H,5,0)</f>
        <v>ns</v>
      </c>
      <c r="Z32" s="8" t="str">
        <f>VLOOKUP($A32,[8]zigmm!$B:$H,6,0)</f>
        <v>ns</v>
      </c>
      <c r="AA32" s="8" t="str">
        <f>VLOOKUP($A32,[8]zigmm!$B:$H,7,0)</f>
        <v>ns</v>
      </c>
      <c r="AB32" s="8" t="str">
        <f>VLOOKUP($A32,[9]zigmm_AR!$B:$H,5,0)</f>
        <v>ns</v>
      </c>
      <c r="AC32" s="8" t="str">
        <f>VLOOKUP($A32,[9]zigmm_AR!$B:$H,6,0)</f>
        <v>ns</v>
      </c>
      <c r="AD32" s="8" t="str">
        <f>VLOOKUP($A32,[9]zigmm_AR!$B:$H,7,0)</f>
        <v>ns</v>
      </c>
      <c r="AE32" s="8" t="str">
        <f>VLOOKUP(A32,[10]SplinectomeR!$B:$F,4,0)</f>
        <v>ns</v>
      </c>
      <c r="AF32" s="4" t="str">
        <f>VLOOKUP(A32,[10]SplinectomeR!$B:$F,5,0)</f>
        <v>s</v>
      </c>
    </row>
    <row r="33" spans="1:32" x14ac:dyDescent="0.25">
      <c r="A33" s="4" t="s">
        <v>31</v>
      </c>
      <c r="B33" s="4" t="str">
        <f>RIGHT(Sheet2!F33,LEN(Sheet2!F33)-4)</f>
        <v>Clostridiales</v>
      </c>
      <c r="C33" s="4" t="str">
        <f>RIGHT(Sheet2!G33,LEN(Sheet2!G33)-4)</f>
        <v/>
      </c>
      <c r="D33" s="5" t="str">
        <f>VLOOKUP($A33,[1]zibr!$B:$H,5,0)</f>
        <v>ns</v>
      </c>
      <c r="E33" s="5" t="str">
        <f>VLOOKUP($A33,[1]zibr!$B:$H,6,0)</f>
        <v>ns</v>
      </c>
      <c r="F33" s="5" t="str">
        <f>VLOOKUP($A33,[1]zibr!$B:$H,7,0)</f>
        <v>ns</v>
      </c>
      <c r="G33" s="8" t="str">
        <f>VLOOKUP($A33,[2]nbmm!$B:$H,5,0)</f>
        <v>ns</v>
      </c>
      <c r="H33" s="8" t="str">
        <f>VLOOKUP($A33,[2]nbmm!$B:$H,6,0)</f>
        <v>ns</v>
      </c>
      <c r="I33" s="8" t="str">
        <f>VLOOKUP($A33,[2]nbmm!$B:$H,7,0)</f>
        <v>ns</v>
      </c>
      <c r="J33" s="8" t="str">
        <f>VLOOKUP($A33,[3]nbmm_AR!$B:$H,5,0)</f>
        <v>ns</v>
      </c>
      <c r="K33" s="8" t="str">
        <f>VLOOKUP($A33,[3]nbmm_AR!$B:$H,6,0)</f>
        <v>s</v>
      </c>
      <c r="L33" s="8" t="str">
        <f>VLOOKUP($A33,[3]nbmm_AR!$B:$H,7,0)</f>
        <v>s</v>
      </c>
      <c r="M33" s="8" t="str">
        <f>VLOOKUP($A33,[4]zinbmm!$B:$H,5,0)</f>
        <v>s</v>
      </c>
      <c r="N33" s="8" t="str">
        <f>VLOOKUP($A33,[4]zinbmm!$B:$H,6,0)</f>
        <v>ns</v>
      </c>
      <c r="O33" s="8" t="str">
        <f>VLOOKUP($A33,[4]zinbmm!$B:$H,7,0)</f>
        <v>ns</v>
      </c>
      <c r="P33" s="8" t="str">
        <f>VLOOKUP($A33,[5]zinbmm_AR!$B:$H,5,0)</f>
        <v>NA</v>
      </c>
      <c r="Q33" s="8" t="str">
        <f>VLOOKUP($A33,[5]zinbmm_AR!$B:$H,6,0)</f>
        <v>NA</v>
      </c>
      <c r="R33" s="8" t="str">
        <f>VLOOKUP($A33,[5]zinbmm_AR!$B:$H,7,0)</f>
        <v>NA</v>
      </c>
      <c r="S33" s="8" t="str">
        <f>VLOOKUP($A33,[6]zigmmCo!$B:$H,5,0)</f>
        <v>ns</v>
      </c>
      <c r="T33" s="8" t="str">
        <f>VLOOKUP($A33,[6]zigmmCo!$B:$H,6,0)</f>
        <v>ns</v>
      </c>
      <c r="U33" s="8" t="str">
        <f>VLOOKUP($A33,[6]zigmmCo!$B:$H,7,0)</f>
        <v>ns</v>
      </c>
      <c r="V33" s="8" t="str">
        <f>VLOOKUP($A33,[7]zigmmCo_AR!$B:$H,5,0)</f>
        <v>ns</v>
      </c>
      <c r="W33" s="8" t="str">
        <f>VLOOKUP($A33,[7]zigmmCo_AR!$B:$H,6,0)</f>
        <v>ns</v>
      </c>
      <c r="X33" s="8" t="str">
        <f>VLOOKUP($A33,[7]zigmmCo_AR!$B:$H,7,0)</f>
        <v>ns</v>
      </c>
      <c r="Y33" s="8" t="str">
        <f>VLOOKUP($A33,[8]zigmm!$B:$H,5,0)</f>
        <v>ns</v>
      </c>
      <c r="Z33" s="8" t="str">
        <f>VLOOKUP($A33,[8]zigmm!$B:$H,6,0)</f>
        <v>ns</v>
      </c>
      <c r="AA33" s="8" t="str">
        <f>VLOOKUP($A33,[8]zigmm!$B:$H,7,0)</f>
        <v>ns</v>
      </c>
      <c r="AB33" s="8" t="str">
        <f>VLOOKUP($A33,[9]zigmm_AR!$B:$H,5,0)</f>
        <v>ns</v>
      </c>
      <c r="AC33" s="8" t="str">
        <f>VLOOKUP($A33,[9]zigmm_AR!$B:$H,6,0)</f>
        <v>ns</v>
      </c>
      <c r="AD33" s="8" t="str">
        <f>VLOOKUP($A33,[9]zigmm_AR!$B:$H,7,0)</f>
        <v>ns</v>
      </c>
      <c r="AE33" s="8" t="str">
        <f>VLOOKUP(A33,[10]SplinectomeR!$B:$F,4,0)</f>
        <v>ns</v>
      </c>
      <c r="AF33" s="4" t="str">
        <f>VLOOKUP(A33,[10]SplinectomeR!$B:$F,5,0)</f>
        <v>s</v>
      </c>
    </row>
    <row r="34" spans="1:32" x14ac:dyDescent="0.25">
      <c r="A34" s="4" t="s">
        <v>32</v>
      </c>
      <c r="B34" s="4" t="str">
        <f>RIGHT(Sheet2!F34,LEN(Sheet2!F34)-4)</f>
        <v>Clostridiales</v>
      </c>
      <c r="C34" s="4" t="str">
        <f>RIGHT(Sheet2!G34,LEN(Sheet2!G34)-4)</f>
        <v/>
      </c>
      <c r="D34" s="5" t="str">
        <f>VLOOKUP($A34,[1]zibr!$B:$H,5,0)</f>
        <v>s</v>
      </c>
      <c r="E34" s="5" t="str">
        <f>VLOOKUP($A34,[1]zibr!$B:$H,6,0)</f>
        <v>ns</v>
      </c>
      <c r="F34" s="5" t="str">
        <f>VLOOKUP($A34,[1]zibr!$B:$H,7,0)</f>
        <v>ns</v>
      </c>
      <c r="G34" s="8" t="str">
        <f>VLOOKUP($A34,[2]nbmm!$B:$H,5,0)</f>
        <v>s</v>
      </c>
      <c r="H34" s="8" t="str">
        <f>VLOOKUP($A34,[2]nbmm!$B:$H,6,0)</f>
        <v>ns</v>
      </c>
      <c r="I34" s="8" t="str">
        <f>VLOOKUP($A34,[2]nbmm!$B:$H,7,0)</f>
        <v>ns</v>
      </c>
      <c r="J34" s="8" t="str">
        <f>VLOOKUP($A34,[3]nbmm_AR!$B:$H,5,0)</f>
        <v>s</v>
      </c>
      <c r="K34" s="8" t="str">
        <f>VLOOKUP($A34,[3]nbmm_AR!$B:$H,6,0)</f>
        <v>ns</v>
      </c>
      <c r="L34" s="8" t="str">
        <f>VLOOKUP($A34,[3]nbmm_AR!$B:$H,7,0)</f>
        <v>ns</v>
      </c>
      <c r="M34" s="8" t="str">
        <f>VLOOKUP($A34,[4]zinbmm!$B:$H,5,0)</f>
        <v>s</v>
      </c>
      <c r="N34" s="8" t="str">
        <f>VLOOKUP($A34,[4]zinbmm!$B:$H,6,0)</f>
        <v>ns</v>
      </c>
      <c r="O34" s="8" t="str">
        <f>VLOOKUP($A34,[4]zinbmm!$B:$H,7,0)</f>
        <v>ns</v>
      </c>
      <c r="P34" s="8" t="str">
        <f>VLOOKUP($A34,[5]zinbmm_AR!$B:$H,5,0)</f>
        <v>s</v>
      </c>
      <c r="Q34" s="8" t="str">
        <f>VLOOKUP($A34,[5]zinbmm_AR!$B:$H,6,0)</f>
        <v>ns</v>
      </c>
      <c r="R34" s="8" t="str">
        <f>VLOOKUP($A34,[5]zinbmm_AR!$B:$H,7,0)</f>
        <v>ns</v>
      </c>
      <c r="S34" s="8" t="str">
        <f>VLOOKUP($A34,[6]zigmmCo!$B:$H,5,0)</f>
        <v>s</v>
      </c>
      <c r="T34" s="8" t="str">
        <f>VLOOKUP($A34,[6]zigmmCo!$B:$H,6,0)</f>
        <v>ns</v>
      </c>
      <c r="U34" s="8" t="str">
        <f>VLOOKUP($A34,[6]zigmmCo!$B:$H,7,0)</f>
        <v>ns</v>
      </c>
      <c r="V34" s="8" t="str">
        <f>VLOOKUP($A34,[7]zigmmCo_AR!$B:$H,5,0)</f>
        <v>s</v>
      </c>
      <c r="W34" s="8" t="str">
        <f>VLOOKUP($A34,[7]zigmmCo_AR!$B:$H,6,0)</f>
        <v>ns</v>
      </c>
      <c r="X34" s="8" t="str">
        <f>VLOOKUP($A34,[7]zigmmCo_AR!$B:$H,7,0)</f>
        <v>ns</v>
      </c>
      <c r="Y34" s="8" t="str">
        <f>VLOOKUP($A34,[8]zigmm!$B:$H,5,0)</f>
        <v>s</v>
      </c>
      <c r="Z34" s="8" t="str">
        <f>VLOOKUP($A34,[8]zigmm!$B:$H,6,0)</f>
        <v>s</v>
      </c>
      <c r="AA34" s="8" t="str">
        <f>VLOOKUP($A34,[8]zigmm!$B:$H,7,0)</f>
        <v>s</v>
      </c>
      <c r="AB34" s="8" t="str">
        <f>VLOOKUP($A34,[9]zigmm_AR!$B:$H,5,0)</f>
        <v>s</v>
      </c>
      <c r="AC34" s="8" t="str">
        <f>VLOOKUP($A34,[9]zigmm_AR!$B:$H,6,0)</f>
        <v>s</v>
      </c>
      <c r="AD34" s="8" t="str">
        <f>VLOOKUP($A34,[9]zigmm_AR!$B:$H,7,0)</f>
        <v>s</v>
      </c>
      <c r="AE34" s="8" t="str">
        <f>VLOOKUP(A34,[10]SplinectomeR!$B:$F,4,0)</f>
        <v>s</v>
      </c>
      <c r="AF34" s="4" t="str">
        <f>VLOOKUP(A34,[10]SplinectomeR!$B:$F,5,0)</f>
        <v>s</v>
      </c>
    </row>
    <row r="35" spans="1:32" x14ac:dyDescent="0.25">
      <c r="A35" s="4" t="s">
        <v>33</v>
      </c>
      <c r="B35" s="4" t="str">
        <f>RIGHT(Sheet2!F35,LEN(Sheet2!F35)-4)</f>
        <v>Clostridiales</v>
      </c>
      <c r="C35" s="4" t="str">
        <f>RIGHT(Sheet2!G35,LEN(Sheet2!G35)-4)</f>
        <v/>
      </c>
      <c r="D35" s="5" t="str">
        <f>VLOOKUP($A35,[1]zibr!$B:$H,5,0)</f>
        <v>s</v>
      </c>
      <c r="E35" s="5" t="str">
        <f>VLOOKUP($A35,[1]zibr!$B:$H,6,0)</f>
        <v>ns</v>
      </c>
      <c r="F35" s="5" t="str">
        <f>VLOOKUP($A35,[1]zibr!$B:$H,7,0)</f>
        <v>ns</v>
      </c>
      <c r="G35" s="8" t="str">
        <f>VLOOKUP($A35,[2]nbmm!$B:$H,5,0)</f>
        <v>s</v>
      </c>
      <c r="H35" s="8" t="str">
        <f>VLOOKUP($A35,[2]nbmm!$B:$H,6,0)</f>
        <v>ns</v>
      </c>
      <c r="I35" s="8" t="str">
        <f>VLOOKUP($A35,[2]nbmm!$B:$H,7,0)</f>
        <v>ns</v>
      </c>
      <c r="J35" s="8" t="str">
        <f>VLOOKUP($A35,[3]nbmm_AR!$B:$H,5,0)</f>
        <v>s</v>
      </c>
      <c r="K35" s="8" t="str">
        <f>VLOOKUP($A35,[3]nbmm_AR!$B:$H,6,0)</f>
        <v>ns</v>
      </c>
      <c r="L35" s="8" t="str">
        <f>VLOOKUP($A35,[3]nbmm_AR!$B:$H,7,0)</f>
        <v>ns</v>
      </c>
      <c r="M35" s="8" t="str">
        <f>VLOOKUP($A35,[4]zinbmm!$B:$H,5,0)</f>
        <v>s</v>
      </c>
      <c r="N35" s="8" t="str">
        <f>VLOOKUP($A35,[4]zinbmm!$B:$H,6,0)</f>
        <v>ns</v>
      </c>
      <c r="O35" s="8" t="str">
        <f>VLOOKUP($A35,[4]zinbmm!$B:$H,7,0)</f>
        <v>ns</v>
      </c>
      <c r="P35" s="8" t="str">
        <f>VLOOKUP($A35,[5]zinbmm_AR!$B:$H,5,0)</f>
        <v>s</v>
      </c>
      <c r="Q35" s="8" t="str">
        <f>VLOOKUP($A35,[5]zinbmm_AR!$B:$H,6,0)</f>
        <v>s</v>
      </c>
      <c r="R35" s="8" t="str">
        <f>VLOOKUP($A35,[5]zinbmm_AR!$B:$H,7,0)</f>
        <v>s</v>
      </c>
      <c r="S35" s="8" t="str">
        <f>VLOOKUP($A35,[6]zigmmCo!$B:$H,5,0)</f>
        <v>s</v>
      </c>
      <c r="T35" s="8" t="str">
        <f>VLOOKUP($A35,[6]zigmmCo!$B:$H,6,0)</f>
        <v>ns</v>
      </c>
      <c r="U35" s="8" t="str">
        <f>VLOOKUP($A35,[6]zigmmCo!$B:$H,7,0)</f>
        <v>s</v>
      </c>
      <c r="V35" s="8" t="str">
        <f>VLOOKUP($A35,[7]zigmmCo_AR!$B:$H,5,0)</f>
        <v>s</v>
      </c>
      <c r="W35" s="8" t="str">
        <f>VLOOKUP($A35,[7]zigmmCo_AR!$B:$H,6,0)</f>
        <v>ns</v>
      </c>
      <c r="X35" s="8" t="str">
        <f>VLOOKUP($A35,[7]zigmmCo_AR!$B:$H,7,0)</f>
        <v>s</v>
      </c>
      <c r="Y35" s="8" t="str">
        <f>VLOOKUP($A35,[8]zigmm!$B:$H,5,0)</f>
        <v>s</v>
      </c>
      <c r="Z35" s="8" t="str">
        <f>VLOOKUP($A35,[8]zigmm!$B:$H,6,0)</f>
        <v>ns</v>
      </c>
      <c r="AA35" s="8" t="str">
        <f>VLOOKUP($A35,[8]zigmm!$B:$H,7,0)</f>
        <v>ns</v>
      </c>
      <c r="AB35" s="8" t="str">
        <f>VLOOKUP($A35,[9]zigmm_AR!$B:$H,5,0)</f>
        <v>s</v>
      </c>
      <c r="AC35" s="8" t="str">
        <f>VLOOKUP($A35,[9]zigmm_AR!$B:$H,6,0)</f>
        <v>ns</v>
      </c>
      <c r="AD35" s="8" t="str">
        <f>VLOOKUP($A35,[9]zigmm_AR!$B:$H,7,0)</f>
        <v>ns</v>
      </c>
      <c r="AE35" s="8" t="str">
        <f>VLOOKUP(A35,[10]SplinectomeR!$B:$F,4,0)</f>
        <v>ns</v>
      </c>
      <c r="AF35" s="4" t="str">
        <f>VLOOKUP(A35,[10]SplinectomeR!$B:$F,5,0)</f>
        <v>s</v>
      </c>
    </row>
    <row r="36" spans="1:32" x14ac:dyDescent="0.25">
      <c r="A36" s="4" t="s">
        <v>34</v>
      </c>
      <c r="B36" s="4" t="str">
        <f>RIGHT(Sheet2!F36,LEN(Sheet2!F36)-4)</f>
        <v>Clostridiales</v>
      </c>
      <c r="C36" s="4" t="str">
        <f>RIGHT(Sheet2!G36,LEN(Sheet2!G36)-4)</f>
        <v/>
      </c>
      <c r="D36" s="5" t="str">
        <f>VLOOKUP($A36,[1]zibr!$B:$H,5,0)</f>
        <v>ns</v>
      </c>
      <c r="E36" s="5" t="str">
        <f>VLOOKUP($A36,[1]zibr!$B:$H,6,0)</f>
        <v>ns</v>
      </c>
      <c r="F36" s="5" t="str">
        <f>VLOOKUP($A36,[1]zibr!$B:$H,7,0)</f>
        <v>ns</v>
      </c>
      <c r="G36" s="8" t="str">
        <f>VLOOKUP($A36,[2]nbmm!$B:$H,5,0)</f>
        <v>ns</v>
      </c>
      <c r="H36" s="8" t="str">
        <f>VLOOKUP($A36,[2]nbmm!$B:$H,6,0)</f>
        <v>ns</v>
      </c>
      <c r="I36" s="8" t="str">
        <f>VLOOKUP($A36,[2]nbmm!$B:$H,7,0)</f>
        <v>ns</v>
      </c>
      <c r="J36" s="8" t="str">
        <f>VLOOKUP($A36,[3]nbmm_AR!$B:$H,5,0)</f>
        <v>ns</v>
      </c>
      <c r="K36" s="8" t="str">
        <f>VLOOKUP($A36,[3]nbmm_AR!$B:$H,6,0)</f>
        <v>ns</v>
      </c>
      <c r="L36" s="8" t="str">
        <f>VLOOKUP($A36,[3]nbmm_AR!$B:$H,7,0)</f>
        <v>ns</v>
      </c>
      <c r="M36" s="8" t="str">
        <f>VLOOKUP($A36,[4]zinbmm!$B:$H,5,0)</f>
        <v>ns</v>
      </c>
      <c r="N36" s="8" t="str">
        <f>VLOOKUP($A36,[4]zinbmm!$B:$H,6,0)</f>
        <v>ns</v>
      </c>
      <c r="O36" s="8" t="str">
        <f>VLOOKUP($A36,[4]zinbmm!$B:$H,7,0)</f>
        <v>ns</v>
      </c>
      <c r="P36" s="8" t="str">
        <f>VLOOKUP($A36,[5]zinbmm_AR!$B:$H,5,0)</f>
        <v>ns</v>
      </c>
      <c r="Q36" s="8" t="str">
        <f>VLOOKUP($A36,[5]zinbmm_AR!$B:$H,6,0)</f>
        <v>ns</v>
      </c>
      <c r="R36" s="8" t="str">
        <f>VLOOKUP($A36,[5]zinbmm_AR!$B:$H,7,0)</f>
        <v>ns</v>
      </c>
      <c r="S36" s="8" t="str">
        <f>VLOOKUP($A36,[6]zigmmCo!$B:$H,5,0)</f>
        <v>ns</v>
      </c>
      <c r="T36" s="8" t="str">
        <f>VLOOKUP($A36,[6]zigmmCo!$B:$H,6,0)</f>
        <v>ns</v>
      </c>
      <c r="U36" s="8" t="str">
        <f>VLOOKUP($A36,[6]zigmmCo!$B:$H,7,0)</f>
        <v>ns</v>
      </c>
      <c r="V36" s="8" t="str">
        <f>VLOOKUP($A36,[7]zigmmCo_AR!$B:$H,5,0)</f>
        <v>ns</v>
      </c>
      <c r="W36" s="8" t="str">
        <f>VLOOKUP($A36,[7]zigmmCo_AR!$B:$H,6,0)</f>
        <v>ns</v>
      </c>
      <c r="X36" s="8" t="str">
        <f>VLOOKUP($A36,[7]zigmmCo_AR!$B:$H,7,0)</f>
        <v>ns</v>
      </c>
      <c r="Y36" s="8" t="str">
        <f>VLOOKUP($A36,[8]zigmm!$B:$H,5,0)</f>
        <v>ns</v>
      </c>
      <c r="Z36" s="8" t="str">
        <f>VLOOKUP($A36,[8]zigmm!$B:$H,6,0)</f>
        <v>s</v>
      </c>
      <c r="AA36" s="8" t="str">
        <f>VLOOKUP($A36,[8]zigmm!$B:$H,7,0)</f>
        <v>ns</v>
      </c>
      <c r="AB36" s="8" t="str">
        <f>VLOOKUP($A36,[9]zigmm_AR!$B:$H,5,0)</f>
        <v>ns</v>
      </c>
      <c r="AC36" s="8" t="str">
        <f>VLOOKUP($A36,[9]zigmm_AR!$B:$H,6,0)</f>
        <v>s</v>
      </c>
      <c r="AD36" s="8" t="str">
        <f>VLOOKUP($A36,[9]zigmm_AR!$B:$H,7,0)</f>
        <v>ns</v>
      </c>
      <c r="AE36" s="8" t="str">
        <f>VLOOKUP(A36,[10]SplinectomeR!$B:$F,4,0)</f>
        <v>ns</v>
      </c>
      <c r="AF36" s="4" t="str">
        <f>VLOOKUP(A36,[10]SplinectomeR!$B:$F,5,0)</f>
        <v>s</v>
      </c>
    </row>
    <row r="37" spans="1:32" x14ac:dyDescent="0.25">
      <c r="A37" s="4" t="s">
        <v>35</v>
      </c>
      <c r="B37" s="4" t="str">
        <f>RIGHT(Sheet2!F37,LEN(Sheet2!F37)-4)</f>
        <v>Clostridiales</v>
      </c>
      <c r="C37" s="4" t="str">
        <f>RIGHT(Sheet2!G37,LEN(Sheet2!G37)-4)</f>
        <v/>
      </c>
      <c r="D37" s="5" t="str">
        <f>VLOOKUP($A37,[1]zibr!$B:$H,5,0)</f>
        <v>s</v>
      </c>
      <c r="E37" s="5" t="str">
        <f>VLOOKUP($A37,[1]zibr!$B:$H,6,0)</f>
        <v>ns</v>
      </c>
      <c r="F37" s="5" t="str">
        <f>VLOOKUP($A37,[1]zibr!$B:$H,7,0)</f>
        <v>ns</v>
      </c>
      <c r="G37" s="8" t="str">
        <f>VLOOKUP($A37,[2]nbmm!$B:$H,5,0)</f>
        <v>s</v>
      </c>
      <c r="H37" s="8" t="str">
        <f>VLOOKUP($A37,[2]nbmm!$B:$H,6,0)</f>
        <v>ns</v>
      </c>
      <c r="I37" s="8" t="str">
        <f>VLOOKUP($A37,[2]nbmm!$B:$H,7,0)</f>
        <v>ns</v>
      </c>
      <c r="J37" s="8" t="str">
        <f>VLOOKUP($A37,[3]nbmm_AR!$B:$H,5,0)</f>
        <v>s</v>
      </c>
      <c r="K37" s="8" t="str">
        <f>VLOOKUP($A37,[3]nbmm_AR!$B:$H,6,0)</f>
        <v>ns</v>
      </c>
      <c r="L37" s="8" t="str">
        <f>VLOOKUP($A37,[3]nbmm_AR!$B:$H,7,0)</f>
        <v>ns</v>
      </c>
      <c r="M37" s="8" t="str">
        <f>VLOOKUP($A37,[4]zinbmm!$B:$H,5,0)</f>
        <v>s</v>
      </c>
      <c r="N37" s="8" t="str">
        <f>VLOOKUP($A37,[4]zinbmm!$B:$H,6,0)</f>
        <v>ns</v>
      </c>
      <c r="O37" s="8" t="str">
        <f>VLOOKUP($A37,[4]zinbmm!$B:$H,7,0)</f>
        <v>ns</v>
      </c>
      <c r="P37" s="8" t="str">
        <f>VLOOKUP($A37,[5]zinbmm_AR!$B:$H,5,0)</f>
        <v>s</v>
      </c>
      <c r="Q37" s="8" t="str">
        <f>VLOOKUP($A37,[5]zinbmm_AR!$B:$H,6,0)</f>
        <v>ns</v>
      </c>
      <c r="R37" s="8" t="str">
        <f>VLOOKUP($A37,[5]zinbmm_AR!$B:$H,7,0)</f>
        <v>ns</v>
      </c>
      <c r="S37" s="8" t="str">
        <f>VLOOKUP($A37,[6]zigmmCo!$B:$H,5,0)</f>
        <v>s</v>
      </c>
      <c r="T37" s="8" t="str">
        <f>VLOOKUP($A37,[6]zigmmCo!$B:$H,6,0)</f>
        <v>ns</v>
      </c>
      <c r="U37" s="8" t="str">
        <f>VLOOKUP($A37,[6]zigmmCo!$B:$H,7,0)</f>
        <v>ns</v>
      </c>
      <c r="V37" s="8" t="str">
        <f>VLOOKUP($A37,[7]zigmmCo_AR!$B:$H,5,0)</f>
        <v>s</v>
      </c>
      <c r="W37" s="8" t="str">
        <f>VLOOKUP($A37,[7]zigmmCo_AR!$B:$H,6,0)</f>
        <v>ns</v>
      </c>
      <c r="X37" s="8" t="str">
        <f>VLOOKUP($A37,[7]zigmmCo_AR!$B:$H,7,0)</f>
        <v>ns</v>
      </c>
      <c r="Y37" s="8" t="str">
        <f>VLOOKUP($A37,[8]zigmm!$B:$H,5,0)</f>
        <v>s</v>
      </c>
      <c r="Z37" s="8" t="str">
        <f>VLOOKUP($A37,[8]zigmm!$B:$H,6,0)</f>
        <v>ns</v>
      </c>
      <c r="AA37" s="8" t="str">
        <f>VLOOKUP($A37,[8]zigmm!$B:$H,7,0)</f>
        <v>s</v>
      </c>
      <c r="AB37" s="8" t="str">
        <f>VLOOKUP($A37,[9]zigmm_AR!$B:$H,5,0)</f>
        <v>s</v>
      </c>
      <c r="AC37" s="8" t="str">
        <f>VLOOKUP($A37,[9]zigmm_AR!$B:$H,6,0)</f>
        <v>ns</v>
      </c>
      <c r="AD37" s="8" t="str">
        <f>VLOOKUP($A37,[9]zigmm_AR!$B:$H,7,0)</f>
        <v>s</v>
      </c>
      <c r="AE37" s="8" t="str">
        <f>VLOOKUP(A37,[10]SplinectomeR!$B:$F,4,0)</f>
        <v>ns</v>
      </c>
      <c r="AF37" s="4" t="str">
        <f>VLOOKUP(A37,[10]SplinectomeR!$B:$F,5,0)</f>
        <v>s</v>
      </c>
    </row>
    <row r="38" spans="1:32" x14ac:dyDescent="0.25">
      <c r="A38" s="4" t="s">
        <v>36</v>
      </c>
      <c r="B38" s="4" t="str">
        <f>RIGHT(Sheet2!F38,LEN(Sheet2!F38)-4)</f>
        <v>Clostridiales</v>
      </c>
      <c r="C38" s="4" t="str">
        <f>RIGHT(Sheet2!G38,LEN(Sheet2!G38)-4)</f>
        <v>Dehalobacteriaceae</v>
      </c>
      <c r="D38" s="5" t="str">
        <f>VLOOKUP($A38,[1]zibr!$B:$H,5,0)</f>
        <v>ns</v>
      </c>
      <c r="E38" s="5" t="str">
        <f>VLOOKUP($A38,[1]zibr!$B:$H,6,0)</f>
        <v>ns</v>
      </c>
      <c r="F38" s="5" t="str">
        <f>VLOOKUP($A38,[1]zibr!$B:$H,7,0)</f>
        <v>ns</v>
      </c>
      <c r="G38" s="8" t="str">
        <f>VLOOKUP($A38,[2]nbmm!$B:$H,5,0)</f>
        <v>ns</v>
      </c>
      <c r="H38" s="8" t="str">
        <f>VLOOKUP($A38,[2]nbmm!$B:$H,6,0)</f>
        <v>s</v>
      </c>
      <c r="I38" s="8" t="str">
        <f>VLOOKUP($A38,[2]nbmm!$B:$H,7,0)</f>
        <v>s</v>
      </c>
      <c r="J38" s="8" t="str">
        <f>VLOOKUP($A38,[3]nbmm_AR!$B:$H,5,0)</f>
        <v>ns</v>
      </c>
      <c r="K38" s="8" t="str">
        <f>VLOOKUP($A38,[3]nbmm_AR!$B:$H,6,0)</f>
        <v>s</v>
      </c>
      <c r="L38" s="8" t="str">
        <f>VLOOKUP($A38,[3]nbmm_AR!$B:$H,7,0)</f>
        <v>s</v>
      </c>
      <c r="M38" s="8" t="str">
        <f>VLOOKUP($A38,[4]zinbmm!$B:$H,5,0)</f>
        <v>ns</v>
      </c>
      <c r="N38" s="8" t="str">
        <f>VLOOKUP($A38,[4]zinbmm!$B:$H,6,0)</f>
        <v>s</v>
      </c>
      <c r="O38" s="8" t="str">
        <f>VLOOKUP($A38,[4]zinbmm!$B:$H,7,0)</f>
        <v>s</v>
      </c>
      <c r="P38" s="8" t="str">
        <f>VLOOKUP($A38,[5]zinbmm_AR!$B:$H,5,0)</f>
        <v>ns</v>
      </c>
      <c r="Q38" s="8" t="str">
        <f>VLOOKUP($A38,[5]zinbmm_AR!$B:$H,6,0)</f>
        <v>s</v>
      </c>
      <c r="R38" s="8" t="str">
        <f>VLOOKUP($A38,[5]zinbmm_AR!$B:$H,7,0)</f>
        <v>s</v>
      </c>
      <c r="S38" s="8" t="str">
        <f>VLOOKUP($A38,[6]zigmmCo!$B:$H,5,0)</f>
        <v>ns</v>
      </c>
      <c r="T38" s="8" t="str">
        <f>VLOOKUP($A38,[6]zigmmCo!$B:$H,6,0)</f>
        <v>ns</v>
      </c>
      <c r="U38" s="8" t="str">
        <f>VLOOKUP($A38,[6]zigmmCo!$B:$H,7,0)</f>
        <v>ns</v>
      </c>
      <c r="V38" s="8" t="str">
        <f>VLOOKUP($A38,[7]zigmmCo_AR!$B:$H,5,0)</f>
        <v>s</v>
      </c>
      <c r="W38" s="8" t="str">
        <f>VLOOKUP($A38,[7]zigmmCo_AR!$B:$H,6,0)</f>
        <v>ns</v>
      </c>
      <c r="X38" s="8" t="str">
        <f>VLOOKUP($A38,[7]zigmmCo_AR!$B:$H,7,0)</f>
        <v>ns</v>
      </c>
      <c r="Y38" s="8" t="str">
        <f>VLOOKUP($A38,[8]zigmm!$B:$H,5,0)</f>
        <v>ns</v>
      </c>
      <c r="Z38" s="8" t="str">
        <f>VLOOKUP($A38,[8]zigmm!$B:$H,6,0)</f>
        <v>s</v>
      </c>
      <c r="AA38" s="8" t="str">
        <f>VLOOKUP($A38,[8]zigmm!$B:$H,7,0)</f>
        <v>ns</v>
      </c>
      <c r="AB38" s="8" t="str">
        <f>VLOOKUP($A38,[9]zigmm_AR!$B:$H,5,0)</f>
        <v>s</v>
      </c>
      <c r="AC38" s="8" t="str">
        <f>VLOOKUP($A38,[9]zigmm_AR!$B:$H,6,0)</f>
        <v>s</v>
      </c>
      <c r="AD38" s="8" t="str">
        <f>VLOOKUP($A38,[9]zigmm_AR!$B:$H,7,0)</f>
        <v>ns</v>
      </c>
      <c r="AE38" s="8" t="str">
        <f>VLOOKUP(A38,[10]SplinectomeR!$B:$F,4,0)</f>
        <v>ns</v>
      </c>
      <c r="AF38" s="4" t="str">
        <f>VLOOKUP(A38,[10]SplinectomeR!$B:$F,5,0)</f>
        <v>s</v>
      </c>
    </row>
    <row r="39" spans="1:32" x14ac:dyDescent="0.25">
      <c r="A39" s="4" t="s">
        <v>37</v>
      </c>
      <c r="B39" s="4" t="str">
        <f>RIGHT(Sheet2!F39,LEN(Sheet2!F39)-4)</f>
        <v>Clostridiales</v>
      </c>
      <c r="C39" s="4" t="str">
        <f>RIGHT(Sheet2!G39,LEN(Sheet2!G39)-4)</f>
        <v>Ruminococcaceae</v>
      </c>
      <c r="D39" s="5" t="str">
        <f>VLOOKUP($A39,[1]zibr!$B:$H,5,0)</f>
        <v>ns</v>
      </c>
      <c r="E39" s="5" t="str">
        <f>VLOOKUP($A39,[1]zibr!$B:$H,6,0)</f>
        <v>ns</v>
      </c>
      <c r="F39" s="5" t="str">
        <f>VLOOKUP($A39,[1]zibr!$B:$H,7,0)</f>
        <v>ns</v>
      </c>
      <c r="G39" s="8" t="str">
        <f>VLOOKUP($A39,[2]nbmm!$B:$H,5,0)</f>
        <v>ns</v>
      </c>
      <c r="H39" s="8" t="str">
        <f>VLOOKUP($A39,[2]nbmm!$B:$H,6,0)</f>
        <v>ns</v>
      </c>
      <c r="I39" s="8" t="str">
        <f>VLOOKUP($A39,[2]nbmm!$B:$H,7,0)</f>
        <v>ns</v>
      </c>
      <c r="J39" s="8" t="str">
        <f>VLOOKUP($A39,[3]nbmm_AR!$B:$H,5,0)</f>
        <v>NA</v>
      </c>
      <c r="K39" s="8" t="str">
        <f>VLOOKUP($A39,[3]nbmm_AR!$B:$H,6,0)</f>
        <v>NA</v>
      </c>
      <c r="L39" s="8" t="str">
        <f>VLOOKUP($A39,[3]nbmm_AR!$B:$H,7,0)</f>
        <v>NA</v>
      </c>
      <c r="M39" s="8" t="str">
        <f>VLOOKUP($A39,[4]zinbmm!$B:$H,5,0)</f>
        <v>ns</v>
      </c>
      <c r="N39" s="8" t="str">
        <f>VLOOKUP($A39,[4]zinbmm!$B:$H,6,0)</f>
        <v>ns</v>
      </c>
      <c r="O39" s="8" t="str">
        <f>VLOOKUP($A39,[4]zinbmm!$B:$H,7,0)</f>
        <v>ns</v>
      </c>
      <c r="P39" s="8" t="str">
        <f>VLOOKUP($A39,[5]zinbmm_AR!$B:$H,5,0)</f>
        <v>NA</v>
      </c>
      <c r="Q39" s="8" t="str">
        <f>VLOOKUP($A39,[5]zinbmm_AR!$B:$H,6,0)</f>
        <v>NA</v>
      </c>
      <c r="R39" s="8" t="str">
        <f>VLOOKUP($A39,[5]zinbmm_AR!$B:$H,7,0)</f>
        <v>NA</v>
      </c>
      <c r="S39" s="8" t="str">
        <f>VLOOKUP($A39,[6]zigmmCo!$B:$H,5,0)</f>
        <v>s</v>
      </c>
      <c r="T39" s="8" t="str">
        <f>VLOOKUP($A39,[6]zigmmCo!$B:$H,6,0)</f>
        <v>ns</v>
      </c>
      <c r="U39" s="8" t="str">
        <f>VLOOKUP($A39,[6]zigmmCo!$B:$H,7,0)</f>
        <v>ns</v>
      </c>
      <c r="V39" s="8" t="str">
        <f>VLOOKUP($A39,[7]zigmmCo_AR!$B:$H,5,0)</f>
        <v>s</v>
      </c>
      <c r="W39" s="8" t="str">
        <f>VLOOKUP($A39,[7]zigmmCo_AR!$B:$H,6,0)</f>
        <v>ns</v>
      </c>
      <c r="X39" s="8" t="str">
        <f>VLOOKUP($A39,[7]zigmmCo_AR!$B:$H,7,0)</f>
        <v>ns</v>
      </c>
      <c r="Y39" s="8" t="str">
        <f>VLOOKUP($A39,[8]zigmm!$B:$H,5,0)</f>
        <v>s</v>
      </c>
      <c r="Z39" s="8" t="str">
        <f>VLOOKUP($A39,[8]zigmm!$B:$H,6,0)</f>
        <v>ns</v>
      </c>
      <c r="AA39" s="8" t="str">
        <f>VLOOKUP($A39,[8]zigmm!$B:$H,7,0)</f>
        <v>ns</v>
      </c>
      <c r="AB39" s="8" t="str">
        <f>VLOOKUP($A39,[9]zigmm_AR!$B:$H,5,0)</f>
        <v>s</v>
      </c>
      <c r="AC39" s="8" t="str">
        <f>VLOOKUP($A39,[9]zigmm_AR!$B:$H,6,0)</f>
        <v>ns</v>
      </c>
      <c r="AD39" s="8" t="str">
        <f>VLOOKUP($A39,[9]zigmm_AR!$B:$H,7,0)</f>
        <v>ns</v>
      </c>
      <c r="AE39" s="8" t="str">
        <f>VLOOKUP(A39,[10]SplinectomeR!$B:$F,4,0)</f>
        <v>ns</v>
      </c>
      <c r="AF39" s="4" t="str">
        <f>VLOOKUP(A39,[10]SplinectomeR!$B:$F,5,0)</f>
        <v>s</v>
      </c>
    </row>
    <row r="40" spans="1:32" x14ac:dyDescent="0.25">
      <c r="A40" s="4" t="s">
        <v>38</v>
      </c>
      <c r="B40" s="4" t="str">
        <f>RIGHT(Sheet2!F40,LEN(Sheet2!F40)-4)</f>
        <v>Clostridiales</v>
      </c>
      <c r="C40" s="4" t="str">
        <f>RIGHT(Sheet2!G40,LEN(Sheet2!G40)-4)</f>
        <v>Ruminococcaceae</v>
      </c>
      <c r="D40" s="5" t="str">
        <f>VLOOKUP($A40,[1]zibr!$B:$H,5,0)</f>
        <v>ns</v>
      </c>
      <c r="E40" s="5" t="str">
        <f>VLOOKUP($A40,[1]zibr!$B:$H,6,0)</f>
        <v>s</v>
      </c>
      <c r="F40" s="5" t="str">
        <f>VLOOKUP($A40,[1]zibr!$B:$H,7,0)</f>
        <v>s</v>
      </c>
      <c r="G40" s="8" t="str">
        <f>VLOOKUP($A40,[2]nbmm!$B:$H,5,0)</f>
        <v>ns</v>
      </c>
      <c r="H40" s="8" t="str">
        <f>VLOOKUP($A40,[2]nbmm!$B:$H,6,0)</f>
        <v>s</v>
      </c>
      <c r="I40" s="8" t="str">
        <f>VLOOKUP($A40,[2]nbmm!$B:$H,7,0)</f>
        <v>s</v>
      </c>
      <c r="J40" s="8" t="str">
        <f>VLOOKUP($A40,[3]nbmm_AR!$B:$H,5,0)</f>
        <v>ns</v>
      </c>
      <c r="K40" s="8" t="str">
        <f>VLOOKUP($A40,[3]nbmm_AR!$B:$H,6,0)</f>
        <v>s</v>
      </c>
      <c r="L40" s="8" t="str">
        <f>VLOOKUP($A40,[3]nbmm_AR!$B:$H,7,0)</f>
        <v>s</v>
      </c>
      <c r="M40" s="8" t="str">
        <f>VLOOKUP($A40,[4]zinbmm!$B:$H,5,0)</f>
        <v>ns</v>
      </c>
      <c r="N40" s="8" t="str">
        <f>VLOOKUP($A40,[4]zinbmm!$B:$H,6,0)</f>
        <v>s</v>
      </c>
      <c r="O40" s="8" t="str">
        <f>VLOOKUP($A40,[4]zinbmm!$B:$H,7,0)</f>
        <v>s</v>
      </c>
      <c r="P40" s="8" t="str">
        <f>VLOOKUP($A40,[5]zinbmm_AR!$B:$H,5,0)</f>
        <v>ns</v>
      </c>
      <c r="Q40" s="8" t="str">
        <f>VLOOKUP($A40,[5]zinbmm_AR!$B:$H,6,0)</f>
        <v>s</v>
      </c>
      <c r="R40" s="8" t="str">
        <f>VLOOKUP($A40,[5]zinbmm_AR!$B:$H,7,0)</f>
        <v>s</v>
      </c>
      <c r="S40" s="8" t="str">
        <f>VLOOKUP($A40,[6]zigmmCo!$B:$H,5,0)</f>
        <v>ns</v>
      </c>
      <c r="T40" s="8" t="str">
        <f>VLOOKUP($A40,[6]zigmmCo!$B:$H,6,0)</f>
        <v>ns</v>
      </c>
      <c r="U40" s="8" t="str">
        <f>VLOOKUP($A40,[6]zigmmCo!$B:$H,7,0)</f>
        <v>ns</v>
      </c>
      <c r="V40" s="8" t="str">
        <f>VLOOKUP($A40,[7]zigmmCo_AR!$B:$H,5,0)</f>
        <v>ns</v>
      </c>
      <c r="W40" s="8" t="str">
        <f>VLOOKUP($A40,[7]zigmmCo_AR!$B:$H,6,0)</f>
        <v>ns</v>
      </c>
      <c r="X40" s="8" t="str">
        <f>VLOOKUP($A40,[7]zigmmCo_AR!$B:$H,7,0)</f>
        <v>ns</v>
      </c>
      <c r="Y40" s="8" t="str">
        <f>VLOOKUP($A40,[8]zigmm!$B:$H,5,0)</f>
        <v>ns</v>
      </c>
      <c r="Z40" s="8" t="str">
        <f>VLOOKUP($A40,[8]zigmm!$B:$H,6,0)</f>
        <v>s</v>
      </c>
      <c r="AA40" s="8" t="str">
        <f>VLOOKUP($A40,[8]zigmm!$B:$H,7,0)</f>
        <v>ns</v>
      </c>
      <c r="AB40" s="8" t="str">
        <f>VLOOKUP($A40,[9]zigmm_AR!$B:$H,5,0)</f>
        <v>ns</v>
      </c>
      <c r="AC40" s="8" t="str">
        <f>VLOOKUP($A40,[9]zigmm_AR!$B:$H,6,0)</f>
        <v>s</v>
      </c>
      <c r="AD40" s="8" t="str">
        <f>VLOOKUP($A40,[9]zigmm_AR!$B:$H,7,0)</f>
        <v>ns</v>
      </c>
      <c r="AE40" s="8" t="str">
        <f>VLOOKUP(A40,[10]SplinectomeR!$B:$F,4,0)</f>
        <v>ns</v>
      </c>
      <c r="AF40" s="4" t="str">
        <f>VLOOKUP(A40,[10]SplinectomeR!$B:$F,5,0)</f>
        <v>s</v>
      </c>
    </row>
    <row r="41" spans="1:32" x14ac:dyDescent="0.25">
      <c r="A41" s="4" t="s">
        <v>39</v>
      </c>
      <c r="B41" s="4" t="str">
        <f>RIGHT(Sheet2!F41,LEN(Sheet2!F41)-4)</f>
        <v>Clostridiales</v>
      </c>
      <c r="C41" s="4" t="str">
        <f>RIGHT(Sheet2!G41,LEN(Sheet2!G41)-4)</f>
        <v>Ruminococcaceae</v>
      </c>
      <c r="D41" s="5" t="str">
        <f>VLOOKUP($A41,[1]zibr!$B:$H,5,0)</f>
        <v>s</v>
      </c>
      <c r="E41" s="5" t="str">
        <f>VLOOKUP($A41,[1]zibr!$B:$H,6,0)</f>
        <v>ns</v>
      </c>
      <c r="F41" s="5" t="str">
        <f>VLOOKUP($A41,[1]zibr!$B:$H,7,0)</f>
        <v>ns</v>
      </c>
      <c r="G41" s="8" t="str">
        <f>VLOOKUP($A41,[2]nbmm!$B:$H,5,0)</f>
        <v>s</v>
      </c>
      <c r="H41" s="8" t="str">
        <f>VLOOKUP($A41,[2]nbmm!$B:$H,6,0)</f>
        <v>s</v>
      </c>
      <c r="I41" s="8" t="str">
        <f>VLOOKUP($A41,[2]nbmm!$B:$H,7,0)</f>
        <v>s</v>
      </c>
      <c r="J41" s="8" t="str">
        <f>VLOOKUP($A41,[3]nbmm_AR!$B:$H,5,0)</f>
        <v>s</v>
      </c>
      <c r="K41" s="8" t="str">
        <f>VLOOKUP($A41,[3]nbmm_AR!$B:$H,6,0)</f>
        <v>s</v>
      </c>
      <c r="L41" s="8" t="str">
        <f>VLOOKUP($A41,[3]nbmm_AR!$B:$H,7,0)</f>
        <v>s</v>
      </c>
      <c r="M41" s="8" t="str">
        <f>VLOOKUP($A41,[4]zinbmm!$B:$H,5,0)</f>
        <v>s</v>
      </c>
      <c r="N41" s="8" t="str">
        <f>VLOOKUP($A41,[4]zinbmm!$B:$H,6,0)</f>
        <v>s</v>
      </c>
      <c r="O41" s="8" t="str">
        <f>VLOOKUP($A41,[4]zinbmm!$B:$H,7,0)</f>
        <v>s</v>
      </c>
      <c r="P41" s="8" t="str">
        <f>VLOOKUP($A41,[5]zinbmm_AR!$B:$H,5,0)</f>
        <v>s</v>
      </c>
      <c r="Q41" s="8" t="str">
        <f>VLOOKUP($A41,[5]zinbmm_AR!$B:$H,6,0)</f>
        <v>s</v>
      </c>
      <c r="R41" s="8" t="str">
        <f>VLOOKUP($A41,[5]zinbmm_AR!$B:$H,7,0)</f>
        <v>s</v>
      </c>
      <c r="S41" s="8" t="str">
        <f>VLOOKUP($A41,[6]zigmmCo!$B:$H,5,0)</f>
        <v>s</v>
      </c>
      <c r="T41" s="8" t="str">
        <f>VLOOKUP($A41,[6]zigmmCo!$B:$H,6,0)</f>
        <v>ns</v>
      </c>
      <c r="U41" s="8" t="str">
        <f>VLOOKUP($A41,[6]zigmmCo!$B:$H,7,0)</f>
        <v>ns</v>
      </c>
      <c r="V41" s="8" t="str">
        <f>VLOOKUP($A41,[7]zigmmCo_AR!$B:$H,5,0)</f>
        <v>s</v>
      </c>
      <c r="W41" s="8" t="str">
        <f>VLOOKUP($A41,[7]zigmmCo_AR!$B:$H,6,0)</f>
        <v>ns</v>
      </c>
      <c r="X41" s="8" t="str">
        <f>VLOOKUP($A41,[7]zigmmCo_AR!$B:$H,7,0)</f>
        <v>ns</v>
      </c>
      <c r="Y41" s="8" t="str">
        <f>VLOOKUP($A41,[8]zigmm!$B:$H,5,0)</f>
        <v>s</v>
      </c>
      <c r="Z41" s="8" t="str">
        <f>VLOOKUP($A41,[8]zigmm!$B:$H,6,0)</f>
        <v>ns</v>
      </c>
      <c r="AA41" s="8" t="str">
        <f>VLOOKUP($A41,[8]zigmm!$B:$H,7,0)</f>
        <v>ns</v>
      </c>
      <c r="AB41" s="8" t="str">
        <f>VLOOKUP($A41,[9]zigmm_AR!$B:$H,5,0)</f>
        <v>s</v>
      </c>
      <c r="AC41" s="8" t="str">
        <f>VLOOKUP($A41,[9]zigmm_AR!$B:$H,6,0)</f>
        <v>ns</v>
      </c>
      <c r="AD41" s="8" t="str">
        <f>VLOOKUP($A41,[9]zigmm_AR!$B:$H,7,0)</f>
        <v>ns</v>
      </c>
      <c r="AE41" s="8" t="str">
        <f>VLOOKUP(A41,[10]SplinectomeR!$B:$F,4,0)</f>
        <v>ns</v>
      </c>
      <c r="AF41" s="4" t="str">
        <f>VLOOKUP(A41,[10]SplinectomeR!$B:$F,5,0)</f>
        <v>s</v>
      </c>
    </row>
    <row r="42" spans="1:32" x14ac:dyDescent="0.25">
      <c r="A42" s="4" t="s">
        <v>40</v>
      </c>
      <c r="B42" s="4" t="str">
        <f>RIGHT(Sheet2!F42,LEN(Sheet2!F42)-4)</f>
        <v>Clostridiales</v>
      </c>
      <c r="C42" s="4" t="str">
        <f>RIGHT(Sheet2!G42,LEN(Sheet2!G42)-4)</f>
        <v>Ruminococcaceae</v>
      </c>
      <c r="D42" s="5" t="str">
        <f>VLOOKUP($A42,[1]zibr!$B:$H,5,0)</f>
        <v>ns</v>
      </c>
      <c r="E42" s="5" t="str">
        <f>VLOOKUP($A42,[1]zibr!$B:$H,6,0)</f>
        <v>ns</v>
      </c>
      <c r="F42" s="5" t="str">
        <f>VLOOKUP($A42,[1]zibr!$B:$H,7,0)</f>
        <v>ns</v>
      </c>
      <c r="G42" s="8" t="str">
        <f>VLOOKUP($A42,[2]nbmm!$B:$H,5,0)</f>
        <v>s</v>
      </c>
      <c r="H42" s="8" t="str">
        <f>VLOOKUP($A42,[2]nbmm!$B:$H,6,0)</f>
        <v>ns</v>
      </c>
      <c r="I42" s="8" t="str">
        <f>VLOOKUP($A42,[2]nbmm!$B:$H,7,0)</f>
        <v>ns</v>
      </c>
      <c r="J42" s="8" t="str">
        <f>VLOOKUP($A42,[3]nbmm_AR!$B:$H,5,0)</f>
        <v>s</v>
      </c>
      <c r="K42" s="8" t="str">
        <f>VLOOKUP($A42,[3]nbmm_AR!$B:$H,6,0)</f>
        <v>ns</v>
      </c>
      <c r="L42" s="8" t="str">
        <f>VLOOKUP($A42,[3]nbmm_AR!$B:$H,7,0)</f>
        <v>ns</v>
      </c>
      <c r="M42" s="8" t="str">
        <f>VLOOKUP($A42,[4]zinbmm!$B:$H,5,0)</f>
        <v>s</v>
      </c>
      <c r="N42" s="8" t="str">
        <f>VLOOKUP($A42,[4]zinbmm!$B:$H,6,0)</f>
        <v>ns</v>
      </c>
      <c r="O42" s="8" t="str">
        <f>VLOOKUP($A42,[4]zinbmm!$B:$H,7,0)</f>
        <v>ns</v>
      </c>
      <c r="P42" s="8" t="str">
        <f>VLOOKUP($A42,[5]zinbmm_AR!$B:$H,5,0)</f>
        <v>s</v>
      </c>
      <c r="Q42" s="8" t="str">
        <f>VLOOKUP($A42,[5]zinbmm_AR!$B:$H,6,0)</f>
        <v>ns</v>
      </c>
      <c r="R42" s="8" t="str">
        <f>VLOOKUP($A42,[5]zinbmm_AR!$B:$H,7,0)</f>
        <v>ns</v>
      </c>
      <c r="S42" s="8" t="str">
        <f>VLOOKUP($A42,[6]zigmmCo!$B:$H,5,0)</f>
        <v>s</v>
      </c>
      <c r="T42" s="8" t="str">
        <f>VLOOKUP($A42,[6]zigmmCo!$B:$H,6,0)</f>
        <v>ns</v>
      </c>
      <c r="U42" s="8" t="str">
        <f>VLOOKUP($A42,[6]zigmmCo!$B:$H,7,0)</f>
        <v>ns</v>
      </c>
      <c r="V42" s="8" t="str">
        <f>VLOOKUP($A42,[7]zigmmCo_AR!$B:$H,5,0)</f>
        <v>s</v>
      </c>
      <c r="W42" s="8" t="str">
        <f>VLOOKUP($A42,[7]zigmmCo_AR!$B:$H,6,0)</f>
        <v>ns</v>
      </c>
      <c r="X42" s="8" t="str">
        <f>VLOOKUP($A42,[7]zigmmCo_AR!$B:$H,7,0)</f>
        <v>ns</v>
      </c>
      <c r="Y42" s="8" t="str">
        <f>VLOOKUP($A42,[8]zigmm!$B:$H,5,0)</f>
        <v>ns</v>
      </c>
      <c r="Z42" s="8" t="str">
        <f>VLOOKUP($A42,[8]zigmm!$B:$H,6,0)</f>
        <v>ns</v>
      </c>
      <c r="AA42" s="8" t="str">
        <f>VLOOKUP($A42,[8]zigmm!$B:$H,7,0)</f>
        <v>ns</v>
      </c>
      <c r="AB42" s="8" t="str">
        <f>VLOOKUP($A42,[9]zigmm_AR!$B:$H,5,0)</f>
        <v>ns</v>
      </c>
      <c r="AC42" s="8" t="str">
        <f>VLOOKUP($A42,[9]zigmm_AR!$B:$H,6,0)</f>
        <v>ns</v>
      </c>
      <c r="AD42" s="8" t="str">
        <f>VLOOKUP($A42,[9]zigmm_AR!$B:$H,7,0)</f>
        <v>ns</v>
      </c>
      <c r="AE42" s="8" t="str">
        <f>VLOOKUP(A42,[10]SplinectomeR!$B:$F,4,0)</f>
        <v>ns</v>
      </c>
      <c r="AF42" s="4" t="str">
        <f>VLOOKUP(A42,[10]SplinectomeR!$B:$F,5,0)</f>
        <v>s</v>
      </c>
    </row>
    <row r="43" spans="1:32" x14ac:dyDescent="0.25">
      <c r="A43" s="4" t="s">
        <v>41</v>
      </c>
      <c r="B43" s="4" t="str">
        <f>RIGHT(Sheet2!F43,LEN(Sheet2!F43)-4)</f>
        <v>Clostridiales</v>
      </c>
      <c r="C43" s="4" t="str">
        <f>RIGHT(Sheet2!G43,LEN(Sheet2!G43)-4)</f>
        <v>Ruminococcaceae</v>
      </c>
      <c r="D43" s="5" t="str">
        <f>VLOOKUP($A43,[1]zibr!$B:$H,5,0)</f>
        <v>ns</v>
      </c>
      <c r="E43" s="5" t="str">
        <f>VLOOKUP($A43,[1]zibr!$B:$H,6,0)</f>
        <v>ns</v>
      </c>
      <c r="F43" s="5" t="str">
        <f>VLOOKUP($A43,[1]zibr!$B:$H,7,0)</f>
        <v>ns</v>
      </c>
      <c r="G43" s="8" t="str">
        <f>VLOOKUP($A43,[2]nbmm!$B:$H,5,0)</f>
        <v>ns</v>
      </c>
      <c r="H43" s="8" t="str">
        <f>VLOOKUP($A43,[2]nbmm!$B:$H,6,0)</f>
        <v>ns</v>
      </c>
      <c r="I43" s="8" t="str">
        <f>VLOOKUP($A43,[2]nbmm!$B:$H,7,0)</f>
        <v>ns</v>
      </c>
      <c r="J43" s="8" t="str">
        <f>VLOOKUP($A43,[3]nbmm_AR!$B:$H,5,0)</f>
        <v>ns</v>
      </c>
      <c r="K43" s="8" t="str">
        <f>VLOOKUP($A43,[3]nbmm_AR!$B:$H,6,0)</f>
        <v>ns</v>
      </c>
      <c r="L43" s="8" t="str">
        <f>VLOOKUP($A43,[3]nbmm_AR!$B:$H,7,0)</f>
        <v>ns</v>
      </c>
      <c r="M43" s="8" t="str">
        <f>VLOOKUP($A43,[4]zinbmm!$B:$H,5,0)</f>
        <v>s</v>
      </c>
      <c r="N43" s="8" t="str">
        <f>VLOOKUP($A43,[4]zinbmm!$B:$H,6,0)</f>
        <v>ns</v>
      </c>
      <c r="O43" s="8" t="str">
        <f>VLOOKUP($A43,[4]zinbmm!$B:$H,7,0)</f>
        <v>ns</v>
      </c>
      <c r="P43" s="8" t="str">
        <f>VLOOKUP($A43,[5]zinbmm_AR!$B:$H,5,0)</f>
        <v>s</v>
      </c>
      <c r="Q43" s="8" t="str">
        <f>VLOOKUP($A43,[5]zinbmm_AR!$B:$H,6,0)</f>
        <v>ns</v>
      </c>
      <c r="R43" s="8" t="str">
        <f>VLOOKUP($A43,[5]zinbmm_AR!$B:$H,7,0)</f>
        <v>ns</v>
      </c>
      <c r="S43" s="8" t="str">
        <f>VLOOKUP($A43,[6]zigmmCo!$B:$H,5,0)</f>
        <v>s</v>
      </c>
      <c r="T43" s="8" t="str">
        <f>VLOOKUP($A43,[6]zigmmCo!$B:$H,6,0)</f>
        <v>s</v>
      </c>
      <c r="U43" s="8" t="str">
        <f>VLOOKUP($A43,[6]zigmmCo!$B:$H,7,0)</f>
        <v>ns</v>
      </c>
      <c r="V43" s="8" t="str">
        <f>VLOOKUP($A43,[7]zigmmCo_AR!$B:$H,5,0)</f>
        <v>s</v>
      </c>
      <c r="W43" s="8" t="str">
        <f>VLOOKUP($A43,[7]zigmmCo_AR!$B:$H,6,0)</f>
        <v>s</v>
      </c>
      <c r="X43" s="8" t="str">
        <f>VLOOKUP($A43,[7]zigmmCo_AR!$B:$H,7,0)</f>
        <v>ns</v>
      </c>
      <c r="Y43" s="8" t="str">
        <f>VLOOKUP($A43,[8]zigmm!$B:$H,5,0)</f>
        <v>ns</v>
      </c>
      <c r="Z43" s="8" t="str">
        <f>VLOOKUP($A43,[8]zigmm!$B:$H,6,0)</f>
        <v>ns</v>
      </c>
      <c r="AA43" s="8" t="str">
        <f>VLOOKUP($A43,[8]zigmm!$B:$H,7,0)</f>
        <v>ns</v>
      </c>
      <c r="AB43" s="8" t="str">
        <f>VLOOKUP($A43,[9]zigmm_AR!$B:$H,5,0)</f>
        <v>ns</v>
      </c>
      <c r="AC43" s="8" t="str">
        <f>VLOOKUP($A43,[9]zigmm_AR!$B:$H,6,0)</f>
        <v>ns</v>
      </c>
      <c r="AD43" s="8" t="str">
        <f>VLOOKUP($A43,[9]zigmm_AR!$B:$H,7,0)</f>
        <v>ns</v>
      </c>
      <c r="AE43" s="8" t="str">
        <f>VLOOKUP(A43,[10]SplinectomeR!$B:$F,4,0)</f>
        <v>ns</v>
      </c>
      <c r="AF43" s="4" t="str">
        <f>VLOOKUP(A43,[10]SplinectomeR!$B:$F,5,0)</f>
        <v>ns</v>
      </c>
    </row>
    <row r="44" spans="1:32" x14ac:dyDescent="0.25">
      <c r="A44" s="4" t="s">
        <v>42</v>
      </c>
      <c r="B44" s="4" t="str">
        <f>RIGHT(Sheet2!F44,LEN(Sheet2!F44)-4)</f>
        <v>Anaeroplasmatales</v>
      </c>
      <c r="C44" s="4" t="str">
        <f>RIGHT(Sheet2!G44,LEN(Sheet2!G44)-4)</f>
        <v>Anaeroplasmataceae</v>
      </c>
      <c r="D44" s="5" t="str">
        <f>VLOOKUP($A44,[1]zibr!$B:$H,5,0)</f>
        <v>s</v>
      </c>
      <c r="E44" s="5" t="str">
        <f>VLOOKUP($A44,[1]zibr!$B:$H,6,0)</f>
        <v>ns</v>
      </c>
      <c r="F44" s="5" t="str">
        <f>VLOOKUP($A44,[1]zibr!$B:$H,7,0)</f>
        <v>ns</v>
      </c>
      <c r="G44" s="8" t="str">
        <f>VLOOKUP($A44,[2]nbmm!$B:$H,5,0)</f>
        <v>s</v>
      </c>
      <c r="H44" s="8" t="str">
        <f>VLOOKUP($A44,[2]nbmm!$B:$H,6,0)</f>
        <v>ns</v>
      </c>
      <c r="I44" s="8" t="str">
        <f>VLOOKUP($A44,[2]nbmm!$B:$H,7,0)</f>
        <v>s</v>
      </c>
      <c r="J44" s="8" t="str">
        <f>VLOOKUP($A44,[3]nbmm_AR!$B:$H,5,0)</f>
        <v>s</v>
      </c>
      <c r="K44" s="8" t="str">
        <f>VLOOKUP($A44,[3]nbmm_AR!$B:$H,6,0)</f>
        <v>ns</v>
      </c>
      <c r="L44" s="8" t="str">
        <f>VLOOKUP($A44,[3]nbmm_AR!$B:$H,7,0)</f>
        <v>ns</v>
      </c>
      <c r="M44" s="8" t="str">
        <f>VLOOKUP($A44,[4]zinbmm!$B:$H,5,0)</f>
        <v>s</v>
      </c>
      <c r="N44" s="8" t="str">
        <f>VLOOKUP($A44,[4]zinbmm!$B:$H,6,0)</f>
        <v>ns</v>
      </c>
      <c r="O44" s="8" t="str">
        <f>VLOOKUP($A44,[4]zinbmm!$B:$H,7,0)</f>
        <v>ns</v>
      </c>
      <c r="P44" s="8" t="str">
        <f>VLOOKUP($A44,[5]zinbmm_AR!$B:$H,5,0)</f>
        <v>s</v>
      </c>
      <c r="Q44" s="8" t="str">
        <f>VLOOKUP($A44,[5]zinbmm_AR!$B:$H,6,0)</f>
        <v>ns</v>
      </c>
      <c r="R44" s="8" t="str">
        <f>VLOOKUP($A44,[5]zinbmm_AR!$B:$H,7,0)</f>
        <v>ns</v>
      </c>
      <c r="S44" s="8" t="str">
        <f>VLOOKUP($A44,[6]zigmmCo!$B:$H,5,0)</f>
        <v>s</v>
      </c>
      <c r="T44" s="8" t="str">
        <f>VLOOKUP($A44,[6]zigmmCo!$B:$H,6,0)</f>
        <v>ns</v>
      </c>
      <c r="U44" s="8" t="str">
        <f>VLOOKUP($A44,[6]zigmmCo!$B:$H,7,0)</f>
        <v>ns</v>
      </c>
      <c r="V44" s="8" t="str">
        <f>VLOOKUP($A44,[7]zigmmCo_AR!$B:$H,5,0)</f>
        <v>s</v>
      </c>
      <c r="W44" s="8" t="str">
        <f>VLOOKUP($A44,[7]zigmmCo_AR!$B:$H,6,0)</f>
        <v>ns</v>
      </c>
      <c r="X44" s="8" t="str">
        <f>VLOOKUP($A44,[7]zigmmCo_AR!$B:$H,7,0)</f>
        <v>ns</v>
      </c>
      <c r="Y44" s="8" t="str">
        <f>VLOOKUP($A44,[8]zigmm!$B:$H,5,0)</f>
        <v>s</v>
      </c>
      <c r="Z44" s="8" t="str">
        <f>VLOOKUP($A44,[8]zigmm!$B:$H,6,0)</f>
        <v>ns</v>
      </c>
      <c r="AA44" s="8" t="str">
        <f>VLOOKUP($A44,[8]zigmm!$B:$H,7,0)</f>
        <v>ns</v>
      </c>
      <c r="AB44" s="8" t="str">
        <f>VLOOKUP($A44,[9]zigmm_AR!$B:$H,5,0)</f>
        <v>ns</v>
      </c>
      <c r="AC44" s="8" t="str">
        <f>VLOOKUP($A44,[9]zigmm_AR!$B:$H,6,0)</f>
        <v>ns</v>
      </c>
      <c r="AD44" s="8" t="str">
        <f>VLOOKUP($A44,[9]zigmm_AR!$B:$H,7,0)</f>
        <v>ns</v>
      </c>
      <c r="AE44" s="8" t="str">
        <f>VLOOKUP(A44,[10]SplinectomeR!$B:$F,4,0)</f>
        <v>ns</v>
      </c>
      <c r="AF44" s="4" t="str">
        <f>VLOOKUP(A44,[10]SplinectomeR!$B:$F,5,0)</f>
        <v>ns</v>
      </c>
    </row>
    <row r="45" spans="1:32" x14ac:dyDescent="0.25">
      <c r="A45" s="4" t="s">
        <v>43</v>
      </c>
      <c r="B45" s="4" t="str">
        <f>RIGHT(Sheet2!F45,LEN(Sheet2!F45)-4)</f>
        <v>Anaeroplasmatales</v>
      </c>
      <c r="C45" s="4" t="str">
        <f>RIGHT(Sheet2!G45,LEN(Sheet2!G45)-4)</f>
        <v>Anaeroplasmataceae</v>
      </c>
      <c r="D45" s="5" t="str">
        <f>VLOOKUP($A45,[1]zibr!$B:$H,5,0)</f>
        <v>ns</v>
      </c>
      <c r="E45" s="5" t="str">
        <f>VLOOKUP($A45,[1]zibr!$B:$H,6,0)</f>
        <v>ns</v>
      </c>
      <c r="F45" s="5" t="str">
        <f>VLOOKUP($A45,[1]zibr!$B:$H,7,0)</f>
        <v>ns</v>
      </c>
      <c r="G45" s="8" t="str">
        <f>VLOOKUP($A45,[2]nbmm!$B:$H,5,0)</f>
        <v>ns</v>
      </c>
      <c r="H45" s="8" t="str">
        <f>VLOOKUP($A45,[2]nbmm!$B:$H,6,0)</f>
        <v>s</v>
      </c>
      <c r="I45" s="8" t="str">
        <f>VLOOKUP($A45,[2]nbmm!$B:$H,7,0)</f>
        <v>s</v>
      </c>
      <c r="J45" s="8" t="str">
        <f>VLOOKUP($A45,[3]nbmm_AR!$B:$H,5,0)</f>
        <v>ns</v>
      </c>
      <c r="K45" s="8" t="str">
        <f>VLOOKUP($A45,[3]nbmm_AR!$B:$H,6,0)</f>
        <v>s</v>
      </c>
      <c r="L45" s="8" t="str">
        <f>VLOOKUP($A45,[3]nbmm_AR!$B:$H,7,0)</f>
        <v>s</v>
      </c>
      <c r="M45" s="8" t="str">
        <f>VLOOKUP($A45,[4]zinbmm!$B:$H,5,0)</f>
        <v>NA</v>
      </c>
      <c r="N45" s="8" t="str">
        <f>VLOOKUP($A45,[4]zinbmm!$B:$H,6,0)</f>
        <v>NA</v>
      </c>
      <c r="O45" s="8" t="str">
        <f>VLOOKUP($A45,[4]zinbmm!$B:$H,7,0)</f>
        <v>NA</v>
      </c>
      <c r="P45" s="8" t="str">
        <f>VLOOKUP($A45,[5]zinbmm_AR!$B:$H,5,0)</f>
        <v>NA</v>
      </c>
      <c r="Q45" s="8" t="str">
        <f>VLOOKUP($A45,[5]zinbmm_AR!$B:$H,6,0)</f>
        <v>NA</v>
      </c>
      <c r="R45" s="8" t="str">
        <f>VLOOKUP($A45,[5]zinbmm_AR!$B:$H,7,0)</f>
        <v>NA</v>
      </c>
      <c r="S45" s="8" t="str">
        <f>VLOOKUP($A45,[6]zigmmCo!$B:$H,5,0)</f>
        <v>NA</v>
      </c>
      <c r="T45" s="8" t="str">
        <f>VLOOKUP($A45,[6]zigmmCo!$B:$H,6,0)</f>
        <v>NA</v>
      </c>
      <c r="U45" s="8" t="str">
        <f>VLOOKUP($A45,[6]zigmmCo!$B:$H,7,0)</f>
        <v>NA</v>
      </c>
      <c r="V45" s="8" t="str">
        <f>VLOOKUP($A45,[7]zigmmCo_AR!$B:$H,5,0)</f>
        <v>NA</v>
      </c>
      <c r="W45" s="8" t="str">
        <f>VLOOKUP($A45,[7]zigmmCo_AR!$B:$H,6,0)</f>
        <v>NA</v>
      </c>
      <c r="X45" s="8" t="str">
        <f>VLOOKUP($A45,[7]zigmmCo_AR!$B:$H,7,0)</f>
        <v>NA</v>
      </c>
      <c r="Y45" s="8" t="str">
        <f>VLOOKUP($A45,[8]zigmm!$B:$H,5,0)</f>
        <v>NA</v>
      </c>
      <c r="Z45" s="8" t="str">
        <f>VLOOKUP($A45,[8]zigmm!$B:$H,6,0)</f>
        <v>NA</v>
      </c>
      <c r="AA45" s="8" t="str">
        <f>VLOOKUP($A45,[8]zigmm!$B:$H,7,0)</f>
        <v>NA</v>
      </c>
      <c r="AB45" s="8" t="str">
        <f>VLOOKUP($A45,[9]zigmm_AR!$B:$H,5,0)</f>
        <v>NA</v>
      </c>
      <c r="AC45" s="8" t="str">
        <f>VLOOKUP($A45,[9]zigmm_AR!$B:$H,6,0)</f>
        <v>NA</v>
      </c>
      <c r="AD45" s="8" t="str">
        <f>VLOOKUP($A45,[9]zigmm_AR!$B:$H,7,0)</f>
        <v>NA</v>
      </c>
      <c r="AE45" s="8" t="str">
        <f>VLOOKUP(A45,[10]SplinectomeR!$B:$F,4,0)</f>
        <v>ns</v>
      </c>
      <c r="AF45" s="4" t="str">
        <f>VLOOKUP(A45,[10]SplinectomeR!$B:$F,5,0)</f>
        <v>ns</v>
      </c>
    </row>
    <row r="46" spans="1:32" x14ac:dyDescent="0.25">
      <c r="A46" s="4" t="s">
        <v>44</v>
      </c>
      <c r="B46" s="4" t="str">
        <f>RIGHT(Sheet2!F46,LEN(Sheet2!F46)-4)</f>
        <v>RF39</v>
      </c>
      <c r="C46" s="4" t="str">
        <f>RIGHT(Sheet2!G46,LEN(Sheet2!G46)-4)</f>
        <v/>
      </c>
      <c r="D46" s="5" t="str">
        <f>VLOOKUP($A46,[1]zibr!$B:$H,5,0)</f>
        <v>ns</v>
      </c>
      <c r="E46" s="5" t="str">
        <f>VLOOKUP($A46,[1]zibr!$B:$H,6,0)</f>
        <v>ns</v>
      </c>
      <c r="F46" s="5" t="str">
        <f>VLOOKUP($A46,[1]zibr!$B:$H,7,0)</f>
        <v>ns</v>
      </c>
      <c r="G46" s="8" t="str">
        <f>VLOOKUP($A46,[2]nbmm!$B:$H,5,0)</f>
        <v>s</v>
      </c>
      <c r="H46" s="8" t="str">
        <f>VLOOKUP($A46,[2]nbmm!$B:$H,6,0)</f>
        <v>ns</v>
      </c>
      <c r="I46" s="8" t="str">
        <f>VLOOKUP($A46,[2]nbmm!$B:$H,7,0)</f>
        <v>ns</v>
      </c>
      <c r="J46" s="8" t="str">
        <f>VLOOKUP($A46,[3]nbmm_AR!$B:$H,5,0)</f>
        <v>ns</v>
      </c>
      <c r="K46" s="8" t="str">
        <f>VLOOKUP($A46,[3]nbmm_AR!$B:$H,6,0)</f>
        <v>ns</v>
      </c>
      <c r="L46" s="8" t="str">
        <f>VLOOKUP($A46,[3]nbmm_AR!$B:$H,7,0)</f>
        <v>ns</v>
      </c>
      <c r="M46" s="8" t="str">
        <f>VLOOKUP($A46,[4]zinbmm!$B:$H,5,0)</f>
        <v>ns</v>
      </c>
      <c r="N46" s="8" t="str">
        <f>VLOOKUP($A46,[4]zinbmm!$B:$H,6,0)</f>
        <v>ns</v>
      </c>
      <c r="O46" s="8" t="str">
        <f>VLOOKUP($A46,[4]zinbmm!$B:$H,7,0)</f>
        <v>ns</v>
      </c>
      <c r="P46" s="8" t="str">
        <f>VLOOKUP($A46,[5]zinbmm_AR!$B:$H,5,0)</f>
        <v>NA</v>
      </c>
      <c r="Q46" s="8" t="str">
        <f>VLOOKUP($A46,[5]zinbmm_AR!$B:$H,6,0)</f>
        <v>NA</v>
      </c>
      <c r="R46" s="8" t="str">
        <f>VLOOKUP($A46,[5]zinbmm_AR!$B:$H,7,0)</f>
        <v>NA</v>
      </c>
      <c r="S46" s="8" t="str">
        <f>VLOOKUP($A46,[6]zigmmCo!$B:$H,5,0)</f>
        <v>s</v>
      </c>
      <c r="T46" s="8" t="str">
        <f>VLOOKUP($A46,[6]zigmmCo!$B:$H,6,0)</f>
        <v>ns</v>
      </c>
      <c r="U46" s="8" t="str">
        <f>VLOOKUP($A46,[6]zigmmCo!$B:$H,7,0)</f>
        <v>ns</v>
      </c>
      <c r="V46" s="8" t="str">
        <f>VLOOKUP($A46,[7]zigmmCo_AR!$B:$H,5,0)</f>
        <v>s</v>
      </c>
      <c r="W46" s="8" t="str">
        <f>VLOOKUP($A46,[7]zigmmCo_AR!$B:$H,6,0)</f>
        <v>ns</v>
      </c>
      <c r="X46" s="8" t="str">
        <f>VLOOKUP($A46,[7]zigmmCo_AR!$B:$H,7,0)</f>
        <v>ns</v>
      </c>
      <c r="Y46" s="8" t="str">
        <f>VLOOKUP($A46,[8]zigmm!$B:$H,5,0)</f>
        <v>s</v>
      </c>
      <c r="Z46" s="8" t="str">
        <f>VLOOKUP($A46,[8]zigmm!$B:$H,6,0)</f>
        <v>ns</v>
      </c>
      <c r="AA46" s="8" t="str">
        <f>VLOOKUP($A46,[8]zigmm!$B:$H,7,0)</f>
        <v>ns</v>
      </c>
      <c r="AB46" s="8" t="str">
        <f>VLOOKUP($A46,[9]zigmm_AR!$B:$H,5,0)</f>
        <v>s</v>
      </c>
      <c r="AC46" s="8" t="str">
        <f>VLOOKUP($A46,[9]zigmm_AR!$B:$H,6,0)</f>
        <v>ns</v>
      </c>
      <c r="AD46" s="8" t="str">
        <f>VLOOKUP($A46,[9]zigmm_AR!$B:$H,7,0)</f>
        <v>ns</v>
      </c>
      <c r="AE46" s="8" t="str">
        <f>VLOOKUP(A46,[10]SplinectomeR!$B:$F,4,0)</f>
        <v>ns</v>
      </c>
      <c r="AF46" s="4" t="str">
        <f>VLOOKUP(A46,[10]SplinectomeR!$B:$F,5,0)</f>
        <v>s</v>
      </c>
    </row>
    <row r="47" spans="1:32" x14ac:dyDescent="0.25">
      <c r="A47" s="4" t="s">
        <v>45</v>
      </c>
      <c r="B47" s="4" t="str">
        <f>RIGHT(Sheet2!F47,LEN(Sheet2!F47)-4)</f>
        <v>Clostridiales</v>
      </c>
      <c r="C47" s="4" t="str">
        <f>RIGHT(Sheet2!G47,LEN(Sheet2!G47)-4)</f>
        <v/>
      </c>
      <c r="D47" s="5" t="str">
        <f>VLOOKUP($A47,[1]zibr!$B:$H,5,0)</f>
        <v>ns</v>
      </c>
      <c r="E47" s="5" t="str">
        <f>VLOOKUP($A47,[1]zibr!$B:$H,6,0)</f>
        <v>ns</v>
      </c>
      <c r="F47" s="5" t="str">
        <f>VLOOKUP($A47,[1]zibr!$B:$H,7,0)</f>
        <v>ns</v>
      </c>
      <c r="G47" s="8" t="str">
        <f>VLOOKUP($A47,[2]nbmm!$B:$H,5,0)</f>
        <v>ns</v>
      </c>
      <c r="H47" s="8" t="str">
        <f>VLOOKUP($A47,[2]nbmm!$B:$H,6,0)</f>
        <v>ns</v>
      </c>
      <c r="I47" s="8" t="str">
        <f>VLOOKUP($A47,[2]nbmm!$B:$H,7,0)</f>
        <v>ns</v>
      </c>
      <c r="J47" s="8" t="str">
        <f>VLOOKUP($A47,[3]nbmm_AR!$B:$H,5,0)</f>
        <v>ns</v>
      </c>
      <c r="K47" s="8" t="str">
        <f>VLOOKUP($A47,[3]nbmm_AR!$B:$H,6,0)</f>
        <v>ns</v>
      </c>
      <c r="L47" s="8" t="str">
        <f>VLOOKUP($A47,[3]nbmm_AR!$B:$H,7,0)</f>
        <v>ns</v>
      </c>
      <c r="M47" s="8" t="str">
        <f>VLOOKUP($A47,[4]zinbmm!$B:$H,5,0)</f>
        <v>ns</v>
      </c>
      <c r="N47" s="8" t="str">
        <f>VLOOKUP($A47,[4]zinbmm!$B:$H,6,0)</f>
        <v>ns</v>
      </c>
      <c r="O47" s="8" t="str">
        <f>VLOOKUP($A47,[4]zinbmm!$B:$H,7,0)</f>
        <v>ns</v>
      </c>
      <c r="P47" s="8" t="str">
        <f>VLOOKUP($A47,[5]zinbmm_AR!$B:$H,5,0)</f>
        <v>ns</v>
      </c>
      <c r="Q47" s="8" t="str">
        <f>VLOOKUP($A47,[5]zinbmm_AR!$B:$H,6,0)</f>
        <v>ns</v>
      </c>
      <c r="R47" s="8" t="str">
        <f>VLOOKUP($A47,[5]zinbmm_AR!$B:$H,7,0)</f>
        <v>ns</v>
      </c>
      <c r="S47" s="8" t="str">
        <f>VLOOKUP($A47,[6]zigmmCo!$B:$H,5,0)</f>
        <v>ns</v>
      </c>
      <c r="T47" s="8" t="str">
        <f>VLOOKUP($A47,[6]zigmmCo!$B:$H,6,0)</f>
        <v>ns</v>
      </c>
      <c r="U47" s="8" t="str">
        <f>VLOOKUP($A47,[6]zigmmCo!$B:$H,7,0)</f>
        <v>ns</v>
      </c>
      <c r="V47" s="8" t="str">
        <f>VLOOKUP($A47,[7]zigmmCo_AR!$B:$H,5,0)</f>
        <v>ns</v>
      </c>
      <c r="W47" s="8" t="str">
        <f>VLOOKUP($A47,[7]zigmmCo_AR!$B:$H,6,0)</f>
        <v>ns</v>
      </c>
      <c r="X47" s="8" t="str">
        <f>VLOOKUP($A47,[7]zigmmCo_AR!$B:$H,7,0)</f>
        <v>ns</v>
      </c>
      <c r="Y47" s="8" t="str">
        <f>VLOOKUP($A47,[8]zigmm!$B:$H,5,0)</f>
        <v>ns</v>
      </c>
      <c r="Z47" s="8" t="str">
        <f>VLOOKUP($A47,[8]zigmm!$B:$H,6,0)</f>
        <v>ns</v>
      </c>
      <c r="AA47" s="8" t="str">
        <f>VLOOKUP($A47,[8]zigmm!$B:$H,7,0)</f>
        <v>ns</v>
      </c>
      <c r="AB47" s="8" t="str">
        <f>VLOOKUP($A47,[9]zigmm_AR!$B:$H,5,0)</f>
        <v>ns</v>
      </c>
      <c r="AC47" s="8" t="str">
        <f>VLOOKUP($A47,[9]zigmm_AR!$B:$H,6,0)</f>
        <v>ns</v>
      </c>
      <c r="AD47" s="8" t="str">
        <f>VLOOKUP($A47,[9]zigmm_AR!$B:$H,7,0)</f>
        <v>ns</v>
      </c>
      <c r="AE47" s="8" t="str">
        <f>VLOOKUP(A47,[10]SplinectomeR!$B:$F,4,0)</f>
        <v>ns</v>
      </c>
      <c r="AF47" s="4" t="str">
        <f>VLOOKUP(A47,[10]SplinectomeR!$B:$F,5,0)</f>
        <v>s</v>
      </c>
    </row>
    <row r="48" spans="1:32" x14ac:dyDescent="0.25">
      <c r="A48" s="4" t="s">
        <v>46</v>
      </c>
      <c r="B48" s="4" t="str">
        <f>RIGHT(Sheet2!F48,LEN(Sheet2!F48)-4)</f>
        <v>Clostridiales</v>
      </c>
      <c r="C48" s="4" t="str">
        <f>RIGHT(Sheet2!G48,LEN(Sheet2!G48)-4)</f>
        <v/>
      </c>
      <c r="D48" s="5" t="str">
        <f>VLOOKUP($A48,[1]zibr!$B:$H,5,0)</f>
        <v>ns</v>
      </c>
      <c r="E48" s="5" t="str">
        <f>VLOOKUP($A48,[1]zibr!$B:$H,6,0)</f>
        <v>ns</v>
      </c>
      <c r="F48" s="5" t="str">
        <f>VLOOKUP($A48,[1]zibr!$B:$H,7,0)</f>
        <v>ns</v>
      </c>
      <c r="G48" s="8" t="str">
        <f>VLOOKUP($A48,[2]nbmm!$B:$H,5,0)</f>
        <v>ns</v>
      </c>
      <c r="H48" s="8" t="str">
        <f>VLOOKUP($A48,[2]nbmm!$B:$H,6,0)</f>
        <v>ns</v>
      </c>
      <c r="I48" s="8" t="str">
        <f>VLOOKUP($A48,[2]nbmm!$B:$H,7,0)</f>
        <v>ns</v>
      </c>
      <c r="J48" s="8" t="str">
        <f>VLOOKUP($A48,[3]nbmm_AR!$B:$H,5,0)</f>
        <v>ns</v>
      </c>
      <c r="K48" s="8" t="str">
        <f>VLOOKUP($A48,[3]nbmm_AR!$B:$H,6,0)</f>
        <v>ns</v>
      </c>
      <c r="L48" s="8" t="str">
        <f>VLOOKUP($A48,[3]nbmm_AR!$B:$H,7,0)</f>
        <v>ns</v>
      </c>
      <c r="M48" s="8" t="str">
        <f>VLOOKUP($A48,[4]zinbmm!$B:$H,5,0)</f>
        <v>ns</v>
      </c>
      <c r="N48" s="8" t="str">
        <f>VLOOKUP($A48,[4]zinbmm!$B:$H,6,0)</f>
        <v>ns</v>
      </c>
      <c r="O48" s="8" t="str">
        <f>VLOOKUP($A48,[4]zinbmm!$B:$H,7,0)</f>
        <v>ns</v>
      </c>
      <c r="P48" s="8" t="str">
        <f>VLOOKUP($A48,[5]zinbmm_AR!$B:$H,5,0)</f>
        <v>ns</v>
      </c>
      <c r="Q48" s="8" t="str">
        <f>VLOOKUP($A48,[5]zinbmm_AR!$B:$H,6,0)</f>
        <v>ns</v>
      </c>
      <c r="R48" s="8" t="str">
        <f>VLOOKUP($A48,[5]zinbmm_AR!$B:$H,7,0)</f>
        <v>ns</v>
      </c>
      <c r="S48" s="8" t="str">
        <f>VLOOKUP($A48,[6]zigmmCo!$B:$H,5,0)</f>
        <v>ns</v>
      </c>
      <c r="T48" s="8" t="str">
        <f>VLOOKUP($A48,[6]zigmmCo!$B:$H,6,0)</f>
        <v>ns</v>
      </c>
      <c r="U48" s="8" t="str">
        <f>VLOOKUP($A48,[6]zigmmCo!$B:$H,7,0)</f>
        <v>ns</v>
      </c>
      <c r="V48" s="8" t="str">
        <f>VLOOKUP($A48,[7]zigmmCo_AR!$B:$H,5,0)</f>
        <v>ns</v>
      </c>
      <c r="W48" s="8" t="str">
        <f>VLOOKUP($A48,[7]zigmmCo_AR!$B:$H,6,0)</f>
        <v>ns</v>
      </c>
      <c r="X48" s="8" t="str">
        <f>VLOOKUP($A48,[7]zigmmCo_AR!$B:$H,7,0)</f>
        <v>ns</v>
      </c>
      <c r="Y48" s="8" t="str">
        <f>VLOOKUP($A48,[8]zigmm!$B:$H,5,0)</f>
        <v>ns</v>
      </c>
      <c r="Z48" s="8" t="str">
        <f>VLOOKUP($A48,[8]zigmm!$B:$H,6,0)</f>
        <v>s</v>
      </c>
      <c r="AA48" s="8" t="str">
        <f>VLOOKUP($A48,[8]zigmm!$B:$H,7,0)</f>
        <v>ns</v>
      </c>
      <c r="AB48" s="8" t="str">
        <f>VLOOKUP($A48,[9]zigmm_AR!$B:$H,5,0)</f>
        <v>ns</v>
      </c>
      <c r="AC48" s="8" t="str">
        <f>VLOOKUP($A48,[9]zigmm_AR!$B:$H,6,0)</f>
        <v>s</v>
      </c>
      <c r="AD48" s="8" t="str">
        <f>VLOOKUP($A48,[9]zigmm_AR!$B:$H,7,0)</f>
        <v>ns</v>
      </c>
      <c r="AE48" s="8" t="str">
        <f>VLOOKUP(A48,[10]SplinectomeR!$B:$F,4,0)</f>
        <v>ns</v>
      </c>
      <c r="AF48" s="4" t="str">
        <f>VLOOKUP(A48,[10]SplinectomeR!$B:$F,5,0)</f>
        <v>s</v>
      </c>
    </row>
    <row r="49" spans="1:32" x14ac:dyDescent="0.25">
      <c r="A49" s="4" t="s">
        <v>47</v>
      </c>
      <c r="B49" s="4" t="str">
        <f>RIGHT(Sheet2!F49,LEN(Sheet2!F49)-4)</f>
        <v>RF39</v>
      </c>
      <c r="C49" s="4" t="str">
        <f>RIGHT(Sheet2!G49,LEN(Sheet2!G49)-4)</f>
        <v/>
      </c>
      <c r="D49" s="5" t="str">
        <f>VLOOKUP($A49,[1]zibr!$B:$H,5,0)</f>
        <v>ns</v>
      </c>
      <c r="E49" s="5" t="str">
        <f>VLOOKUP($A49,[1]zibr!$B:$H,6,0)</f>
        <v>ns</v>
      </c>
      <c r="F49" s="5" t="str">
        <f>VLOOKUP($A49,[1]zibr!$B:$H,7,0)</f>
        <v>ns</v>
      </c>
      <c r="G49" s="8" t="str">
        <f>VLOOKUP($A49,[2]nbmm!$B:$H,5,0)</f>
        <v>s</v>
      </c>
      <c r="H49" s="8" t="str">
        <f>VLOOKUP($A49,[2]nbmm!$B:$H,6,0)</f>
        <v>ns</v>
      </c>
      <c r="I49" s="8" t="str">
        <f>VLOOKUP($A49,[2]nbmm!$B:$H,7,0)</f>
        <v>ns</v>
      </c>
      <c r="J49" s="8" t="str">
        <f>VLOOKUP($A49,[3]nbmm_AR!$B:$H,5,0)</f>
        <v>NA</v>
      </c>
      <c r="K49" s="8" t="str">
        <f>VLOOKUP($A49,[3]nbmm_AR!$B:$H,6,0)</f>
        <v>NA</v>
      </c>
      <c r="L49" s="8" t="str">
        <f>VLOOKUP($A49,[3]nbmm_AR!$B:$H,7,0)</f>
        <v>NA</v>
      </c>
      <c r="M49" s="8" t="str">
        <f>VLOOKUP($A49,[4]zinbmm!$B:$H,5,0)</f>
        <v>s</v>
      </c>
      <c r="N49" s="8" t="str">
        <f>VLOOKUP($A49,[4]zinbmm!$B:$H,6,0)</f>
        <v>ns</v>
      </c>
      <c r="O49" s="8" t="str">
        <f>VLOOKUP($A49,[4]zinbmm!$B:$H,7,0)</f>
        <v>ns</v>
      </c>
      <c r="P49" s="8" t="str">
        <f>VLOOKUP($A49,[5]zinbmm_AR!$B:$H,5,0)</f>
        <v>NA</v>
      </c>
      <c r="Q49" s="8" t="str">
        <f>VLOOKUP($A49,[5]zinbmm_AR!$B:$H,6,0)</f>
        <v>NA</v>
      </c>
      <c r="R49" s="8" t="str">
        <f>VLOOKUP($A49,[5]zinbmm_AR!$B:$H,7,0)</f>
        <v>NA</v>
      </c>
      <c r="S49" s="8" t="str">
        <f>VLOOKUP($A49,[6]zigmmCo!$B:$H,5,0)</f>
        <v>s</v>
      </c>
      <c r="T49" s="8" t="str">
        <f>VLOOKUP($A49,[6]zigmmCo!$B:$H,6,0)</f>
        <v>ns</v>
      </c>
      <c r="U49" s="8" t="str">
        <f>VLOOKUP($A49,[6]zigmmCo!$B:$H,7,0)</f>
        <v>ns</v>
      </c>
      <c r="V49" s="8" t="str">
        <f>VLOOKUP($A49,[7]zigmmCo_AR!$B:$H,5,0)</f>
        <v>s</v>
      </c>
      <c r="W49" s="8" t="str">
        <f>VLOOKUP($A49,[7]zigmmCo_AR!$B:$H,6,0)</f>
        <v>ns</v>
      </c>
      <c r="X49" s="8" t="str">
        <f>VLOOKUP($A49,[7]zigmmCo_AR!$B:$H,7,0)</f>
        <v>ns</v>
      </c>
      <c r="Y49" s="8" t="str">
        <f>VLOOKUP($A49,[8]zigmm!$B:$H,5,0)</f>
        <v>s</v>
      </c>
      <c r="Z49" s="8" t="str">
        <f>VLOOKUP($A49,[8]zigmm!$B:$H,6,0)</f>
        <v>ns</v>
      </c>
      <c r="AA49" s="8" t="str">
        <f>VLOOKUP($A49,[8]zigmm!$B:$H,7,0)</f>
        <v>ns</v>
      </c>
      <c r="AB49" s="8" t="str">
        <f>VLOOKUP($A49,[9]zigmm_AR!$B:$H,5,0)</f>
        <v>ns</v>
      </c>
      <c r="AC49" s="8" t="str">
        <f>VLOOKUP($A49,[9]zigmm_AR!$B:$H,6,0)</f>
        <v>ns</v>
      </c>
      <c r="AD49" s="8" t="str">
        <f>VLOOKUP($A49,[9]zigmm_AR!$B:$H,7,0)</f>
        <v>ns</v>
      </c>
      <c r="AE49" s="8" t="str">
        <f>VLOOKUP(A49,[10]SplinectomeR!$B:$F,4,0)</f>
        <v>ns</v>
      </c>
      <c r="AF49" s="4" t="str">
        <f>VLOOKUP(A49,[10]SplinectomeR!$B:$F,5,0)</f>
        <v>s</v>
      </c>
    </row>
    <row r="50" spans="1:32" x14ac:dyDescent="0.25">
      <c r="A50" s="4" t="s">
        <v>48</v>
      </c>
      <c r="B50" s="4" t="str">
        <f>RIGHT(Sheet2!F50,LEN(Sheet2!F50)-4)</f>
        <v>Clostridiales</v>
      </c>
      <c r="C50" s="4" t="str">
        <f>RIGHT(Sheet2!G50,LEN(Sheet2!G50)-4)</f>
        <v/>
      </c>
      <c r="D50" s="5" t="str">
        <f>VLOOKUP($A50,[1]zibr!$B:$H,5,0)</f>
        <v>ns</v>
      </c>
      <c r="E50" s="5" t="str">
        <f>VLOOKUP($A50,[1]zibr!$B:$H,6,0)</f>
        <v>ns</v>
      </c>
      <c r="F50" s="5" t="str">
        <f>VLOOKUP($A50,[1]zibr!$B:$H,7,0)</f>
        <v>ns</v>
      </c>
      <c r="G50" s="8" t="str">
        <f>VLOOKUP($A50,[2]nbmm!$B:$H,5,0)</f>
        <v>s</v>
      </c>
      <c r="H50" s="8" t="str">
        <f>VLOOKUP($A50,[2]nbmm!$B:$H,6,0)</f>
        <v>s</v>
      </c>
      <c r="I50" s="8" t="str">
        <f>VLOOKUP($A50,[2]nbmm!$B:$H,7,0)</f>
        <v>s</v>
      </c>
      <c r="J50" s="8" t="str">
        <f>VLOOKUP($A50,[3]nbmm_AR!$B:$H,5,0)</f>
        <v>s</v>
      </c>
      <c r="K50" s="8" t="str">
        <f>VLOOKUP($A50,[3]nbmm_AR!$B:$H,6,0)</f>
        <v>s</v>
      </c>
      <c r="L50" s="8" t="str">
        <f>VLOOKUP($A50,[3]nbmm_AR!$B:$H,7,0)</f>
        <v>s</v>
      </c>
      <c r="M50" s="8" t="str">
        <f>VLOOKUP($A50,[4]zinbmm!$B:$H,5,0)</f>
        <v>s</v>
      </c>
      <c r="N50" s="8" t="str">
        <f>VLOOKUP($A50,[4]zinbmm!$B:$H,6,0)</f>
        <v>s</v>
      </c>
      <c r="O50" s="8" t="str">
        <f>VLOOKUP($A50,[4]zinbmm!$B:$H,7,0)</f>
        <v>s</v>
      </c>
      <c r="P50" s="8" t="str">
        <f>VLOOKUP($A50,[5]zinbmm_AR!$B:$H,5,0)</f>
        <v>s</v>
      </c>
      <c r="Q50" s="8" t="str">
        <f>VLOOKUP($A50,[5]zinbmm_AR!$B:$H,6,0)</f>
        <v>s</v>
      </c>
      <c r="R50" s="8" t="str">
        <f>VLOOKUP($A50,[5]zinbmm_AR!$B:$H,7,0)</f>
        <v>s</v>
      </c>
      <c r="S50" s="8" t="str">
        <f>VLOOKUP($A50,[6]zigmmCo!$B:$H,5,0)</f>
        <v>ns</v>
      </c>
      <c r="T50" s="8" t="str">
        <f>VLOOKUP($A50,[6]zigmmCo!$B:$H,6,0)</f>
        <v>ns</v>
      </c>
      <c r="U50" s="8" t="str">
        <f>VLOOKUP($A50,[6]zigmmCo!$B:$H,7,0)</f>
        <v>ns</v>
      </c>
      <c r="V50" s="8" t="str">
        <f>VLOOKUP($A50,[7]zigmmCo_AR!$B:$H,5,0)</f>
        <v>ns</v>
      </c>
      <c r="W50" s="8" t="str">
        <f>VLOOKUP($A50,[7]zigmmCo_AR!$B:$H,6,0)</f>
        <v>ns</v>
      </c>
      <c r="X50" s="8" t="str">
        <f>VLOOKUP($A50,[7]zigmmCo_AR!$B:$H,7,0)</f>
        <v>ns</v>
      </c>
      <c r="Y50" s="8" t="str">
        <f>VLOOKUP($A50,[8]zigmm!$B:$H,5,0)</f>
        <v>ns</v>
      </c>
      <c r="Z50" s="8" t="str">
        <f>VLOOKUP($A50,[8]zigmm!$B:$H,6,0)</f>
        <v>s</v>
      </c>
      <c r="AA50" s="8" t="str">
        <f>VLOOKUP($A50,[8]zigmm!$B:$H,7,0)</f>
        <v>ns</v>
      </c>
      <c r="AB50" s="8" t="str">
        <f>VLOOKUP($A50,[9]zigmm_AR!$B:$H,5,0)</f>
        <v>ns</v>
      </c>
      <c r="AC50" s="8" t="str">
        <f>VLOOKUP($A50,[9]zigmm_AR!$B:$H,6,0)</f>
        <v>s</v>
      </c>
      <c r="AD50" s="8" t="str">
        <f>VLOOKUP($A50,[9]zigmm_AR!$B:$H,7,0)</f>
        <v>ns</v>
      </c>
      <c r="AE50" s="8" t="str">
        <f>VLOOKUP(A50,[10]SplinectomeR!$B:$F,4,0)</f>
        <v>ns</v>
      </c>
      <c r="AF50" s="4" t="str">
        <f>VLOOKUP(A50,[10]SplinectomeR!$B:$F,5,0)</f>
        <v>s</v>
      </c>
    </row>
    <row r="51" spans="1:32" x14ac:dyDescent="0.25">
      <c r="A51" s="4" t="s">
        <v>49</v>
      </c>
      <c r="B51" s="4" t="str">
        <f>RIGHT(Sheet2!F51,LEN(Sheet2!F51)-4)</f>
        <v>Clostridiales</v>
      </c>
      <c r="C51" s="4" t="str">
        <f>RIGHT(Sheet2!G51,LEN(Sheet2!G51)-4)</f>
        <v/>
      </c>
      <c r="D51" s="5" t="str">
        <f>VLOOKUP($A51,[1]zibr!$B:$H,5,0)</f>
        <v>ns</v>
      </c>
      <c r="E51" s="5" t="str">
        <f>VLOOKUP($A51,[1]zibr!$B:$H,6,0)</f>
        <v>ns</v>
      </c>
      <c r="F51" s="5" t="str">
        <f>VLOOKUP($A51,[1]zibr!$B:$H,7,0)</f>
        <v>ns</v>
      </c>
      <c r="G51" s="8" t="str">
        <f>VLOOKUP($A51,[2]nbmm!$B:$H,5,0)</f>
        <v>ns</v>
      </c>
      <c r="H51" s="8" t="str">
        <f>VLOOKUP($A51,[2]nbmm!$B:$H,6,0)</f>
        <v>ns</v>
      </c>
      <c r="I51" s="8" t="str">
        <f>VLOOKUP($A51,[2]nbmm!$B:$H,7,0)</f>
        <v>ns</v>
      </c>
      <c r="J51" s="8" t="str">
        <f>VLOOKUP($A51,[3]nbmm_AR!$B:$H,5,0)</f>
        <v>ns</v>
      </c>
      <c r="K51" s="8" t="str">
        <f>VLOOKUP($A51,[3]nbmm_AR!$B:$H,6,0)</f>
        <v>ns</v>
      </c>
      <c r="L51" s="8" t="str">
        <f>VLOOKUP($A51,[3]nbmm_AR!$B:$H,7,0)</f>
        <v>ns</v>
      </c>
      <c r="M51" s="8" t="str">
        <f>VLOOKUP($A51,[4]zinbmm!$B:$H,5,0)</f>
        <v>ns</v>
      </c>
      <c r="N51" s="8" t="str">
        <f>VLOOKUP($A51,[4]zinbmm!$B:$H,6,0)</f>
        <v>ns</v>
      </c>
      <c r="O51" s="8" t="str">
        <f>VLOOKUP($A51,[4]zinbmm!$B:$H,7,0)</f>
        <v>ns</v>
      </c>
      <c r="P51" s="8" t="str">
        <f>VLOOKUP($A51,[5]zinbmm_AR!$B:$H,5,0)</f>
        <v>ns</v>
      </c>
      <c r="Q51" s="8" t="str">
        <f>VLOOKUP($A51,[5]zinbmm_AR!$B:$H,6,0)</f>
        <v>ns</v>
      </c>
      <c r="R51" s="8" t="str">
        <f>VLOOKUP($A51,[5]zinbmm_AR!$B:$H,7,0)</f>
        <v>ns</v>
      </c>
      <c r="S51" s="8" t="str">
        <f>VLOOKUP($A51,[6]zigmmCo!$B:$H,5,0)</f>
        <v>ns</v>
      </c>
      <c r="T51" s="8" t="str">
        <f>VLOOKUP($A51,[6]zigmmCo!$B:$H,6,0)</f>
        <v>ns</v>
      </c>
      <c r="U51" s="8" t="str">
        <f>VLOOKUP($A51,[6]zigmmCo!$B:$H,7,0)</f>
        <v>ns</v>
      </c>
      <c r="V51" s="8" t="str">
        <f>VLOOKUP($A51,[7]zigmmCo_AR!$B:$H,5,0)</f>
        <v>ns</v>
      </c>
      <c r="W51" s="8" t="str">
        <f>VLOOKUP($A51,[7]zigmmCo_AR!$B:$H,6,0)</f>
        <v>ns</v>
      </c>
      <c r="X51" s="8" t="str">
        <f>VLOOKUP($A51,[7]zigmmCo_AR!$B:$H,7,0)</f>
        <v>ns</v>
      </c>
      <c r="Y51" s="8" t="str">
        <f>VLOOKUP($A51,[8]zigmm!$B:$H,5,0)</f>
        <v>ns</v>
      </c>
      <c r="Z51" s="8" t="str">
        <f>VLOOKUP($A51,[8]zigmm!$B:$H,6,0)</f>
        <v>s</v>
      </c>
      <c r="AA51" s="8" t="str">
        <f>VLOOKUP($A51,[8]zigmm!$B:$H,7,0)</f>
        <v>ns</v>
      </c>
      <c r="AB51" s="8" t="str">
        <f>VLOOKUP($A51,[9]zigmm_AR!$B:$H,5,0)</f>
        <v>ns</v>
      </c>
      <c r="AC51" s="8" t="str">
        <f>VLOOKUP($A51,[9]zigmm_AR!$B:$H,6,0)</f>
        <v>s</v>
      </c>
      <c r="AD51" s="8" t="str">
        <f>VLOOKUP($A51,[9]zigmm_AR!$B:$H,7,0)</f>
        <v>ns</v>
      </c>
      <c r="AE51" s="8" t="str">
        <f>VLOOKUP(A51,[10]SplinectomeR!$B:$F,4,0)</f>
        <v>ns</v>
      </c>
      <c r="AF51" s="4" t="str">
        <f>VLOOKUP(A51,[10]SplinectomeR!$B:$F,5,0)</f>
        <v>s</v>
      </c>
    </row>
    <row r="52" spans="1:32" x14ac:dyDescent="0.25">
      <c r="A52" s="4" t="s">
        <v>50</v>
      </c>
      <c r="B52" s="4" t="str">
        <f>RIGHT(Sheet2!F52,LEN(Sheet2!F52)-4)</f>
        <v>RF39</v>
      </c>
      <c r="C52" s="4" t="str">
        <f>RIGHT(Sheet2!G52,LEN(Sheet2!G52)-4)</f>
        <v/>
      </c>
      <c r="D52" s="5" t="str">
        <f>VLOOKUP($A52,[1]zibr!$B:$H,5,0)</f>
        <v>ns</v>
      </c>
      <c r="E52" s="5" t="str">
        <f>VLOOKUP($A52,[1]zibr!$B:$H,6,0)</f>
        <v>ns</v>
      </c>
      <c r="F52" s="5" t="str">
        <f>VLOOKUP($A52,[1]zibr!$B:$H,7,0)</f>
        <v>ns</v>
      </c>
      <c r="G52" s="8" t="str">
        <f>VLOOKUP($A52,[2]nbmm!$B:$H,5,0)</f>
        <v>ns</v>
      </c>
      <c r="H52" s="8" t="str">
        <f>VLOOKUP($A52,[2]nbmm!$B:$H,6,0)</f>
        <v>ns</v>
      </c>
      <c r="I52" s="8" t="str">
        <f>VLOOKUP($A52,[2]nbmm!$B:$H,7,0)</f>
        <v>ns</v>
      </c>
      <c r="J52" s="8" t="str">
        <f>VLOOKUP($A52,[3]nbmm_AR!$B:$H,5,0)</f>
        <v>ns</v>
      </c>
      <c r="K52" s="8" t="str">
        <f>VLOOKUP($A52,[3]nbmm_AR!$B:$H,6,0)</f>
        <v>ns</v>
      </c>
      <c r="L52" s="8" t="str">
        <f>VLOOKUP($A52,[3]nbmm_AR!$B:$H,7,0)</f>
        <v>ns</v>
      </c>
      <c r="M52" s="8" t="str">
        <f>VLOOKUP($A52,[4]zinbmm!$B:$H,5,0)</f>
        <v>s</v>
      </c>
      <c r="N52" s="8" t="str">
        <f>VLOOKUP($A52,[4]zinbmm!$B:$H,6,0)</f>
        <v>ns</v>
      </c>
      <c r="O52" s="8" t="str">
        <f>VLOOKUP($A52,[4]zinbmm!$B:$H,7,0)</f>
        <v>ns</v>
      </c>
      <c r="P52" s="8" t="str">
        <f>VLOOKUP($A52,[5]zinbmm_AR!$B:$H,5,0)</f>
        <v>s</v>
      </c>
      <c r="Q52" s="8" t="str">
        <f>VLOOKUP($A52,[5]zinbmm_AR!$B:$H,6,0)</f>
        <v>ns</v>
      </c>
      <c r="R52" s="8" t="str">
        <f>VLOOKUP($A52,[5]zinbmm_AR!$B:$H,7,0)</f>
        <v>ns</v>
      </c>
      <c r="S52" s="8" t="str">
        <f>VLOOKUP($A52,[6]zigmmCo!$B:$H,5,0)</f>
        <v>ns</v>
      </c>
      <c r="T52" s="8" t="str">
        <f>VLOOKUP($A52,[6]zigmmCo!$B:$H,6,0)</f>
        <v>ns</v>
      </c>
      <c r="U52" s="8" t="str">
        <f>VLOOKUP($A52,[6]zigmmCo!$B:$H,7,0)</f>
        <v>ns</v>
      </c>
      <c r="V52" s="8" t="str">
        <f>VLOOKUP($A52,[7]zigmmCo_AR!$B:$H,5,0)</f>
        <v>ns</v>
      </c>
      <c r="W52" s="8" t="str">
        <f>VLOOKUP($A52,[7]zigmmCo_AR!$B:$H,6,0)</f>
        <v>ns</v>
      </c>
      <c r="X52" s="8" t="str">
        <f>VLOOKUP($A52,[7]zigmmCo_AR!$B:$H,7,0)</f>
        <v>ns</v>
      </c>
      <c r="Y52" s="8" t="str">
        <f>VLOOKUP($A52,[8]zigmm!$B:$H,5,0)</f>
        <v>ns</v>
      </c>
      <c r="Z52" s="8" t="str">
        <f>VLOOKUP($A52,[8]zigmm!$B:$H,6,0)</f>
        <v>ns</v>
      </c>
      <c r="AA52" s="8" t="str">
        <f>VLOOKUP($A52,[8]zigmm!$B:$H,7,0)</f>
        <v>ns</v>
      </c>
      <c r="AB52" s="8" t="str">
        <f>VLOOKUP($A52,[9]zigmm_AR!$B:$H,5,0)</f>
        <v>ns</v>
      </c>
      <c r="AC52" s="8" t="str">
        <f>VLOOKUP($A52,[9]zigmm_AR!$B:$H,6,0)</f>
        <v>ns</v>
      </c>
      <c r="AD52" s="8" t="str">
        <f>VLOOKUP($A52,[9]zigmm_AR!$B:$H,7,0)</f>
        <v>ns</v>
      </c>
      <c r="AE52" s="8" t="str">
        <f>VLOOKUP(A52,[10]SplinectomeR!$B:$F,4,0)</f>
        <v>ns</v>
      </c>
      <c r="AF52" s="4" t="str">
        <f>VLOOKUP(A52,[10]SplinectomeR!$B:$F,5,0)</f>
        <v>s</v>
      </c>
    </row>
    <row r="53" spans="1:32" x14ac:dyDescent="0.25">
      <c r="A53" s="4" t="s">
        <v>51</v>
      </c>
      <c r="B53" s="4" t="str">
        <f>RIGHT(Sheet2!F53,LEN(Sheet2!F53)-4)</f>
        <v>Clostridiales</v>
      </c>
      <c r="C53" s="4" t="str">
        <f>RIGHT(Sheet2!G53,LEN(Sheet2!G53)-4)</f>
        <v>Ruminococcaceae</v>
      </c>
      <c r="D53" s="5" t="str">
        <f>VLOOKUP($A53,[1]zibr!$B:$H,5,0)</f>
        <v>ns</v>
      </c>
      <c r="E53" s="5" t="str">
        <f>VLOOKUP($A53,[1]zibr!$B:$H,6,0)</f>
        <v>ns</v>
      </c>
      <c r="F53" s="5" t="str">
        <f>VLOOKUP($A53,[1]zibr!$B:$H,7,0)</f>
        <v>ns</v>
      </c>
      <c r="G53" s="8" t="str">
        <f>VLOOKUP($A53,[2]nbmm!$B:$H,5,0)</f>
        <v>ns</v>
      </c>
      <c r="H53" s="8" t="str">
        <f>VLOOKUP($A53,[2]nbmm!$B:$H,6,0)</f>
        <v>ns</v>
      </c>
      <c r="I53" s="8" t="str">
        <f>VLOOKUP($A53,[2]nbmm!$B:$H,7,0)</f>
        <v>ns</v>
      </c>
      <c r="J53" s="8" t="str">
        <f>VLOOKUP($A53,[3]nbmm_AR!$B:$H,5,0)</f>
        <v>ns</v>
      </c>
      <c r="K53" s="8" t="str">
        <f>VLOOKUP($A53,[3]nbmm_AR!$B:$H,6,0)</f>
        <v>ns</v>
      </c>
      <c r="L53" s="8" t="str">
        <f>VLOOKUP($A53,[3]nbmm_AR!$B:$H,7,0)</f>
        <v>ns</v>
      </c>
      <c r="M53" s="8" t="str">
        <f>VLOOKUP($A53,[4]zinbmm!$B:$H,5,0)</f>
        <v>ns</v>
      </c>
      <c r="N53" s="8" t="str">
        <f>VLOOKUP($A53,[4]zinbmm!$B:$H,6,0)</f>
        <v>ns</v>
      </c>
      <c r="O53" s="8" t="str">
        <f>VLOOKUP($A53,[4]zinbmm!$B:$H,7,0)</f>
        <v>ns</v>
      </c>
      <c r="P53" s="8" t="str">
        <f>VLOOKUP($A53,[5]zinbmm_AR!$B:$H,5,0)</f>
        <v>ns</v>
      </c>
      <c r="Q53" s="8" t="str">
        <f>VLOOKUP($A53,[5]zinbmm_AR!$B:$H,6,0)</f>
        <v>ns</v>
      </c>
      <c r="R53" s="8" t="str">
        <f>VLOOKUP($A53,[5]zinbmm_AR!$B:$H,7,0)</f>
        <v>ns</v>
      </c>
      <c r="S53" s="8" t="str">
        <f>VLOOKUP($A53,[6]zigmmCo!$B:$H,5,0)</f>
        <v>ns</v>
      </c>
      <c r="T53" s="8" t="str">
        <f>VLOOKUP($A53,[6]zigmmCo!$B:$H,6,0)</f>
        <v>ns</v>
      </c>
      <c r="U53" s="8" t="str">
        <f>VLOOKUP($A53,[6]zigmmCo!$B:$H,7,0)</f>
        <v>ns</v>
      </c>
      <c r="V53" s="8" t="str">
        <f>VLOOKUP($A53,[7]zigmmCo_AR!$B:$H,5,0)</f>
        <v>s</v>
      </c>
      <c r="W53" s="8" t="str">
        <f>VLOOKUP($A53,[7]zigmmCo_AR!$B:$H,6,0)</f>
        <v>ns</v>
      </c>
      <c r="X53" s="8" t="str">
        <f>VLOOKUP($A53,[7]zigmmCo_AR!$B:$H,7,0)</f>
        <v>ns</v>
      </c>
      <c r="Y53" s="8" t="str">
        <f>VLOOKUP($A53,[8]zigmm!$B:$H,5,0)</f>
        <v>ns</v>
      </c>
      <c r="Z53" s="8" t="str">
        <f>VLOOKUP($A53,[8]zigmm!$B:$H,6,0)</f>
        <v>ns</v>
      </c>
      <c r="AA53" s="8" t="str">
        <f>VLOOKUP($A53,[8]zigmm!$B:$H,7,0)</f>
        <v>ns</v>
      </c>
      <c r="AB53" s="8" t="str">
        <f>VLOOKUP($A53,[9]zigmm_AR!$B:$H,5,0)</f>
        <v>ns</v>
      </c>
      <c r="AC53" s="8" t="str">
        <f>VLOOKUP($A53,[9]zigmm_AR!$B:$H,6,0)</f>
        <v>ns</v>
      </c>
      <c r="AD53" s="8" t="str">
        <f>VLOOKUP($A53,[9]zigmm_AR!$B:$H,7,0)</f>
        <v>ns</v>
      </c>
      <c r="AE53" s="8" t="str">
        <f>VLOOKUP(A53,[10]SplinectomeR!$B:$F,4,0)</f>
        <v>ns</v>
      </c>
      <c r="AF53" s="4" t="str">
        <f>VLOOKUP(A53,[10]SplinectomeR!$B:$F,5,0)</f>
        <v>s</v>
      </c>
    </row>
    <row r="54" spans="1:32" x14ac:dyDescent="0.25">
      <c r="A54" s="4" t="s">
        <v>52</v>
      </c>
      <c r="B54" s="4" t="str">
        <f>RIGHT(Sheet2!F54,LEN(Sheet2!F54)-4)</f>
        <v>Clostridiales</v>
      </c>
      <c r="C54" s="4" t="str">
        <f>RIGHT(Sheet2!G54,LEN(Sheet2!G54)-4)</f>
        <v>Ruminococcaceae</v>
      </c>
      <c r="D54" s="5" t="str">
        <f>VLOOKUP($A54,[1]zibr!$B:$H,5,0)</f>
        <v>ns</v>
      </c>
      <c r="E54" s="5" t="str">
        <f>VLOOKUP($A54,[1]zibr!$B:$H,6,0)</f>
        <v>ns</v>
      </c>
      <c r="F54" s="5" t="str">
        <f>VLOOKUP($A54,[1]zibr!$B:$H,7,0)</f>
        <v>ns</v>
      </c>
      <c r="G54" s="8" t="str">
        <f>VLOOKUP($A54,[2]nbmm!$B:$H,5,0)</f>
        <v>ns</v>
      </c>
      <c r="H54" s="8" t="str">
        <f>VLOOKUP($A54,[2]nbmm!$B:$H,6,0)</f>
        <v>s</v>
      </c>
      <c r="I54" s="8" t="str">
        <f>VLOOKUP($A54,[2]nbmm!$B:$H,7,0)</f>
        <v>s</v>
      </c>
      <c r="J54" s="8" t="str">
        <f>VLOOKUP($A54,[3]nbmm_AR!$B:$H,5,0)</f>
        <v>ns</v>
      </c>
      <c r="K54" s="8" t="str">
        <f>VLOOKUP($A54,[3]nbmm_AR!$B:$H,6,0)</f>
        <v>s</v>
      </c>
      <c r="L54" s="8" t="str">
        <f>VLOOKUP($A54,[3]nbmm_AR!$B:$H,7,0)</f>
        <v>s</v>
      </c>
      <c r="M54" s="8" t="str">
        <f>VLOOKUP($A54,[4]zinbmm!$B:$H,5,0)</f>
        <v>ns</v>
      </c>
      <c r="N54" s="8" t="str">
        <f>VLOOKUP($A54,[4]zinbmm!$B:$H,6,0)</f>
        <v>s</v>
      </c>
      <c r="O54" s="8" t="str">
        <f>VLOOKUP($A54,[4]zinbmm!$B:$H,7,0)</f>
        <v>s</v>
      </c>
      <c r="P54" s="8" t="str">
        <f>VLOOKUP($A54,[5]zinbmm_AR!$B:$H,5,0)</f>
        <v>ns</v>
      </c>
      <c r="Q54" s="8" t="str">
        <f>VLOOKUP($A54,[5]zinbmm_AR!$B:$H,6,0)</f>
        <v>s</v>
      </c>
      <c r="R54" s="8" t="str">
        <f>VLOOKUP($A54,[5]zinbmm_AR!$B:$H,7,0)</f>
        <v>s</v>
      </c>
      <c r="S54" s="8" t="str">
        <f>VLOOKUP($A54,[6]zigmmCo!$B:$H,5,0)</f>
        <v>ns</v>
      </c>
      <c r="T54" s="8" t="str">
        <f>VLOOKUP($A54,[6]zigmmCo!$B:$H,6,0)</f>
        <v>ns</v>
      </c>
      <c r="U54" s="8" t="str">
        <f>VLOOKUP($A54,[6]zigmmCo!$B:$H,7,0)</f>
        <v>ns</v>
      </c>
      <c r="V54" s="8" t="str">
        <f>VLOOKUP($A54,[7]zigmmCo_AR!$B:$H,5,0)</f>
        <v>ns</v>
      </c>
      <c r="W54" s="8" t="str">
        <f>VLOOKUP($A54,[7]zigmmCo_AR!$B:$H,6,0)</f>
        <v>ns</v>
      </c>
      <c r="X54" s="8" t="str">
        <f>VLOOKUP($A54,[7]zigmmCo_AR!$B:$H,7,0)</f>
        <v>ns</v>
      </c>
      <c r="Y54" s="8" t="str">
        <f>VLOOKUP($A54,[8]zigmm!$B:$H,5,0)</f>
        <v>ns</v>
      </c>
      <c r="Z54" s="8" t="str">
        <f>VLOOKUP($A54,[8]zigmm!$B:$H,6,0)</f>
        <v>ns</v>
      </c>
      <c r="AA54" s="8" t="str">
        <f>VLOOKUP($A54,[8]zigmm!$B:$H,7,0)</f>
        <v>ns</v>
      </c>
      <c r="AB54" s="8" t="str">
        <f>VLOOKUP($A54,[9]zigmm_AR!$B:$H,5,0)</f>
        <v>ns</v>
      </c>
      <c r="AC54" s="8" t="str">
        <f>VLOOKUP($A54,[9]zigmm_AR!$B:$H,6,0)</f>
        <v>ns</v>
      </c>
      <c r="AD54" s="8" t="str">
        <f>VLOOKUP($A54,[9]zigmm_AR!$B:$H,7,0)</f>
        <v>ns</v>
      </c>
      <c r="AE54" s="8" t="str">
        <f>VLOOKUP(A54,[10]SplinectomeR!$B:$F,4,0)</f>
        <v>ns</v>
      </c>
      <c r="AF54" s="4" t="str">
        <f>VLOOKUP(A54,[10]SplinectomeR!$B:$F,5,0)</f>
        <v>s</v>
      </c>
    </row>
    <row r="55" spans="1:32" x14ac:dyDescent="0.25">
      <c r="A55" s="4" t="s">
        <v>53</v>
      </c>
      <c r="B55" s="4" t="str">
        <f>RIGHT(Sheet2!F55,LEN(Sheet2!F55)-4)</f>
        <v>Clostridiales</v>
      </c>
      <c r="C55" s="4" t="str">
        <f>RIGHT(Sheet2!G55,LEN(Sheet2!G55)-4)</f>
        <v>Ruminococcaceae</v>
      </c>
      <c r="D55" s="5" t="str">
        <f>VLOOKUP($A55,[1]zibr!$B:$H,5,0)</f>
        <v>ns</v>
      </c>
      <c r="E55" s="5" t="str">
        <f>VLOOKUP($A55,[1]zibr!$B:$H,6,0)</f>
        <v>ns</v>
      </c>
      <c r="F55" s="5" t="str">
        <f>VLOOKUP($A55,[1]zibr!$B:$H,7,0)</f>
        <v>ns</v>
      </c>
      <c r="G55" s="8" t="str">
        <f>VLOOKUP($A55,[2]nbmm!$B:$H,5,0)</f>
        <v>ns</v>
      </c>
      <c r="H55" s="8" t="str">
        <f>VLOOKUP($A55,[2]nbmm!$B:$H,6,0)</f>
        <v>ns</v>
      </c>
      <c r="I55" s="8" t="str">
        <f>VLOOKUP($A55,[2]nbmm!$B:$H,7,0)</f>
        <v>ns</v>
      </c>
      <c r="J55" s="8" t="str">
        <f>VLOOKUP($A55,[3]nbmm_AR!$B:$H,5,0)</f>
        <v>ns</v>
      </c>
      <c r="K55" s="8" t="str">
        <f>VLOOKUP($A55,[3]nbmm_AR!$B:$H,6,0)</f>
        <v>ns</v>
      </c>
      <c r="L55" s="8" t="str">
        <f>VLOOKUP($A55,[3]nbmm_AR!$B:$H,7,0)</f>
        <v>ns</v>
      </c>
      <c r="M55" s="8" t="str">
        <f>VLOOKUP($A55,[4]zinbmm!$B:$H,5,0)</f>
        <v>ns</v>
      </c>
      <c r="N55" s="8" t="str">
        <f>VLOOKUP($A55,[4]zinbmm!$B:$H,6,0)</f>
        <v>ns</v>
      </c>
      <c r="O55" s="8" t="str">
        <f>VLOOKUP($A55,[4]zinbmm!$B:$H,7,0)</f>
        <v>ns</v>
      </c>
      <c r="P55" s="8" t="str">
        <f>VLOOKUP($A55,[5]zinbmm_AR!$B:$H,5,0)</f>
        <v>ns</v>
      </c>
      <c r="Q55" s="8" t="str">
        <f>VLOOKUP($A55,[5]zinbmm_AR!$B:$H,6,0)</f>
        <v>ns</v>
      </c>
      <c r="R55" s="8" t="str">
        <f>VLOOKUP($A55,[5]zinbmm_AR!$B:$H,7,0)</f>
        <v>ns</v>
      </c>
      <c r="S55" s="8" t="str">
        <f>VLOOKUP($A55,[6]zigmmCo!$B:$H,5,0)</f>
        <v>ns</v>
      </c>
      <c r="T55" s="8" t="str">
        <f>VLOOKUP($A55,[6]zigmmCo!$B:$H,6,0)</f>
        <v>ns</v>
      </c>
      <c r="U55" s="8" t="str">
        <f>VLOOKUP($A55,[6]zigmmCo!$B:$H,7,0)</f>
        <v>ns</v>
      </c>
      <c r="V55" s="8" t="str">
        <f>VLOOKUP($A55,[7]zigmmCo_AR!$B:$H,5,0)</f>
        <v>ns</v>
      </c>
      <c r="W55" s="8" t="str">
        <f>VLOOKUP($A55,[7]zigmmCo_AR!$B:$H,6,0)</f>
        <v>ns</v>
      </c>
      <c r="X55" s="8" t="str">
        <f>VLOOKUP($A55,[7]zigmmCo_AR!$B:$H,7,0)</f>
        <v>ns</v>
      </c>
      <c r="Y55" s="8" t="str">
        <f>VLOOKUP($A55,[8]zigmm!$B:$H,5,0)</f>
        <v>ns</v>
      </c>
      <c r="Z55" s="8" t="str">
        <f>VLOOKUP($A55,[8]zigmm!$B:$H,6,0)</f>
        <v>s</v>
      </c>
      <c r="AA55" s="8" t="str">
        <f>VLOOKUP($A55,[8]zigmm!$B:$H,7,0)</f>
        <v>ns</v>
      </c>
      <c r="AB55" s="8" t="str">
        <f>VLOOKUP($A55,[9]zigmm_AR!$B:$H,5,0)</f>
        <v>ns</v>
      </c>
      <c r="AC55" s="8" t="str">
        <f>VLOOKUP($A55,[9]zigmm_AR!$B:$H,6,0)</f>
        <v>ns</v>
      </c>
      <c r="AD55" s="8" t="str">
        <f>VLOOKUP($A55,[9]zigmm_AR!$B:$H,7,0)</f>
        <v>ns</v>
      </c>
      <c r="AE55" s="8" t="str">
        <f>VLOOKUP(A55,[10]SplinectomeR!$B:$F,4,0)</f>
        <v>ns</v>
      </c>
      <c r="AF55" s="4" t="str">
        <f>VLOOKUP(A55,[10]SplinectomeR!$B:$F,5,0)</f>
        <v>s</v>
      </c>
    </row>
    <row r="56" spans="1:32" x14ac:dyDescent="0.25">
      <c r="A56" s="4" t="s">
        <v>54</v>
      </c>
      <c r="B56" s="4" t="str">
        <f>RIGHT(Sheet2!F56,LEN(Sheet2!F56)-4)</f>
        <v>Clostridiales</v>
      </c>
      <c r="C56" s="4" t="str">
        <f>RIGHT(Sheet2!G56,LEN(Sheet2!G56)-4)</f>
        <v>Ruminococcaceae</v>
      </c>
      <c r="D56" s="5" t="str">
        <f>VLOOKUP($A56,[1]zibr!$B:$H,5,0)</f>
        <v>s</v>
      </c>
      <c r="E56" s="5" t="str">
        <f>VLOOKUP($A56,[1]zibr!$B:$H,6,0)</f>
        <v>ns</v>
      </c>
      <c r="F56" s="5" t="str">
        <f>VLOOKUP($A56,[1]zibr!$B:$H,7,0)</f>
        <v>ns</v>
      </c>
      <c r="G56" s="8" t="str">
        <f>VLOOKUP($A56,[2]nbmm!$B:$H,5,0)</f>
        <v>s</v>
      </c>
      <c r="H56" s="8" t="str">
        <f>VLOOKUP($A56,[2]nbmm!$B:$H,6,0)</f>
        <v>s</v>
      </c>
      <c r="I56" s="8" t="str">
        <f>VLOOKUP($A56,[2]nbmm!$B:$H,7,0)</f>
        <v>ns</v>
      </c>
      <c r="J56" s="8" t="str">
        <f>VLOOKUP($A56,[3]nbmm_AR!$B:$H,5,0)</f>
        <v>s</v>
      </c>
      <c r="K56" s="8" t="str">
        <f>VLOOKUP($A56,[3]nbmm_AR!$B:$H,6,0)</f>
        <v>s</v>
      </c>
      <c r="L56" s="8" t="str">
        <f>VLOOKUP($A56,[3]nbmm_AR!$B:$H,7,0)</f>
        <v>s</v>
      </c>
      <c r="M56" s="8" t="str">
        <f>VLOOKUP($A56,[4]zinbmm!$B:$H,5,0)</f>
        <v>s</v>
      </c>
      <c r="N56" s="8" t="str">
        <f>VLOOKUP($A56,[4]zinbmm!$B:$H,6,0)</f>
        <v>s</v>
      </c>
      <c r="O56" s="8" t="str">
        <f>VLOOKUP($A56,[4]zinbmm!$B:$H,7,0)</f>
        <v>s</v>
      </c>
      <c r="P56" s="8" t="str">
        <f>VLOOKUP($A56,[5]zinbmm_AR!$B:$H,5,0)</f>
        <v>s</v>
      </c>
      <c r="Q56" s="8" t="str">
        <f>VLOOKUP($A56,[5]zinbmm_AR!$B:$H,6,0)</f>
        <v>s</v>
      </c>
      <c r="R56" s="8" t="str">
        <f>VLOOKUP($A56,[5]zinbmm_AR!$B:$H,7,0)</f>
        <v>s</v>
      </c>
      <c r="S56" s="8" t="str">
        <f>VLOOKUP($A56,[6]zigmmCo!$B:$H,5,0)</f>
        <v>s</v>
      </c>
      <c r="T56" s="8" t="str">
        <f>VLOOKUP($A56,[6]zigmmCo!$B:$H,6,0)</f>
        <v>ns</v>
      </c>
      <c r="U56" s="8" t="str">
        <f>VLOOKUP($A56,[6]zigmmCo!$B:$H,7,0)</f>
        <v>ns</v>
      </c>
      <c r="V56" s="8" t="str">
        <f>VLOOKUP($A56,[7]zigmmCo_AR!$B:$H,5,0)</f>
        <v>s</v>
      </c>
      <c r="W56" s="8" t="str">
        <f>VLOOKUP($A56,[7]zigmmCo_AR!$B:$H,6,0)</f>
        <v>ns</v>
      </c>
      <c r="X56" s="8" t="str">
        <f>VLOOKUP($A56,[7]zigmmCo_AR!$B:$H,7,0)</f>
        <v>ns</v>
      </c>
      <c r="Y56" s="8" t="str">
        <f>VLOOKUP($A56,[8]zigmm!$B:$H,5,0)</f>
        <v>s</v>
      </c>
      <c r="Z56" s="8" t="str">
        <f>VLOOKUP($A56,[8]zigmm!$B:$H,6,0)</f>
        <v>ns</v>
      </c>
      <c r="AA56" s="8" t="str">
        <f>VLOOKUP($A56,[8]zigmm!$B:$H,7,0)</f>
        <v>ns</v>
      </c>
      <c r="AB56" s="8" t="str">
        <f>VLOOKUP($A56,[9]zigmm_AR!$B:$H,5,0)</f>
        <v>s</v>
      </c>
      <c r="AC56" s="8" t="str">
        <f>VLOOKUP($A56,[9]zigmm_AR!$B:$H,6,0)</f>
        <v>ns</v>
      </c>
      <c r="AD56" s="8" t="str">
        <f>VLOOKUP($A56,[9]zigmm_AR!$B:$H,7,0)</f>
        <v>ns</v>
      </c>
      <c r="AE56" s="8" t="str">
        <f>VLOOKUP(A56,[10]SplinectomeR!$B:$F,4,0)</f>
        <v>ns</v>
      </c>
      <c r="AF56" s="4" t="str">
        <f>VLOOKUP(A56,[10]SplinectomeR!$B:$F,5,0)</f>
        <v>s</v>
      </c>
    </row>
    <row r="57" spans="1:32" x14ac:dyDescent="0.25">
      <c r="A57" s="4" t="s">
        <v>55</v>
      </c>
      <c r="B57" s="4" t="str">
        <f>RIGHT(Sheet2!F57,LEN(Sheet2!F57)-4)</f>
        <v>Clostridiales</v>
      </c>
      <c r="C57" s="4" t="str">
        <f>RIGHT(Sheet2!G57,LEN(Sheet2!G57)-4)</f>
        <v>Ruminococcaceae</v>
      </c>
      <c r="D57" s="5" t="str">
        <f>VLOOKUP($A57,[1]zibr!$B:$H,5,0)</f>
        <v>s</v>
      </c>
      <c r="E57" s="5" t="str">
        <f>VLOOKUP($A57,[1]zibr!$B:$H,6,0)</f>
        <v>ns</v>
      </c>
      <c r="F57" s="5" t="str">
        <f>VLOOKUP($A57,[1]zibr!$B:$H,7,0)</f>
        <v>ns</v>
      </c>
      <c r="G57" s="8" t="str">
        <f>VLOOKUP($A57,[2]nbmm!$B:$H,5,0)</f>
        <v>s</v>
      </c>
      <c r="H57" s="8" t="str">
        <f>VLOOKUP($A57,[2]nbmm!$B:$H,6,0)</f>
        <v>ns</v>
      </c>
      <c r="I57" s="8" t="str">
        <f>VLOOKUP($A57,[2]nbmm!$B:$H,7,0)</f>
        <v>ns</v>
      </c>
      <c r="J57" s="8" t="str">
        <f>VLOOKUP($A57,[3]nbmm_AR!$B:$H,5,0)</f>
        <v>s</v>
      </c>
      <c r="K57" s="8" t="str">
        <f>VLOOKUP($A57,[3]nbmm_AR!$B:$H,6,0)</f>
        <v>ns</v>
      </c>
      <c r="L57" s="8" t="str">
        <f>VLOOKUP($A57,[3]nbmm_AR!$B:$H,7,0)</f>
        <v>ns</v>
      </c>
      <c r="M57" s="8" t="str">
        <f>VLOOKUP($A57,[4]zinbmm!$B:$H,5,0)</f>
        <v>s</v>
      </c>
      <c r="N57" s="8" t="str">
        <f>VLOOKUP($A57,[4]zinbmm!$B:$H,6,0)</f>
        <v>ns</v>
      </c>
      <c r="O57" s="8" t="str">
        <f>VLOOKUP($A57,[4]zinbmm!$B:$H,7,0)</f>
        <v>ns</v>
      </c>
      <c r="P57" s="8" t="str">
        <f>VLOOKUP($A57,[5]zinbmm_AR!$B:$H,5,0)</f>
        <v>s</v>
      </c>
      <c r="Q57" s="8" t="str">
        <f>VLOOKUP($A57,[5]zinbmm_AR!$B:$H,6,0)</f>
        <v>ns</v>
      </c>
      <c r="R57" s="8" t="str">
        <f>VLOOKUP($A57,[5]zinbmm_AR!$B:$H,7,0)</f>
        <v>ns</v>
      </c>
      <c r="S57" s="8" t="str">
        <f>VLOOKUP($A57,[6]zigmmCo!$B:$H,5,0)</f>
        <v>s</v>
      </c>
      <c r="T57" s="8" t="str">
        <f>VLOOKUP($A57,[6]zigmmCo!$B:$H,6,0)</f>
        <v>ns</v>
      </c>
      <c r="U57" s="8" t="str">
        <f>VLOOKUP($A57,[6]zigmmCo!$B:$H,7,0)</f>
        <v>ns</v>
      </c>
      <c r="V57" s="8" t="str">
        <f>VLOOKUP($A57,[7]zigmmCo_AR!$B:$H,5,0)</f>
        <v>s</v>
      </c>
      <c r="W57" s="8" t="str">
        <f>VLOOKUP($A57,[7]zigmmCo_AR!$B:$H,6,0)</f>
        <v>ns</v>
      </c>
      <c r="X57" s="8" t="str">
        <f>VLOOKUP($A57,[7]zigmmCo_AR!$B:$H,7,0)</f>
        <v>ns</v>
      </c>
      <c r="Y57" s="8" t="str">
        <f>VLOOKUP($A57,[8]zigmm!$B:$H,5,0)</f>
        <v>s</v>
      </c>
      <c r="Z57" s="8" t="str">
        <f>VLOOKUP($A57,[8]zigmm!$B:$H,6,0)</f>
        <v>ns</v>
      </c>
      <c r="AA57" s="8" t="str">
        <f>VLOOKUP($A57,[8]zigmm!$B:$H,7,0)</f>
        <v>s</v>
      </c>
      <c r="AB57" s="8" t="str">
        <f>VLOOKUP($A57,[9]zigmm_AR!$B:$H,5,0)</f>
        <v>s</v>
      </c>
      <c r="AC57" s="8" t="str">
        <f>VLOOKUP($A57,[9]zigmm_AR!$B:$H,6,0)</f>
        <v>ns</v>
      </c>
      <c r="AD57" s="8" t="str">
        <f>VLOOKUP($A57,[9]zigmm_AR!$B:$H,7,0)</f>
        <v>s</v>
      </c>
      <c r="AE57" s="8" t="str">
        <f>VLOOKUP(A57,[10]SplinectomeR!$B:$F,4,0)</f>
        <v>ns</v>
      </c>
      <c r="AF57" s="4" t="str">
        <f>VLOOKUP(A57,[10]SplinectomeR!$B:$F,5,0)</f>
        <v>s</v>
      </c>
    </row>
    <row r="58" spans="1:32" x14ac:dyDescent="0.25">
      <c r="A58" s="4" t="s">
        <v>56</v>
      </c>
      <c r="B58" s="4" t="str">
        <f>RIGHT(Sheet2!F58,LEN(Sheet2!F58)-4)</f>
        <v>Clostridiales</v>
      </c>
      <c r="C58" s="4" t="str">
        <f>RIGHT(Sheet2!G58,LEN(Sheet2!G58)-4)</f>
        <v>Ruminococcaceae</v>
      </c>
      <c r="D58" s="5" t="str">
        <f>VLOOKUP($A58,[1]zibr!$B:$H,5,0)</f>
        <v>ns</v>
      </c>
      <c r="E58" s="5" t="str">
        <f>VLOOKUP($A58,[1]zibr!$B:$H,6,0)</f>
        <v>ns</v>
      </c>
      <c r="F58" s="5" t="str">
        <f>VLOOKUP($A58,[1]zibr!$B:$H,7,0)</f>
        <v>ns</v>
      </c>
      <c r="G58" s="8" t="str">
        <f>VLOOKUP($A58,[2]nbmm!$B:$H,5,0)</f>
        <v>s</v>
      </c>
      <c r="H58" s="8" t="str">
        <f>VLOOKUP($A58,[2]nbmm!$B:$H,6,0)</f>
        <v>s</v>
      </c>
      <c r="I58" s="8" t="str">
        <f>VLOOKUP($A58,[2]nbmm!$B:$H,7,0)</f>
        <v>s</v>
      </c>
      <c r="J58" s="8" t="str">
        <f>VLOOKUP($A58,[3]nbmm_AR!$B:$H,5,0)</f>
        <v>ns</v>
      </c>
      <c r="K58" s="8" t="str">
        <f>VLOOKUP($A58,[3]nbmm_AR!$B:$H,6,0)</f>
        <v>s</v>
      </c>
      <c r="L58" s="8" t="str">
        <f>VLOOKUP($A58,[3]nbmm_AR!$B:$H,7,0)</f>
        <v>s</v>
      </c>
      <c r="M58" s="8" t="str">
        <f>VLOOKUP($A58,[4]zinbmm!$B:$H,5,0)</f>
        <v>s</v>
      </c>
      <c r="N58" s="8" t="str">
        <f>VLOOKUP($A58,[4]zinbmm!$B:$H,6,0)</f>
        <v>s</v>
      </c>
      <c r="O58" s="8" t="str">
        <f>VLOOKUP($A58,[4]zinbmm!$B:$H,7,0)</f>
        <v>s</v>
      </c>
      <c r="P58" s="8" t="str">
        <f>VLOOKUP($A58,[5]zinbmm_AR!$B:$H,5,0)</f>
        <v>s</v>
      </c>
      <c r="Q58" s="8" t="str">
        <f>VLOOKUP($A58,[5]zinbmm_AR!$B:$H,6,0)</f>
        <v>s</v>
      </c>
      <c r="R58" s="8" t="str">
        <f>VLOOKUP($A58,[5]zinbmm_AR!$B:$H,7,0)</f>
        <v>s</v>
      </c>
      <c r="S58" s="8" t="str">
        <f>VLOOKUP($A58,[6]zigmmCo!$B:$H,5,0)</f>
        <v>ns</v>
      </c>
      <c r="T58" s="8" t="str">
        <f>VLOOKUP($A58,[6]zigmmCo!$B:$H,6,0)</f>
        <v>ns</v>
      </c>
      <c r="U58" s="8" t="str">
        <f>VLOOKUP($A58,[6]zigmmCo!$B:$H,7,0)</f>
        <v>ns</v>
      </c>
      <c r="V58" s="8" t="str">
        <f>VLOOKUP($A58,[7]zigmmCo_AR!$B:$H,5,0)</f>
        <v>ns</v>
      </c>
      <c r="W58" s="8" t="str">
        <f>VLOOKUP($A58,[7]zigmmCo_AR!$B:$H,6,0)</f>
        <v>ns</v>
      </c>
      <c r="X58" s="8" t="str">
        <f>VLOOKUP($A58,[7]zigmmCo_AR!$B:$H,7,0)</f>
        <v>ns</v>
      </c>
      <c r="Y58" s="8" t="str">
        <f>VLOOKUP($A58,[8]zigmm!$B:$H,5,0)</f>
        <v>ns</v>
      </c>
      <c r="Z58" s="8" t="str">
        <f>VLOOKUP($A58,[8]zigmm!$B:$H,6,0)</f>
        <v>ns</v>
      </c>
      <c r="AA58" s="8" t="str">
        <f>VLOOKUP($A58,[8]zigmm!$B:$H,7,0)</f>
        <v>ns</v>
      </c>
      <c r="AB58" s="8" t="str">
        <f>VLOOKUP($A58,[9]zigmm_AR!$B:$H,5,0)</f>
        <v>ns</v>
      </c>
      <c r="AC58" s="8" t="str">
        <f>VLOOKUP($A58,[9]zigmm_AR!$B:$H,6,0)</f>
        <v>ns</v>
      </c>
      <c r="AD58" s="8" t="str">
        <f>VLOOKUP($A58,[9]zigmm_AR!$B:$H,7,0)</f>
        <v>ns</v>
      </c>
      <c r="AE58" s="8" t="str">
        <f>VLOOKUP(A58,[10]SplinectomeR!$B:$F,4,0)</f>
        <v>ns</v>
      </c>
      <c r="AF58" s="4" t="str">
        <f>VLOOKUP(A58,[10]SplinectomeR!$B:$F,5,0)</f>
        <v>s</v>
      </c>
    </row>
    <row r="59" spans="1:32" x14ac:dyDescent="0.25">
      <c r="A59" s="4" t="s">
        <v>57</v>
      </c>
      <c r="B59" s="4" t="str">
        <f>RIGHT(Sheet2!F59,LEN(Sheet2!F59)-4)</f>
        <v>Clostridiales</v>
      </c>
      <c r="C59" s="4" t="str">
        <f>RIGHT(Sheet2!G59,LEN(Sheet2!G59)-4)</f>
        <v>Ruminococcaceae</v>
      </c>
      <c r="D59" s="5" t="str">
        <f>VLOOKUP($A59,[1]zibr!$B:$H,5,0)</f>
        <v>ns</v>
      </c>
      <c r="E59" s="5" t="str">
        <f>VLOOKUP($A59,[1]zibr!$B:$H,6,0)</f>
        <v>ns</v>
      </c>
      <c r="F59" s="5" t="str">
        <f>VLOOKUP($A59,[1]zibr!$B:$H,7,0)</f>
        <v>ns</v>
      </c>
      <c r="G59" s="8" t="str">
        <f>VLOOKUP($A59,[2]nbmm!$B:$H,5,0)</f>
        <v>s</v>
      </c>
      <c r="H59" s="8" t="str">
        <f>VLOOKUP($A59,[2]nbmm!$B:$H,6,0)</f>
        <v>ns</v>
      </c>
      <c r="I59" s="8" t="str">
        <f>VLOOKUP($A59,[2]nbmm!$B:$H,7,0)</f>
        <v>ns</v>
      </c>
      <c r="J59" s="8" t="str">
        <f>VLOOKUP($A59,[3]nbmm_AR!$B:$H,5,0)</f>
        <v>s</v>
      </c>
      <c r="K59" s="8" t="str">
        <f>VLOOKUP($A59,[3]nbmm_AR!$B:$H,6,0)</f>
        <v>ns</v>
      </c>
      <c r="L59" s="8" t="str">
        <f>VLOOKUP($A59,[3]nbmm_AR!$B:$H,7,0)</f>
        <v>ns</v>
      </c>
      <c r="M59" s="8" t="str">
        <f>VLOOKUP($A59,[4]zinbmm!$B:$H,5,0)</f>
        <v>s</v>
      </c>
      <c r="N59" s="8" t="str">
        <f>VLOOKUP($A59,[4]zinbmm!$B:$H,6,0)</f>
        <v>ns</v>
      </c>
      <c r="O59" s="8" t="str">
        <f>VLOOKUP($A59,[4]zinbmm!$B:$H,7,0)</f>
        <v>ns</v>
      </c>
      <c r="P59" s="8" t="str">
        <f>VLOOKUP($A59,[5]zinbmm_AR!$B:$H,5,0)</f>
        <v>s</v>
      </c>
      <c r="Q59" s="8" t="str">
        <f>VLOOKUP($A59,[5]zinbmm_AR!$B:$H,6,0)</f>
        <v>ns</v>
      </c>
      <c r="R59" s="8" t="str">
        <f>VLOOKUP($A59,[5]zinbmm_AR!$B:$H,7,0)</f>
        <v>ns</v>
      </c>
      <c r="S59" s="8" t="str">
        <f>VLOOKUP($A59,[6]zigmmCo!$B:$H,5,0)</f>
        <v>ns</v>
      </c>
      <c r="T59" s="8" t="str">
        <f>VLOOKUP($A59,[6]zigmmCo!$B:$H,6,0)</f>
        <v>ns</v>
      </c>
      <c r="U59" s="8" t="str">
        <f>VLOOKUP($A59,[6]zigmmCo!$B:$H,7,0)</f>
        <v>ns</v>
      </c>
      <c r="V59" s="8" t="str">
        <f>VLOOKUP($A59,[7]zigmmCo_AR!$B:$H,5,0)</f>
        <v>ns</v>
      </c>
      <c r="W59" s="8" t="str">
        <f>VLOOKUP($A59,[7]zigmmCo_AR!$B:$H,6,0)</f>
        <v>ns</v>
      </c>
      <c r="X59" s="8" t="str">
        <f>VLOOKUP($A59,[7]zigmmCo_AR!$B:$H,7,0)</f>
        <v>ns</v>
      </c>
      <c r="Y59" s="8" t="str">
        <f>VLOOKUP($A59,[8]zigmm!$B:$H,5,0)</f>
        <v>ns</v>
      </c>
      <c r="Z59" s="8" t="str">
        <f>VLOOKUP($A59,[8]zigmm!$B:$H,6,0)</f>
        <v>ns</v>
      </c>
      <c r="AA59" s="8" t="str">
        <f>VLOOKUP($A59,[8]zigmm!$B:$H,7,0)</f>
        <v>ns</v>
      </c>
      <c r="AB59" s="8" t="str">
        <f>VLOOKUP($A59,[9]zigmm_AR!$B:$H,5,0)</f>
        <v>ns</v>
      </c>
      <c r="AC59" s="8" t="str">
        <f>VLOOKUP($A59,[9]zigmm_AR!$B:$H,6,0)</f>
        <v>ns</v>
      </c>
      <c r="AD59" s="8" t="str">
        <f>VLOOKUP($A59,[9]zigmm_AR!$B:$H,7,0)</f>
        <v>ns</v>
      </c>
      <c r="AE59" s="8" t="str">
        <f>VLOOKUP(A59,[10]SplinectomeR!$B:$F,4,0)</f>
        <v>ns</v>
      </c>
      <c r="AF59" s="4" t="str">
        <f>VLOOKUP(A59,[10]SplinectomeR!$B:$F,5,0)</f>
        <v>s</v>
      </c>
    </row>
    <row r="60" spans="1:32" x14ac:dyDescent="0.25">
      <c r="A60" s="4" t="s">
        <v>58</v>
      </c>
      <c r="B60" s="4" t="str">
        <f>RIGHT(Sheet2!F60,LEN(Sheet2!F60)-4)</f>
        <v>Clostridiales</v>
      </c>
      <c r="C60" s="4" t="str">
        <f>RIGHT(Sheet2!G60,LEN(Sheet2!G60)-4)</f>
        <v>Ruminococcaceae</v>
      </c>
      <c r="D60" s="5" t="str">
        <f>VLOOKUP($A60,[1]zibr!$B:$H,5,0)</f>
        <v>ns</v>
      </c>
      <c r="E60" s="5" t="str">
        <f>VLOOKUP($A60,[1]zibr!$B:$H,6,0)</f>
        <v>ns</v>
      </c>
      <c r="F60" s="5" t="str">
        <f>VLOOKUP($A60,[1]zibr!$B:$H,7,0)</f>
        <v>ns</v>
      </c>
      <c r="G60" s="8" t="str">
        <f>VLOOKUP($A60,[2]nbmm!$B:$H,5,0)</f>
        <v>ns</v>
      </c>
      <c r="H60" s="8" t="str">
        <f>VLOOKUP($A60,[2]nbmm!$B:$H,6,0)</f>
        <v>ns</v>
      </c>
      <c r="I60" s="8" t="str">
        <f>VLOOKUP($A60,[2]nbmm!$B:$H,7,0)</f>
        <v>ns</v>
      </c>
      <c r="J60" s="8" t="str">
        <f>VLOOKUP($A60,[3]nbmm_AR!$B:$H,5,0)</f>
        <v>ns</v>
      </c>
      <c r="K60" s="8" t="str">
        <f>VLOOKUP($A60,[3]nbmm_AR!$B:$H,6,0)</f>
        <v>ns</v>
      </c>
      <c r="L60" s="8" t="str">
        <f>VLOOKUP($A60,[3]nbmm_AR!$B:$H,7,0)</f>
        <v>ns</v>
      </c>
      <c r="M60" s="8" t="str">
        <f>VLOOKUP($A60,[4]zinbmm!$B:$H,5,0)</f>
        <v>s</v>
      </c>
      <c r="N60" s="8" t="str">
        <f>VLOOKUP($A60,[4]zinbmm!$B:$H,6,0)</f>
        <v>s</v>
      </c>
      <c r="O60" s="8" t="str">
        <f>VLOOKUP($A60,[4]zinbmm!$B:$H,7,0)</f>
        <v>s</v>
      </c>
      <c r="P60" s="8" t="str">
        <f>VLOOKUP($A60,[5]zinbmm_AR!$B:$H,5,0)</f>
        <v>s</v>
      </c>
      <c r="Q60" s="8" t="str">
        <f>VLOOKUP($A60,[5]zinbmm_AR!$B:$H,6,0)</f>
        <v>s</v>
      </c>
      <c r="R60" s="8" t="str">
        <f>VLOOKUP($A60,[5]zinbmm_AR!$B:$H,7,0)</f>
        <v>s</v>
      </c>
      <c r="S60" s="8" t="str">
        <f>VLOOKUP($A60,[6]zigmmCo!$B:$H,5,0)</f>
        <v>ns</v>
      </c>
      <c r="T60" s="8" t="str">
        <f>VLOOKUP($A60,[6]zigmmCo!$B:$H,6,0)</f>
        <v>ns</v>
      </c>
      <c r="U60" s="8" t="str">
        <f>VLOOKUP($A60,[6]zigmmCo!$B:$H,7,0)</f>
        <v>ns</v>
      </c>
      <c r="V60" s="8" t="str">
        <f>VLOOKUP($A60,[7]zigmmCo_AR!$B:$H,5,0)</f>
        <v>ns</v>
      </c>
      <c r="W60" s="8" t="str">
        <f>VLOOKUP($A60,[7]zigmmCo_AR!$B:$H,6,0)</f>
        <v>ns</v>
      </c>
      <c r="X60" s="8" t="str">
        <f>VLOOKUP($A60,[7]zigmmCo_AR!$B:$H,7,0)</f>
        <v>ns</v>
      </c>
      <c r="Y60" s="8" t="str">
        <f>VLOOKUP($A60,[8]zigmm!$B:$H,5,0)</f>
        <v>ns</v>
      </c>
      <c r="Z60" s="8" t="str">
        <f>VLOOKUP($A60,[8]zigmm!$B:$H,6,0)</f>
        <v>ns</v>
      </c>
      <c r="AA60" s="8" t="str">
        <f>VLOOKUP($A60,[8]zigmm!$B:$H,7,0)</f>
        <v>ns</v>
      </c>
      <c r="AB60" s="8" t="str">
        <f>VLOOKUP($A60,[9]zigmm_AR!$B:$H,5,0)</f>
        <v>ns</v>
      </c>
      <c r="AC60" s="8" t="str">
        <f>VLOOKUP($A60,[9]zigmm_AR!$B:$H,6,0)</f>
        <v>ns</v>
      </c>
      <c r="AD60" s="8" t="str">
        <f>VLOOKUP($A60,[9]zigmm_AR!$B:$H,7,0)</f>
        <v>ns</v>
      </c>
      <c r="AE60" s="8" t="str">
        <f>VLOOKUP(A60,[10]SplinectomeR!$B:$F,4,0)</f>
        <v>ns</v>
      </c>
      <c r="AF60" s="4" t="str">
        <f>VLOOKUP(A60,[10]SplinectomeR!$B:$F,5,0)</f>
        <v>s</v>
      </c>
    </row>
    <row r="61" spans="1:32" x14ac:dyDescent="0.25">
      <c r="A61" s="4" t="s">
        <v>59</v>
      </c>
      <c r="B61" s="4" t="str">
        <f>RIGHT(Sheet2!F61,LEN(Sheet2!F61)-4)</f>
        <v>Clostridiales</v>
      </c>
      <c r="C61" s="4" t="str">
        <f>RIGHT(Sheet2!G61,LEN(Sheet2!G61)-4)</f>
        <v>Ruminococcaceae</v>
      </c>
      <c r="D61" s="5" t="str">
        <f>VLOOKUP($A61,[1]zibr!$B:$H,5,0)</f>
        <v>s</v>
      </c>
      <c r="E61" s="5" t="str">
        <f>VLOOKUP($A61,[1]zibr!$B:$H,6,0)</f>
        <v>s</v>
      </c>
      <c r="F61" s="5" t="str">
        <f>VLOOKUP($A61,[1]zibr!$B:$H,7,0)</f>
        <v>ns</v>
      </c>
      <c r="G61" s="8" t="str">
        <f>VLOOKUP($A61,[2]nbmm!$B:$H,5,0)</f>
        <v>ns</v>
      </c>
      <c r="H61" s="8" t="str">
        <f>VLOOKUP($A61,[2]nbmm!$B:$H,6,0)</f>
        <v>s</v>
      </c>
      <c r="I61" s="8" t="str">
        <f>VLOOKUP($A61,[2]nbmm!$B:$H,7,0)</f>
        <v>s</v>
      </c>
      <c r="J61" s="8" t="str">
        <f>VLOOKUP($A61,[3]nbmm_AR!$B:$H,5,0)</f>
        <v>ns</v>
      </c>
      <c r="K61" s="8" t="str">
        <f>VLOOKUP($A61,[3]nbmm_AR!$B:$H,6,0)</f>
        <v>s</v>
      </c>
      <c r="L61" s="8" t="str">
        <f>VLOOKUP($A61,[3]nbmm_AR!$B:$H,7,0)</f>
        <v>s</v>
      </c>
      <c r="M61" s="8" t="str">
        <f>VLOOKUP($A61,[4]zinbmm!$B:$H,5,0)</f>
        <v>ns</v>
      </c>
      <c r="N61" s="8" t="str">
        <f>VLOOKUP($A61,[4]zinbmm!$B:$H,6,0)</f>
        <v>s</v>
      </c>
      <c r="O61" s="8" t="str">
        <f>VLOOKUP($A61,[4]zinbmm!$B:$H,7,0)</f>
        <v>s</v>
      </c>
      <c r="P61" s="8" t="str">
        <f>VLOOKUP($A61,[5]zinbmm_AR!$B:$H,5,0)</f>
        <v>ns</v>
      </c>
      <c r="Q61" s="8" t="str">
        <f>VLOOKUP($A61,[5]zinbmm_AR!$B:$H,6,0)</f>
        <v>s</v>
      </c>
      <c r="R61" s="8" t="str">
        <f>VLOOKUP($A61,[5]zinbmm_AR!$B:$H,7,0)</f>
        <v>s</v>
      </c>
      <c r="S61" s="8" t="str">
        <f>VLOOKUP($A61,[6]zigmmCo!$B:$H,5,0)</f>
        <v>s</v>
      </c>
      <c r="T61" s="8" t="str">
        <f>VLOOKUP($A61,[6]zigmmCo!$B:$H,6,0)</f>
        <v>ns</v>
      </c>
      <c r="U61" s="8" t="str">
        <f>VLOOKUP($A61,[6]zigmmCo!$B:$H,7,0)</f>
        <v>ns</v>
      </c>
      <c r="V61" s="8" t="str">
        <f>VLOOKUP($A61,[7]zigmmCo_AR!$B:$H,5,0)</f>
        <v>s</v>
      </c>
      <c r="W61" s="8" t="str">
        <f>VLOOKUP($A61,[7]zigmmCo_AR!$B:$H,6,0)</f>
        <v>ns</v>
      </c>
      <c r="X61" s="8" t="str">
        <f>VLOOKUP($A61,[7]zigmmCo_AR!$B:$H,7,0)</f>
        <v>ns</v>
      </c>
      <c r="Y61" s="8" t="str">
        <f>VLOOKUP($A61,[8]zigmm!$B:$H,5,0)</f>
        <v>s</v>
      </c>
      <c r="Z61" s="8" t="str">
        <f>VLOOKUP($A61,[8]zigmm!$B:$H,6,0)</f>
        <v>s</v>
      </c>
      <c r="AA61" s="8" t="str">
        <f>VLOOKUP($A61,[8]zigmm!$B:$H,7,0)</f>
        <v>ns</v>
      </c>
      <c r="AB61" s="8" t="str">
        <f>VLOOKUP($A61,[9]zigmm_AR!$B:$H,5,0)</f>
        <v>ns</v>
      </c>
      <c r="AC61" s="8" t="str">
        <f>VLOOKUP($A61,[9]zigmm_AR!$B:$H,6,0)</f>
        <v>s</v>
      </c>
      <c r="AD61" s="8" t="str">
        <f>VLOOKUP($A61,[9]zigmm_AR!$B:$H,7,0)</f>
        <v>ns</v>
      </c>
      <c r="AE61" s="8" t="str">
        <f>VLOOKUP(A61,[10]SplinectomeR!$B:$F,4,0)</f>
        <v>ns</v>
      </c>
      <c r="AF61" s="4" t="str">
        <f>VLOOKUP(A61,[10]SplinectomeR!$B:$F,5,0)</f>
        <v>s</v>
      </c>
    </row>
    <row r="62" spans="1:32" x14ac:dyDescent="0.25">
      <c r="A62" s="4" t="s">
        <v>60</v>
      </c>
      <c r="B62" s="4" t="str">
        <f>RIGHT(Sheet2!F62,LEN(Sheet2!F62)-4)</f>
        <v>Clostridiales</v>
      </c>
      <c r="C62" s="4" t="str">
        <f>RIGHT(Sheet2!G62,LEN(Sheet2!G62)-4)</f>
        <v/>
      </c>
      <c r="D62" s="5" t="str">
        <f>VLOOKUP($A62,[1]zibr!$B:$H,5,0)</f>
        <v>ns</v>
      </c>
      <c r="E62" s="5" t="str">
        <f>VLOOKUP($A62,[1]zibr!$B:$H,6,0)</f>
        <v>ns</v>
      </c>
      <c r="F62" s="5" t="str">
        <f>VLOOKUP($A62,[1]zibr!$B:$H,7,0)</f>
        <v>ns</v>
      </c>
      <c r="G62" s="8" t="str">
        <f>VLOOKUP($A62,[2]nbmm!$B:$H,5,0)</f>
        <v>s</v>
      </c>
      <c r="H62" s="8" t="str">
        <f>VLOOKUP($A62,[2]nbmm!$B:$H,6,0)</f>
        <v>ns</v>
      </c>
      <c r="I62" s="8" t="str">
        <f>VLOOKUP($A62,[2]nbmm!$B:$H,7,0)</f>
        <v>ns</v>
      </c>
      <c r="J62" s="8" t="str">
        <f>VLOOKUP($A62,[3]nbmm_AR!$B:$H,5,0)</f>
        <v>NA</v>
      </c>
      <c r="K62" s="8" t="str">
        <f>VLOOKUP($A62,[3]nbmm_AR!$B:$H,6,0)</f>
        <v>NA</v>
      </c>
      <c r="L62" s="8" t="str">
        <f>VLOOKUP($A62,[3]nbmm_AR!$B:$H,7,0)</f>
        <v>NA</v>
      </c>
      <c r="M62" s="8" t="str">
        <f>VLOOKUP($A62,[4]zinbmm!$B:$H,5,0)</f>
        <v>s</v>
      </c>
      <c r="N62" s="8" t="str">
        <f>VLOOKUP($A62,[4]zinbmm!$B:$H,6,0)</f>
        <v>ns</v>
      </c>
      <c r="O62" s="8" t="str">
        <f>VLOOKUP($A62,[4]zinbmm!$B:$H,7,0)</f>
        <v>ns</v>
      </c>
      <c r="P62" s="8" t="str">
        <f>VLOOKUP($A62,[5]zinbmm_AR!$B:$H,5,0)</f>
        <v>NA</v>
      </c>
      <c r="Q62" s="8" t="str">
        <f>VLOOKUP($A62,[5]zinbmm_AR!$B:$H,6,0)</f>
        <v>NA</v>
      </c>
      <c r="R62" s="8" t="str">
        <f>VLOOKUP($A62,[5]zinbmm_AR!$B:$H,7,0)</f>
        <v>NA</v>
      </c>
      <c r="S62" s="8" t="str">
        <f>VLOOKUP($A62,[6]zigmmCo!$B:$H,5,0)</f>
        <v>s</v>
      </c>
      <c r="T62" s="8" t="str">
        <f>VLOOKUP($A62,[6]zigmmCo!$B:$H,6,0)</f>
        <v>ns</v>
      </c>
      <c r="U62" s="8" t="str">
        <f>VLOOKUP($A62,[6]zigmmCo!$B:$H,7,0)</f>
        <v>ns</v>
      </c>
      <c r="V62" s="8" t="str">
        <f>VLOOKUP($A62,[7]zigmmCo_AR!$B:$H,5,0)</f>
        <v>s</v>
      </c>
      <c r="W62" s="8" t="str">
        <f>VLOOKUP($A62,[7]zigmmCo_AR!$B:$H,6,0)</f>
        <v>ns</v>
      </c>
      <c r="X62" s="8" t="str">
        <f>VLOOKUP($A62,[7]zigmmCo_AR!$B:$H,7,0)</f>
        <v>ns</v>
      </c>
      <c r="Y62" s="8" t="str">
        <f>VLOOKUP($A62,[8]zigmm!$B:$H,5,0)</f>
        <v>s</v>
      </c>
      <c r="Z62" s="8" t="str">
        <f>VLOOKUP($A62,[8]zigmm!$B:$H,6,0)</f>
        <v>ns</v>
      </c>
      <c r="AA62" s="8" t="str">
        <f>VLOOKUP($A62,[8]zigmm!$B:$H,7,0)</f>
        <v>ns</v>
      </c>
      <c r="AB62" s="8" t="str">
        <f>VLOOKUP($A62,[9]zigmm_AR!$B:$H,5,0)</f>
        <v>s</v>
      </c>
      <c r="AC62" s="8" t="str">
        <f>VLOOKUP($A62,[9]zigmm_AR!$B:$H,6,0)</f>
        <v>ns</v>
      </c>
      <c r="AD62" s="8" t="str">
        <f>VLOOKUP($A62,[9]zigmm_AR!$B:$H,7,0)</f>
        <v>ns</v>
      </c>
      <c r="AE62" s="8" t="str">
        <f>VLOOKUP(A62,[10]SplinectomeR!$B:$F,4,0)</f>
        <v>ns</v>
      </c>
      <c r="AF62" s="4" t="str">
        <f>VLOOKUP(A62,[10]SplinectomeR!$B:$F,5,0)</f>
        <v>s</v>
      </c>
    </row>
    <row r="63" spans="1:32" x14ac:dyDescent="0.25">
      <c r="A63" s="4" t="s">
        <v>61</v>
      </c>
      <c r="B63" s="4" t="str">
        <f>RIGHT(Sheet2!F63,LEN(Sheet2!F63)-4)</f>
        <v>Clostridiales</v>
      </c>
      <c r="C63" s="4" t="str">
        <f>RIGHT(Sheet2!G63,LEN(Sheet2!G63)-4)</f>
        <v/>
      </c>
      <c r="D63" s="5" t="str">
        <f>VLOOKUP($A63,[1]zibr!$B:$H,5,0)</f>
        <v>ns</v>
      </c>
      <c r="E63" s="5" t="str">
        <f>VLOOKUP($A63,[1]zibr!$B:$H,6,0)</f>
        <v>ns</v>
      </c>
      <c r="F63" s="5" t="str">
        <f>VLOOKUP($A63,[1]zibr!$B:$H,7,0)</f>
        <v>ns</v>
      </c>
      <c r="G63" s="8" t="str">
        <f>VLOOKUP($A63,[2]nbmm!$B:$H,5,0)</f>
        <v>ns</v>
      </c>
      <c r="H63" s="8" t="str">
        <f>VLOOKUP($A63,[2]nbmm!$B:$H,6,0)</f>
        <v>ns</v>
      </c>
      <c r="I63" s="8" t="str">
        <f>VLOOKUP($A63,[2]nbmm!$B:$H,7,0)</f>
        <v>ns</v>
      </c>
      <c r="J63" s="8" t="str">
        <f>VLOOKUP($A63,[3]nbmm_AR!$B:$H,5,0)</f>
        <v>NA</v>
      </c>
      <c r="K63" s="8" t="str">
        <f>VLOOKUP($A63,[3]nbmm_AR!$B:$H,6,0)</f>
        <v>NA</v>
      </c>
      <c r="L63" s="8" t="str">
        <f>VLOOKUP($A63,[3]nbmm_AR!$B:$H,7,0)</f>
        <v>NA</v>
      </c>
      <c r="M63" s="8" t="str">
        <f>VLOOKUP($A63,[4]zinbmm!$B:$H,5,0)</f>
        <v>s</v>
      </c>
      <c r="N63" s="8" t="str">
        <f>VLOOKUP($A63,[4]zinbmm!$B:$H,6,0)</f>
        <v>ns</v>
      </c>
      <c r="O63" s="8" t="str">
        <f>VLOOKUP($A63,[4]zinbmm!$B:$H,7,0)</f>
        <v>ns</v>
      </c>
      <c r="P63" s="8" t="str">
        <f>VLOOKUP($A63,[5]zinbmm_AR!$B:$H,5,0)</f>
        <v>NA</v>
      </c>
      <c r="Q63" s="8" t="str">
        <f>VLOOKUP($A63,[5]zinbmm_AR!$B:$H,6,0)</f>
        <v>NA</v>
      </c>
      <c r="R63" s="8" t="str">
        <f>VLOOKUP($A63,[5]zinbmm_AR!$B:$H,7,0)</f>
        <v>NA</v>
      </c>
      <c r="S63" s="8" t="str">
        <f>VLOOKUP($A63,[6]zigmmCo!$B:$H,5,0)</f>
        <v>s</v>
      </c>
      <c r="T63" s="8" t="str">
        <f>VLOOKUP($A63,[6]zigmmCo!$B:$H,6,0)</f>
        <v>ns</v>
      </c>
      <c r="U63" s="8" t="str">
        <f>VLOOKUP($A63,[6]zigmmCo!$B:$H,7,0)</f>
        <v>ns</v>
      </c>
      <c r="V63" s="8" t="str">
        <f>VLOOKUP($A63,[7]zigmmCo_AR!$B:$H,5,0)</f>
        <v>s</v>
      </c>
      <c r="W63" s="8" t="str">
        <f>VLOOKUP($A63,[7]zigmmCo_AR!$B:$H,6,0)</f>
        <v>ns</v>
      </c>
      <c r="X63" s="8" t="str">
        <f>VLOOKUP($A63,[7]zigmmCo_AR!$B:$H,7,0)</f>
        <v>ns</v>
      </c>
      <c r="Y63" s="8" t="str">
        <f>VLOOKUP($A63,[8]zigmm!$B:$H,5,0)</f>
        <v>s</v>
      </c>
      <c r="Z63" s="8" t="str">
        <f>VLOOKUP($A63,[8]zigmm!$B:$H,6,0)</f>
        <v>ns</v>
      </c>
      <c r="AA63" s="8" t="str">
        <f>VLOOKUP($A63,[8]zigmm!$B:$H,7,0)</f>
        <v>ns</v>
      </c>
      <c r="AB63" s="8" t="str">
        <f>VLOOKUP($A63,[9]zigmm_AR!$B:$H,5,0)</f>
        <v>ns</v>
      </c>
      <c r="AC63" s="8" t="str">
        <f>VLOOKUP($A63,[9]zigmm_AR!$B:$H,6,0)</f>
        <v>ns</v>
      </c>
      <c r="AD63" s="8" t="str">
        <f>VLOOKUP($A63,[9]zigmm_AR!$B:$H,7,0)</f>
        <v>ns</v>
      </c>
      <c r="AE63" s="8" t="str">
        <f>VLOOKUP(A63,[10]SplinectomeR!$B:$F,4,0)</f>
        <v>ns</v>
      </c>
      <c r="AF63" s="4" t="str">
        <f>VLOOKUP(A63,[10]SplinectomeR!$B:$F,5,0)</f>
        <v>s</v>
      </c>
    </row>
    <row r="64" spans="1:32" x14ac:dyDescent="0.25">
      <c r="A64" s="4" t="s">
        <v>62</v>
      </c>
      <c r="B64" s="4" t="str">
        <f>RIGHT(Sheet2!F64,LEN(Sheet2!F64)-4)</f>
        <v>Clostridiales</v>
      </c>
      <c r="C64" s="4" t="str">
        <f>RIGHT(Sheet2!G64,LEN(Sheet2!G64)-4)</f>
        <v/>
      </c>
      <c r="D64" s="5" t="str">
        <f>VLOOKUP($A64,[1]zibr!$B:$H,5,0)</f>
        <v>s</v>
      </c>
      <c r="E64" s="5" t="str">
        <f>VLOOKUP($A64,[1]zibr!$B:$H,6,0)</f>
        <v>ns</v>
      </c>
      <c r="F64" s="5" t="str">
        <f>VLOOKUP($A64,[1]zibr!$B:$H,7,0)</f>
        <v>ns</v>
      </c>
      <c r="G64" s="8" t="str">
        <f>VLOOKUP($A64,[2]nbmm!$B:$H,5,0)</f>
        <v>s</v>
      </c>
      <c r="H64" s="8" t="str">
        <f>VLOOKUP($A64,[2]nbmm!$B:$H,6,0)</f>
        <v>s</v>
      </c>
      <c r="I64" s="8" t="str">
        <f>VLOOKUP($A64,[2]nbmm!$B:$H,7,0)</f>
        <v>s</v>
      </c>
      <c r="J64" s="8" t="str">
        <f>VLOOKUP($A64,[3]nbmm_AR!$B:$H,5,0)</f>
        <v>s</v>
      </c>
      <c r="K64" s="8" t="str">
        <f>VLOOKUP($A64,[3]nbmm_AR!$B:$H,6,0)</f>
        <v>s</v>
      </c>
      <c r="L64" s="8" t="str">
        <f>VLOOKUP($A64,[3]nbmm_AR!$B:$H,7,0)</f>
        <v>s</v>
      </c>
      <c r="M64" s="8" t="str">
        <f>VLOOKUP($A64,[4]zinbmm!$B:$H,5,0)</f>
        <v>s</v>
      </c>
      <c r="N64" s="8" t="str">
        <f>VLOOKUP($A64,[4]zinbmm!$B:$H,6,0)</f>
        <v>s</v>
      </c>
      <c r="O64" s="8" t="str">
        <f>VLOOKUP($A64,[4]zinbmm!$B:$H,7,0)</f>
        <v>s</v>
      </c>
      <c r="P64" s="8" t="str">
        <f>VLOOKUP($A64,[5]zinbmm_AR!$B:$H,5,0)</f>
        <v>s</v>
      </c>
      <c r="Q64" s="8" t="str">
        <f>VLOOKUP($A64,[5]zinbmm_AR!$B:$H,6,0)</f>
        <v>s</v>
      </c>
      <c r="R64" s="8" t="str">
        <f>VLOOKUP($A64,[5]zinbmm_AR!$B:$H,7,0)</f>
        <v>s</v>
      </c>
      <c r="S64" s="8" t="str">
        <f>VLOOKUP($A64,[6]zigmmCo!$B:$H,5,0)</f>
        <v>s</v>
      </c>
      <c r="T64" s="8" t="str">
        <f>VLOOKUP($A64,[6]zigmmCo!$B:$H,6,0)</f>
        <v>ns</v>
      </c>
      <c r="U64" s="8" t="str">
        <f>VLOOKUP($A64,[6]zigmmCo!$B:$H,7,0)</f>
        <v>ns</v>
      </c>
      <c r="V64" s="8" t="str">
        <f>VLOOKUP($A64,[7]zigmmCo_AR!$B:$H,5,0)</f>
        <v>s</v>
      </c>
      <c r="W64" s="8" t="str">
        <f>VLOOKUP($A64,[7]zigmmCo_AR!$B:$H,6,0)</f>
        <v>ns</v>
      </c>
      <c r="X64" s="8" t="str">
        <f>VLOOKUP($A64,[7]zigmmCo_AR!$B:$H,7,0)</f>
        <v>ns</v>
      </c>
      <c r="Y64" s="8" t="str">
        <f>VLOOKUP($A64,[8]zigmm!$B:$H,5,0)</f>
        <v>s</v>
      </c>
      <c r="Z64" s="8" t="str">
        <f>VLOOKUP($A64,[8]zigmm!$B:$H,6,0)</f>
        <v>ns</v>
      </c>
      <c r="AA64" s="8" t="str">
        <f>VLOOKUP($A64,[8]zigmm!$B:$H,7,0)</f>
        <v>s</v>
      </c>
      <c r="AB64" s="8" t="str">
        <f>VLOOKUP($A64,[9]zigmm_AR!$B:$H,5,0)</f>
        <v>s</v>
      </c>
      <c r="AC64" s="8" t="str">
        <f>VLOOKUP($A64,[9]zigmm_AR!$B:$H,6,0)</f>
        <v>ns</v>
      </c>
      <c r="AD64" s="8" t="str">
        <f>VLOOKUP($A64,[9]zigmm_AR!$B:$H,7,0)</f>
        <v>s</v>
      </c>
      <c r="AE64" s="8" t="str">
        <f>VLOOKUP(A64,[10]SplinectomeR!$B:$F,4,0)</f>
        <v>ns</v>
      </c>
      <c r="AF64" s="4" t="str">
        <f>VLOOKUP(A64,[10]SplinectomeR!$B:$F,5,0)</f>
        <v>s</v>
      </c>
    </row>
    <row r="65" spans="1:32" x14ac:dyDescent="0.25">
      <c r="A65" s="4" t="s">
        <v>63</v>
      </c>
      <c r="B65" s="4" t="str">
        <f>RIGHT(Sheet2!F65,LEN(Sheet2!F65)-4)</f>
        <v>Clostridiales</v>
      </c>
      <c r="D65" s="5" t="str">
        <f>VLOOKUP($A65,[1]zibr!$B:$H,5,0)</f>
        <v>ns</v>
      </c>
      <c r="E65" s="5" t="str">
        <f>VLOOKUP($A65,[1]zibr!$B:$H,6,0)</f>
        <v>ns</v>
      </c>
      <c r="F65" s="5" t="str">
        <f>VLOOKUP($A65,[1]zibr!$B:$H,7,0)</f>
        <v>ns</v>
      </c>
      <c r="G65" s="8" t="str">
        <f>VLOOKUP($A65,[2]nbmm!$B:$H,5,0)</f>
        <v>ns</v>
      </c>
      <c r="H65" s="8" t="str">
        <f>VLOOKUP($A65,[2]nbmm!$B:$H,6,0)</f>
        <v>ns</v>
      </c>
      <c r="I65" s="8" t="str">
        <f>VLOOKUP($A65,[2]nbmm!$B:$H,7,0)</f>
        <v>ns</v>
      </c>
      <c r="J65" s="8" t="str">
        <f>VLOOKUP($A65,[3]nbmm_AR!$B:$H,5,0)</f>
        <v>s</v>
      </c>
      <c r="K65" s="8" t="str">
        <f>VLOOKUP($A65,[3]nbmm_AR!$B:$H,6,0)</f>
        <v>ns</v>
      </c>
      <c r="L65" s="8" t="str">
        <f>VLOOKUP($A65,[3]nbmm_AR!$B:$H,7,0)</f>
        <v>ns</v>
      </c>
      <c r="M65" s="8" t="str">
        <f>VLOOKUP($A65,[4]zinbmm!$B:$H,5,0)</f>
        <v>s</v>
      </c>
      <c r="N65" s="8" t="str">
        <f>VLOOKUP($A65,[4]zinbmm!$B:$H,6,0)</f>
        <v>ns</v>
      </c>
      <c r="O65" s="8" t="str">
        <f>VLOOKUP($A65,[4]zinbmm!$B:$H,7,0)</f>
        <v>ns</v>
      </c>
      <c r="P65" s="8" t="str">
        <f>VLOOKUP($A65,[5]zinbmm_AR!$B:$H,5,0)</f>
        <v>s</v>
      </c>
      <c r="Q65" s="8" t="str">
        <f>VLOOKUP($A65,[5]zinbmm_AR!$B:$H,6,0)</f>
        <v>ns</v>
      </c>
      <c r="R65" s="8" t="str">
        <f>VLOOKUP($A65,[5]zinbmm_AR!$B:$H,7,0)</f>
        <v>ns</v>
      </c>
      <c r="S65" s="8" t="str">
        <f>VLOOKUP($A65,[6]zigmmCo!$B:$H,5,0)</f>
        <v>ns</v>
      </c>
      <c r="T65" s="8" t="str">
        <f>VLOOKUP($A65,[6]zigmmCo!$B:$H,6,0)</f>
        <v>ns</v>
      </c>
      <c r="U65" s="8" t="str">
        <f>VLOOKUP($A65,[6]zigmmCo!$B:$H,7,0)</f>
        <v>ns</v>
      </c>
      <c r="V65" s="8" t="str">
        <f>VLOOKUP($A65,[7]zigmmCo_AR!$B:$H,5,0)</f>
        <v>ns</v>
      </c>
      <c r="W65" s="8" t="str">
        <f>VLOOKUP($A65,[7]zigmmCo_AR!$B:$H,6,0)</f>
        <v>ns</v>
      </c>
      <c r="X65" s="8" t="str">
        <f>VLOOKUP($A65,[7]zigmmCo_AR!$B:$H,7,0)</f>
        <v>ns</v>
      </c>
      <c r="Y65" s="8" t="str">
        <f>VLOOKUP($A65,[8]zigmm!$B:$H,5,0)</f>
        <v>ns</v>
      </c>
      <c r="Z65" s="8" t="str">
        <f>VLOOKUP($A65,[8]zigmm!$B:$H,6,0)</f>
        <v>ns</v>
      </c>
      <c r="AA65" s="8" t="str">
        <f>VLOOKUP($A65,[8]zigmm!$B:$H,7,0)</f>
        <v>ns</v>
      </c>
      <c r="AB65" s="8" t="str">
        <f>VLOOKUP($A65,[9]zigmm_AR!$B:$H,5,0)</f>
        <v>ns</v>
      </c>
      <c r="AC65" s="8" t="str">
        <f>VLOOKUP($A65,[9]zigmm_AR!$B:$H,6,0)</f>
        <v>ns</v>
      </c>
      <c r="AD65" s="8" t="str">
        <f>VLOOKUP($A65,[9]zigmm_AR!$B:$H,7,0)</f>
        <v>ns</v>
      </c>
      <c r="AE65" s="8" t="str">
        <f>VLOOKUP(A65,[10]SplinectomeR!$B:$F,4,0)</f>
        <v>ns</v>
      </c>
      <c r="AF65" s="4" t="str">
        <f>VLOOKUP(A65,[10]SplinectomeR!$B:$F,5,0)</f>
        <v>ns</v>
      </c>
    </row>
    <row r="66" spans="1:32" x14ac:dyDescent="0.25">
      <c r="A66" s="4" t="s">
        <v>64</v>
      </c>
      <c r="B66" s="4" t="str">
        <f>RIGHT(Sheet2!F66,LEN(Sheet2!F66)-4)</f>
        <v>Clostridiales</v>
      </c>
      <c r="C66" s="4" t="str">
        <f>RIGHT(Sheet2!G66,LEN(Sheet2!G66)-4)</f>
        <v/>
      </c>
      <c r="D66" s="5" t="str">
        <f>VLOOKUP($A66,[1]zibr!$B:$H,5,0)</f>
        <v>ns</v>
      </c>
      <c r="E66" s="5" t="str">
        <f>VLOOKUP($A66,[1]zibr!$B:$H,6,0)</f>
        <v>s</v>
      </c>
      <c r="F66" s="5" t="str">
        <f>VLOOKUP($A66,[1]zibr!$B:$H,7,0)</f>
        <v>ns</v>
      </c>
      <c r="G66" s="8" t="str">
        <f>VLOOKUP($A66,[2]nbmm!$B:$H,5,0)</f>
        <v>s</v>
      </c>
      <c r="H66" s="8" t="str">
        <f>VLOOKUP($A66,[2]nbmm!$B:$H,6,0)</f>
        <v>s</v>
      </c>
      <c r="I66" s="8" t="str">
        <f>VLOOKUP($A66,[2]nbmm!$B:$H,7,0)</f>
        <v>s</v>
      </c>
      <c r="J66" s="8" t="str">
        <f>VLOOKUP($A66,[3]nbmm_AR!$B:$H,5,0)</f>
        <v>s</v>
      </c>
      <c r="K66" s="8" t="str">
        <f>VLOOKUP($A66,[3]nbmm_AR!$B:$H,6,0)</f>
        <v>s</v>
      </c>
      <c r="L66" s="8" t="str">
        <f>VLOOKUP($A66,[3]nbmm_AR!$B:$H,7,0)</f>
        <v>s</v>
      </c>
      <c r="M66" s="8" t="str">
        <f>VLOOKUP($A66,[4]zinbmm!$B:$H,5,0)</f>
        <v>s</v>
      </c>
      <c r="N66" s="8" t="str">
        <f>VLOOKUP($A66,[4]zinbmm!$B:$H,6,0)</f>
        <v>s</v>
      </c>
      <c r="O66" s="8" t="str">
        <f>VLOOKUP($A66,[4]zinbmm!$B:$H,7,0)</f>
        <v>s</v>
      </c>
      <c r="P66" s="8" t="str">
        <f>VLOOKUP($A66,[5]zinbmm_AR!$B:$H,5,0)</f>
        <v>s</v>
      </c>
      <c r="Q66" s="8" t="str">
        <f>VLOOKUP($A66,[5]zinbmm_AR!$B:$H,6,0)</f>
        <v>s</v>
      </c>
      <c r="R66" s="8" t="str">
        <f>VLOOKUP($A66,[5]zinbmm_AR!$B:$H,7,0)</f>
        <v>s</v>
      </c>
      <c r="S66" s="8" t="str">
        <f>VLOOKUP($A66,[6]zigmmCo!$B:$H,5,0)</f>
        <v>s</v>
      </c>
      <c r="T66" s="8" t="str">
        <f>VLOOKUP($A66,[6]zigmmCo!$B:$H,6,0)</f>
        <v>ns</v>
      </c>
      <c r="U66" s="8" t="str">
        <f>VLOOKUP($A66,[6]zigmmCo!$B:$H,7,0)</f>
        <v>ns</v>
      </c>
      <c r="V66" s="8" t="str">
        <f>VLOOKUP($A66,[7]zigmmCo_AR!$B:$H,5,0)</f>
        <v>s</v>
      </c>
      <c r="W66" s="8" t="str">
        <f>VLOOKUP($A66,[7]zigmmCo_AR!$B:$H,6,0)</f>
        <v>ns</v>
      </c>
      <c r="X66" s="8" t="str">
        <f>VLOOKUP($A66,[7]zigmmCo_AR!$B:$H,7,0)</f>
        <v>ns</v>
      </c>
      <c r="Y66" s="8" t="str">
        <f>VLOOKUP($A66,[8]zigmm!$B:$H,5,0)</f>
        <v>s</v>
      </c>
      <c r="Z66" s="8" t="str">
        <f>VLOOKUP($A66,[8]zigmm!$B:$H,6,0)</f>
        <v>ns</v>
      </c>
      <c r="AA66" s="8" t="str">
        <f>VLOOKUP($A66,[8]zigmm!$B:$H,7,0)</f>
        <v>ns</v>
      </c>
      <c r="AB66" s="8" t="str">
        <f>VLOOKUP($A66,[9]zigmm_AR!$B:$H,5,0)</f>
        <v>s</v>
      </c>
      <c r="AC66" s="8" t="str">
        <f>VLOOKUP($A66,[9]zigmm_AR!$B:$H,6,0)</f>
        <v>s</v>
      </c>
      <c r="AD66" s="8" t="str">
        <f>VLOOKUP($A66,[9]zigmm_AR!$B:$H,7,0)</f>
        <v>ns</v>
      </c>
      <c r="AE66" s="8" t="str">
        <f>VLOOKUP(A66,[10]SplinectomeR!$B:$F,4,0)</f>
        <v>ns</v>
      </c>
      <c r="AF66" s="4" t="str">
        <f>VLOOKUP(A66,[10]SplinectomeR!$B:$F,5,0)</f>
        <v>s</v>
      </c>
    </row>
    <row r="67" spans="1:32" x14ac:dyDescent="0.25">
      <c r="A67" s="4" t="s">
        <v>65</v>
      </c>
      <c r="B67" s="4" t="str">
        <f>RIGHT(Sheet2!F67,LEN(Sheet2!F67)-4)</f>
        <v>Clostridiales</v>
      </c>
      <c r="C67" s="4" t="str">
        <f>RIGHT(Sheet2!G67,LEN(Sheet2!G67)-4)</f>
        <v/>
      </c>
      <c r="D67" s="5" t="str">
        <f>VLOOKUP($A67,[1]zibr!$B:$H,5,0)</f>
        <v>ns</v>
      </c>
      <c r="E67" s="5" t="str">
        <f>VLOOKUP($A67,[1]zibr!$B:$H,6,0)</f>
        <v>s</v>
      </c>
      <c r="F67" s="5" t="str">
        <f>VLOOKUP($A67,[1]zibr!$B:$H,7,0)</f>
        <v>s</v>
      </c>
      <c r="G67" s="8" t="str">
        <f>VLOOKUP($A67,[2]nbmm!$B:$H,5,0)</f>
        <v>s</v>
      </c>
      <c r="H67" s="8" t="str">
        <f>VLOOKUP($A67,[2]nbmm!$B:$H,6,0)</f>
        <v>s</v>
      </c>
      <c r="I67" s="8" t="str">
        <f>VLOOKUP($A67,[2]nbmm!$B:$H,7,0)</f>
        <v>s</v>
      </c>
      <c r="J67" s="8" t="str">
        <f>VLOOKUP($A67,[3]nbmm_AR!$B:$H,5,0)</f>
        <v>s</v>
      </c>
      <c r="K67" s="8" t="str">
        <f>VLOOKUP($A67,[3]nbmm_AR!$B:$H,6,0)</f>
        <v>s</v>
      </c>
      <c r="L67" s="8" t="str">
        <f>VLOOKUP($A67,[3]nbmm_AR!$B:$H,7,0)</f>
        <v>s</v>
      </c>
      <c r="M67" s="8" t="str">
        <f>VLOOKUP($A67,[4]zinbmm!$B:$H,5,0)</f>
        <v>s</v>
      </c>
      <c r="N67" s="8" t="str">
        <f>VLOOKUP($A67,[4]zinbmm!$B:$H,6,0)</f>
        <v>s</v>
      </c>
      <c r="O67" s="8" t="str">
        <f>VLOOKUP($A67,[4]zinbmm!$B:$H,7,0)</f>
        <v>s</v>
      </c>
      <c r="P67" s="8" t="str">
        <f>VLOOKUP($A67,[5]zinbmm_AR!$B:$H,5,0)</f>
        <v>s</v>
      </c>
      <c r="Q67" s="8" t="str">
        <f>VLOOKUP($A67,[5]zinbmm_AR!$B:$H,6,0)</f>
        <v>s</v>
      </c>
      <c r="R67" s="8" t="str">
        <f>VLOOKUP($A67,[5]zinbmm_AR!$B:$H,7,0)</f>
        <v>s</v>
      </c>
      <c r="S67" s="8" t="str">
        <f>VLOOKUP($A67,[6]zigmmCo!$B:$H,5,0)</f>
        <v>s</v>
      </c>
      <c r="T67" s="8" t="str">
        <f>VLOOKUP($A67,[6]zigmmCo!$B:$H,6,0)</f>
        <v>ns</v>
      </c>
      <c r="U67" s="8" t="str">
        <f>VLOOKUP($A67,[6]zigmmCo!$B:$H,7,0)</f>
        <v>ns</v>
      </c>
      <c r="V67" s="8" t="str">
        <f>VLOOKUP($A67,[7]zigmmCo_AR!$B:$H,5,0)</f>
        <v>s</v>
      </c>
      <c r="W67" s="8" t="str">
        <f>VLOOKUP($A67,[7]zigmmCo_AR!$B:$H,6,0)</f>
        <v>ns</v>
      </c>
      <c r="X67" s="8" t="str">
        <f>VLOOKUP($A67,[7]zigmmCo_AR!$B:$H,7,0)</f>
        <v>ns</v>
      </c>
      <c r="Y67" s="8" t="str">
        <f>VLOOKUP($A67,[8]zigmm!$B:$H,5,0)</f>
        <v>s</v>
      </c>
      <c r="Z67" s="8" t="str">
        <f>VLOOKUP($A67,[8]zigmm!$B:$H,6,0)</f>
        <v>s</v>
      </c>
      <c r="AA67" s="8" t="str">
        <f>VLOOKUP($A67,[8]zigmm!$B:$H,7,0)</f>
        <v>ns</v>
      </c>
      <c r="AB67" s="8" t="str">
        <f>VLOOKUP($A67,[9]zigmm_AR!$B:$H,5,0)</f>
        <v>s</v>
      </c>
      <c r="AC67" s="8" t="str">
        <f>VLOOKUP($A67,[9]zigmm_AR!$B:$H,6,0)</f>
        <v>s</v>
      </c>
      <c r="AD67" s="8" t="str">
        <f>VLOOKUP($A67,[9]zigmm_AR!$B:$H,7,0)</f>
        <v>ns</v>
      </c>
      <c r="AE67" s="8" t="str">
        <f>VLOOKUP(A67,[10]SplinectomeR!$B:$F,4,0)</f>
        <v>ns</v>
      </c>
      <c r="AF67" s="4" t="str">
        <f>VLOOKUP(A67,[10]SplinectomeR!$B:$F,5,0)</f>
        <v>s</v>
      </c>
    </row>
    <row r="68" spans="1:32" x14ac:dyDescent="0.25">
      <c r="A68" s="4" t="s">
        <v>66</v>
      </c>
      <c r="B68" s="4" t="str">
        <f>RIGHT(Sheet2!F68,LEN(Sheet2!F68)-4)</f>
        <v>Clostridiales</v>
      </c>
      <c r="C68" s="4" t="str">
        <f>RIGHT(Sheet2!G68,LEN(Sheet2!G68)-4)</f>
        <v/>
      </c>
      <c r="D68" s="5" t="str">
        <f>VLOOKUP($A68,[1]zibr!$B:$H,5,0)</f>
        <v>ns</v>
      </c>
      <c r="E68" s="5" t="str">
        <f>VLOOKUP($A68,[1]zibr!$B:$H,6,0)</f>
        <v>ns</v>
      </c>
      <c r="F68" s="5" t="str">
        <f>VLOOKUP($A68,[1]zibr!$B:$H,7,0)</f>
        <v>ns</v>
      </c>
      <c r="G68" s="8" t="str">
        <f>VLOOKUP($A68,[2]nbmm!$B:$H,5,0)</f>
        <v>ns</v>
      </c>
      <c r="H68" s="8" t="str">
        <f>VLOOKUP($A68,[2]nbmm!$B:$H,6,0)</f>
        <v>ns</v>
      </c>
      <c r="I68" s="8" t="str">
        <f>VLOOKUP($A68,[2]nbmm!$B:$H,7,0)</f>
        <v>ns</v>
      </c>
      <c r="J68" s="8" t="str">
        <f>VLOOKUP($A68,[3]nbmm_AR!$B:$H,5,0)</f>
        <v>ns</v>
      </c>
      <c r="K68" s="8" t="str">
        <f>VLOOKUP($A68,[3]nbmm_AR!$B:$H,6,0)</f>
        <v>ns</v>
      </c>
      <c r="L68" s="8" t="str">
        <f>VLOOKUP($A68,[3]nbmm_AR!$B:$H,7,0)</f>
        <v>ns</v>
      </c>
      <c r="M68" s="8" t="str">
        <f>VLOOKUP($A68,[4]zinbmm!$B:$H,5,0)</f>
        <v>ns</v>
      </c>
      <c r="N68" s="8" t="str">
        <f>VLOOKUP($A68,[4]zinbmm!$B:$H,6,0)</f>
        <v>ns</v>
      </c>
      <c r="O68" s="8" t="str">
        <f>VLOOKUP($A68,[4]zinbmm!$B:$H,7,0)</f>
        <v>ns</v>
      </c>
      <c r="P68" s="8" t="str">
        <f>VLOOKUP($A68,[5]zinbmm_AR!$B:$H,5,0)</f>
        <v>ns</v>
      </c>
      <c r="Q68" s="8" t="str">
        <f>VLOOKUP($A68,[5]zinbmm_AR!$B:$H,6,0)</f>
        <v>ns</v>
      </c>
      <c r="R68" s="8" t="str">
        <f>VLOOKUP($A68,[5]zinbmm_AR!$B:$H,7,0)</f>
        <v>ns</v>
      </c>
      <c r="S68" s="8" t="str">
        <f>VLOOKUP($A68,[6]zigmmCo!$B:$H,5,0)</f>
        <v>ns</v>
      </c>
      <c r="T68" s="8" t="str">
        <f>VLOOKUP($A68,[6]zigmmCo!$B:$H,6,0)</f>
        <v>ns</v>
      </c>
      <c r="U68" s="8" t="str">
        <f>VLOOKUP($A68,[6]zigmmCo!$B:$H,7,0)</f>
        <v>ns</v>
      </c>
      <c r="V68" s="8" t="str">
        <f>VLOOKUP($A68,[7]zigmmCo_AR!$B:$H,5,0)</f>
        <v>ns</v>
      </c>
      <c r="W68" s="8" t="str">
        <f>VLOOKUP($A68,[7]zigmmCo_AR!$B:$H,6,0)</f>
        <v>ns</v>
      </c>
      <c r="X68" s="8" t="str">
        <f>VLOOKUP($A68,[7]zigmmCo_AR!$B:$H,7,0)</f>
        <v>ns</v>
      </c>
      <c r="Y68" s="8" t="str">
        <f>VLOOKUP($A68,[8]zigmm!$B:$H,5,0)</f>
        <v>ns</v>
      </c>
      <c r="Z68" s="8" t="str">
        <f>VLOOKUP($A68,[8]zigmm!$B:$H,6,0)</f>
        <v>s</v>
      </c>
      <c r="AA68" s="8" t="str">
        <f>VLOOKUP($A68,[8]zigmm!$B:$H,7,0)</f>
        <v>ns</v>
      </c>
      <c r="AB68" s="8" t="str">
        <f>VLOOKUP($A68,[9]zigmm_AR!$B:$H,5,0)</f>
        <v>ns</v>
      </c>
      <c r="AC68" s="8" t="str">
        <f>VLOOKUP($A68,[9]zigmm_AR!$B:$H,6,0)</f>
        <v>s</v>
      </c>
      <c r="AD68" s="8" t="str">
        <f>VLOOKUP($A68,[9]zigmm_AR!$B:$H,7,0)</f>
        <v>ns</v>
      </c>
      <c r="AE68" s="8" t="str">
        <f>VLOOKUP(A68,[10]SplinectomeR!$B:$F,4,0)</f>
        <v>ns</v>
      </c>
      <c r="AF68" s="4" t="str">
        <f>VLOOKUP(A68,[10]SplinectomeR!$B:$F,5,0)</f>
        <v>s</v>
      </c>
    </row>
    <row r="69" spans="1:32" x14ac:dyDescent="0.25">
      <c r="A69" s="4" t="s">
        <v>67</v>
      </c>
      <c r="B69" s="4" t="str">
        <f>RIGHT(Sheet2!F69,LEN(Sheet2!F69)-4)</f>
        <v>Clostridiales</v>
      </c>
      <c r="C69" s="4" t="str">
        <f>RIGHT(Sheet2!G69,LEN(Sheet2!G69)-4)</f>
        <v/>
      </c>
      <c r="D69" s="5" t="str">
        <f>VLOOKUP($A69,[1]zibr!$B:$H,5,0)</f>
        <v>ns</v>
      </c>
      <c r="E69" s="5" t="str">
        <f>VLOOKUP($A69,[1]zibr!$B:$H,6,0)</f>
        <v>s</v>
      </c>
      <c r="F69" s="5" t="str">
        <f>VLOOKUP($A69,[1]zibr!$B:$H,7,0)</f>
        <v>ns</v>
      </c>
      <c r="G69" s="8" t="str">
        <f>VLOOKUP($A69,[2]nbmm!$B:$H,5,0)</f>
        <v>ns</v>
      </c>
      <c r="H69" s="8" t="str">
        <f>VLOOKUP($A69,[2]nbmm!$B:$H,6,0)</f>
        <v>ns</v>
      </c>
      <c r="I69" s="8" t="str">
        <f>VLOOKUP($A69,[2]nbmm!$B:$H,7,0)</f>
        <v>ns</v>
      </c>
      <c r="J69" s="8" t="str">
        <f>VLOOKUP($A69,[3]nbmm_AR!$B:$H,5,0)</f>
        <v>ns</v>
      </c>
      <c r="K69" s="8" t="str">
        <f>VLOOKUP($A69,[3]nbmm_AR!$B:$H,6,0)</f>
        <v>s</v>
      </c>
      <c r="L69" s="8" t="str">
        <f>VLOOKUP($A69,[3]nbmm_AR!$B:$H,7,0)</f>
        <v>s</v>
      </c>
      <c r="M69" s="8" t="str">
        <f>VLOOKUP($A69,[4]zinbmm!$B:$H,5,0)</f>
        <v>ns</v>
      </c>
      <c r="N69" s="8" t="str">
        <f>VLOOKUP($A69,[4]zinbmm!$B:$H,6,0)</f>
        <v>s</v>
      </c>
      <c r="O69" s="8" t="str">
        <f>VLOOKUP($A69,[4]zinbmm!$B:$H,7,0)</f>
        <v>s</v>
      </c>
      <c r="P69" s="8" t="str">
        <f>VLOOKUP($A69,[5]zinbmm_AR!$B:$H,5,0)</f>
        <v>ns</v>
      </c>
      <c r="Q69" s="8" t="str">
        <f>VLOOKUP($A69,[5]zinbmm_AR!$B:$H,6,0)</f>
        <v>s</v>
      </c>
      <c r="R69" s="8" t="str">
        <f>VLOOKUP($A69,[5]zinbmm_AR!$B:$H,7,0)</f>
        <v>s</v>
      </c>
      <c r="S69" s="8" t="str">
        <f>VLOOKUP($A69,[6]zigmmCo!$B:$H,5,0)</f>
        <v>ns</v>
      </c>
      <c r="T69" s="8" t="str">
        <f>VLOOKUP($A69,[6]zigmmCo!$B:$H,6,0)</f>
        <v>ns</v>
      </c>
      <c r="U69" s="8" t="str">
        <f>VLOOKUP($A69,[6]zigmmCo!$B:$H,7,0)</f>
        <v>ns</v>
      </c>
      <c r="V69" s="8" t="str">
        <f>VLOOKUP($A69,[7]zigmmCo_AR!$B:$H,5,0)</f>
        <v>ns</v>
      </c>
      <c r="W69" s="8" t="str">
        <f>VLOOKUP($A69,[7]zigmmCo_AR!$B:$H,6,0)</f>
        <v>ns</v>
      </c>
      <c r="X69" s="8" t="str">
        <f>VLOOKUP($A69,[7]zigmmCo_AR!$B:$H,7,0)</f>
        <v>ns</v>
      </c>
      <c r="Y69" s="8" t="str">
        <f>VLOOKUP($A69,[8]zigmm!$B:$H,5,0)</f>
        <v>ns</v>
      </c>
      <c r="Z69" s="8" t="str">
        <f>VLOOKUP($A69,[8]zigmm!$B:$H,6,0)</f>
        <v>s</v>
      </c>
      <c r="AA69" s="8" t="str">
        <f>VLOOKUP($A69,[8]zigmm!$B:$H,7,0)</f>
        <v>ns</v>
      </c>
      <c r="AB69" s="8" t="str">
        <f>VLOOKUP($A69,[9]zigmm_AR!$B:$H,5,0)</f>
        <v>ns</v>
      </c>
      <c r="AC69" s="8" t="str">
        <f>VLOOKUP($A69,[9]zigmm_AR!$B:$H,6,0)</f>
        <v>s</v>
      </c>
      <c r="AD69" s="8" t="str">
        <f>VLOOKUP($A69,[9]zigmm_AR!$B:$H,7,0)</f>
        <v>ns</v>
      </c>
      <c r="AE69" s="8" t="str">
        <f>VLOOKUP(A69,[10]SplinectomeR!$B:$F,4,0)</f>
        <v>ns</v>
      </c>
      <c r="AF69" s="4" t="str">
        <f>VLOOKUP(A69,[10]SplinectomeR!$B:$F,5,0)</f>
        <v>s</v>
      </c>
    </row>
    <row r="70" spans="1:32" x14ac:dyDescent="0.25">
      <c r="A70" s="4" t="s">
        <v>68</v>
      </c>
      <c r="B70" s="4" t="str">
        <f>RIGHT(Sheet2!F70,LEN(Sheet2!F70)-4)</f>
        <v>Clostridiales</v>
      </c>
      <c r="C70" s="4" t="str">
        <f>RIGHT(Sheet2!G70,LEN(Sheet2!G70)-4)</f>
        <v>Lachnospiraceae</v>
      </c>
      <c r="D70" s="5" t="str">
        <f>VLOOKUP($A70,[1]zibr!$B:$H,5,0)</f>
        <v>ns</v>
      </c>
      <c r="E70" s="5" t="str">
        <f>VLOOKUP($A70,[1]zibr!$B:$H,6,0)</f>
        <v>ns</v>
      </c>
      <c r="F70" s="5" t="str">
        <f>VLOOKUP($A70,[1]zibr!$B:$H,7,0)</f>
        <v>ns</v>
      </c>
      <c r="G70" s="8" t="str">
        <f>VLOOKUP($A70,[2]nbmm!$B:$H,5,0)</f>
        <v>NA</v>
      </c>
      <c r="H70" s="8" t="str">
        <f>VLOOKUP($A70,[2]nbmm!$B:$H,6,0)</f>
        <v>NA</v>
      </c>
      <c r="I70" s="8" t="str">
        <f>VLOOKUP($A70,[2]nbmm!$B:$H,7,0)</f>
        <v>NA</v>
      </c>
      <c r="J70" s="8" t="str">
        <f>VLOOKUP($A70,[3]nbmm_AR!$B:$H,5,0)</f>
        <v>NA</v>
      </c>
      <c r="K70" s="8" t="str">
        <f>VLOOKUP($A70,[3]nbmm_AR!$B:$H,6,0)</f>
        <v>NA</v>
      </c>
      <c r="L70" s="8" t="str">
        <f>VLOOKUP($A70,[3]nbmm_AR!$B:$H,7,0)</f>
        <v>NA</v>
      </c>
      <c r="M70" s="8" t="str">
        <f>VLOOKUP($A70,[4]zinbmm!$B:$H,5,0)</f>
        <v>ns</v>
      </c>
      <c r="N70" s="8" t="str">
        <f>VLOOKUP($A70,[4]zinbmm!$B:$H,6,0)</f>
        <v>ns</v>
      </c>
      <c r="O70" s="8" t="str">
        <f>VLOOKUP($A70,[4]zinbmm!$B:$H,7,0)</f>
        <v>ns</v>
      </c>
      <c r="P70" s="8" t="str">
        <f>VLOOKUP($A70,[5]zinbmm_AR!$B:$H,5,0)</f>
        <v>ns</v>
      </c>
      <c r="Q70" s="8" t="str">
        <f>VLOOKUP($A70,[5]zinbmm_AR!$B:$H,6,0)</f>
        <v>ns</v>
      </c>
      <c r="R70" s="8" t="str">
        <f>VLOOKUP($A70,[5]zinbmm_AR!$B:$H,7,0)</f>
        <v>ns</v>
      </c>
      <c r="S70" s="8" t="str">
        <f>VLOOKUP($A70,[6]zigmmCo!$B:$H,5,0)</f>
        <v>ns</v>
      </c>
      <c r="T70" s="8" t="str">
        <f>VLOOKUP($A70,[6]zigmmCo!$B:$H,6,0)</f>
        <v>s</v>
      </c>
      <c r="U70" s="8" t="str">
        <f>VLOOKUP($A70,[6]zigmmCo!$B:$H,7,0)</f>
        <v>s</v>
      </c>
      <c r="V70" s="8" t="str">
        <f>VLOOKUP($A70,[7]zigmmCo_AR!$B:$H,5,0)</f>
        <v>ns</v>
      </c>
      <c r="W70" s="8" t="str">
        <f>VLOOKUP($A70,[7]zigmmCo_AR!$B:$H,6,0)</f>
        <v>s</v>
      </c>
      <c r="X70" s="8" t="str">
        <f>VLOOKUP($A70,[7]zigmmCo_AR!$B:$H,7,0)</f>
        <v>s</v>
      </c>
      <c r="Y70" s="8" t="str">
        <f>VLOOKUP($A70,[8]zigmm!$B:$H,5,0)</f>
        <v>ns</v>
      </c>
      <c r="Z70" s="8" t="str">
        <f>VLOOKUP($A70,[8]zigmm!$B:$H,6,0)</f>
        <v>ns</v>
      </c>
      <c r="AA70" s="8" t="str">
        <f>VLOOKUP($A70,[8]zigmm!$B:$H,7,0)</f>
        <v>s</v>
      </c>
      <c r="AB70" s="8" t="str">
        <f>VLOOKUP($A70,[9]zigmm_AR!$B:$H,5,0)</f>
        <v>ns</v>
      </c>
      <c r="AC70" s="8" t="str">
        <f>VLOOKUP($A70,[9]zigmm_AR!$B:$H,6,0)</f>
        <v>ns</v>
      </c>
      <c r="AD70" s="8" t="str">
        <f>VLOOKUP($A70,[9]zigmm_AR!$B:$H,7,0)</f>
        <v>s</v>
      </c>
      <c r="AE70" s="8" t="str">
        <f>VLOOKUP(A70,[10]SplinectomeR!$B:$F,4,0)</f>
        <v>ns</v>
      </c>
      <c r="AF70" s="4" t="str">
        <f>VLOOKUP(A70,[10]SplinectomeR!$B:$F,5,0)</f>
        <v>ns</v>
      </c>
    </row>
    <row r="71" spans="1:32" x14ac:dyDescent="0.25">
      <c r="A71" s="4" t="s">
        <v>69</v>
      </c>
      <c r="B71" s="4" t="str">
        <f>RIGHT(Sheet2!F71,LEN(Sheet2!F71)-4)</f>
        <v>Clostridiales</v>
      </c>
      <c r="C71" s="4" t="str">
        <f>RIGHT(Sheet2!G71,LEN(Sheet2!G71)-4)</f>
        <v>[Mogibacteriaceae]</v>
      </c>
      <c r="D71" s="5" t="str">
        <f>VLOOKUP($A71,[1]zibr!$B:$H,5,0)</f>
        <v>ns</v>
      </c>
      <c r="E71" s="5" t="str">
        <f>VLOOKUP($A71,[1]zibr!$B:$H,6,0)</f>
        <v>s</v>
      </c>
      <c r="F71" s="5" t="str">
        <f>VLOOKUP($A71,[1]zibr!$B:$H,7,0)</f>
        <v>s</v>
      </c>
      <c r="G71" s="8" t="str">
        <f>VLOOKUP($A71,[2]nbmm!$B:$H,5,0)</f>
        <v>s</v>
      </c>
      <c r="H71" s="8" t="str">
        <f>VLOOKUP($A71,[2]nbmm!$B:$H,6,0)</f>
        <v>s</v>
      </c>
      <c r="I71" s="8" t="str">
        <f>VLOOKUP($A71,[2]nbmm!$B:$H,7,0)</f>
        <v>s</v>
      </c>
      <c r="J71" s="8" t="str">
        <f>VLOOKUP($A71,[3]nbmm_AR!$B:$H,5,0)</f>
        <v>s</v>
      </c>
      <c r="K71" s="8" t="str">
        <f>VLOOKUP($A71,[3]nbmm_AR!$B:$H,6,0)</f>
        <v>s</v>
      </c>
      <c r="L71" s="8" t="str">
        <f>VLOOKUP($A71,[3]nbmm_AR!$B:$H,7,0)</f>
        <v>s</v>
      </c>
      <c r="M71" s="8" t="str">
        <f>VLOOKUP($A71,[4]zinbmm!$B:$H,5,0)</f>
        <v>s</v>
      </c>
      <c r="N71" s="8" t="str">
        <f>VLOOKUP($A71,[4]zinbmm!$B:$H,6,0)</f>
        <v>s</v>
      </c>
      <c r="O71" s="8" t="str">
        <f>VLOOKUP($A71,[4]zinbmm!$B:$H,7,0)</f>
        <v>s</v>
      </c>
      <c r="P71" s="8" t="str">
        <f>VLOOKUP($A71,[5]zinbmm_AR!$B:$H,5,0)</f>
        <v>s</v>
      </c>
      <c r="Q71" s="8" t="str">
        <f>VLOOKUP($A71,[5]zinbmm_AR!$B:$H,6,0)</f>
        <v>s</v>
      </c>
      <c r="R71" s="8" t="str">
        <f>VLOOKUP($A71,[5]zinbmm_AR!$B:$H,7,0)</f>
        <v>s</v>
      </c>
      <c r="S71" s="8" t="str">
        <f>VLOOKUP($A71,[6]zigmmCo!$B:$H,5,0)</f>
        <v>ns</v>
      </c>
      <c r="T71" s="8" t="str">
        <f>VLOOKUP($A71,[6]zigmmCo!$B:$H,6,0)</f>
        <v>ns</v>
      </c>
      <c r="U71" s="8" t="str">
        <f>VLOOKUP($A71,[6]zigmmCo!$B:$H,7,0)</f>
        <v>s</v>
      </c>
      <c r="V71" s="8" t="str">
        <f>VLOOKUP($A71,[7]zigmmCo_AR!$B:$H,5,0)</f>
        <v>ns</v>
      </c>
      <c r="W71" s="8" t="str">
        <f>VLOOKUP($A71,[7]zigmmCo_AR!$B:$H,6,0)</f>
        <v>s</v>
      </c>
      <c r="X71" s="8" t="str">
        <f>VLOOKUP($A71,[7]zigmmCo_AR!$B:$H,7,0)</f>
        <v>s</v>
      </c>
      <c r="Y71" s="8" t="str">
        <f>VLOOKUP($A71,[8]zigmm!$B:$H,5,0)</f>
        <v>ns</v>
      </c>
      <c r="Z71" s="8" t="str">
        <f>VLOOKUP($A71,[8]zigmm!$B:$H,6,0)</f>
        <v>ns</v>
      </c>
      <c r="AA71" s="8" t="str">
        <f>VLOOKUP($A71,[8]zigmm!$B:$H,7,0)</f>
        <v>ns</v>
      </c>
      <c r="AB71" s="8" t="str">
        <f>VLOOKUP($A71,[9]zigmm_AR!$B:$H,5,0)</f>
        <v>ns</v>
      </c>
      <c r="AC71" s="8" t="str">
        <f>VLOOKUP($A71,[9]zigmm_AR!$B:$H,6,0)</f>
        <v>ns</v>
      </c>
      <c r="AD71" s="8" t="str">
        <f>VLOOKUP($A71,[9]zigmm_AR!$B:$H,7,0)</f>
        <v>ns</v>
      </c>
      <c r="AE71" s="8" t="str">
        <f>VLOOKUP(A71,[10]SplinectomeR!$B:$F,4,0)</f>
        <v>ns</v>
      </c>
      <c r="AF71" s="4" t="str">
        <f>VLOOKUP(A71,[10]SplinectomeR!$B:$F,5,0)</f>
        <v>ns</v>
      </c>
    </row>
    <row r="72" spans="1:32" x14ac:dyDescent="0.25">
      <c r="A72" s="4" t="s">
        <v>70</v>
      </c>
      <c r="B72" s="4" t="str">
        <f>RIGHT(Sheet2!F72,LEN(Sheet2!F72)-4)</f>
        <v>Clostridiales</v>
      </c>
      <c r="C72" s="4" t="str">
        <f>RIGHT(Sheet2!G72,LEN(Sheet2!G72)-4)</f>
        <v>Lachnospiraceae</v>
      </c>
      <c r="D72" s="5" t="str">
        <f>VLOOKUP($A72,[1]zibr!$B:$H,5,0)</f>
        <v>ns</v>
      </c>
      <c r="E72" s="5" t="str">
        <f>VLOOKUP($A72,[1]zibr!$B:$H,6,0)</f>
        <v>ns</v>
      </c>
      <c r="F72" s="5" t="str">
        <f>VLOOKUP($A72,[1]zibr!$B:$H,7,0)</f>
        <v>ns</v>
      </c>
      <c r="G72" s="8" t="str">
        <f>VLOOKUP($A72,[2]nbmm!$B:$H,5,0)</f>
        <v>s</v>
      </c>
      <c r="H72" s="8" t="str">
        <f>VLOOKUP($A72,[2]nbmm!$B:$H,6,0)</f>
        <v>ns</v>
      </c>
      <c r="I72" s="8" t="str">
        <f>VLOOKUP($A72,[2]nbmm!$B:$H,7,0)</f>
        <v>ns</v>
      </c>
      <c r="J72" s="8" t="str">
        <f>VLOOKUP($A72,[3]nbmm_AR!$B:$H,5,0)</f>
        <v>s</v>
      </c>
      <c r="K72" s="8" t="str">
        <f>VLOOKUP($A72,[3]nbmm_AR!$B:$H,6,0)</f>
        <v>ns</v>
      </c>
      <c r="L72" s="8" t="str">
        <f>VLOOKUP($A72,[3]nbmm_AR!$B:$H,7,0)</f>
        <v>ns</v>
      </c>
      <c r="M72" s="8" t="str">
        <f>VLOOKUP($A72,[4]zinbmm!$B:$H,5,0)</f>
        <v>s</v>
      </c>
      <c r="N72" s="8" t="str">
        <f>VLOOKUP($A72,[4]zinbmm!$B:$H,6,0)</f>
        <v>ns</v>
      </c>
      <c r="O72" s="8" t="str">
        <f>VLOOKUP($A72,[4]zinbmm!$B:$H,7,0)</f>
        <v>ns</v>
      </c>
      <c r="P72" s="8" t="str">
        <f>VLOOKUP($A72,[5]zinbmm_AR!$B:$H,5,0)</f>
        <v>s</v>
      </c>
      <c r="Q72" s="8" t="str">
        <f>VLOOKUP($A72,[5]zinbmm_AR!$B:$H,6,0)</f>
        <v>ns</v>
      </c>
      <c r="R72" s="8" t="str">
        <f>VLOOKUP($A72,[5]zinbmm_AR!$B:$H,7,0)</f>
        <v>ns</v>
      </c>
      <c r="S72" s="8" t="str">
        <f>VLOOKUP($A72,[6]zigmmCo!$B:$H,5,0)</f>
        <v>ns</v>
      </c>
      <c r="T72" s="8" t="str">
        <f>VLOOKUP($A72,[6]zigmmCo!$B:$H,6,0)</f>
        <v>ns</v>
      </c>
      <c r="U72" s="8" t="str">
        <f>VLOOKUP($A72,[6]zigmmCo!$B:$H,7,0)</f>
        <v>ns</v>
      </c>
      <c r="V72" s="8" t="str">
        <f>VLOOKUP($A72,[7]zigmmCo_AR!$B:$H,5,0)</f>
        <v>ns</v>
      </c>
      <c r="W72" s="8" t="str">
        <f>VLOOKUP($A72,[7]zigmmCo_AR!$B:$H,6,0)</f>
        <v>ns</v>
      </c>
      <c r="X72" s="8" t="str">
        <f>VLOOKUP($A72,[7]zigmmCo_AR!$B:$H,7,0)</f>
        <v>ns</v>
      </c>
      <c r="Y72" s="8" t="str">
        <f>VLOOKUP($A72,[8]zigmm!$B:$H,5,0)</f>
        <v>ns</v>
      </c>
      <c r="Z72" s="8" t="str">
        <f>VLOOKUP($A72,[8]zigmm!$B:$H,6,0)</f>
        <v>ns</v>
      </c>
      <c r="AA72" s="8" t="str">
        <f>VLOOKUP($A72,[8]zigmm!$B:$H,7,0)</f>
        <v>ns</v>
      </c>
      <c r="AB72" s="8" t="str">
        <f>VLOOKUP($A72,[9]zigmm_AR!$B:$H,5,0)</f>
        <v>ns</v>
      </c>
      <c r="AC72" s="8" t="str">
        <f>VLOOKUP($A72,[9]zigmm_AR!$B:$H,6,0)</f>
        <v>ns</v>
      </c>
      <c r="AD72" s="8" t="str">
        <f>VLOOKUP($A72,[9]zigmm_AR!$B:$H,7,0)</f>
        <v>ns</v>
      </c>
      <c r="AE72" s="8" t="str">
        <f>VLOOKUP(A72,[10]SplinectomeR!$B:$F,4,0)</f>
        <v>ns</v>
      </c>
      <c r="AF72" s="4" t="str">
        <f>VLOOKUP(A72,[10]SplinectomeR!$B:$F,5,0)</f>
        <v>s</v>
      </c>
    </row>
    <row r="73" spans="1:32" x14ac:dyDescent="0.25">
      <c r="A73" s="4" t="s">
        <v>71</v>
      </c>
      <c r="B73" s="4" t="str">
        <f>RIGHT(Sheet2!F73,LEN(Sheet2!F73)-4)</f>
        <v>Clostridiales</v>
      </c>
      <c r="C73" s="4" t="str">
        <f>RIGHT(Sheet2!G73,LEN(Sheet2!G73)-4)</f>
        <v/>
      </c>
      <c r="D73" s="5" t="str">
        <f>VLOOKUP($A73,[1]zibr!$B:$H,5,0)</f>
        <v>ns</v>
      </c>
      <c r="E73" s="5" t="str">
        <f>VLOOKUP($A73,[1]zibr!$B:$H,6,0)</f>
        <v>ns</v>
      </c>
      <c r="F73" s="5" t="str">
        <f>VLOOKUP($A73,[1]zibr!$B:$H,7,0)</f>
        <v>ns</v>
      </c>
      <c r="G73" s="8" t="str">
        <f>VLOOKUP($A73,[2]nbmm!$B:$H,5,0)</f>
        <v>ns</v>
      </c>
      <c r="H73" s="8" t="str">
        <f>VLOOKUP($A73,[2]nbmm!$B:$H,6,0)</f>
        <v>ns</v>
      </c>
      <c r="I73" s="8" t="str">
        <f>VLOOKUP($A73,[2]nbmm!$B:$H,7,0)</f>
        <v>ns</v>
      </c>
      <c r="J73" s="8" t="str">
        <f>VLOOKUP($A73,[3]nbmm_AR!$B:$H,5,0)</f>
        <v>ns</v>
      </c>
      <c r="K73" s="8" t="str">
        <f>VLOOKUP($A73,[3]nbmm_AR!$B:$H,6,0)</f>
        <v>ns</v>
      </c>
      <c r="L73" s="8" t="str">
        <f>VLOOKUP($A73,[3]nbmm_AR!$B:$H,7,0)</f>
        <v>ns</v>
      </c>
      <c r="M73" s="8" t="str">
        <f>VLOOKUP($A73,[4]zinbmm!$B:$H,5,0)</f>
        <v>ns</v>
      </c>
      <c r="N73" s="8" t="str">
        <f>VLOOKUP($A73,[4]zinbmm!$B:$H,6,0)</f>
        <v>ns</v>
      </c>
      <c r="O73" s="8" t="str">
        <f>VLOOKUP($A73,[4]zinbmm!$B:$H,7,0)</f>
        <v>ns</v>
      </c>
      <c r="P73" s="8" t="str">
        <f>VLOOKUP($A73,[5]zinbmm_AR!$B:$H,5,0)</f>
        <v>ns</v>
      </c>
      <c r="Q73" s="8" t="str">
        <f>VLOOKUP($A73,[5]zinbmm_AR!$B:$H,6,0)</f>
        <v>ns</v>
      </c>
      <c r="R73" s="8" t="str">
        <f>VLOOKUP($A73,[5]zinbmm_AR!$B:$H,7,0)</f>
        <v>ns</v>
      </c>
      <c r="S73" s="8" t="str">
        <f>VLOOKUP($A73,[6]zigmmCo!$B:$H,5,0)</f>
        <v>ns</v>
      </c>
      <c r="T73" s="8" t="str">
        <f>VLOOKUP($A73,[6]zigmmCo!$B:$H,6,0)</f>
        <v>ns</v>
      </c>
      <c r="U73" s="8" t="str">
        <f>VLOOKUP($A73,[6]zigmmCo!$B:$H,7,0)</f>
        <v>ns</v>
      </c>
      <c r="V73" s="8" t="str">
        <f>VLOOKUP($A73,[7]zigmmCo_AR!$B:$H,5,0)</f>
        <v>ns</v>
      </c>
      <c r="W73" s="8" t="str">
        <f>VLOOKUP($A73,[7]zigmmCo_AR!$B:$H,6,0)</f>
        <v>ns</v>
      </c>
      <c r="X73" s="8" t="str">
        <f>VLOOKUP($A73,[7]zigmmCo_AR!$B:$H,7,0)</f>
        <v>ns</v>
      </c>
      <c r="Y73" s="8" t="str">
        <f>VLOOKUP($A73,[8]zigmm!$B:$H,5,0)</f>
        <v>ns</v>
      </c>
      <c r="Z73" s="8" t="str">
        <f>VLOOKUP($A73,[8]zigmm!$B:$H,6,0)</f>
        <v>ns</v>
      </c>
      <c r="AA73" s="8" t="str">
        <f>VLOOKUP($A73,[8]zigmm!$B:$H,7,0)</f>
        <v>ns</v>
      </c>
      <c r="AB73" s="8" t="str">
        <f>VLOOKUP($A73,[9]zigmm_AR!$B:$H,5,0)</f>
        <v>ns</v>
      </c>
      <c r="AC73" s="8" t="str">
        <f>VLOOKUP($A73,[9]zigmm_AR!$B:$H,6,0)</f>
        <v>ns</v>
      </c>
      <c r="AD73" s="8" t="str">
        <f>VLOOKUP($A73,[9]zigmm_AR!$B:$H,7,0)</f>
        <v>ns</v>
      </c>
      <c r="AE73" s="8" t="str">
        <f>VLOOKUP(A73,[10]SplinectomeR!$B:$F,4,0)</f>
        <v>ns</v>
      </c>
      <c r="AF73" s="4" t="str">
        <f>VLOOKUP(A73,[10]SplinectomeR!$B:$F,5,0)</f>
        <v>s</v>
      </c>
    </row>
    <row r="74" spans="1:32" x14ac:dyDescent="0.25">
      <c r="A74" s="4" t="s">
        <v>72</v>
      </c>
      <c r="B74" s="4" t="str">
        <f>RIGHT(Sheet2!F74,LEN(Sheet2!F74)-4)</f>
        <v>Clostridiales</v>
      </c>
      <c r="C74" s="4" t="str">
        <f>RIGHT(Sheet2!G74,LEN(Sheet2!G74)-4)</f>
        <v/>
      </c>
      <c r="D74" s="5" t="str">
        <f>VLOOKUP($A74,[1]zibr!$B:$H,5,0)</f>
        <v>ns</v>
      </c>
      <c r="E74" s="5" t="str">
        <f>VLOOKUP($A74,[1]zibr!$B:$H,6,0)</f>
        <v>ns</v>
      </c>
      <c r="F74" s="5" t="str">
        <f>VLOOKUP($A74,[1]zibr!$B:$H,7,0)</f>
        <v>ns</v>
      </c>
      <c r="G74" s="8" t="str">
        <f>VLOOKUP($A74,[2]nbmm!$B:$H,5,0)</f>
        <v>ns</v>
      </c>
      <c r="H74" s="8" t="str">
        <f>VLOOKUP($A74,[2]nbmm!$B:$H,6,0)</f>
        <v>s</v>
      </c>
      <c r="I74" s="8" t="str">
        <f>VLOOKUP($A74,[2]nbmm!$B:$H,7,0)</f>
        <v>s</v>
      </c>
      <c r="J74" s="8" t="str">
        <f>VLOOKUP($A74,[3]nbmm_AR!$B:$H,5,0)</f>
        <v>s</v>
      </c>
      <c r="K74" s="8" t="str">
        <f>VLOOKUP($A74,[3]nbmm_AR!$B:$H,6,0)</f>
        <v>s</v>
      </c>
      <c r="L74" s="8" t="str">
        <f>VLOOKUP($A74,[3]nbmm_AR!$B:$H,7,0)</f>
        <v>s</v>
      </c>
      <c r="M74" s="8" t="str">
        <f>VLOOKUP($A74,[4]zinbmm!$B:$H,5,0)</f>
        <v>s</v>
      </c>
      <c r="N74" s="8" t="str">
        <f>VLOOKUP($A74,[4]zinbmm!$B:$H,6,0)</f>
        <v>s</v>
      </c>
      <c r="O74" s="8" t="str">
        <f>VLOOKUP($A74,[4]zinbmm!$B:$H,7,0)</f>
        <v>s</v>
      </c>
      <c r="P74" s="8" t="str">
        <f>VLOOKUP($A74,[5]zinbmm_AR!$B:$H,5,0)</f>
        <v>s</v>
      </c>
      <c r="Q74" s="8" t="str">
        <f>VLOOKUP($A74,[5]zinbmm_AR!$B:$H,6,0)</f>
        <v>s</v>
      </c>
      <c r="R74" s="8" t="str">
        <f>VLOOKUP($A74,[5]zinbmm_AR!$B:$H,7,0)</f>
        <v>s</v>
      </c>
      <c r="S74" s="8" t="str">
        <f>VLOOKUP($A74,[6]zigmmCo!$B:$H,5,0)</f>
        <v>ns</v>
      </c>
      <c r="T74" s="8" t="str">
        <f>VLOOKUP($A74,[6]zigmmCo!$B:$H,6,0)</f>
        <v>ns</v>
      </c>
      <c r="U74" s="8" t="str">
        <f>VLOOKUP($A74,[6]zigmmCo!$B:$H,7,0)</f>
        <v>ns</v>
      </c>
      <c r="V74" s="8" t="str">
        <f>VLOOKUP($A74,[7]zigmmCo_AR!$B:$H,5,0)</f>
        <v>ns</v>
      </c>
      <c r="W74" s="8" t="str">
        <f>VLOOKUP($A74,[7]zigmmCo_AR!$B:$H,6,0)</f>
        <v>ns</v>
      </c>
      <c r="X74" s="8" t="str">
        <f>VLOOKUP($A74,[7]zigmmCo_AR!$B:$H,7,0)</f>
        <v>ns</v>
      </c>
      <c r="Y74" s="8" t="str">
        <f>VLOOKUP($A74,[8]zigmm!$B:$H,5,0)</f>
        <v>ns</v>
      </c>
      <c r="Z74" s="8" t="str">
        <f>VLOOKUP($A74,[8]zigmm!$B:$H,6,0)</f>
        <v>ns</v>
      </c>
      <c r="AA74" s="8" t="str">
        <f>VLOOKUP($A74,[8]zigmm!$B:$H,7,0)</f>
        <v>ns</v>
      </c>
      <c r="AB74" s="8" t="str">
        <f>VLOOKUP($A74,[9]zigmm_AR!$B:$H,5,0)</f>
        <v>ns</v>
      </c>
      <c r="AC74" s="8" t="str">
        <f>VLOOKUP($A74,[9]zigmm_AR!$B:$H,6,0)</f>
        <v>ns</v>
      </c>
      <c r="AD74" s="8" t="str">
        <f>VLOOKUP($A74,[9]zigmm_AR!$B:$H,7,0)</f>
        <v>ns</v>
      </c>
      <c r="AE74" s="8" t="str">
        <f>VLOOKUP(A74,[10]SplinectomeR!$B:$F,4,0)</f>
        <v>ns</v>
      </c>
      <c r="AF74" s="4" t="str">
        <f>VLOOKUP(A74,[10]SplinectomeR!$B:$F,5,0)</f>
        <v>ns</v>
      </c>
    </row>
    <row r="75" spans="1:32" x14ac:dyDescent="0.25">
      <c r="A75" s="4" t="s">
        <v>73</v>
      </c>
      <c r="B75" s="4" t="str">
        <f>RIGHT(Sheet2!F75,LEN(Sheet2!F75)-4)</f>
        <v>Clostridiales</v>
      </c>
      <c r="C75" s="4" t="str">
        <f>RIGHT(Sheet2!G75,LEN(Sheet2!G75)-4)</f>
        <v>Lachnospiraceae</v>
      </c>
      <c r="D75" s="5" t="str">
        <f>VLOOKUP($A75,[1]zibr!$B:$H,5,0)</f>
        <v>ns</v>
      </c>
      <c r="E75" s="5" t="str">
        <f>VLOOKUP($A75,[1]zibr!$B:$H,6,0)</f>
        <v>ns</v>
      </c>
      <c r="F75" s="5" t="str">
        <f>VLOOKUP($A75,[1]zibr!$B:$H,7,0)</f>
        <v>ns</v>
      </c>
      <c r="G75" s="8" t="str">
        <f>VLOOKUP($A75,[2]nbmm!$B:$H,5,0)</f>
        <v>s</v>
      </c>
      <c r="H75" s="8" t="str">
        <f>VLOOKUP($A75,[2]nbmm!$B:$H,6,0)</f>
        <v>ns</v>
      </c>
      <c r="I75" s="8" t="str">
        <f>VLOOKUP($A75,[2]nbmm!$B:$H,7,0)</f>
        <v>ns</v>
      </c>
      <c r="J75" s="8" t="str">
        <f>VLOOKUP($A75,[3]nbmm_AR!$B:$H,5,0)</f>
        <v>s</v>
      </c>
      <c r="K75" s="8" t="str">
        <f>VLOOKUP($A75,[3]nbmm_AR!$B:$H,6,0)</f>
        <v>ns</v>
      </c>
      <c r="L75" s="8" t="str">
        <f>VLOOKUP($A75,[3]nbmm_AR!$B:$H,7,0)</f>
        <v>ns</v>
      </c>
      <c r="M75" s="8" t="str">
        <f>VLOOKUP($A75,[4]zinbmm!$B:$H,5,0)</f>
        <v>s</v>
      </c>
      <c r="N75" s="8" t="str">
        <f>VLOOKUP($A75,[4]zinbmm!$B:$H,6,0)</f>
        <v>ns</v>
      </c>
      <c r="O75" s="8" t="str">
        <f>VLOOKUP($A75,[4]zinbmm!$B:$H,7,0)</f>
        <v>ns</v>
      </c>
      <c r="P75" s="8" t="str">
        <f>VLOOKUP($A75,[5]zinbmm_AR!$B:$H,5,0)</f>
        <v>s</v>
      </c>
      <c r="Q75" s="8" t="str">
        <f>VLOOKUP($A75,[5]zinbmm_AR!$B:$H,6,0)</f>
        <v>ns</v>
      </c>
      <c r="R75" s="8" t="str">
        <f>VLOOKUP($A75,[5]zinbmm_AR!$B:$H,7,0)</f>
        <v>ns</v>
      </c>
      <c r="S75" s="8" t="str">
        <f>VLOOKUP($A75,[6]zigmmCo!$B:$H,5,0)</f>
        <v>s</v>
      </c>
      <c r="T75" s="8" t="str">
        <f>VLOOKUP($A75,[6]zigmmCo!$B:$H,6,0)</f>
        <v>ns</v>
      </c>
      <c r="U75" s="8" t="str">
        <f>VLOOKUP($A75,[6]zigmmCo!$B:$H,7,0)</f>
        <v>ns</v>
      </c>
      <c r="V75" s="8" t="str">
        <f>VLOOKUP($A75,[7]zigmmCo_AR!$B:$H,5,0)</f>
        <v>s</v>
      </c>
      <c r="W75" s="8" t="str">
        <f>VLOOKUP($A75,[7]zigmmCo_AR!$B:$H,6,0)</f>
        <v>ns</v>
      </c>
      <c r="X75" s="8" t="str">
        <f>VLOOKUP($A75,[7]zigmmCo_AR!$B:$H,7,0)</f>
        <v>ns</v>
      </c>
      <c r="Y75" s="8" t="str">
        <f>VLOOKUP($A75,[8]zigmm!$B:$H,5,0)</f>
        <v>s</v>
      </c>
      <c r="Z75" s="8" t="str">
        <f>VLOOKUP($A75,[8]zigmm!$B:$H,6,0)</f>
        <v>ns</v>
      </c>
      <c r="AA75" s="8" t="str">
        <f>VLOOKUP($A75,[8]zigmm!$B:$H,7,0)</f>
        <v>ns</v>
      </c>
      <c r="AB75" s="8" t="str">
        <f>VLOOKUP($A75,[9]zigmm_AR!$B:$H,5,0)</f>
        <v>s</v>
      </c>
      <c r="AC75" s="8" t="str">
        <f>VLOOKUP($A75,[9]zigmm_AR!$B:$H,6,0)</f>
        <v>ns</v>
      </c>
      <c r="AD75" s="8" t="str">
        <f>VLOOKUP($A75,[9]zigmm_AR!$B:$H,7,0)</f>
        <v>ns</v>
      </c>
      <c r="AE75" s="8" t="str">
        <f>VLOOKUP(A75,[10]SplinectomeR!$B:$F,4,0)</f>
        <v>ns</v>
      </c>
      <c r="AF75" s="4" t="str">
        <f>VLOOKUP(A75,[10]SplinectomeR!$B:$F,5,0)</f>
        <v>s</v>
      </c>
    </row>
    <row r="76" spans="1:32" x14ac:dyDescent="0.25">
      <c r="A76" s="4" t="s">
        <v>74</v>
      </c>
      <c r="B76" s="4" t="str">
        <f>RIGHT(Sheet2!F76,LEN(Sheet2!F76)-4)</f>
        <v>Clostridiales</v>
      </c>
      <c r="C76" s="4" t="str">
        <f>RIGHT(Sheet2!G76,LEN(Sheet2!G76)-4)</f>
        <v/>
      </c>
      <c r="D76" s="5" t="str">
        <f>VLOOKUP($A76,[1]zibr!$B:$H,5,0)</f>
        <v>ns</v>
      </c>
      <c r="E76" s="5" t="str">
        <f>VLOOKUP($A76,[1]zibr!$B:$H,6,0)</f>
        <v>ns</v>
      </c>
      <c r="F76" s="5" t="str">
        <f>VLOOKUP($A76,[1]zibr!$B:$H,7,0)</f>
        <v>ns</v>
      </c>
      <c r="G76" s="8" t="str">
        <f>VLOOKUP($A76,[2]nbmm!$B:$H,5,0)</f>
        <v>s</v>
      </c>
      <c r="H76" s="8" t="str">
        <f>VLOOKUP($A76,[2]nbmm!$B:$H,6,0)</f>
        <v>ns</v>
      </c>
      <c r="I76" s="8" t="str">
        <f>VLOOKUP($A76,[2]nbmm!$B:$H,7,0)</f>
        <v>ns</v>
      </c>
      <c r="J76" s="8" t="str">
        <f>VLOOKUP($A76,[3]nbmm_AR!$B:$H,5,0)</f>
        <v>s</v>
      </c>
      <c r="K76" s="8" t="str">
        <f>VLOOKUP($A76,[3]nbmm_AR!$B:$H,6,0)</f>
        <v>ns</v>
      </c>
      <c r="L76" s="8" t="str">
        <f>VLOOKUP($A76,[3]nbmm_AR!$B:$H,7,0)</f>
        <v>ns</v>
      </c>
      <c r="M76" s="8" t="str">
        <f>VLOOKUP($A76,[4]zinbmm!$B:$H,5,0)</f>
        <v>s</v>
      </c>
      <c r="N76" s="8" t="str">
        <f>VLOOKUP($A76,[4]zinbmm!$B:$H,6,0)</f>
        <v>ns</v>
      </c>
      <c r="O76" s="8" t="str">
        <f>VLOOKUP($A76,[4]zinbmm!$B:$H,7,0)</f>
        <v>ns</v>
      </c>
      <c r="P76" s="8" t="str">
        <f>VLOOKUP($A76,[5]zinbmm_AR!$B:$H,5,0)</f>
        <v>s</v>
      </c>
      <c r="Q76" s="8" t="str">
        <f>VLOOKUP($A76,[5]zinbmm_AR!$B:$H,6,0)</f>
        <v>ns</v>
      </c>
      <c r="R76" s="8" t="str">
        <f>VLOOKUP($A76,[5]zinbmm_AR!$B:$H,7,0)</f>
        <v>ns</v>
      </c>
      <c r="S76" s="8" t="str">
        <f>VLOOKUP($A76,[6]zigmmCo!$B:$H,5,0)</f>
        <v>s</v>
      </c>
      <c r="T76" s="8" t="str">
        <f>VLOOKUP($A76,[6]zigmmCo!$B:$H,6,0)</f>
        <v>s</v>
      </c>
      <c r="U76" s="8" t="str">
        <f>VLOOKUP($A76,[6]zigmmCo!$B:$H,7,0)</f>
        <v>s</v>
      </c>
      <c r="V76" s="8" t="str">
        <f>VLOOKUP($A76,[7]zigmmCo_AR!$B:$H,5,0)</f>
        <v>s</v>
      </c>
      <c r="W76" s="8" t="str">
        <f>VLOOKUP($A76,[7]zigmmCo_AR!$B:$H,6,0)</f>
        <v>s</v>
      </c>
      <c r="X76" s="8" t="str">
        <f>VLOOKUP($A76,[7]zigmmCo_AR!$B:$H,7,0)</f>
        <v>s</v>
      </c>
      <c r="Y76" s="8" t="str">
        <f>VLOOKUP($A76,[8]zigmm!$B:$H,5,0)</f>
        <v>ns</v>
      </c>
      <c r="Z76" s="8" t="str">
        <f>VLOOKUP($A76,[8]zigmm!$B:$H,6,0)</f>
        <v>ns</v>
      </c>
      <c r="AA76" s="8" t="str">
        <f>VLOOKUP($A76,[8]zigmm!$B:$H,7,0)</f>
        <v>ns</v>
      </c>
      <c r="AB76" s="8" t="str">
        <f>VLOOKUP($A76,[9]zigmm_AR!$B:$H,5,0)</f>
        <v>ns</v>
      </c>
      <c r="AC76" s="8" t="str">
        <f>VLOOKUP($A76,[9]zigmm_AR!$B:$H,6,0)</f>
        <v>ns</v>
      </c>
      <c r="AD76" s="8" t="str">
        <f>VLOOKUP($A76,[9]zigmm_AR!$B:$H,7,0)</f>
        <v>ns</v>
      </c>
      <c r="AE76" s="8" t="str">
        <f>VLOOKUP(A76,[10]SplinectomeR!$B:$F,4,0)</f>
        <v>ns</v>
      </c>
      <c r="AF76" s="4" t="str">
        <f>VLOOKUP(A76,[10]SplinectomeR!$B:$F,5,0)</f>
        <v>ns</v>
      </c>
    </row>
    <row r="77" spans="1:32" x14ac:dyDescent="0.25">
      <c r="A77" s="4" t="s">
        <v>75</v>
      </c>
      <c r="B77" s="4" t="str">
        <f>RIGHT(Sheet2!F77,LEN(Sheet2!F77)-4)</f>
        <v>Clostridiales</v>
      </c>
      <c r="C77" s="4" t="str">
        <f>RIGHT(Sheet2!G77,LEN(Sheet2!G77)-4)</f>
        <v>Lachnospiraceae</v>
      </c>
      <c r="D77" s="5" t="str">
        <f>VLOOKUP($A77,[1]zibr!$B:$H,5,0)</f>
        <v>ns</v>
      </c>
      <c r="E77" s="5" t="str">
        <f>VLOOKUP($A77,[1]zibr!$B:$H,6,0)</f>
        <v>ns</v>
      </c>
      <c r="F77" s="5" t="str">
        <f>VLOOKUP($A77,[1]zibr!$B:$H,7,0)</f>
        <v>ns</v>
      </c>
      <c r="G77" s="8" t="str">
        <f>VLOOKUP($A77,[2]nbmm!$B:$H,5,0)</f>
        <v>s</v>
      </c>
      <c r="H77" s="8" t="str">
        <f>VLOOKUP($A77,[2]nbmm!$B:$H,6,0)</f>
        <v>ns</v>
      </c>
      <c r="I77" s="8" t="str">
        <f>VLOOKUP($A77,[2]nbmm!$B:$H,7,0)</f>
        <v>ns</v>
      </c>
      <c r="J77" s="8" t="str">
        <f>VLOOKUP($A77,[3]nbmm_AR!$B:$H,5,0)</f>
        <v>s</v>
      </c>
      <c r="K77" s="8" t="str">
        <f>VLOOKUP($A77,[3]nbmm_AR!$B:$H,6,0)</f>
        <v>ns</v>
      </c>
      <c r="L77" s="8" t="str">
        <f>VLOOKUP($A77,[3]nbmm_AR!$B:$H,7,0)</f>
        <v>ns</v>
      </c>
      <c r="M77" s="8" t="str">
        <f>VLOOKUP($A77,[4]zinbmm!$B:$H,5,0)</f>
        <v>s</v>
      </c>
      <c r="N77" s="8" t="str">
        <f>VLOOKUP($A77,[4]zinbmm!$B:$H,6,0)</f>
        <v>ns</v>
      </c>
      <c r="O77" s="8" t="str">
        <f>VLOOKUP($A77,[4]zinbmm!$B:$H,7,0)</f>
        <v>ns</v>
      </c>
      <c r="P77" s="8" t="str">
        <f>VLOOKUP($A77,[5]zinbmm_AR!$B:$H,5,0)</f>
        <v>s</v>
      </c>
      <c r="Q77" s="8" t="str">
        <f>VLOOKUP($A77,[5]zinbmm_AR!$B:$H,6,0)</f>
        <v>ns</v>
      </c>
      <c r="R77" s="8" t="str">
        <f>VLOOKUP($A77,[5]zinbmm_AR!$B:$H,7,0)</f>
        <v>ns</v>
      </c>
      <c r="S77" s="8" t="str">
        <f>VLOOKUP($A77,[6]zigmmCo!$B:$H,5,0)</f>
        <v>s</v>
      </c>
      <c r="T77" s="8" t="str">
        <f>VLOOKUP($A77,[6]zigmmCo!$B:$H,6,0)</f>
        <v>s</v>
      </c>
      <c r="U77" s="8" t="str">
        <f>VLOOKUP($A77,[6]zigmmCo!$B:$H,7,0)</f>
        <v>s</v>
      </c>
      <c r="V77" s="8" t="str">
        <f>VLOOKUP($A77,[7]zigmmCo_AR!$B:$H,5,0)</f>
        <v>s</v>
      </c>
      <c r="W77" s="8" t="str">
        <f>VLOOKUP($A77,[7]zigmmCo_AR!$B:$H,6,0)</f>
        <v>s</v>
      </c>
      <c r="X77" s="8" t="str">
        <f>VLOOKUP($A77,[7]zigmmCo_AR!$B:$H,7,0)</f>
        <v>s</v>
      </c>
      <c r="Y77" s="8" t="str">
        <f>VLOOKUP($A77,[8]zigmm!$B:$H,5,0)</f>
        <v>ns</v>
      </c>
      <c r="Z77" s="8" t="str">
        <f>VLOOKUP($A77,[8]zigmm!$B:$H,6,0)</f>
        <v>ns</v>
      </c>
      <c r="AA77" s="8" t="str">
        <f>VLOOKUP($A77,[8]zigmm!$B:$H,7,0)</f>
        <v>ns</v>
      </c>
      <c r="AB77" s="8" t="str">
        <f>VLOOKUP($A77,[9]zigmm_AR!$B:$H,5,0)</f>
        <v>s</v>
      </c>
      <c r="AC77" s="8" t="str">
        <f>VLOOKUP($A77,[9]zigmm_AR!$B:$H,6,0)</f>
        <v>ns</v>
      </c>
      <c r="AD77" s="8" t="str">
        <f>VLOOKUP($A77,[9]zigmm_AR!$B:$H,7,0)</f>
        <v>ns</v>
      </c>
      <c r="AE77" s="8" t="str">
        <f>VLOOKUP(A77,[10]SplinectomeR!$B:$F,4,0)</f>
        <v>ns</v>
      </c>
      <c r="AF77" s="4" t="str">
        <f>VLOOKUP(A77,[10]SplinectomeR!$B:$F,5,0)</f>
        <v>ns</v>
      </c>
    </row>
    <row r="78" spans="1:32" x14ac:dyDescent="0.25">
      <c r="A78" s="4" t="s">
        <v>76</v>
      </c>
      <c r="B78" s="4" t="str">
        <f>RIGHT(Sheet2!F78,LEN(Sheet2!F78)-4)</f>
        <v>Clostridiales</v>
      </c>
      <c r="C78" s="4" t="str">
        <f>RIGHT(Sheet2!G78,LEN(Sheet2!G78)-4)</f>
        <v>Lachnospiraceae</v>
      </c>
      <c r="D78" s="5" t="str">
        <f>VLOOKUP($A78,[1]zibr!$B:$H,5,0)</f>
        <v>s</v>
      </c>
      <c r="E78" s="5" t="str">
        <f>VLOOKUP($A78,[1]zibr!$B:$H,6,0)</f>
        <v>ns</v>
      </c>
      <c r="F78" s="5" t="str">
        <f>VLOOKUP($A78,[1]zibr!$B:$H,7,0)</f>
        <v>ns</v>
      </c>
      <c r="G78" s="8" t="str">
        <f>VLOOKUP($A78,[2]nbmm!$B:$H,5,0)</f>
        <v>s</v>
      </c>
      <c r="H78" s="8" t="str">
        <f>VLOOKUP($A78,[2]nbmm!$B:$H,6,0)</f>
        <v>ns</v>
      </c>
      <c r="I78" s="8" t="str">
        <f>VLOOKUP($A78,[2]nbmm!$B:$H,7,0)</f>
        <v>ns</v>
      </c>
      <c r="J78" s="8" t="str">
        <f>VLOOKUP($A78,[3]nbmm_AR!$B:$H,5,0)</f>
        <v>NA</v>
      </c>
      <c r="K78" s="8" t="str">
        <f>VLOOKUP($A78,[3]nbmm_AR!$B:$H,6,0)</f>
        <v>NA</v>
      </c>
      <c r="L78" s="8" t="str">
        <f>VLOOKUP($A78,[3]nbmm_AR!$B:$H,7,0)</f>
        <v>NA</v>
      </c>
      <c r="M78" s="8" t="str">
        <f>VLOOKUP($A78,[4]zinbmm!$B:$H,5,0)</f>
        <v>s</v>
      </c>
      <c r="N78" s="8" t="str">
        <f>VLOOKUP($A78,[4]zinbmm!$B:$H,6,0)</f>
        <v>ns</v>
      </c>
      <c r="O78" s="8" t="str">
        <f>VLOOKUP($A78,[4]zinbmm!$B:$H,7,0)</f>
        <v>ns</v>
      </c>
      <c r="P78" s="8" t="str">
        <f>VLOOKUP($A78,[5]zinbmm_AR!$B:$H,5,0)</f>
        <v>NA</v>
      </c>
      <c r="Q78" s="8" t="str">
        <f>VLOOKUP($A78,[5]zinbmm_AR!$B:$H,6,0)</f>
        <v>NA</v>
      </c>
      <c r="R78" s="8" t="str">
        <f>VLOOKUP($A78,[5]zinbmm_AR!$B:$H,7,0)</f>
        <v>NA</v>
      </c>
      <c r="S78" s="8" t="str">
        <f>VLOOKUP($A78,[6]zigmmCo!$B:$H,5,0)</f>
        <v>s</v>
      </c>
      <c r="T78" s="8" t="str">
        <f>VLOOKUP($A78,[6]zigmmCo!$B:$H,6,0)</f>
        <v>ns</v>
      </c>
      <c r="U78" s="8" t="str">
        <f>VLOOKUP($A78,[6]zigmmCo!$B:$H,7,0)</f>
        <v>ns</v>
      </c>
      <c r="V78" s="8" t="str">
        <f>VLOOKUP($A78,[7]zigmmCo_AR!$B:$H,5,0)</f>
        <v>s</v>
      </c>
      <c r="W78" s="8" t="str">
        <f>VLOOKUP($A78,[7]zigmmCo_AR!$B:$H,6,0)</f>
        <v>ns</v>
      </c>
      <c r="X78" s="8" t="str">
        <f>VLOOKUP($A78,[7]zigmmCo_AR!$B:$H,7,0)</f>
        <v>ns</v>
      </c>
      <c r="Y78" s="8" t="str">
        <f>VLOOKUP($A78,[8]zigmm!$B:$H,5,0)</f>
        <v>s</v>
      </c>
      <c r="Z78" s="8" t="str">
        <f>VLOOKUP($A78,[8]zigmm!$B:$H,6,0)</f>
        <v>ns</v>
      </c>
      <c r="AA78" s="8" t="str">
        <f>VLOOKUP($A78,[8]zigmm!$B:$H,7,0)</f>
        <v>ns</v>
      </c>
      <c r="AB78" s="8" t="str">
        <f>VLOOKUP($A78,[9]zigmm_AR!$B:$H,5,0)</f>
        <v>s</v>
      </c>
      <c r="AC78" s="8" t="str">
        <f>VLOOKUP($A78,[9]zigmm_AR!$B:$H,6,0)</f>
        <v>ns</v>
      </c>
      <c r="AD78" s="8" t="str">
        <f>VLOOKUP($A78,[9]zigmm_AR!$B:$H,7,0)</f>
        <v>s</v>
      </c>
      <c r="AE78" s="8" t="str">
        <f>VLOOKUP(A78,[10]SplinectomeR!$B:$F,4,0)</f>
        <v>ns</v>
      </c>
      <c r="AF78" s="4" t="str">
        <f>VLOOKUP(A78,[10]SplinectomeR!$B:$F,5,0)</f>
        <v>s</v>
      </c>
    </row>
    <row r="79" spans="1:32" x14ac:dyDescent="0.25">
      <c r="A79" s="4" t="s">
        <v>77</v>
      </c>
      <c r="B79" s="4" t="str">
        <f>RIGHT(Sheet2!F79,LEN(Sheet2!F79)-4)</f>
        <v>Clostridiales</v>
      </c>
      <c r="D79" s="5" t="str">
        <f>VLOOKUP($A79,[1]zibr!$B:$H,5,0)</f>
        <v>ns</v>
      </c>
      <c r="E79" s="5" t="str">
        <f>VLOOKUP($A79,[1]zibr!$B:$H,6,0)</f>
        <v>ns</v>
      </c>
      <c r="F79" s="5" t="str">
        <f>VLOOKUP($A79,[1]zibr!$B:$H,7,0)</f>
        <v>ns</v>
      </c>
      <c r="G79" s="8" t="str">
        <f>VLOOKUP($A79,[2]nbmm!$B:$H,5,0)</f>
        <v>ns</v>
      </c>
      <c r="H79" s="8" t="str">
        <f>VLOOKUP($A79,[2]nbmm!$B:$H,6,0)</f>
        <v>s</v>
      </c>
      <c r="I79" s="8" t="str">
        <f>VLOOKUP($A79,[2]nbmm!$B:$H,7,0)</f>
        <v>s</v>
      </c>
      <c r="J79" s="8" t="str">
        <f>VLOOKUP($A79,[3]nbmm_AR!$B:$H,5,0)</f>
        <v>ns</v>
      </c>
      <c r="K79" s="8" t="str">
        <f>VLOOKUP($A79,[3]nbmm_AR!$B:$H,6,0)</f>
        <v>s</v>
      </c>
      <c r="L79" s="8" t="str">
        <f>VLOOKUP($A79,[3]nbmm_AR!$B:$H,7,0)</f>
        <v>s</v>
      </c>
      <c r="M79" s="8" t="str">
        <f>VLOOKUP($A79,[4]zinbmm!$B:$H,5,0)</f>
        <v>ns</v>
      </c>
      <c r="N79" s="8" t="str">
        <f>VLOOKUP($A79,[4]zinbmm!$B:$H,6,0)</f>
        <v>s</v>
      </c>
      <c r="O79" s="8" t="str">
        <f>VLOOKUP($A79,[4]zinbmm!$B:$H,7,0)</f>
        <v>s</v>
      </c>
      <c r="P79" s="8" t="str">
        <f>VLOOKUP($A79,[5]zinbmm_AR!$B:$H,5,0)</f>
        <v>ns</v>
      </c>
      <c r="Q79" s="8" t="str">
        <f>VLOOKUP($A79,[5]zinbmm_AR!$B:$H,6,0)</f>
        <v>s</v>
      </c>
      <c r="R79" s="8" t="str">
        <f>VLOOKUP($A79,[5]zinbmm_AR!$B:$H,7,0)</f>
        <v>s</v>
      </c>
      <c r="S79" s="8" t="str">
        <f>VLOOKUP($A79,[6]zigmmCo!$B:$H,5,0)</f>
        <v>ns</v>
      </c>
      <c r="T79" s="8" t="str">
        <f>VLOOKUP($A79,[6]zigmmCo!$B:$H,6,0)</f>
        <v>ns</v>
      </c>
      <c r="U79" s="8" t="str">
        <f>VLOOKUP($A79,[6]zigmmCo!$B:$H,7,0)</f>
        <v>ns</v>
      </c>
      <c r="V79" s="8" t="str">
        <f>VLOOKUP($A79,[7]zigmmCo_AR!$B:$H,5,0)</f>
        <v>ns</v>
      </c>
      <c r="W79" s="8" t="str">
        <f>VLOOKUP($A79,[7]zigmmCo_AR!$B:$H,6,0)</f>
        <v>ns</v>
      </c>
      <c r="X79" s="8" t="str">
        <f>VLOOKUP($A79,[7]zigmmCo_AR!$B:$H,7,0)</f>
        <v>ns</v>
      </c>
      <c r="Y79" s="8" t="str">
        <f>VLOOKUP($A79,[8]zigmm!$B:$H,5,0)</f>
        <v>ns</v>
      </c>
      <c r="Z79" s="8" t="str">
        <f>VLOOKUP($A79,[8]zigmm!$B:$H,6,0)</f>
        <v>s</v>
      </c>
      <c r="AA79" s="8" t="str">
        <f>VLOOKUP($A79,[8]zigmm!$B:$H,7,0)</f>
        <v>ns</v>
      </c>
      <c r="AB79" s="8" t="str">
        <f>VLOOKUP($A79,[9]zigmm_AR!$B:$H,5,0)</f>
        <v>ns</v>
      </c>
      <c r="AC79" s="8" t="str">
        <f>VLOOKUP($A79,[9]zigmm_AR!$B:$H,6,0)</f>
        <v>s</v>
      </c>
      <c r="AD79" s="8" t="str">
        <f>VLOOKUP($A79,[9]zigmm_AR!$B:$H,7,0)</f>
        <v>ns</v>
      </c>
      <c r="AE79" s="8" t="str">
        <f>VLOOKUP(A79,[10]SplinectomeR!$B:$F,4,0)</f>
        <v>ns</v>
      </c>
      <c r="AF79" s="4" t="str">
        <f>VLOOKUP(A79,[10]SplinectomeR!$B:$F,5,0)</f>
        <v>s</v>
      </c>
    </row>
    <row r="80" spans="1:32" x14ac:dyDescent="0.25">
      <c r="A80" s="4" t="s">
        <v>78</v>
      </c>
      <c r="B80" s="4" t="str">
        <f>RIGHT(Sheet2!F80,LEN(Sheet2!F80)-4)</f>
        <v>Clostridiales</v>
      </c>
      <c r="C80" s="4" t="str">
        <f>RIGHT(Sheet2!G80,LEN(Sheet2!G80)-4)</f>
        <v>Lachnospiraceae</v>
      </c>
      <c r="D80" s="5" t="str">
        <f>VLOOKUP($A80,[1]zibr!$B:$H,5,0)</f>
        <v>ns</v>
      </c>
      <c r="E80" s="5" t="str">
        <f>VLOOKUP($A80,[1]zibr!$B:$H,6,0)</f>
        <v>s</v>
      </c>
      <c r="F80" s="5" t="str">
        <f>VLOOKUP($A80,[1]zibr!$B:$H,7,0)</f>
        <v>ns</v>
      </c>
      <c r="G80" s="8" t="str">
        <f>VLOOKUP($A80,[2]nbmm!$B:$H,5,0)</f>
        <v>s</v>
      </c>
      <c r="H80" s="8" t="str">
        <f>VLOOKUP($A80,[2]nbmm!$B:$H,6,0)</f>
        <v>s</v>
      </c>
      <c r="I80" s="8" t="str">
        <f>VLOOKUP($A80,[2]nbmm!$B:$H,7,0)</f>
        <v>s</v>
      </c>
      <c r="J80" s="8" t="str">
        <f>VLOOKUP($A80,[3]nbmm_AR!$B:$H,5,0)</f>
        <v>s</v>
      </c>
      <c r="K80" s="8" t="str">
        <f>VLOOKUP($A80,[3]nbmm_AR!$B:$H,6,0)</f>
        <v>s</v>
      </c>
      <c r="L80" s="8" t="str">
        <f>VLOOKUP($A80,[3]nbmm_AR!$B:$H,7,0)</f>
        <v>s</v>
      </c>
      <c r="M80" s="8" t="str">
        <f>VLOOKUP($A80,[4]zinbmm!$B:$H,5,0)</f>
        <v>s</v>
      </c>
      <c r="N80" s="8" t="str">
        <f>VLOOKUP($A80,[4]zinbmm!$B:$H,6,0)</f>
        <v>s</v>
      </c>
      <c r="O80" s="8" t="str">
        <f>VLOOKUP($A80,[4]zinbmm!$B:$H,7,0)</f>
        <v>s</v>
      </c>
      <c r="P80" s="8" t="str">
        <f>VLOOKUP($A80,[5]zinbmm_AR!$B:$H,5,0)</f>
        <v>s</v>
      </c>
      <c r="Q80" s="8" t="str">
        <f>VLOOKUP($A80,[5]zinbmm_AR!$B:$H,6,0)</f>
        <v>s</v>
      </c>
      <c r="R80" s="8" t="str">
        <f>VLOOKUP($A80,[5]zinbmm_AR!$B:$H,7,0)</f>
        <v>s</v>
      </c>
      <c r="S80" s="8" t="str">
        <f>VLOOKUP($A80,[6]zigmmCo!$B:$H,5,0)</f>
        <v>s</v>
      </c>
      <c r="T80" s="8" t="str">
        <f>VLOOKUP($A80,[6]zigmmCo!$B:$H,6,0)</f>
        <v>ns</v>
      </c>
      <c r="U80" s="8" t="str">
        <f>VLOOKUP($A80,[6]zigmmCo!$B:$H,7,0)</f>
        <v>ns</v>
      </c>
      <c r="V80" s="8" t="str">
        <f>VLOOKUP($A80,[7]zigmmCo_AR!$B:$H,5,0)</f>
        <v>s</v>
      </c>
      <c r="W80" s="8" t="str">
        <f>VLOOKUP($A80,[7]zigmmCo_AR!$B:$H,6,0)</f>
        <v>ns</v>
      </c>
      <c r="X80" s="8" t="str">
        <f>VLOOKUP($A80,[7]zigmmCo_AR!$B:$H,7,0)</f>
        <v>ns</v>
      </c>
      <c r="Y80" s="8" t="str">
        <f>VLOOKUP($A80,[8]zigmm!$B:$H,5,0)</f>
        <v>s</v>
      </c>
      <c r="Z80" s="8" t="str">
        <f>VLOOKUP($A80,[8]zigmm!$B:$H,6,0)</f>
        <v>s</v>
      </c>
      <c r="AA80" s="8" t="str">
        <f>VLOOKUP($A80,[8]zigmm!$B:$H,7,0)</f>
        <v>ns</v>
      </c>
      <c r="AB80" s="8" t="str">
        <f>VLOOKUP($A80,[9]zigmm_AR!$B:$H,5,0)</f>
        <v>ns</v>
      </c>
      <c r="AC80" s="8" t="str">
        <f>VLOOKUP($A80,[9]zigmm_AR!$B:$H,6,0)</f>
        <v>s</v>
      </c>
      <c r="AD80" s="8" t="str">
        <f>VLOOKUP($A80,[9]zigmm_AR!$B:$H,7,0)</f>
        <v>ns</v>
      </c>
      <c r="AE80" s="8" t="str">
        <f>VLOOKUP(A80,[10]SplinectomeR!$B:$F,4,0)</f>
        <v>s</v>
      </c>
      <c r="AF80" s="4" t="str">
        <f>VLOOKUP(A80,[10]SplinectomeR!$B:$F,5,0)</f>
        <v>s</v>
      </c>
    </row>
    <row r="81" spans="1:32" x14ac:dyDescent="0.25">
      <c r="A81" s="4" t="s">
        <v>79</v>
      </c>
      <c r="B81" s="4" t="str">
        <f>RIGHT(Sheet2!F81,LEN(Sheet2!F81)-4)</f>
        <v>Clostridiales</v>
      </c>
      <c r="C81" s="4" t="str">
        <f>RIGHT(Sheet2!G81,LEN(Sheet2!G81)-4)</f>
        <v/>
      </c>
      <c r="D81" s="5" t="str">
        <f>VLOOKUP($A81,[1]zibr!$B:$H,5,0)</f>
        <v>ns</v>
      </c>
      <c r="E81" s="5" t="str">
        <f>VLOOKUP($A81,[1]zibr!$B:$H,6,0)</f>
        <v>ns</v>
      </c>
      <c r="F81" s="5" t="str">
        <f>VLOOKUP($A81,[1]zibr!$B:$H,7,0)</f>
        <v>ns</v>
      </c>
      <c r="G81" s="8" t="str">
        <f>VLOOKUP($A81,[2]nbmm!$B:$H,5,0)</f>
        <v>s</v>
      </c>
      <c r="H81" s="8" t="str">
        <f>VLOOKUP($A81,[2]nbmm!$B:$H,6,0)</f>
        <v>ns</v>
      </c>
      <c r="I81" s="8" t="str">
        <f>VLOOKUP($A81,[2]nbmm!$B:$H,7,0)</f>
        <v>ns</v>
      </c>
      <c r="J81" s="8" t="str">
        <f>VLOOKUP($A81,[3]nbmm_AR!$B:$H,5,0)</f>
        <v>s</v>
      </c>
      <c r="K81" s="8" t="str">
        <f>VLOOKUP($A81,[3]nbmm_AR!$B:$H,6,0)</f>
        <v>ns</v>
      </c>
      <c r="L81" s="8" t="str">
        <f>VLOOKUP($A81,[3]nbmm_AR!$B:$H,7,0)</f>
        <v>ns</v>
      </c>
      <c r="M81" s="8" t="str">
        <f>VLOOKUP($A81,[4]zinbmm!$B:$H,5,0)</f>
        <v>s</v>
      </c>
      <c r="N81" s="8" t="str">
        <f>VLOOKUP($A81,[4]zinbmm!$B:$H,6,0)</f>
        <v>ns</v>
      </c>
      <c r="O81" s="8" t="str">
        <f>VLOOKUP($A81,[4]zinbmm!$B:$H,7,0)</f>
        <v>ns</v>
      </c>
      <c r="P81" s="8" t="str">
        <f>VLOOKUP($A81,[5]zinbmm_AR!$B:$H,5,0)</f>
        <v>s</v>
      </c>
      <c r="Q81" s="8" t="str">
        <f>VLOOKUP($A81,[5]zinbmm_AR!$B:$H,6,0)</f>
        <v>ns</v>
      </c>
      <c r="R81" s="8" t="str">
        <f>VLOOKUP($A81,[5]zinbmm_AR!$B:$H,7,0)</f>
        <v>ns</v>
      </c>
      <c r="S81" s="8" t="str">
        <f>VLOOKUP($A81,[6]zigmmCo!$B:$H,5,0)</f>
        <v>s</v>
      </c>
      <c r="T81" s="8" t="str">
        <f>VLOOKUP($A81,[6]zigmmCo!$B:$H,6,0)</f>
        <v>ns</v>
      </c>
      <c r="U81" s="8" t="str">
        <f>VLOOKUP($A81,[6]zigmmCo!$B:$H,7,0)</f>
        <v>ns</v>
      </c>
      <c r="V81" s="8" t="str">
        <f>VLOOKUP($A81,[7]zigmmCo_AR!$B:$H,5,0)</f>
        <v>s</v>
      </c>
      <c r="W81" s="8" t="str">
        <f>VLOOKUP($A81,[7]zigmmCo_AR!$B:$H,6,0)</f>
        <v>ns</v>
      </c>
      <c r="X81" s="8" t="str">
        <f>VLOOKUP($A81,[7]zigmmCo_AR!$B:$H,7,0)</f>
        <v>ns</v>
      </c>
      <c r="Y81" s="8" t="str">
        <f>VLOOKUP($A81,[8]zigmm!$B:$H,5,0)</f>
        <v>s</v>
      </c>
      <c r="Z81" s="8" t="str">
        <f>VLOOKUP($A81,[8]zigmm!$B:$H,6,0)</f>
        <v>ns</v>
      </c>
      <c r="AA81" s="8" t="str">
        <f>VLOOKUP($A81,[8]zigmm!$B:$H,7,0)</f>
        <v>s</v>
      </c>
      <c r="AB81" s="8" t="str">
        <f>VLOOKUP($A81,[9]zigmm_AR!$B:$H,5,0)</f>
        <v>s</v>
      </c>
      <c r="AC81" s="8" t="str">
        <f>VLOOKUP($A81,[9]zigmm_AR!$B:$H,6,0)</f>
        <v>ns</v>
      </c>
      <c r="AD81" s="8" t="str">
        <f>VLOOKUP($A81,[9]zigmm_AR!$B:$H,7,0)</f>
        <v>s</v>
      </c>
      <c r="AE81" s="8" t="str">
        <f>VLOOKUP(A81,[10]SplinectomeR!$B:$F,4,0)</f>
        <v>ns</v>
      </c>
      <c r="AF81" s="4" t="str">
        <f>VLOOKUP(A81,[10]SplinectomeR!$B:$F,5,0)</f>
        <v>s</v>
      </c>
    </row>
    <row r="82" spans="1:32" x14ac:dyDescent="0.25">
      <c r="A82" s="4" t="s">
        <v>80</v>
      </c>
      <c r="B82" s="4" t="str">
        <f>RIGHT(Sheet2!F82,LEN(Sheet2!F82)-4)</f>
        <v>Clostridiales</v>
      </c>
      <c r="C82" s="4" t="str">
        <f>RIGHT(Sheet2!G82,LEN(Sheet2!G82)-4)</f>
        <v/>
      </c>
      <c r="D82" s="5" t="str">
        <f>VLOOKUP($A82,[1]zibr!$B:$H,5,0)</f>
        <v>ns</v>
      </c>
      <c r="E82" s="5" t="str">
        <f>VLOOKUP($A82,[1]zibr!$B:$H,6,0)</f>
        <v>ns</v>
      </c>
      <c r="F82" s="5" t="str">
        <f>VLOOKUP($A82,[1]zibr!$B:$H,7,0)</f>
        <v>ns</v>
      </c>
      <c r="G82" s="8" t="str">
        <f>VLOOKUP($A82,[2]nbmm!$B:$H,5,0)</f>
        <v>s</v>
      </c>
      <c r="H82" s="8" t="str">
        <f>VLOOKUP($A82,[2]nbmm!$B:$H,6,0)</f>
        <v>ns</v>
      </c>
      <c r="I82" s="8" t="str">
        <f>VLOOKUP($A82,[2]nbmm!$B:$H,7,0)</f>
        <v>ns</v>
      </c>
      <c r="J82" s="8" t="str">
        <f>VLOOKUP($A82,[3]nbmm_AR!$B:$H,5,0)</f>
        <v>s</v>
      </c>
      <c r="K82" s="8" t="str">
        <f>VLOOKUP($A82,[3]nbmm_AR!$B:$H,6,0)</f>
        <v>ns</v>
      </c>
      <c r="L82" s="8" t="str">
        <f>VLOOKUP($A82,[3]nbmm_AR!$B:$H,7,0)</f>
        <v>ns</v>
      </c>
      <c r="M82" s="8" t="str">
        <f>VLOOKUP($A82,[4]zinbmm!$B:$H,5,0)</f>
        <v>s</v>
      </c>
      <c r="N82" s="8" t="str">
        <f>VLOOKUP($A82,[4]zinbmm!$B:$H,6,0)</f>
        <v>ns</v>
      </c>
      <c r="O82" s="8" t="str">
        <f>VLOOKUP($A82,[4]zinbmm!$B:$H,7,0)</f>
        <v>ns</v>
      </c>
      <c r="P82" s="8" t="str">
        <f>VLOOKUP($A82,[5]zinbmm_AR!$B:$H,5,0)</f>
        <v>s</v>
      </c>
      <c r="Q82" s="8" t="str">
        <f>VLOOKUP($A82,[5]zinbmm_AR!$B:$H,6,0)</f>
        <v>ns</v>
      </c>
      <c r="R82" s="8" t="str">
        <f>VLOOKUP($A82,[5]zinbmm_AR!$B:$H,7,0)</f>
        <v>ns</v>
      </c>
      <c r="S82" s="8" t="str">
        <f>VLOOKUP($A82,[6]zigmmCo!$B:$H,5,0)</f>
        <v>ns</v>
      </c>
      <c r="T82" s="8" t="str">
        <f>VLOOKUP($A82,[6]zigmmCo!$B:$H,6,0)</f>
        <v>ns</v>
      </c>
      <c r="U82" s="8" t="str">
        <f>VLOOKUP($A82,[6]zigmmCo!$B:$H,7,0)</f>
        <v>ns</v>
      </c>
      <c r="V82" s="8" t="str">
        <f>VLOOKUP($A82,[7]zigmmCo_AR!$B:$H,5,0)</f>
        <v>ns</v>
      </c>
      <c r="W82" s="8" t="str">
        <f>VLOOKUP($A82,[7]zigmmCo_AR!$B:$H,6,0)</f>
        <v>ns</v>
      </c>
      <c r="X82" s="8" t="str">
        <f>VLOOKUP($A82,[7]zigmmCo_AR!$B:$H,7,0)</f>
        <v>ns</v>
      </c>
      <c r="Y82" s="8" t="str">
        <f>VLOOKUP($A82,[8]zigmm!$B:$H,5,0)</f>
        <v>ns</v>
      </c>
      <c r="Z82" s="8" t="str">
        <f>VLOOKUP($A82,[8]zigmm!$B:$H,6,0)</f>
        <v>ns</v>
      </c>
      <c r="AA82" s="8" t="str">
        <f>VLOOKUP($A82,[8]zigmm!$B:$H,7,0)</f>
        <v>ns</v>
      </c>
      <c r="AB82" s="8" t="str">
        <f>VLOOKUP($A82,[9]zigmm_AR!$B:$H,5,0)</f>
        <v>ns</v>
      </c>
      <c r="AC82" s="8" t="str">
        <f>VLOOKUP($A82,[9]zigmm_AR!$B:$H,6,0)</f>
        <v>ns</v>
      </c>
      <c r="AD82" s="8" t="str">
        <f>VLOOKUP($A82,[9]zigmm_AR!$B:$H,7,0)</f>
        <v>ns</v>
      </c>
      <c r="AE82" s="8" t="str">
        <f>VLOOKUP(A82,[10]SplinectomeR!$B:$F,4,0)</f>
        <v>ns</v>
      </c>
      <c r="AF82" s="4" t="str">
        <f>VLOOKUP(A82,[10]SplinectomeR!$B:$F,5,0)</f>
        <v>s</v>
      </c>
    </row>
    <row r="83" spans="1:32" x14ac:dyDescent="0.25">
      <c r="A83" s="4" t="s">
        <v>81</v>
      </c>
      <c r="B83" s="4" t="str">
        <f>RIGHT(Sheet2!F83,LEN(Sheet2!F83)-4)</f>
        <v>Clostridiales</v>
      </c>
      <c r="C83" s="4" t="str">
        <f>RIGHT(Sheet2!G83,LEN(Sheet2!G83)-4)</f>
        <v>Lachnospiraceae</v>
      </c>
      <c r="D83" s="5" t="str">
        <f>VLOOKUP($A83,[1]zibr!$B:$H,5,0)</f>
        <v>ns</v>
      </c>
      <c r="E83" s="5" t="str">
        <f>VLOOKUP($A83,[1]zibr!$B:$H,6,0)</f>
        <v>s</v>
      </c>
      <c r="F83" s="5" t="str">
        <f>VLOOKUP($A83,[1]zibr!$B:$H,7,0)</f>
        <v>s</v>
      </c>
      <c r="G83" s="8" t="str">
        <f>VLOOKUP($A83,[2]nbmm!$B:$H,5,0)</f>
        <v>ns</v>
      </c>
      <c r="H83" s="8" t="str">
        <f>VLOOKUP($A83,[2]nbmm!$B:$H,6,0)</f>
        <v>s</v>
      </c>
      <c r="I83" s="8" t="str">
        <f>VLOOKUP($A83,[2]nbmm!$B:$H,7,0)</f>
        <v>s</v>
      </c>
      <c r="J83" s="8" t="str">
        <f>VLOOKUP($A83,[3]nbmm_AR!$B:$H,5,0)</f>
        <v>NA</v>
      </c>
      <c r="K83" s="8" t="str">
        <f>VLOOKUP($A83,[3]nbmm_AR!$B:$H,6,0)</f>
        <v>NA</v>
      </c>
      <c r="L83" s="8" t="str">
        <f>VLOOKUP($A83,[3]nbmm_AR!$B:$H,7,0)</f>
        <v>NA</v>
      </c>
      <c r="M83" s="8" t="str">
        <f>VLOOKUP($A83,[4]zinbmm!$B:$H,5,0)</f>
        <v>ns</v>
      </c>
      <c r="N83" s="8" t="str">
        <f>VLOOKUP($A83,[4]zinbmm!$B:$H,6,0)</f>
        <v>s</v>
      </c>
      <c r="O83" s="8" t="str">
        <f>VLOOKUP($A83,[4]zinbmm!$B:$H,7,0)</f>
        <v>s</v>
      </c>
      <c r="P83" s="8" t="str">
        <f>VLOOKUP($A83,[5]zinbmm_AR!$B:$H,5,0)</f>
        <v>NA</v>
      </c>
      <c r="Q83" s="8" t="str">
        <f>VLOOKUP($A83,[5]zinbmm_AR!$B:$H,6,0)</f>
        <v>NA</v>
      </c>
      <c r="R83" s="8" t="str">
        <f>VLOOKUP($A83,[5]zinbmm_AR!$B:$H,7,0)</f>
        <v>NA</v>
      </c>
      <c r="S83" s="8" t="str">
        <f>VLOOKUP($A83,[6]zigmmCo!$B:$H,5,0)</f>
        <v>ns</v>
      </c>
      <c r="T83" s="8" t="str">
        <f>VLOOKUP($A83,[6]zigmmCo!$B:$H,6,0)</f>
        <v>s</v>
      </c>
      <c r="U83" s="8" t="str">
        <f>VLOOKUP($A83,[6]zigmmCo!$B:$H,7,0)</f>
        <v>s</v>
      </c>
      <c r="V83" s="8" t="str">
        <f>VLOOKUP($A83,[7]zigmmCo_AR!$B:$H,5,0)</f>
        <v>ns</v>
      </c>
      <c r="W83" s="8" t="str">
        <f>VLOOKUP($A83,[7]zigmmCo_AR!$B:$H,6,0)</f>
        <v>s</v>
      </c>
      <c r="X83" s="8" t="str">
        <f>VLOOKUP($A83,[7]zigmmCo_AR!$B:$H,7,0)</f>
        <v>s</v>
      </c>
      <c r="Y83" s="8" t="str">
        <f>VLOOKUP($A83,[8]zigmm!$B:$H,5,0)</f>
        <v>ns</v>
      </c>
      <c r="Z83" s="8" t="str">
        <f>VLOOKUP($A83,[8]zigmm!$B:$H,6,0)</f>
        <v>ns</v>
      </c>
      <c r="AA83" s="8" t="str">
        <f>VLOOKUP($A83,[8]zigmm!$B:$H,7,0)</f>
        <v>ns</v>
      </c>
      <c r="AB83" s="8" t="str">
        <f>VLOOKUP($A83,[9]zigmm_AR!$B:$H,5,0)</f>
        <v>ns</v>
      </c>
      <c r="AC83" s="8" t="str">
        <f>VLOOKUP($A83,[9]zigmm_AR!$B:$H,6,0)</f>
        <v>ns</v>
      </c>
      <c r="AD83" s="8" t="str">
        <f>VLOOKUP($A83,[9]zigmm_AR!$B:$H,7,0)</f>
        <v>ns</v>
      </c>
      <c r="AE83" s="8" t="str">
        <f>VLOOKUP(A83,[10]SplinectomeR!$B:$F,4,0)</f>
        <v>ns</v>
      </c>
      <c r="AF83" s="4" t="str">
        <f>VLOOKUP(A83,[10]SplinectomeR!$B:$F,5,0)</f>
        <v>ns</v>
      </c>
    </row>
    <row r="84" spans="1:32" x14ac:dyDescent="0.25">
      <c r="A84" s="4" t="s">
        <v>82</v>
      </c>
      <c r="B84" s="4" t="str">
        <f>RIGHT(Sheet2!F84,LEN(Sheet2!F84)-4)</f>
        <v>Clostridiales</v>
      </c>
      <c r="C84" s="4" t="str">
        <f>RIGHT(Sheet2!G84,LEN(Sheet2!G84)-4)</f>
        <v/>
      </c>
      <c r="D84" s="5" t="str">
        <f>VLOOKUP($A84,[1]zibr!$B:$H,5,0)</f>
        <v>s</v>
      </c>
      <c r="E84" s="5" t="str">
        <f>VLOOKUP($A84,[1]zibr!$B:$H,6,0)</f>
        <v>ns</v>
      </c>
      <c r="F84" s="5" t="str">
        <f>VLOOKUP($A84,[1]zibr!$B:$H,7,0)</f>
        <v>ns</v>
      </c>
      <c r="G84" s="8" t="str">
        <f>VLOOKUP($A84,[2]nbmm!$B:$H,5,0)</f>
        <v>s</v>
      </c>
      <c r="H84" s="8" t="str">
        <f>VLOOKUP($A84,[2]nbmm!$B:$H,6,0)</f>
        <v>ns</v>
      </c>
      <c r="I84" s="8" t="str">
        <f>VLOOKUP($A84,[2]nbmm!$B:$H,7,0)</f>
        <v>ns</v>
      </c>
      <c r="J84" s="8" t="str">
        <f>VLOOKUP($A84,[3]nbmm_AR!$B:$H,5,0)</f>
        <v>s</v>
      </c>
      <c r="K84" s="8" t="str">
        <f>VLOOKUP($A84,[3]nbmm_AR!$B:$H,6,0)</f>
        <v>ns</v>
      </c>
      <c r="L84" s="8" t="str">
        <f>VLOOKUP($A84,[3]nbmm_AR!$B:$H,7,0)</f>
        <v>ns</v>
      </c>
      <c r="M84" s="8" t="str">
        <f>VLOOKUP($A84,[4]zinbmm!$B:$H,5,0)</f>
        <v>s</v>
      </c>
      <c r="N84" s="8" t="str">
        <f>VLOOKUP($A84,[4]zinbmm!$B:$H,6,0)</f>
        <v>ns</v>
      </c>
      <c r="O84" s="8" t="str">
        <f>VLOOKUP($A84,[4]zinbmm!$B:$H,7,0)</f>
        <v>ns</v>
      </c>
      <c r="P84" s="8" t="str">
        <f>VLOOKUP($A84,[5]zinbmm_AR!$B:$H,5,0)</f>
        <v>s</v>
      </c>
      <c r="Q84" s="8" t="str">
        <f>VLOOKUP($A84,[5]zinbmm_AR!$B:$H,6,0)</f>
        <v>ns</v>
      </c>
      <c r="R84" s="8" t="str">
        <f>VLOOKUP($A84,[5]zinbmm_AR!$B:$H,7,0)</f>
        <v>ns</v>
      </c>
      <c r="S84" s="8" t="str">
        <f>VLOOKUP($A84,[6]zigmmCo!$B:$H,5,0)</f>
        <v>s</v>
      </c>
      <c r="T84" s="8" t="str">
        <f>VLOOKUP($A84,[6]zigmmCo!$B:$H,6,0)</f>
        <v>s</v>
      </c>
      <c r="U84" s="8" t="str">
        <f>VLOOKUP($A84,[6]zigmmCo!$B:$H,7,0)</f>
        <v>s</v>
      </c>
      <c r="V84" s="8" t="str">
        <f>VLOOKUP($A84,[7]zigmmCo_AR!$B:$H,5,0)</f>
        <v>s</v>
      </c>
      <c r="W84" s="8" t="str">
        <f>VLOOKUP($A84,[7]zigmmCo_AR!$B:$H,6,0)</f>
        <v>s</v>
      </c>
      <c r="X84" s="8" t="str">
        <f>VLOOKUP($A84,[7]zigmmCo_AR!$B:$H,7,0)</f>
        <v>s</v>
      </c>
      <c r="Y84" s="8" t="str">
        <f>VLOOKUP($A84,[8]zigmm!$B:$H,5,0)</f>
        <v>s</v>
      </c>
      <c r="Z84" s="8" t="str">
        <f>VLOOKUP($A84,[8]zigmm!$B:$H,6,0)</f>
        <v>ns</v>
      </c>
      <c r="AA84" s="8" t="str">
        <f>VLOOKUP($A84,[8]zigmm!$B:$H,7,0)</f>
        <v>ns</v>
      </c>
      <c r="AB84" s="8" t="str">
        <f>VLOOKUP($A84,[9]zigmm_AR!$B:$H,5,0)</f>
        <v>ns</v>
      </c>
      <c r="AC84" s="8" t="str">
        <f>VLOOKUP($A84,[9]zigmm_AR!$B:$H,6,0)</f>
        <v>ns</v>
      </c>
      <c r="AD84" s="8" t="str">
        <f>VLOOKUP($A84,[9]zigmm_AR!$B:$H,7,0)</f>
        <v>ns</v>
      </c>
      <c r="AE84" s="8" t="str">
        <f>VLOOKUP(A84,[10]SplinectomeR!$B:$F,4,0)</f>
        <v>ns</v>
      </c>
      <c r="AF84" s="4" t="str">
        <f>VLOOKUP(A84,[10]SplinectomeR!$B:$F,5,0)</f>
        <v>ns</v>
      </c>
    </row>
    <row r="85" spans="1:32" x14ac:dyDescent="0.25">
      <c r="A85" s="4" t="s">
        <v>83</v>
      </c>
      <c r="B85" s="4" t="str">
        <f>RIGHT(Sheet2!F85,LEN(Sheet2!F85)-4)</f>
        <v>Clostridiales</v>
      </c>
      <c r="C85" s="4" t="str">
        <f>RIGHT(Sheet2!G85,LEN(Sheet2!G85)-4)</f>
        <v/>
      </c>
      <c r="D85" s="5" t="str">
        <f>VLOOKUP($A85,[1]zibr!$B:$H,5,0)</f>
        <v>ns</v>
      </c>
      <c r="E85" s="5" t="str">
        <f>VLOOKUP($A85,[1]zibr!$B:$H,6,0)</f>
        <v>ns</v>
      </c>
      <c r="F85" s="5" t="str">
        <f>VLOOKUP($A85,[1]zibr!$B:$H,7,0)</f>
        <v>ns</v>
      </c>
      <c r="G85" s="8" t="str">
        <f>VLOOKUP($A85,[2]nbmm!$B:$H,5,0)</f>
        <v>s</v>
      </c>
      <c r="H85" s="8" t="str">
        <f>VLOOKUP($A85,[2]nbmm!$B:$H,6,0)</f>
        <v>ns</v>
      </c>
      <c r="I85" s="8" t="str">
        <f>VLOOKUP($A85,[2]nbmm!$B:$H,7,0)</f>
        <v>ns</v>
      </c>
      <c r="J85" s="8" t="str">
        <f>VLOOKUP($A85,[3]nbmm_AR!$B:$H,5,0)</f>
        <v>s</v>
      </c>
      <c r="K85" s="8" t="str">
        <f>VLOOKUP($A85,[3]nbmm_AR!$B:$H,6,0)</f>
        <v>ns</v>
      </c>
      <c r="L85" s="8" t="str">
        <f>VLOOKUP($A85,[3]nbmm_AR!$B:$H,7,0)</f>
        <v>ns</v>
      </c>
      <c r="M85" s="8" t="str">
        <f>VLOOKUP($A85,[4]zinbmm!$B:$H,5,0)</f>
        <v>s</v>
      </c>
      <c r="N85" s="8" t="str">
        <f>VLOOKUP($A85,[4]zinbmm!$B:$H,6,0)</f>
        <v>ns</v>
      </c>
      <c r="O85" s="8" t="str">
        <f>VLOOKUP($A85,[4]zinbmm!$B:$H,7,0)</f>
        <v>ns</v>
      </c>
      <c r="P85" s="8" t="str">
        <f>VLOOKUP($A85,[5]zinbmm_AR!$B:$H,5,0)</f>
        <v>s</v>
      </c>
      <c r="Q85" s="8" t="str">
        <f>VLOOKUP($A85,[5]zinbmm_AR!$B:$H,6,0)</f>
        <v>ns</v>
      </c>
      <c r="R85" s="8" t="str">
        <f>VLOOKUP($A85,[5]zinbmm_AR!$B:$H,7,0)</f>
        <v>ns</v>
      </c>
      <c r="S85" s="8" t="str">
        <f>VLOOKUP($A85,[6]zigmmCo!$B:$H,5,0)</f>
        <v>s</v>
      </c>
      <c r="T85" s="8" t="str">
        <f>VLOOKUP($A85,[6]zigmmCo!$B:$H,6,0)</f>
        <v>ns</v>
      </c>
      <c r="U85" s="8" t="str">
        <f>VLOOKUP($A85,[6]zigmmCo!$B:$H,7,0)</f>
        <v>ns</v>
      </c>
      <c r="V85" s="8" t="str">
        <f>VLOOKUP($A85,[7]zigmmCo_AR!$B:$H,5,0)</f>
        <v>s</v>
      </c>
      <c r="W85" s="8" t="str">
        <f>VLOOKUP($A85,[7]zigmmCo_AR!$B:$H,6,0)</f>
        <v>ns</v>
      </c>
      <c r="X85" s="8" t="str">
        <f>VLOOKUP($A85,[7]zigmmCo_AR!$B:$H,7,0)</f>
        <v>ns</v>
      </c>
      <c r="Y85" s="8" t="str">
        <f>VLOOKUP($A85,[8]zigmm!$B:$H,5,0)</f>
        <v>s</v>
      </c>
      <c r="Z85" s="8" t="str">
        <f>VLOOKUP($A85,[8]zigmm!$B:$H,6,0)</f>
        <v>ns</v>
      </c>
      <c r="AA85" s="8" t="str">
        <f>VLOOKUP($A85,[8]zigmm!$B:$H,7,0)</f>
        <v>s</v>
      </c>
      <c r="AB85" s="8" t="str">
        <f>VLOOKUP($A85,[9]zigmm_AR!$B:$H,5,0)</f>
        <v>s</v>
      </c>
      <c r="AC85" s="8" t="str">
        <f>VLOOKUP($A85,[9]zigmm_AR!$B:$H,6,0)</f>
        <v>ns</v>
      </c>
      <c r="AD85" s="8" t="str">
        <f>VLOOKUP($A85,[9]zigmm_AR!$B:$H,7,0)</f>
        <v>ns</v>
      </c>
      <c r="AE85" s="8" t="str">
        <f>VLOOKUP(A85,[10]SplinectomeR!$B:$F,4,0)</f>
        <v>s</v>
      </c>
      <c r="AF85" s="4" t="str">
        <f>VLOOKUP(A85,[10]SplinectomeR!$B:$F,5,0)</f>
        <v>s</v>
      </c>
    </row>
    <row r="86" spans="1:32" x14ac:dyDescent="0.25">
      <c r="A86" s="4" t="s">
        <v>84</v>
      </c>
      <c r="B86" s="4" t="str">
        <f>RIGHT(Sheet2!F86,LEN(Sheet2!F86)-4)</f>
        <v>Clostridiales</v>
      </c>
      <c r="C86" s="4" t="str">
        <f>RIGHT(Sheet2!G86,LEN(Sheet2!G86)-4)</f>
        <v/>
      </c>
      <c r="D86" s="5" t="str">
        <f>VLOOKUP($A86,[1]zibr!$B:$H,5,0)</f>
        <v>ns</v>
      </c>
      <c r="E86" s="5" t="str">
        <f>VLOOKUP($A86,[1]zibr!$B:$H,6,0)</f>
        <v>ns</v>
      </c>
      <c r="F86" s="5" t="str">
        <f>VLOOKUP($A86,[1]zibr!$B:$H,7,0)</f>
        <v>ns</v>
      </c>
      <c r="G86" s="8" t="str">
        <f>VLOOKUP($A86,[2]nbmm!$B:$H,5,0)</f>
        <v>ns</v>
      </c>
      <c r="H86" s="8" t="str">
        <f>VLOOKUP($A86,[2]nbmm!$B:$H,6,0)</f>
        <v>ns</v>
      </c>
      <c r="I86" s="8" t="str">
        <f>VLOOKUP($A86,[2]nbmm!$B:$H,7,0)</f>
        <v>ns</v>
      </c>
      <c r="J86" s="8" t="str">
        <f>VLOOKUP($A86,[3]nbmm_AR!$B:$H,5,0)</f>
        <v>ns</v>
      </c>
      <c r="K86" s="8" t="str">
        <f>VLOOKUP($A86,[3]nbmm_AR!$B:$H,6,0)</f>
        <v>ns</v>
      </c>
      <c r="L86" s="8" t="str">
        <f>VLOOKUP($A86,[3]nbmm_AR!$B:$H,7,0)</f>
        <v>ns</v>
      </c>
      <c r="M86" s="8" t="str">
        <f>VLOOKUP($A86,[4]zinbmm!$B:$H,5,0)</f>
        <v>ns</v>
      </c>
      <c r="N86" s="8" t="str">
        <f>VLOOKUP($A86,[4]zinbmm!$B:$H,6,0)</f>
        <v>ns</v>
      </c>
      <c r="O86" s="8" t="str">
        <f>VLOOKUP($A86,[4]zinbmm!$B:$H,7,0)</f>
        <v>ns</v>
      </c>
      <c r="P86" s="8" t="str">
        <f>VLOOKUP($A86,[5]zinbmm_AR!$B:$H,5,0)</f>
        <v>ns</v>
      </c>
      <c r="Q86" s="8" t="str">
        <f>VLOOKUP($A86,[5]zinbmm_AR!$B:$H,6,0)</f>
        <v>ns</v>
      </c>
      <c r="R86" s="8" t="str">
        <f>VLOOKUP($A86,[5]zinbmm_AR!$B:$H,7,0)</f>
        <v>ns</v>
      </c>
      <c r="S86" s="8" t="str">
        <f>VLOOKUP($A86,[6]zigmmCo!$B:$H,5,0)</f>
        <v>ns</v>
      </c>
      <c r="T86" s="8" t="str">
        <f>VLOOKUP($A86,[6]zigmmCo!$B:$H,6,0)</f>
        <v>ns</v>
      </c>
      <c r="U86" s="8" t="str">
        <f>VLOOKUP($A86,[6]zigmmCo!$B:$H,7,0)</f>
        <v>ns</v>
      </c>
      <c r="V86" s="8" t="str">
        <f>VLOOKUP($A86,[7]zigmmCo_AR!$B:$H,5,0)</f>
        <v>ns</v>
      </c>
      <c r="W86" s="8" t="str">
        <f>VLOOKUP($A86,[7]zigmmCo_AR!$B:$H,6,0)</f>
        <v>ns</v>
      </c>
      <c r="X86" s="8" t="str">
        <f>VLOOKUP($A86,[7]zigmmCo_AR!$B:$H,7,0)</f>
        <v>ns</v>
      </c>
      <c r="Y86" s="8" t="str">
        <f>VLOOKUP($A86,[8]zigmm!$B:$H,5,0)</f>
        <v>ns</v>
      </c>
      <c r="Z86" s="8" t="str">
        <f>VLOOKUP($A86,[8]zigmm!$B:$H,6,0)</f>
        <v>s</v>
      </c>
      <c r="AA86" s="8" t="str">
        <f>VLOOKUP($A86,[8]zigmm!$B:$H,7,0)</f>
        <v>ns</v>
      </c>
      <c r="AB86" s="8" t="str">
        <f>VLOOKUP($A86,[9]zigmm_AR!$B:$H,5,0)</f>
        <v>ns</v>
      </c>
      <c r="AC86" s="8" t="str">
        <f>VLOOKUP($A86,[9]zigmm_AR!$B:$H,6,0)</f>
        <v>s</v>
      </c>
      <c r="AD86" s="8" t="str">
        <f>VLOOKUP($A86,[9]zigmm_AR!$B:$H,7,0)</f>
        <v>ns</v>
      </c>
      <c r="AE86" s="8" t="str">
        <f>VLOOKUP(A86,[10]SplinectomeR!$B:$F,4,0)</f>
        <v>ns</v>
      </c>
      <c r="AF86" s="4" t="str">
        <f>VLOOKUP(A86,[10]SplinectomeR!$B:$F,5,0)</f>
        <v>s</v>
      </c>
    </row>
    <row r="87" spans="1:32" x14ac:dyDescent="0.25">
      <c r="A87" s="4" t="s">
        <v>85</v>
      </c>
      <c r="B87" s="4" t="str">
        <f>RIGHT(Sheet2!F87,LEN(Sheet2!F87)-4)</f>
        <v>Clostridiales</v>
      </c>
      <c r="C87" s="4" t="str">
        <f>RIGHT(Sheet2!G87,LEN(Sheet2!G87)-4)</f>
        <v/>
      </c>
      <c r="D87" s="5" t="str">
        <f>VLOOKUP($A87,[1]zibr!$B:$H,5,0)</f>
        <v>ns</v>
      </c>
      <c r="E87" s="5" t="str">
        <f>VLOOKUP($A87,[1]zibr!$B:$H,6,0)</f>
        <v>ns</v>
      </c>
      <c r="F87" s="5" t="str">
        <f>VLOOKUP($A87,[1]zibr!$B:$H,7,0)</f>
        <v>ns</v>
      </c>
      <c r="G87" s="8" t="str">
        <f>VLOOKUP($A87,[2]nbmm!$B:$H,5,0)</f>
        <v>ns</v>
      </c>
      <c r="H87" s="8" t="str">
        <f>VLOOKUP($A87,[2]nbmm!$B:$H,6,0)</f>
        <v>ns</v>
      </c>
      <c r="I87" s="8" t="str">
        <f>VLOOKUP($A87,[2]nbmm!$B:$H,7,0)</f>
        <v>ns</v>
      </c>
      <c r="J87" s="8" t="str">
        <f>VLOOKUP($A87,[3]nbmm_AR!$B:$H,5,0)</f>
        <v>s</v>
      </c>
      <c r="K87" s="8" t="str">
        <f>VLOOKUP($A87,[3]nbmm_AR!$B:$H,6,0)</f>
        <v>s</v>
      </c>
      <c r="L87" s="8" t="str">
        <f>VLOOKUP($A87,[3]nbmm_AR!$B:$H,7,0)</f>
        <v>s</v>
      </c>
      <c r="M87" s="8" t="str">
        <f>VLOOKUP($A87,[4]zinbmm!$B:$H,5,0)</f>
        <v>s</v>
      </c>
      <c r="N87" s="8" t="str">
        <f>VLOOKUP($A87,[4]zinbmm!$B:$H,6,0)</f>
        <v>s</v>
      </c>
      <c r="O87" s="8" t="str">
        <f>VLOOKUP($A87,[4]zinbmm!$B:$H,7,0)</f>
        <v>s</v>
      </c>
      <c r="P87" s="8" t="str">
        <f>VLOOKUP($A87,[5]zinbmm_AR!$B:$H,5,0)</f>
        <v>s</v>
      </c>
      <c r="Q87" s="8" t="str">
        <f>VLOOKUP($A87,[5]zinbmm_AR!$B:$H,6,0)</f>
        <v>s</v>
      </c>
      <c r="R87" s="8" t="str">
        <f>VLOOKUP($A87,[5]zinbmm_AR!$B:$H,7,0)</f>
        <v>s</v>
      </c>
      <c r="S87" s="8" t="str">
        <f>VLOOKUP($A87,[6]zigmmCo!$B:$H,5,0)</f>
        <v>ns</v>
      </c>
      <c r="T87" s="8" t="str">
        <f>VLOOKUP($A87,[6]zigmmCo!$B:$H,6,0)</f>
        <v>ns</v>
      </c>
      <c r="U87" s="8" t="str">
        <f>VLOOKUP($A87,[6]zigmmCo!$B:$H,7,0)</f>
        <v>ns</v>
      </c>
      <c r="V87" s="8" t="str">
        <f>VLOOKUP($A87,[7]zigmmCo_AR!$B:$H,5,0)</f>
        <v>ns</v>
      </c>
      <c r="W87" s="8" t="str">
        <f>VLOOKUP($A87,[7]zigmmCo_AR!$B:$H,6,0)</f>
        <v>ns</v>
      </c>
      <c r="X87" s="8" t="str">
        <f>VLOOKUP($A87,[7]zigmmCo_AR!$B:$H,7,0)</f>
        <v>ns</v>
      </c>
      <c r="Y87" s="8" t="str">
        <f>VLOOKUP($A87,[8]zigmm!$B:$H,5,0)</f>
        <v>ns</v>
      </c>
      <c r="Z87" s="8" t="str">
        <f>VLOOKUP($A87,[8]zigmm!$B:$H,6,0)</f>
        <v>ns</v>
      </c>
      <c r="AA87" s="8" t="str">
        <f>VLOOKUP($A87,[8]zigmm!$B:$H,7,0)</f>
        <v>ns</v>
      </c>
      <c r="AB87" s="8" t="str">
        <f>VLOOKUP($A87,[9]zigmm_AR!$B:$H,5,0)</f>
        <v>ns</v>
      </c>
      <c r="AC87" s="8" t="str">
        <f>VLOOKUP($A87,[9]zigmm_AR!$B:$H,6,0)</f>
        <v>ns</v>
      </c>
      <c r="AD87" s="8" t="str">
        <f>VLOOKUP($A87,[9]zigmm_AR!$B:$H,7,0)</f>
        <v>ns</v>
      </c>
      <c r="AE87" s="8" t="str">
        <f>VLOOKUP(A87,[10]SplinectomeR!$B:$F,4,0)</f>
        <v>ns</v>
      </c>
      <c r="AF87" s="4" t="str">
        <f>VLOOKUP(A87,[10]SplinectomeR!$B:$F,5,0)</f>
        <v>s</v>
      </c>
    </row>
    <row r="88" spans="1:32" x14ac:dyDescent="0.25">
      <c r="A88" s="4" t="s">
        <v>86</v>
      </c>
      <c r="B88" s="4" t="str">
        <f>RIGHT(Sheet2!F88,LEN(Sheet2!F88)-4)</f>
        <v>Clostridiales</v>
      </c>
      <c r="D88" s="5" t="str">
        <f>VLOOKUP($A88,[1]zibr!$B:$H,5,0)</f>
        <v>s</v>
      </c>
      <c r="E88" s="5" t="str">
        <f>VLOOKUP($A88,[1]zibr!$B:$H,6,0)</f>
        <v>ns</v>
      </c>
      <c r="F88" s="5" t="str">
        <f>VLOOKUP($A88,[1]zibr!$B:$H,7,0)</f>
        <v>ns</v>
      </c>
      <c r="G88" s="8" t="str">
        <f>VLOOKUP($A88,[2]nbmm!$B:$H,5,0)</f>
        <v>s</v>
      </c>
      <c r="H88" s="8" t="str">
        <f>VLOOKUP($A88,[2]nbmm!$B:$H,6,0)</f>
        <v>ns</v>
      </c>
      <c r="I88" s="8" t="str">
        <f>VLOOKUP($A88,[2]nbmm!$B:$H,7,0)</f>
        <v>ns</v>
      </c>
      <c r="J88" s="8" t="str">
        <f>VLOOKUP($A88,[3]nbmm_AR!$B:$H,5,0)</f>
        <v>s</v>
      </c>
      <c r="K88" s="8" t="str">
        <f>VLOOKUP($A88,[3]nbmm_AR!$B:$H,6,0)</f>
        <v>ns</v>
      </c>
      <c r="L88" s="8" t="str">
        <f>VLOOKUP($A88,[3]nbmm_AR!$B:$H,7,0)</f>
        <v>ns</v>
      </c>
      <c r="M88" s="8" t="str">
        <f>VLOOKUP($A88,[4]zinbmm!$B:$H,5,0)</f>
        <v>s</v>
      </c>
      <c r="N88" s="8" t="str">
        <f>VLOOKUP($A88,[4]zinbmm!$B:$H,6,0)</f>
        <v>ns</v>
      </c>
      <c r="O88" s="8" t="str">
        <f>VLOOKUP($A88,[4]zinbmm!$B:$H,7,0)</f>
        <v>ns</v>
      </c>
      <c r="P88" s="8" t="str">
        <f>VLOOKUP($A88,[5]zinbmm_AR!$B:$H,5,0)</f>
        <v>s</v>
      </c>
      <c r="Q88" s="8" t="str">
        <f>VLOOKUP($A88,[5]zinbmm_AR!$B:$H,6,0)</f>
        <v>ns</v>
      </c>
      <c r="R88" s="8" t="str">
        <f>VLOOKUP($A88,[5]zinbmm_AR!$B:$H,7,0)</f>
        <v>ns</v>
      </c>
      <c r="S88" s="8" t="str">
        <f>VLOOKUP($A88,[6]zigmmCo!$B:$H,5,0)</f>
        <v>s</v>
      </c>
      <c r="T88" s="8" t="str">
        <f>VLOOKUP($A88,[6]zigmmCo!$B:$H,6,0)</f>
        <v>ns</v>
      </c>
      <c r="U88" s="8" t="str">
        <f>VLOOKUP($A88,[6]zigmmCo!$B:$H,7,0)</f>
        <v>s</v>
      </c>
      <c r="V88" s="8" t="str">
        <f>VLOOKUP($A88,[7]zigmmCo_AR!$B:$H,5,0)</f>
        <v>s</v>
      </c>
      <c r="W88" s="8" t="str">
        <f>VLOOKUP($A88,[7]zigmmCo_AR!$B:$H,6,0)</f>
        <v>ns</v>
      </c>
      <c r="X88" s="8" t="str">
        <f>VLOOKUP($A88,[7]zigmmCo_AR!$B:$H,7,0)</f>
        <v>s</v>
      </c>
      <c r="Y88" s="8" t="str">
        <f>VLOOKUP($A88,[8]zigmm!$B:$H,5,0)</f>
        <v>s</v>
      </c>
      <c r="Z88" s="8" t="str">
        <f>VLOOKUP($A88,[8]zigmm!$B:$H,6,0)</f>
        <v>ns</v>
      </c>
      <c r="AA88" s="8" t="str">
        <f>VLOOKUP($A88,[8]zigmm!$B:$H,7,0)</f>
        <v>ns</v>
      </c>
      <c r="AB88" s="8" t="str">
        <f>VLOOKUP($A88,[9]zigmm_AR!$B:$H,5,0)</f>
        <v>ns</v>
      </c>
      <c r="AC88" s="8" t="str">
        <f>VLOOKUP($A88,[9]zigmm_AR!$B:$H,6,0)</f>
        <v>ns</v>
      </c>
      <c r="AD88" s="8" t="str">
        <f>VLOOKUP($A88,[9]zigmm_AR!$B:$H,7,0)</f>
        <v>ns</v>
      </c>
      <c r="AE88" s="8" t="str">
        <f>VLOOKUP(A88,[10]SplinectomeR!$B:$F,4,0)</f>
        <v>ns</v>
      </c>
      <c r="AF88" s="4" t="str">
        <f>VLOOKUP(A88,[10]SplinectomeR!$B:$F,5,0)</f>
        <v>ns</v>
      </c>
    </row>
    <row r="89" spans="1:32" x14ac:dyDescent="0.25">
      <c r="A89" s="4" t="s">
        <v>87</v>
      </c>
      <c r="B89" s="4" t="str">
        <f>RIGHT(Sheet2!F89,LEN(Sheet2!F89)-4)</f>
        <v>Clostridiales</v>
      </c>
      <c r="D89" s="5" t="str">
        <f>VLOOKUP($A89,[1]zibr!$B:$H,5,0)</f>
        <v>s</v>
      </c>
      <c r="E89" s="5" t="str">
        <f>VLOOKUP($A89,[1]zibr!$B:$H,6,0)</f>
        <v>ns</v>
      </c>
      <c r="F89" s="5" t="str">
        <f>VLOOKUP($A89,[1]zibr!$B:$H,7,0)</f>
        <v>ns</v>
      </c>
      <c r="G89" s="8" t="str">
        <f>VLOOKUP($A89,[2]nbmm!$B:$H,5,0)</f>
        <v>s</v>
      </c>
      <c r="H89" s="8" t="str">
        <f>VLOOKUP($A89,[2]nbmm!$B:$H,6,0)</f>
        <v>s</v>
      </c>
      <c r="I89" s="8" t="str">
        <f>VLOOKUP($A89,[2]nbmm!$B:$H,7,0)</f>
        <v>s</v>
      </c>
      <c r="J89" s="8" t="str">
        <f>VLOOKUP($A89,[3]nbmm_AR!$B:$H,5,0)</f>
        <v>ns</v>
      </c>
      <c r="K89" s="8" t="str">
        <f>VLOOKUP($A89,[3]nbmm_AR!$B:$H,6,0)</f>
        <v>s</v>
      </c>
      <c r="L89" s="8" t="str">
        <f>VLOOKUP($A89,[3]nbmm_AR!$B:$H,7,0)</f>
        <v>s</v>
      </c>
      <c r="M89" s="8" t="str">
        <f>VLOOKUP($A89,[4]zinbmm!$B:$H,5,0)</f>
        <v>s</v>
      </c>
      <c r="N89" s="8" t="str">
        <f>VLOOKUP($A89,[4]zinbmm!$B:$H,6,0)</f>
        <v>s</v>
      </c>
      <c r="O89" s="8" t="str">
        <f>VLOOKUP($A89,[4]zinbmm!$B:$H,7,0)</f>
        <v>s</v>
      </c>
      <c r="P89" s="8" t="str">
        <f>VLOOKUP($A89,[5]zinbmm_AR!$B:$H,5,0)</f>
        <v>s</v>
      </c>
      <c r="Q89" s="8" t="str">
        <f>VLOOKUP($A89,[5]zinbmm_AR!$B:$H,6,0)</f>
        <v>s</v>
      </c>
      <c r="R89" s="8" t="str">
        <f>VLOOKUP($A89,[5]zinbmm_AR!$B:$H,7,0)</f>
        <v>s</v>
      </c>
      <c r="S89" s="8" t="str">
        <f>VLOOKUP($A89,[6]zigmmCo!$B:$H,5,0)</f>
        <v>s</v>
      </c>
      <c r="T89" s="8" t="str">
        <f>VLOOKUP($A89,[6]zigmmCo!$B:$H,6,0)</f>
        <v>ns</v>
      </c>
      <c r="U89" s="8" t="str">
        <f>VLOOKUP($A89,[6]zigmmCo!$B:$H,7,0)</f>
        <v>ns</v>
      </c>
      <c r="V89" s="8" t="str">
        <f>VLOOKUP($A89,[7]zigmmCo_AR!$B:$H,5,0)</f>
        <v>s</v>
      </c>
      <c r="W89" s="8" t="str">
        <f>VLOOKUP($A89,[7]zigmmCo_AR!$B:$H,6,0)</f>
        <v>ns</v>
      </c>
      <c r="X89" s="8" t="str">
        <f>VLOOKUP($A89,[7]zigmmCo_AR!$B:$H,7,0)</f>
        <v>ns</v>
      </c>
      <c r="Y89" s="8" t="str">
        <f>VLOOKUP($A89,[8]zigmm!$B:$H,5,0)</f>
        <v>s</v>
      </c>
      <c r="Z89" s="8" t="str">
        <f>VLOOKUP($A89,[8]zigmm!$B:$H,6,0)</f>
        <v>ns</v>
      </c>
      <c r="AA89" s="8" t="str">
        <f>VLOOKUP($A89,[8]zigmm!$B:$H,7,0)</f>
        <v>ns</v>
      </c>
      <c r="AB89" s="8" t="str">
        <f>VLOOKUP($A89,[9]zigmm_AR!$B:$H,5,0)</f>
        <v>ns</v>
      </c>
      <c r="AC89" s="8" t="str">
        <f>VLOOKUP($A89,[9]zigmm_AR!$B:$H,6,0)</f>
        <v>ns</v>
      </c>
      <c r="AD89" s="8" t="str">
        <f>VLOOKUP($A89,[9]zigmm_AR!$B:$H,7,0)</f>
        <v>ns</v>
      </c>
      <c r="AE89" s="8" t="str">
        <f>VLOOKUP(A89,[10]SplinectomeR!$B:$F,4,0)</f>
        <v>ns</v>
      </c>
      <c r="AF89" s="4" t="str">
        <f>VLOOKUP(A89,[10]SplinectomeR!$B:$F,5,0)</f>
        <v>s</v>
      </c>
    </row>
    <row r="90" spans="1:32" x14ac:dyDescent="0.25">
      <c r="A90" s="4" t="s">
        <v>88</v>
      </c>
      <c r="B90" s="4" t="str">
        <f>RIGHT(Sheet2!F90,LEN(Sheet2!F90)-4)</f>
        <v>Clostridiales</v>
      </c>
      <c r="D90" s="5" t="str">
        <f>VLOOKUP($A90,[1]zibr!$B:$H,5,0)</f>
        <v>ns</v>
      </c>
      <c r="E90" s="5" t="str">
        <f>VLOOKUP($A90,[1]zibr!$B:$H,6,0)</f>
        <v>ns</v>
      </c>
      <c r="F90" s="5" t="str">
        <f>VLOOKUP($A90,[1]zibr!$B:$H,7,0)</f>
        <v>ns</v>
      </c>
      <c r="G90" s="8" t="str">
        <f>VLOOKUP($A90,[2]nbmm!$B:$H,5,0)</f>
        <v>ns</v>
      </c>
      <c r="H90" s="8" t="str">
        <f>VLOOKUP($A90,[2]nbmm!$B:$H,6,0)</f>
        <v>ns</v>
      </c>
      <c r="I90" s="8" t="str">
        <f>VLOOKUP($A90,[2]nbmm!$B:$H,7,0)</f>
        <v>ns</v>
      </c>
      <c r="J90" s="8" t="str">
        <f>VLOOKUP($A90,[3]nbmm_AR!$B:$H,5,0)</f>
        <v>ns</v>
      </c>
      <c r="K90" s="8" t="str">
        <f>VLOOKUP($A90,[3]nbmm_AR!$B:$H,6,0)</f>
        <v>ns</v>
      </c>
      <c r="L90" s="8" t="str">
        <f>VLOOKUP($A90,[3]nbmm_AR!$B:$H,7,0)</f>
        <v>ns</v>
      </c>
      <c r="M90" s="8" t="str">
        <f>VLOOKUP($A90,[4]zinbmm!$B:$H,5,0)</f>
        <v>s</v>
      </c>
      <c r="N90" s="8" t="str">
        <f>VLOOKUP($A90,[4]zinbmm!$B:$H,6,0)</f>
        <v>ns</v>
      </c>
      <c r="O90" s="8" t="str">
        <f>VLOOKUP($A90,[4]zinbmm!$B:$H,7,0)</f>
        <v>s</v>
      </c>
      <c r="P90" s="8" t="str">
        <f>VLOOKUP($A90,[5]zinbmm_AR!$B:$H,5,0)</f>
        <v>s</v>
      </c>
      <c r="Q90" s="8" t="str">
        <f>VLOOKUP($A90,[5]zinbmm_AR!$B:$H,6,0)</f>
        <v>s</v>
      </c>
      <c r="R90" s="8" t="str">
        <f>VLOOKUP($A90,[5]zinbmm_AR!$B:$H,7,0)</f>
        <v>s</v>
      </c>
      <c r="S90" s="8" t="str">
        <f>VLOOKUP($A90,[6]zigmmCo!$B:$H,5,0)</f>
        <v>s</v>
      </c>
      <c r="T90" s="8" t="str">
        <f>VLOOKUP($A90,[6]zigmmCo!$B:$H,6,0)</f>
        <v>ns</v>
      </c>
      <c r="U90" s="8" t="str">
        <f>VLOOKUP($A90,[6]zigmmCo!$B:$H,7,0)</f>
        <v>ns</v>
      </c>
      <c r="V90" s="8" t="str">
        <f>VLOOKUP($A90,[7]zigmmCo_AR!$B:$H,5,0)</f>
        <v>s</v>
      </c>
      <c r="W90" s="8" t="str">
        <f>VLOOKUP($A90,[7]zigmmCo_AR!$B:$H,6,0)</f>
        <v>ns</v>
      </c>
      <c r="X90" s="8" t="str">
        <f>VLOOKUP($A90,[7]zigmmCo_AR!$B:$H,7,0)</f>
        <v>ns</v>
      </c>
      <c r="Y90" s="8" t="str">
        <f>VLOOKUP($A90,[8]zigmm!$B:$H,5,0)</f>
        <v>ns</v>
      </c>
      <c r="Z90" s="8" t="str">
        <f>VLOOKUP($A90,[8]zigmm!$B:$H,6,0)</f>
        <v>ns</v>
      </c>
      <c r="AA90" s="8" t="str">
        <f>VLOOKUP($A90,[8]zigmm!$B:$H,7,0)</f>
        <v>ns</v>
      </c>
      <c r="AB90" s="8" t="str">
        <f>VLOOKUP($A90,[9]zigmm_AR!$B:$H,5,0)</f>
        <v>ns</v>
      </c>
      <c r="AC90" s="8" t="str">
        <f>VLOOKUP($A90,[9]zigmm_AR!$B:$H,6,0)</f>
        <v>ns</v>
      </c>
      <c r="AD90" s="8" t="str">
        <f>VLOOKUP($A90,[9]zigmm_AR!$B:$H,7,0)</f>
        <v>ns</v>
      </c>
      <c r="AE90" s="8" t="str">
        <f>VLOOKUP(A90,[10]SplinectomeR!$B:$F,4,0)</f>
        <v>ns</v>
      </c>
      <c r="AF90" s="4" t="str">
        <f>VLOOKUP(A90,[10]SplinectomeR!$B:$F,5,0)</f>
        <v>s</v>
      </c>
    </row>
    <row r="91" spans="1:32" x14ac:dyDescent="0.25">
      <c r="A91" s="4" t="s">
        <v>89</v>
      </c>
      <c r="B91" s="4" t="str">
        <f>RIGHT(Sheet2!F91,LEN(Sheet2!F91)-4)</f>
        <v>Clostridiales</v>
      </c>
      <c r="D91" s="5" t="str">
        <f>VLOOKUP($A91,[1]zibr!$B:$H,5,0)</f>
        <v>ns</v>
      </c>
      <c r="E91" s="5" t="str">
        <f>VLOOKUP($A91,[1]zibr!$B:$H,6,0)</f>
        <v>ns</v>
      </c>
      <c r="F91" s="5" t="str">
        <f>VLOOKUP($A91,[1]zibr!$B:$H,7,0)</f>
        <v>s</v>
      </c>
      <c r="G91" s="8" t="str">
        <f>VLOOKUP($A91,[2]nbmm!$B:$H,5,0)</f>
        <v>ns</v>
      </c>
      <c r="H91" s="8" t="str">
        <f>VLOOKUP($A91,[2]nbmm!$B:$H,6,0)</f>
        <v>s</v>
      </c>
      <c r="I91" s="8" t="str">
        <f>VLOOKUP($A91,[2]nbmm!$B:$H,7,0)</f>
        <v>s</v>
      </c>
      <c r="J91" s="8" t="str">
        <f>VLOOKUP($A91,[3]nbmm_AR!$B:$H,5,0)</f>
        <v>ns</v>
      </c>
      <c r="K91" s="8" t="str">
        <f>VLOOKUP($A91,[3]nbmm_AR!$B:$H,6,0)</f>
        <v>s</v>
      </c>
      <c r="L91" s="8" t="str">
        <f>VLOOKUP($A91,[3]nbmm_AR!$B:$H,7,0)</f>
        <v>s</v>
      </c>
      <c r="M91" s="8" t="str">
        <f>VLOOKUP($A91,[4]zinbmm!$B:$H,5,0)</f>
        <v>s</v>
      </c>
      <c r="N91" s="8" t="str">
        <f>VLOOKUP($A91,[4]zinbmm!$B:$H,6,0)</f>
        <v>s</v>
      </c>
      <c r="O91" s="8" t="str">
        <f>VLOOKUP($A91,[4]zinbmm!$B:$H,7,0)</f>
        <v>s</v>
      </c>
      <c r="P91" s="8" t="str">
        <f>VLOOKUP($A91,[5]zinbmm_AR!$B:$H,5,0)</f>
        <v>s</v>
      </c>
      <c r="Q91" s="8" t="str">
        <f>VLOOKUP($A91,[5]zinbmm_AR!$B:$H,6,0)</f>
        <v>s</v>
      </c>
      <c r="R91" s="8" t="str">
        <f>VLOOKUP($A91,[5]zinbmm_AR!$B:$H,7,0)</f>
        <v>s</v>
      </c>
      <c r="S91" s="8" t="str">
        <f>VLOOKUP($A91,[6]zigmmCo!$B:$H,5,0)</f>
        <v>ns</v>
      </c>
      <c r="T91" s="8" t="str">
        <f>VLOOKUP($A91,[6]zigmmCo!$B:$H,6,0)</f>
        <v>ns</v>
      </c>
      <c r="U91" s="8" t="str">
        <f>VLOOKUP($A91,[6]zigmmCo!$B:$H,7,0)</f>
        <v>ns</v>
      </c>
      <c r="V91" s="8" t="str">
        <f>VLOOKUP($A91,[7]zigmmCo_AR!$B:$H,5,0)</f>
        <v>ns</v>
      </c>
      <c r="W91" s="8" t="str">
        <f>VLOOKUP($A91,[7]zigmmCo_AR!$B:$H,6,0)</f>
        <v>ns</v>
      </c>
      <c r="X91" s="8" t="str">
        <f>VLOOKUP($A91,[7]zigmmCo_AR!$B:$H,7,0)</f>
        <v>ns</v>
      </c>
      <c r="Y91" s="8" t="str">
        <f>VLOOKUP($A91,[8]zigmm!$B:$H,5,0)</f>
        <v>ns</v>
      </c>
      <c r="Z91" s="8" t="str">
        <f>VLOOKUP($A91,[8]zigmm!$B:$H,6,0)</f>
        <v>ns</v>
      </c>
      <c r="AA91" s="8" t="str">
        <f>VLOOKUP($A91,[8]zigmm!$B:$H,7,0)</f>
        <v>ns</v>
      </c>
      <c r="AB91" s="8" t="str">
        <f>VLOOKUP($A91,[9]zigmm_AR!$B:$H,5,0)</f>
        <v>ns</v>
      </c>
      <c r="AC91" s="8" t="str">
        <f>VLOOKUP($A91,[9]zigmm_AR!$B:$H,6,0)</f>
        <v>ns</v>
      </c>
      <c r="AD91" s="8" t="str">
        <f>VLOOKUP($A91,[9]zigmm_AR!$B:$H,7,0)</f>
        <v>ns</v>
      </c>
      <c r="AE91" s="8" t="str">
        <f>VLOOKUP(A91,[10]SplinectomeR!$B:$F,4,0)</f>
        <v>ns</v>
      </c>
      <c r="AF91" s="4" t="str">
        <f>VLOOKUP(A91,[10]SplinectomeR!$B:$F,5,0)</f>
        <v>ns</v>
      </c>
    </row>
    <row r="92" spans="1:32" x14ac:dyDescent="0.25">
      <c r="A92" s="4" t="s">
        <v>90</v>
      </c>
      <c r="B92" s="4" t="str">
        <f>RIGHT(Sheet2!F92,LEN(Sheet2!F92)-4)</f>
        <v>Clostridiales</v>
      </c>
      <c r="D92" s="5" t="str">
        <f>VLOOKUP($A92,[1]zibr!$B:$H,5,0)</f>
        <v>s</v>
      </c>
      <c r="E92" s="5" t="str">
        <f>VLOOKUP($A92,[1]zibr!$B:$H,6,0)</f>
        <v>ns</v>
      </c>
      <c r="F92" s="5" t="str">
        <f>VLOOKUP($A92,[1]zibr!$B:$H,7,0)</f>
        <v>ns</v>
      </c>
      <c r="G92" s="8" t="str">
        <f>VLOOKUP($A92,[2]nbmm!$B:$H,5,0)</f>
        <v>s</v>
      </c>
      <c r="H92" s="8" t="str">
        <f>VLOOKUP($A92,[2]nbmm!$B:$H,6,0)</f>
        <v>s</v>
      </c>
      <c r="I92" s="8" t="str">
        <f>VLOOKUP($A92,[2]nbmm!$B:$H,7,0)</f>
        <v>ns</v>
      </c>
      <c r="J92" s="8" t="str">
        <f>VLOOKUP($A92,[3]nbmm_AR!$B:$H,5,0)</f>
        <v>s</v>
      </c>
      <c r="K92" s="8" t="str">
        <f>VLOOKUP($A92,[3]nbmm_AR!$B:$H,6,0)</f>
        <v>s</v>
      </c>
      <c r="L92" s="8" t="str">
        <f>VLOOKUP($A92,[3]nbmm_AR!$B:$H,7,0)</f>
        <v>ns</v>
      </c>
      <c r="M92" s="8" t="str">
        <f>VLOOKUP($A92,[4]zinbmm!$B:$H,5,0)</f>
        <v>s</v>
      </c>
      <c r="N92" s="8" t="str">
        <f>VLOOKUP($A92,[4]zinbmm!$B:$H,6,0)</f>
        <v>s</v>
      </c>
      <c r="O92" s="8" t="str">
        <f>VLOOKUP($A92,[4]zinbmm!$B:$H,7,0)</f>
        <v>ns</v>
      </c>
      <c r="P92" s="8" t="str">
        <f>VLOOKUP($A92,[5]zinbmm_AR!$B:$H,5,0)</f>
        <v>s</v>
      </c>
      <c r="Q92" s="8" t="str">
        <f>VLOOKUP($A92,[5]zinbmm_AR!$B:$H,6,0)</f>
        <v>s</v>
      </c>
      <c r="R92" s="8" t="str">
        <f>VLOOKUP($A92,[5]zinbmm_AR!$B:$H,7,0)</f>
        <v>ns</v>
      </c>
      <c r="S92" s="8" t="str">
        <f>VLOOKUP($A92,[6]zigmmCo!$B:$H,5,0)</f>
        <v>s</v>
      </c>
      <c r="T92" s="8" t="str">
        <f>VLOOKUP($A92,[6]zigmmCo!$B:$H,6,0)</f>
        <v>ns</v>
      </c>
      <c r="U92" s="8" t="str">
        <f>VLOOKUP($A92,[6]zigmmCo!$B:$H,7,0)</f>
        <v>ns</v>
      </c>
      <c r="V92" s="8" t="str">
        <f>VLOOKUP($A92,[7]zigmmCo_AR!$B:$H,5,0)</f>
        <v>s</v>
      </c>
      <c r="W92" s="8" t="str">
        <f>VLOOKUP($A92,[7]zigmmCo_AR!$B:$H,6,0)</f>
        <v>ns</v>
      </c>
      <c r="X92" s="8" t="str">
        <f>VLOOKUP($A92,[7]zigmmCo_AR!$B:$H,7,0)</f>
        <v>ns</v>
      </c>
      <c r="Y92" s="8" t="str">
        <f>VLOOKUP($A92,[8]zigmm!$B:$H,5,0)</f>
        <v>s</v>
      </c>
      <c r="Z92" s="8" t="str">
        <f>VLOOKUP($A92,[8]zigmm!$B:$H,6,0)</f>
        <v>ns</v>
      </c>
      <c r="AA92" s="8" t="str">
        <f>VLOOKUP($A92,[8]zigmm!$B:$H,7,0)</f>
        <v>s</v>
      </c>
      <c r="AB92" s="8" t="str">
        <f>VLOOKUP($A92,[9]zigmm_AR!$B:$H,5,0)</f>
        <v>s</v>
      </c>
      <c r="AC92" s="8" t="str">
        <f>VLOOKUP($A92,[9]zigmm_AR!$B:$H,6,0)</f>
        <v>ns</v>
      </c>
      <c r="AD92" s="8" t="str">
        <f>VLOOKUP($A92,[9]zigmm_AR!$B:$H,7,0)</f>
        <v>s</v>
      </c>
      <c r="AE92" s="8" t="str">
        <f>VLOOKUP(A92,[10]SplinectomeR!$B:$F,4,0)</f>
        <v>ns</v>
      </c>
      <c r="AF92" s="4" t="str">
        <f>VLOOKUP(A92,[10]SplinectomeR!$B:$F,5,0)</f>
        <v>s</v>
      </c>
    </row>
    <row r="93" spans="1:32" x14ac:dyDescent="0.25">
      <c r="A93" s="4" t="s">
        <v>91</v>
      </c>
      <c r="B93" s="4" t="str">
        <f>RIGHT(Sheet2!F93,LEN(Sheet2!F93)-4)</f>
        <v>Clostridiales</v>
      </c>
      <c r="C93" s="4" t="str">
        <f>RIGHT(Sheet2!G93,LEN(Sheet2!G93)-4)</f>
        <v/>
      </c>
      <c r="D93" s="5" t="str">
        <f>VLOOKUP($A93,[1]zibr!$B:$H,5,0)</f>
        <v>ns</v>
      </c>
      <c r="E93" s="5" t="str">
        <f>VLOOKUP($A93,[1]zibr!$B:$H,6,0)</f>
        <v>ns</v>
      </c>
      <c r="F93" s="5" t="str">
        <f>VLOOKUP($A93,[1]zibr!$B:$H,7,0)</f>
        <v>ns</v>
      </c>
      <c r="G93" s="8" t="str">
        <f>VLOOKUP($A93,[2]nbmm!$B:$H,5,0)</f>
        <v>s</v>
      </c>
      <c r="H93" s="8" t="str">
        <f>VLOOKUP($A93,[2]nbmm!$B:$H,6,0)</f>
        <v>ns</v>
      </c>
      <c r="I93" s="8" t="str">
        <f>VLOOKUP($A93,[2]nbmm!$B:$H,7,0)</f>
        <v>ns</v>
      </c>
      <c r="J93" s="8" t="str">
        <f>VLOOKUP($A93,[3]nbmm_AR!$B:$H,5,0)</f>
        <v>NA</v>
      </c>
      <c r="K93" s="8" t="str">
        <f>VLOOKUP($A93,[3]nbmm_AR!$B:$H,6,0)</f>
        <v>NA</v>
      </c>
      <c r="L93" s="8" t="str">
        <f>VLOOKUP($A93,[3]nbmm_AR!$B:$H,7,0)</f>
        <v>NA</v>
      </c>
      <c r="M93" s="8" t="str">
        <f>VLOOKUP($A93,[4]zinbmm!$B:$H,5,0)</f>
        <v>s</v>
      </c>
      <c r="N93" s="8" t="str">
        <f>VLOOKUP($A93,[4]zinbmm!$B:$H,6,0)</f>
        <v>ns</v>
      </c>
      <c r="O93" s="8" t="str">
        <f>VLOOKUP($A93,[4]zinbmm!$B:$H,7,0)</f>
        <v>ns</v>
      </c>
      <c r="P93" s="8" t="str">
        <f>VLOOKUP($A93,[5]zinbmm_AR!$B:$H,5,0)</f>
        <v>s</v>
      </c>
      <c r="Q93" s="8" t="str">
        <f>VLOOKUP($A93,[5]zinbmm_AR!$B:$H,6,0)</f>
        <v>ns</v>
      </c>
      <c r="R93" s="8" t="str">
        <f>VLOOKUP($A93,[5]zinbmm_AR!$B:$H,7,0)</f>
        <v>ns</v>
      </c>
      <c r="S93" s="8" t="str">
        <f>VLOOKUP($A93,[6]zigmmCo!$B:$H,5,0)</f>
        <v>ns</v>
      </c>
      <c r="T93" s="8" t="str">
        <f>VLOOKUP($A93,[6]zigmmCo!$B:$H,6,0)</f>
        <v>ns</v>
      </c>
      <c r="U93" s="8" t="str">
        <f>VLOOKUP($A93,[6]zigmmCo!$B:$H,7,0)</f>
        <v>ns</v>
      </c>
      <c r="V93" s="8" t="str">
        <f>VLOOKUP($A93,[7]zigmmCo_AR!$B:$H,5,0)</f>
        <v>s</v>
      </c>
      <c r="W93" s="8" t="str">
        <f>VLOOKUP($A93,[7]zigmmCo_AR!$B:$H,6,0)</f>
        <v>ns</v>
      </c>
      <c r="X93" s="8" t="str">
        <f>VLOOKUP($A93,[7]zigmmCo_AR!$B:$H,7,0)</f>
        <v>ns</v>
      </c>
      <c r="Y93" s="8" t="str">
        <f>VLOOKUP($A93,[8]zigmm!$B:$H,5,0)</f>
        <v>ns</v>
      </c>
      <c r="Z93" s="8" t="str">
        <f>VLOOKUP($A93,[8]zigmm!$B:$H,6,0)</f>
        <v>ns</v>
      </c>
      <c r="AA93" s="8" t="str">
        <f>VLOOKUP($A93,[8]zigmm!$B:$H,7,0)</f>
        <v>ns</v>
      </c>
      <c r="AB93" s="8" t="str">
        <f>VLOOKUP($A93,[9]zigmm_AR!$B:$H,5,0)</f>
        <v>ns</v>
      </c>
      <c r="AC93" s="8" t="str">
        <f>VLOOKUP($A93,[9]zigmm_AR!$B:$H,6,0)</f>
        <v>ns</v>
      </c>
      <c r="AD93" s="8" t="str">
        <f>VLOOKUP($A93,[9]zigmm_AR!$B:$H,7,0)</f>
        <v>ns</v>
      </c>
      <c r="AE93" s="8" t="str">
        <f>VLOOKUP(A93,[10]SplinectomeR!$B:$F,4,0)</f>
        <v>ns</v>
      </c>
      <c r="AF93" s="4" t="str">
        <f>VLOOKUP(A93,[10]SplinectomeR!$B:$F,5,0)</f>
        <v>s</v>
      </c>
    </row>
    <row r="94" spans="1:32" x14ac:dyDescent="0.25">
      <c r="A94" s="4" t="s">
        <v>92</v>
      </c>
      <c r="B94" s="4" t="str">
        <f>RIGHT(Sheet2!F94,LEN(Sheet2!F94)-4)</f>
        <v>Clostridiales</v>
      </c>
      <c r="C94" s="4" t="str">
        <f>RIGHT(Sheet2!G94,LEN(Sheet2!G94)-4)</f>
        <v>Lachnospiraceae</v>
      </c>
      <c r="D94" s="5" t="str">
        <f>VLOOKUP($A94,[1]zibr!$B:$H,5,0)</f>
        <v>ns</v>
      </c>
      <c r="E94" s="5" t="str">
        <f>VLOOKUP($A94,[1]zibr!$B:$H,6,0)</f>
        <v>ns</v>
      </c>
      <c r="F94" s="5" t="str">
        <f>VLOOKUP($A94,[1]zibr!$B:$H,7,0)</f>
        <v>ns</v>
      </c>
      <c r="G94" s="8" t="str">
        <f>VLOOKUP($A94,[2]nbmm!$B:$H,5,0)</f>
        <v>s</v>
      </c>
      <c r="H94" s="8" t="str">
        <f>VLOOKUP($A94,[2]nbmm!$B:$H,6,0)</f>
        <v>s</v>
      </c>
      <c r="I94" s="8" t="str">
        <f>VLOOKUP($A94,[2]nbmm!$B:$H,7,0)</f>
        <v>ns</v>
      </c>
      <c r="J94" s="8" t="str">
        <f>VLOOKUP($A94,[3]nbmm_AR!$B:$H,5,0)</f>
        <v>ns</v>
      </c>
      <c r="K94" s="8" t="str">
        <f>VLOOKUP($A94,[3]nbmm_AR!$B:$H,6,0)</f>
        <v>s</v>
      </c>
      <c r="L94" s="8" t="str">
        <f>VLOOKUP($A94,[3]nbmm_AR!$B:$H,7,0)</f>
        <v>ns</v>
      </c>
      <c r="M94" s="8" t="str">
        <f>VLOOKUP($A94,[4]zinbmm!$B:$H,5,0)</f>
        <v>s</v>
      </c>
      <c r="N94" s="8" t="str">
        <f>VLOOKUP($A94,[4]zinbmm!$B:$H,6,0)</f>
        <v>s</v>
      </c>
      <c r="O94" s="8" t="str">
        <f>VLOOKUP($A94,[4]zinbmm!$B:$H,7,0)</f>
        <v>ns</v>
      </c>
      <c r="P94" s="8" t="str">
        <f>VLOOKUP($A94,[5]zinbmm_AR!$B:$H,5,0)</f>
        <v>ns</v>
      </c>
      <c r="Q94" s="8" t="str">
        <f>VLOOKUP($A94,[5]zinbmm_AR!$B:$H,6,0)</f>
        <v>s</v>
      </c>
      <c r="R94" s="8" t="str">
        <f>VLOOKUP($A94,[5]zinbmm_AR!$B:$H,7,0)</f>
        <v>ns</v>
      </c>
      <c r="S94" s="8" t="str">
        <f>VLOOKUP($A94,[6]zigmmCo!$B:$H,5,0)</f>
        <v>s</v>
      </c>
      <c r="T94" s="8" t="str">
        <f>VLOOKUP($A94,[6]zigmmCo!$B:$H,6,0)</f>
        <v>ns</v>
      </c>
      <c r="U94" s="8" t="str">
        <f>VLOOKUP($A94,[6]zigmmCo!$B:$H,7,0)</f>
        <v>ns</v>
      </c>
      <c r="V94" s="8" t="str">
        <f>VLOOKUP($A94,[7]zigmmCo_AR!$B:$H,5,0)</f>
        <v>s</v>
      </c>
      <c r="W94" s="8" t="str">
        <f>VLOOKUP($A94,[7]zigmmCo_AR!$B:$H,6,0)</f>
        <v>ns</v>
      </c>
      <c r="X94" s="8" t="str">
        <f>VLOOKUP($A94,[7]zigmmCo_AR!$B:$H,7,0)</f>
        <v>ns</v>
      </c>
      <c r="Y94" s="8" t="str">
        <f>VLOOKUP($A94,[8]zigmm!$B:$H,5,0)</f>
        <v>s</v>
      </c>
      <c r="Z94" s="8" t="str">
        <f>VLOOKUP($A94,[8]zigmm!$B:$H,6,0)</f>
        <v>ns</v>
      </c>
      <c r="AA94" s="8" t="str">
        <f>VLOOKUP($A94,[8]zigmm!$B:$H,7,0)</f>
        <v>s</v>
      </c>
      <c r="AB94" s="8" t="str">
        <f>VLOOKUP($A94,[9]zigmm_AR!$B:$H,5,0)</f>
        <v>s</v>
      </c>
      <c r="AC94" s="8" t="str">
        <f>VLOOKUP($A94,[9]zigmm_AR!$B:$H,6,0)</f>
        <v>ns</v>
      </c>
      <c r="AD94" s="8" t="str">
        <f>VLOOKUP($A94,[9]zigmm_AR!$B:$H,7,0)</f>
        <v>s</v>
      </c>
      <c r="AE94" s="8" t="str">
        <f>VLOOKUP(A94,[10]SplinectomeR!$B:$F,4,0)</f>
        <v>ns</v>
      </c>
      <c r="AF94" s="4" t="str">
        <f>VLOOKUP(A94,[10]SplinectomeR!$B:$F,5,0)</f>
        <v>s</v>
      </c>
    </row>
    <row r="95" spans="1:32" x14ac:dyDescent="0.25">
      <c r="A95" s="4" t="s">
        <v>93</v>
      </c>
      <c r="B95" s="4" t="str">
        <f>RIGHT(Sheet2!F95,LEN(Sheet2!F95)-4)</f>
        <v>Clostridiales</v>
      </c>
      <c r="C95" s="4" t="str">
        <f>RIGHT(Sheet2!G95,LEN(Sheet2!G95)-4)</f>
        <v>Lachnospiraceae</v>
      </c>
      <c r="D95" s="5" t="str">
        <f>VLOOKUP($A95,[1]zibr!$B:$H,5,0)</f>
        <v>s</v>
      </c>
      <c r="E95" s="5" t="str">
        <f>VLOOKUP($A95,[1]zibr!$B:$H,6,0)</f>
        <v>ns</v>
      </c>
      <c r="F95" s="5" t="str">
        <f>VLOOKUP($A95,[1]zibr!$B:$H,7,0)</f>
        <v>ns</v>
      </c>
      <c r="G95" s="8" t="str">
        <f>VLOOKUP($A95,[2]nbmm!$B:$H,5,0)</f>
        <v>s</v>
      </c>
      <c r="H95" s="8" t="str">
        <f>VLOOKUP($A95,[2]nbmm!$B:$H,6,0)</f>
        <v>s</v>
      </c>
      <c r="I95" s="8" t="str">
        <f>VLOOKUP($A95,[2]nbmm!$B:$H,7,0)</f>
        <v>ns</v>
      </c>
      <c r="J95" s="8" t="str">
        <f>VLOOKUP($A95,[3]nbmm_AR!$B:$H,5,0)</f>
        <v>ns</v>
      </c>
      <c r="K95" s="8" t="str">
        <f>VLOOKUP($A95,[3]nbmm_AR!$B:$H,6,0)</f>
        <v>s</v>
      </c>
      <c r="L95" s="8" t="str">
        <f>VLOOKUP($A95,[3]nbmm_AR!$B:$H,7,0)</f>
        <v>ns</v>
      </c>
      <c r="M95" s="8" t="str">
        <f>VLOOKUP($A95,[4]zinbmm!$B:$H,5,0)</f>
        <v>s</v>
      </c>
      <c r="N95" s="8" t="str">
        <f>VLOOKUP($A95,[4]zinbmm!$B:$H,6,0)</f>
        <v>s</v>
      </c>
      <c r="O95" s="8" t="str">
        <f>VLOOKUP($A95,[4]zinbmm!$B:$H,7,0)</f>
        <v>ns</v>
      </c>
      <c r="P95" s="8" t="str">
        <f>VLOOKUP($A95,[5]zinbmm_AR!$B:$H,5,0)</f>
        <v>s</v>
      </c>
      <c r="Q95" s="8" t="str">
        <f>VLOOKUP($A95,[5]zinbmm_AR!$B:$H,6,0)</f>
        <v>ns</v>
      </c>
      <c r="R95" s="8" t="str">
        <f>VLOOKUP($A95,[5]zinbmm_AR!$B:$H,7,0)</f>
        <v>s</v>
      </c>
      <c r="S95" s="8" t="str">
        <f>VLOOKUP($A95,[6]zigmmCo!$B:$H,5,0)</f>
        <v>s</v>
      </c>
      <c r="T95" s="8" t="str">
        <f>VLOOKUP($A95,[6]zigmmCo!$B:$H,6,0)</f>
        <v>ns</v>
      </c>
      <c r="U95" s="8" t="str">
        <f>VLOOKUP($A95,[6]zigmmCo!$B:$H,7,0)</f>
        <v>ns</v>
      </c>
      <c r="V95" s="8" t="str">
        <f>VLOOKUP($A95,[7]zigmmCo_AR!$B:$H,5,0)</f>
        <v>s</v>
      </c>
      <c r="W95" s="8" t="str">
        <f>VLOOKUP($A95,[7]zigmmCo_AR!$B:$H,6,0)</f>
        <v>ns</v>
      </c>
      <c r="X95" s="8" t="str">
        <f>VLOOKUP($A95,[7]zigmmCo_AR!$B:$H,7,0)</f>
        <v>ns</v>
      </c>
      <c r="Y95" s="8" t="str">
        <f>VLOOKUP($A95,[8]zigmm!$B:$H,5,0)</f>
        <v>s</v>
      </c>
      <c r="Z95" s="8" t="str">
        <f>VLOOKUP($A95,[8]zigmm!$B:$H,6,0)</f>
        <v>ns</v>
      </c>
      <c r="AA95" s="8" t="str">
        <f>VLOOKUP($A95,[8]zigmm!$B:$H,7,0)</f>
        <v>s</v>
      </c>
      <c r="AB95" s="8" t="str">
        <f>VLOOKUP($A95,[9]zigmm_AR!$B:$H,5,0)</f>
        <v>s</v>
      </c>
      <c r="AC95" s="8" t="str">
        <f>VLOOKUP($A95,[9]zigmm_AR!$B:$H,6,0)</f>
        <v>ns</v>
      </c>
      <c r="AD95" s="8" t="str">
        <f>VLOOKUP($A95,[9]zigmm_AR!$B:$H,7,0)</f>
        <v>s</v>
      </c>
      <c r="AE95" s="8" t="str">
        <f>VLOOKUP(A95,[10]SplinectomeR!$B:$F,4,0)</f>
        <v>ns</v>
      </c>
      <c r="AF95" s="4" t="str">
        <f>VLOOKUP(A95,[10]SplinectomeR!$B:$F,5,0)</f>
        <v>s</v>
      </c>
    </row>
    <row r="96" spans="1:32" x14ac:dyDescent="0.25">
      <c r="A96" s="4" t="s">
        <v>94</v>
      </c>
      <c r="B96" s="4" t="str">
        <f>RIGHT(Sheet2!F96,LEN(Sheet2!F96)-4)</f>
        <v>Clostridiales</v>
      </c>
      <c r="D96" s="5" t="str">
        <f>VLOOKUP($A96,[1]zibr!$B:$H,5,0)</f>
        <v>s</v>
      </c>
      <c r="E96" s="5" t="str">
        <f>VLOOKUP($A96,[1]zibr!$B:$H,6,0)</f>
        <v>ns</v>
      </c>
      <c r="F96" s="5" t="str">
        <f>VLOOKUP($A96,[1]zibr!$B:$H,7,0)</f>
        <v>ns</v>
      </c>
      <c r="G96" s="8" t="str">
        <f>VLOOKUP($A96,[2]nbmm!$B:$H,5,0)</f>
        <v>s</v>
      </c>
      <c r="H96" s="8" t="str">
        <f>VLOOKUP($A96,[2]nbmm!$B:$H,6,0)</f>
        <v>ns</v>
      </c>
      <c r="I96" s="8" t="str">
        <f>VLOOKUP($A96,[2]nbmm!$B:$H,7,0)</f>
        <v>ns</v>
      </c>
      <c r="J96" s="8" t="str">
        <f>VLOOKUP($A96,[3]nbmm_AR!$B:$H,5,0)</f>
        <v>s</v>
      </c>
      <c r="K96" s="8" t="str">
        <f>VLOOKUP($A96,[3]nbmm_AR!$B:$H,6,0)</f>
        <v>ns</v>
      </c>
      <c r="L96" s="8" t="str">
        <f>VLOOKUP($A96,[3]nbmm_AR!$B:$H,7,0)</f>
        <v>ns</v>
      </c>
      <c r="M96" s="8" t="str">
        <f>VLOOKUP($A96,[4]zinbmm!$B:$H,5,0)</f>
        <v>s</v>
      </c>
      <c r="N96" s="8" t="str">
        <f>VLOOKUP($A96,[4]zinbmm!$B:$H,6,0)</f>
        <v>ns</v>
      </c>
      <c r="O96" s="8" t="str">
        <f>VLOOKUP($A96,[4]zinbmm!$B:$H,7,0)</f>
        <v>ns</v>
      </c>
      <c r="P96" s="8" t="str">
        <f>VLOOKUP($A96,[5]zinbmm_AR!$B:$H,5,0)</f>
        <v>s</v>
      </c>
      <c r="Q96" s="8" t="str">
        <f>VLOOKUP($A96,[5]zinbmm_AR!$B:$H,6,0)</f>
        <v>ns</v>
      </c>
      <c r="R96" s="8" t="str">
        <f>VLOOKUP($A96,[5]zinbmm_AR!$B:$H,7,0)</f>
        <v>ns</v>
      </c>
      <c r="S96" s="8" t="str">
        <f>VLOOKUP($A96,[6]zigmmCo!$B:$H,5,0)</f>
        <v>s</v>
      </c>
      <c r="T96" s="8" t="str">
        <f>VLOOKUP($A96,[6]zigmmCo!$B:$H,6,0)</f>
        <v>ns</v>
      </c>
      <c r="U96" s="8" t="str">
        <f>VLOOKUP($A96,[6]zigmmCo!$B:$H,7,0)</f>
        <v>ns</v>
      </c>
      <c r="V96" s="8" t="str">
        <f>VLOOKUP($A96,[7]zigmmCo_AR!$B:$H,5,0)</f>
        <v>s</v>
      </c>
      <c r="W96" s="8" t="str">
        <f>VLOOKUP($A96,[7]zigmmCo_AR!$B:$H,6,0)</f>
        <v>ns</v>
      </c>
      <c r="X96" s="8" t="str">
        <f>VLOOKUP($A96,[7]zigmmCo_AR!$B:$H,7,0)</f>
        <v>ns</v>
      </c>
      <c r="Y96" s="8" t="str">
        <f>VLOOKUP($A96,[8]zigmm!$B:$H,5,0)</f>
        <v>s</v>
      </c>
      <c r="Z96" s="8" t="str">
        <f>VLOOKUP($A96,[8]zigmm!$B:$H,6,0)</f>
        <v>s</v>
      </c>
      <c r="AA96" s="8" t="str">
        <f>VLOOKUP($A96,[8]zigmm!$B:$H,7,0)</f>
        <v>ns</v>
      </c>
      <c r="AB96" s="8" t="str">
        <f>VLOOKUP($A96,[9]zigmm_AR!$B:$H,5,0)</f>
        <v>ns</v>
      </c>
      <c r="AC96" s="8" t="str">
        <f>VLOOKUP($A96,[9]zigmm_AR!$B:$H,6,0)</f>
        <v>s</v>
      </c>
      <c r="AD96" s="8" t="str">
        <f>VLOOKUP($A96,[9]zigmm_AR!$B:$H,7,0)</f>
        <v>ns</v>
      </c>
      <c r="AE96" s="8" t="str">
        <f>VLOOKUP(A96,[10]SplinectomeR!$B:$F,4,0)</f>
        <v>ns</v>
      </c>
      <c r="AF96" s="4" t="str">
        <f>VLOOKUP(A96,[10]SplinectomeR!$B:$F,5,0)</f>
        <v>s</v>
      </c>
    </row>
    <row r="97" spans="1:32" x14ac:dyDescent="0.25">
      <c r="A97" s="4" t="s">
        <v>95</v>
      </c>
      <c r="B97" s="4" t="str">
        <f>RIGHT(Sheet2!F97,LEN(Sheet2!F97)-4)</f>
        <v>Clostridiales</v>
      </c>
      <c r="C97" s="4" t="str">
        <f>RIGHT(Sheet2!G97,LEN(Sheet2!G97)-4)</f>
        <v>Lachnospiraceae</v>
      </c>
      <c r="D97" s="5" t="str">
        <f>VLOOKUP($A97,[1]zibr!$B:$H,5,0)</f>
        <v>ns</v>
      </c>
      <c r="E97" s="5" t="str">
        <f>VLOOKUP($A97,[1]zibr!$B:$H,6,0)</f>
        <v>ns</v>
      </c>
      <c r="F97" s="5" t="str">
        <f>VLOOKUP($A97,[1]zibr!$B:$H,7,0)</f>
        <v>ns</v>
      </c>
      <c r="G97" s="8" t="str">
        <f>VLOOKUP($A97,[2]nbmm!$B:$H,5,0)</f>
        <v>ns</v>
      </c>
      <c r="H97" s="8" t="str">
        <f>VLOOKUP($A97,[2]nbmm!$B:$H,6,0)</f>
        <v>s</v>
      </c>
      <c r="I97" s="8" t="str">
        <f>VLOOKUP($A97,[2]nbmm!$B:$H,7,0)</f>
        <v>s</v>
      </c>
      <c r="J97" s="8" t="str">
        <f>VLOOKUP($A97,[3]nbmm_AR!$B:$H,5,0)</f>
        <v>ns</v>
      </c>
      <c r="K97" s="8" t="str">
        <f>VLOOKUP($A97,[3]nbmm_AR!$B:$H,6,0)</f>
        <v>s</v>
      </c>
      <c r="L97" s="8" t="str">
        <f>VLOOKUP($A97,[3]nbmm_AR!$B:$H,7,0)</f>
        <v>s</v>
      </c>
      <c r="M97" s="8" t="str">
        <f>VLOOKUP($A97,[4]zinbmm!$B:$H,5,0)</f>
        <v>s</v>
      </c>
      <c r="N97" s="8" t="str">
        <f>VLOOKUP($A97,[4]zinbmm!$B:$H,6,0)</f>
        <v>s</v>
      </c>
      <c r="O97" s="8" t="str">
        <f>VLOOKUP($A97,[4]zinbmm!$B:$H,7,0)</f>
        <v>s</v>
      </c>
      <c r="P97" s="8" t="str">
        <f>VLOOKUP($A97,[5]zinbmm_AR!$B:$H,5,0)</f>
        <v>s</v>
      </c>
      <c r="Q97" s="8" t="str">
        <f>VLOOKUP($A97,[5]zinbmm_AR!$B:$H,6,0)</f>
        <v>s</v>
      </c>
      <c r="R97" s="8" t="str">
        <f>VLOOKUP($A97,[5]zinbmm_AR!$B:$H,7,0)</f>
        <v>s</v>
      </c>
      <c r="S97" s="8" t="str">
        <f>VLOOKUP($A97,[6]zigmmCo!$B:$H,5,0)</f>
        <v>ns</v>
      </c>
      <c r="T97" s="8" t="str">
        <f>VLOOKUP($A97,[6]zigmmCo!$B:$H,6,0)</f>
        <v>ns</v>
      </c>
      <c r="U97" s="8" t="str">
        <f>VLOOKUP($A97,[6]zigmmCo!$B:$H,7,0)</f>
        <v>ns</v>
      </c>
      <c r="V97" s="8" t="str">
        <f>VLOOKUP($A97,[7]zigmmCo_AR!$B:$H,5,0)</f>
        <v>ns</v>
      </c>
      <c r="W97" s="8" t="str">
        <f>VLOOKUP($A97,[7]zigmmCo_AR!$B:$H,6,0)</f>
        <v>ns</v>
      </c>
      <c r="X97" s="8" t="str">
        <f>VLOOKUP($A97,[7]zigmmCo_AR!$B:$H,7,0)</f>
        <v>ns</v>
      </c>
      <c r="Y97" s="8" t="str">
        <f>VLOOKUP($A97,[8]zigmm!$B:$H,5,0)</f>
        <v>ns</v>
      </c>
      <c r="Z97" s="8" t="str">
        <f>VLOOKUP($A97,[8]zigmm!$B:$H,6,0)</f>
        <v>ns</v>
      </c>
      <c r="AA97" s="8" t="str">
        <f>VLOOKUP($A97,[8]zigmm!$B:$H,7,0)</f>
        <v>ns</v>
      </c>
      <c r="AB97" s="8" t="str">
        <f>VLOOKUP($A97,[9]zigmm_AR!$B:$H,5,0)</f>
        <v>ns</v>
      </c>
      <c r="AC97" s="8" t="str">
        <f>VLOOKUP($A97,[9]zigmm_AR!$B:$H,6,0)</f>
        <v>ns</v>
      </c>
      <c r="AD97" s="8" t="str">
        <f>VLOOKUP($A97,[9]zigmm_AR!$B:$H,7,0)</f>
        <v>ns</v>
      </c>
      <c r="AE97" s="8" t="str">
        <f>VLOOKUP(A97,[10]SplinectomeR!$B:$F,4,0)</f>
        <v>ns</v>
      </c>
      <c r="AF97" s="4" t="str">
        <f>VLOOKUP(A97,[10]SplinectomeR!$B:$F,5,0)</f>
        <v>s</v>
      </c>
    </row>
    <row r="98" spans="1:32" x14ac:dyDescent="0.25">
      <c r="A98" s="4" t="s">
        <v>96</v>
      </c>
      <c r="B98" s="4" t="str">
        <f>RIGHT(Sheet2!F98,LEN(Sheet2!F98)-4)</f>
        <v>Clostridiales</v>
      </c>
      <c r="C98" s="4" t="str">
        <f>RIGHT(Sheet2!G98,LEN(Sheet2!G98)-4)</f>
        <v>Lachnospiraceae</v>
      </c>
      <c r="D98" s="5" t="str">
        <f>VLOOKUP($A98,[1]zibr!$B:$H,5,0)</f>
        <v>ns</v>
      </c>
      <c r="E98" s="5" t="str">
        <f>VLOOKUP($A98,[1]zibr!$B:$H,6,0)</f>
        <v>ns</v>
      </c>
      <c r="F98" s="5" t="str">
        <f>VLOOKUP($A98,[1]zibr!$B:$H,7,0)</f>
        <v>ns</v>
      </c>
      <c r="G98" s="8" t="str">
        <f>VLOOKUP($A98,[2]nbmm!$B:$H,5,0)</f>
        <v>ns</v>
      </c>
      <c r="H98" s="8" t="str">
        <f>VLOOKUP($A98,[2]nbmm!$B:$H,6,0)</f>
        <v>s</v>
      </c>
      <c r="I98" s="8" t="str">
        <f>VLOOKUP($A98,[2]nbmm!$B:$H,7,0)</f>
        <v>s</v>
      </c>
      <c r="J98" s="8" t="str">
        <f>VLOOKUP($A98,[3]nbmm_AR!$B:$H,5,0)</f>
        <v>NA</v>
      </c>
      <c r="K98" s="8" t="str">
        <f>VLOOKUP($A98,[3]nbmm_AR!$B:$H,6,0)</f>
        <v>NA</v>
      </c>
      <c r="L98" s="8" t="str">
        <f>VLOOKUP($A98,[3]nbmm_AR!$B:$H,7,0)</f>
        <v>NA</v>
      </c>
      <c r="M98" s="8" t="str">
        <f>VLOOKUP($A98,[4]zinbmm!$B:$H,5,0)</f>
        <v>ns</v>
      </c>
      <c r="N98" s="8" t="str">
        <f>VLOOKUP($A98,[4]zinbmm!$B:$H,6,0)</f>
        <v>s</v>
      </c>
      <c r="O98" s="8" t="str">
        <f>VLOOKUP($A98,[4]zinbmm!$B:$H,7,0)</f>
        <v>s</v>
      </c>
      <c r="P98" s="8" t="str">
        <f>VLOOKUP($A98,[5]zinbmm_AR!$B:$H,5,0)</f>
        <v>NA</v>
      </c>
      <c r="Q98" s="8" t="str">
        <f>VLOOKUP($A98,[5]zinbmm_AR!$B:$H,6,0)</f>
        <v>NA</v>
      </c>
      <c r="R98" s="8" t="str">
        <f>VLOOKUP($A98,[5]zinbmm_AR!$B:$H,7,0)</f>
        <v>NA</v>
      </c>
      <c r="S98" s="8" t="str">
        <f>VLOOKUP($A98,[6]zigmmCo!$B:$H,5,0)</f>
        <v>ns</v>
      </c>
      <c r="T98" s="8" t="str">
        <f>VLOOKUP($A98,[6]zigmmCo!$B:$H,6,0)</f>
        <v>ns</v>
      </c>
      <c r="U98" s="8" t="str">
        <f>VLOOKUP($A98,[6]zigmmCo!$B:$H,7,0)</f>
        <v>s</v>
      </c>
      <c r="V98" s="8" t="str">
        <f>VLOOKUP($A98,[7]zigmmCo_AR!$B:$H,5,0)</f>
        <v>ns</v>
      </c>
      <c r="W98" s="8" t="str">
        <f>VLOOKUP($A98,[7]zigmmCo_AR!$B:$H,6,0)</f>
        <v>ns</v>
      </c>
      <c r="X98" s="8" t="str">
        <f>VLOOKUP($A98,[7]zigmmCo_AR!$B:$H,7,0)</f>
        <v>ns</v>
      </c>
      <c r="Y98" s="8" t="str">
        <f>VLOOKUP($A98,[8]zigmm!$B:$H,5,0)</f>
        <v>ns</v>
      </c>
      <c r="Z98" s="8" t="str">
        <f>VLOOKUP($A98,[8]zigmm!$B:$H,6,0)</f>
        <v>ns</v>
      </c>
      <c r="AA98" s="8" t="str">
        <f>VLOOKUP($A98,[8]zigmm!$B:$H,7,0)</f>
        <v>ns</v>
      </c>
      <c r="AB98" s="8" t="str">
        <f>VLOOKUP($A98,[9]zigmm_AR!$B:$H,5,0)</f>
        <v>ns</v>
      </c>
      <c r="AC98" s="8" t="str">
        <f>VLOOKUP($A98,[9]zigmm_AR!$B:$H,6,0)</f>
        <v>ns</v>
      </c>
      <c r="AD98" s="8" t="str">
        <f>VLOOKUP($A98,[9]zigmm_AR!$B:$H,7,0)</f>
        <v>ns</v>
      </c>
      <c r="AE98" s="8" t="str">
        <f>VLOOKUP(A98,[10]SplinectomeR!$B:$F,4,0)</f>
        <v>ns</v>
      </c>
      <c r="AF98" s="4" t="str">
        <f>VLOOKUP(A98,[10]SplinectomeR!$B:$F,5,0)</f>
        <v>ns</v>
      </c>
    </row>
    <row r="99" spans="1:32" x14ac:dyDescent="0.25">
      <c r="A99" s="4" t="s">
        <v>97</v>
      </c>
      <c r="B99" s="4" t="str">
        <f>RIGHT(Sheet2!F99,LEN(Sheet2!F99)-4)</f>
        <v>Clostridiales</v>
      </c>
      <c r="C99" s="4" t="str">
        <f>RIGHT(Sheet2!G99,LEN(Sheet2!G99)-4)</f>
        <v>Lachnospiraceae</v>
      </c>
      <c r="D99" s="5" t="str">
        <f>VLOOKUP($A99,[1]zibr!$B:$H,5,0)</f>
        <v>ns</v>
      </c>
      <c r="E99" s="5" t="str">
        <f>VLOOKUP($A99,[1]zibr!$B:$H,6,0)</f>
        <v>ns</v>
      </c>
      <c r="F99" s="5" t="str">
        <f>VLOOKUP($A99,[1]zibr!$B:$H,7,0)</f>
        <v>s</v>
      </c>
      <c r="G99" s="8" t="str">
        <f>VLOOKUP($A99,[2]nbmm!$B:$H,5,0)</f>
        <v>s</v>
      </c>
      <c r="H99" s="8" t="str">
        <f>VLOOKUP($A99,[2]nbmm!$B:$H,6,0)</f>
        <v>s</v>
      </c>
      <c r="I99" s="8" t="str">
        <f>VLOOKUP($A99,[2]nbmm!$B:$H,7,0)</f>
        <v>s</v>
      </c>
      <c r="J99" s="8" t="str">
        <f>VLOOKUP($A99,[3]nbmm_AR!$B:$H,5,0)</f>
        <v>s</v>
      </c>
      <c r="K99" s="8" t="str">
        <f>VLOOKUP($A99,[3]nbmm_AR!$B:$H,6,0)</f>
        <v>s</v>
      </c>
      <c r="L99" s="8" t="str">
        <f>VLOOKUP($A99,[3]nbmm_AR!$B:$H,7,0)</f>
        <v>s</v>
      </c>
      <c r="M99" s="8" t="str">
        <f>VLOOKUP($A99,[4]zinbmm!$B:$H,5,0)</f>
        <v>s</v>
      </c>
      <c r="N99" s="8" t="str">
        <f>VLOOKUP($A99,[4]zinbmm!$B:$H,6,0)</f>
        <v>s</v>
      </c>
      <c r="O99" s="8" t="str">
        <f>VLOOKUP($A99,[4]zinbmm!$B:$H,7,0)</f>
        <v>s</v>
      </c>
      <c r="P99" s="8" t="str">
        <f>VLOOKUP($A99,[5]zinbmm_AR!$B:$H,5,0)</f>
        <v>s</v>
      </c>
      <c r="Q99" s="8" t="str">
        <f>VLOOKUP($A99,[5]zinbmm_AR!$B:$H,6,0)</f>
        <v>s</v>
      </c>
      <c r="R99" s="8" t="str">
        <f>VLOOKUP($A99,[5]zinbmm_AR!$B:$H,7,0)</f>
        <v>s</v>
      </c>
      <c r="S99" s="8" t="str">
        <f>VLOOKUP($A99,[6]zigmmCo!$B:$H,5,0)</f>
        <v>ns</v>
      </c>
      <c r="T99" s="8" t="str">
        <f>VLOOKUP($A99,[6]zigmmCo!$B:$H,6,0)</f>
        <v>ns</v>
      </c>
      <c r="U99" s="8" t="str">
        <f>VLOOKUP($A99,[6]zigmmCo!$B:$H,7,0)</f>
        <v>s</v>
      </c>
      <c r="V99" s="8" t="str">
        <f>VLOOKUP($A99,[7]zigmmCo_AR!$B:$H,5,0)</f>
        <v>ns</v>
      </c>
      <c r="W99" s="8" t="str">
        <f>VLOOKUP($A99,[7]zigmmCo_AR!$B:$H,6,0)</f>
        <v>ns</v>
      </c>
      <c r="X99" s="8" t="str">
        <f>VLOOKUP($A99,[7]zigmmCo_AR!$B:$H,7,0)</f>
        <v>s</v>
      </c>
      <c r="Y99" s="8" t="str">
        <f>VLOOKUP($A99,[8]zigmm!$B:$H,5,0)</f>
        <v>ns</v>
      </c>
      <c r="Z99" s="8" t="str">
        <f>VLOOKUP($A99,[8]zigmm!$B:$H,6,0)</f>
        <v>ns</v>
      </c>
      <c r="AA99" s="8" t="str">
        <f>VLOOKUP($A99,[8]zigmm!$B:$H,7,0)</f>
        <v>s</v>
      </c>
      <c r="AB99" s="8" t="str">
        <f>VLOOKUP($A99,[9]zigmm_AR!$B:$H,5,0)</f>
        <v>ns</v>
      </c>
      <c r="AC99" s="8" t="str">
        <f>VLOOKUP($A99,[9]zigmm_AR!$B:$H,6,0)</f>
        <v>ns</v>
      </c>
      <c r="AD99" s="8" t="str">
        <f>VLOOKUP($A99,[9]zigmm_AR!$B:$H,7,0)</f>
        <v>s</v>
      </c>
      <c r="AE99" s="8" t="str">
        <f>VLOOKUP(A99,[10]SplinectomeR!$B:$F,4,0)</f>
        <v>ns</v>
      </c>
      <c r="AF99" s="4" t="str">
        <f>VLOOKUP(A99,[10]SplinectomeR!$B:$F,5,0)</f>
        <v>s</v>
      </c>
    </row>
    <row r="100" spans="1:32" x14ac:dyDescent="0.25">
      <c r="A100" s="4" t="s">
        <v>98</v>
      </c>
      <c r="B100" s="4" t="str">
        <f>RIGHT(Sheet2!F100,LEN(Sheet2!F100)-4)</f>
        <v>Clostridiales</v>
      </c>
      <c r="D100" s="5" t="str">
        <f>VLOOKUP($A100,[1]zibr!$B:$H,5,0)</f>
        <v>ns</v>
      </c>
      <c r="E100" s="5" t="str">
        <f>VLOOKUP($A100,[1]zibr!$B:$H,6,0)</f>
        <v>ns</v>
      </c>
      <c r="F100" s="5" t="str">
        <f>VLOOKUP($A100,[1]zibr!$B:$H,7,0)</f>
        <v>ns</v>
      </c>
      <c r="G100" s="8" t="str">
        <f>VLOOKUP($A100,[2]nbmm!$B:$H,5,0)</f>
        <v>ns</v>
      </c>
      <c r="H100" s="8" t="str">
        <f>VLOOKUP($A100,[2]nbmm!$B:$H,6,0)</f>
        <v>ns</v>
      </c>
      <c r="I100" s="8" t="str">
        <f>VLOOKUP($A100,[2]nbmm!$B:$H,7,0)</f>
        <v>ns</v>
      </c>
      <c r="J100" s="8" t="str">
        <f>VLOOKUP($A100,[3]nbmm_AR!$B:$H,5,0)</f>
        <v>ns</v>
      </c>
      <c r="K100" s="8" t="str">
        <f>VLOOKUP($A100,[3]nbmm_AR!$B:$H,6,0)</f>
        <v>ns</v>
      </c>
      <c r="L100" s="8" t="str">
        <f>VLOOKUP($A100,[3]nbmm_AR!$B:$H,7,0)</f>
        <v>ns</v>
      </c>
      <c r="M100" s="8" t="str">
        <f>VLOOKUP($A100,[4]zinbmm!$B:$H,5,0)</f>
        <v>ns</v>
      </c>
      <c r="N100" s="8" t="str">
        <f>VLOOKUP($A100,[4]zinbmm!$B:$H,6,0)</f>
        <v>ns</v>
      </c>
      <c r="O100" s="8" t="str">
        <f>VLOOKUP($A100,[4]zinbmm!$B:$H,7,0)</f>
        <v>ns</v>
      </c>
      <c r="P100" s="8" t="str">
        <f>VLOOKUP($A100,[5]zinbmm_AR!$B:$H,5,0)</f>
        <v>ns</v>
      </c>
      <c r="Q100" s="8" t="str">
        <f>VLOOKUP($A100,[5]zinbmm_AR!$B:$H,6,0)</f>
        <v>ns</v>
      </c>
      <c r="R100" s="8" t="str">
        <f>VLOOKUP($A100,[5]zinbmm_AR!$B:$H,7,0)</f>
        <v>ns</v>
      </c>
      <c r="S100" s="8" t="str">
        <f>VLOOKUP($A100,[6]zigmmCo!$B:$H,5,0)</f>
        <v>ns</v>
      </c>
      <c r="T100" s="8" t="str">
        <f>VLOOKUP($A100,[6]zigmmCo!$B:$H,6,0)</f>
        <v>s</v>
      </c>
      <c r="U100" s="8" t="str">
        <f>VLOOKUP($A100,[6]zigmmCo!$B:$H,7,0)</f>
        <v>s</v>
      </c>
      <c r="V100" s="8" t="str">
        <f>VLOOKUP($A100,[7]zigmmCo_AR!$B:$H,5,0)</f>
        <v>ns</v>
      </c>
      <c r="W100" s="8" t="str">
        <f>VLOOKUP($A100,[7]zigmmCo_AR!$B:$H,6,0)</f>
        <v>s</v>
      </c>
      <c r="X100" s="8" t="str">
        <f>VLOOKUP($A100,[7]zigmmCo_AR!$B:$H,7,0)</f>
        <v>s</v>
      </c>
      <c r="Y100" s="8" t="str">
        <f>VLOOKUP($A100,[8]zigmm!$B:$H,5,0)</f>
        <v>ns</v>
      </c>
      <c r="Z100" s="8" t="str">
        <f>VLOOKUP($A100,[8]zigmm!$B:$H,6,0)</f>
        <v>ns</v>
      </c>
      <c r="AA100" s="8" t="str">
        <f>VLOOKUP($A100,[8]zigmm!$B:$H,7,0)</f>
        <v>ns</v>
      </c>
      <c r="AB100" s="8" t="str">
        <f>VLOOKUP($A100,[9]zigmm_AR!$B:$H,5,0)</f>
        <v>ns</v>
      </c>
      <c r="AC100" s="8" t="str">
        <f>VLOOKUP($A100,[9]zigmm_AR!$B:$H,6,0)</f>
        <v>ns</v>
      </c>
      <c r="AD100" s="8" t="str">
        <f>VLOOKUP($A100,[9]zigmm_AR!$B:$H,7,0)</f>
        <v>ns</v>
      </c>
      <c r="AE100" s="8" t="str">
        <f>VLOOKUP(A100,[10]SplinectomeR!$B:$F,4,0)</f>
        <v>ns</v>
      </c>
      <c r="AF100" s="4" t="str">
        <f>VLOOKUP(A100,[10]SplinectomeR!$B:$F,5,0)</f>
        <v>ns</v>
      </c>
    </row>
    <row r="101" spans="1:32" x14ac:dyDescent="0.25">
      <c r="A101" s="4" t="s">
        <v>99</v>
      </c>
      <c r="B101" s="4" t="str">
        <f>RIGHT(Sheet2!F101,LEN(Sheet2!F101)-4)</f>
        <v>Clostridiales</v>
      </c>
      <c r="C101" s="4" t="str">
        <f>RIGHT(Sheet2!G101,LEN(Sheet2!G101)-4)</f>
        <v>Lachnospiraceae</v>
      </c>
      <c r="D101" s="5" t="str">
        <f>VLOOKUP($A101,[1]zibr!$B:$H,5,0)</f>
        <v>ns</v>
      </c>
      <c r="E101" s="5" t="str">
        <f>VLOOKUP($A101,[1]zibr!$B:$H,6,0)</f>
        <v>ns</v>
      </c>
      <c r="F101" s="5" t="str">
        <f>VLOOKUP($A101,[1]zibr!$B:$H,7,0)</f>
        <v>ns</v>
      </c>
      <c r="G101" s="8" t="str">
        <f>VLOOKUP($A101,[2]nbmm!$B:$H,5,0)</f>
        <v>s</v>
      </c>
      <c r="H101" s="8" t="str">
        <f>VLOOKUP($A101,[2]nbmm!$B:$H,6,0)</f>
        <v>ns</v>
      </c>
      <c r="I101" s="8" t="str">
        <f>VLOOKUP($A101,[2]nbmm!$B:$H,7,0)</f>
        <v>ns</v>
      </c>
      <c r="J101" s="8" t="str">
        <f>VLOOKUP($A101,[3]nbmm_AR!$B:$H,5,0)</f>
        <v>NA</v>
      </c>
      <c r="K101" s="8" t="str">
        <f>VLOOKUP($A101,[3]nbmm_AR!$B:$H,6,0)</f>
        <v>NA</v>
      </c>
      <c r="L101" s="8" t="str">
        <f>VLOOKUP($A101,[3]nbmm_AR!$B:$H,7,0)</f>
        <v>NA</v>
      </c>
      <c r="M101" s="8" t="str">
        <f>VLOOKUP($A101,[4]zinbmm!$B:$H,5,0)</f>
        <v>s</v>
      </c>
      <c r="N101" s="8" t="str">
        <f>VLOOKUP($A101,[4]zinbmm!$B:$H,6,0)</f>
        <v>ns</v>
      </c>
      <c r="O101" s="8" t="str">
        <f>VLOOKUP($A101,[4]zinbmm!$B:$H,7,0)</f>
        <v>ns</v>
      </c>
      <c r="P101" s="8" t="str">
        <f>VLOOKUP($A101,[5]zinbmm_AR!$B:$H,5,0)</f>
        <v>NA</v>
      </c>
      <c r="Q101" s="8" t="str">
        <f>VLOOKUP($A101,[5]zinbmm_AR!$B:$H,6,0)</f>
        <v>NA</v>
      </c>
      <c r="R101" s="8" t="str">
        <f>VLOOKUP($A101,[5]zinbmm_AR!$B:$H,7,0)</f>
        <v>NA</v>
      </c>
      <c r="S101" s="8" t="str">
        <f>VLOOKUP($A101,[6]zigmmCo!$B:$H,5,0)</f>
        <v>ns</v>
      </c>
      <c r="T101" s="8" t="str">
        <f>VLOOKUP($A101,[6]zigmmCo!$B:$H,6,0)</f>
        <v>ns</v>
      </c>
      <c r="U101" s="8" t="str">
        <f>VLOOKUP($A101,[6]zigmmCo!$B:$H,7,0)</f>
        <v>ns</v>
      </c>
      <c r="V101" s="8" t="str">
        <f>VLOOKUP($A101,[7]zigmmCo_AR!$B:$H,5,0)</f>
        <v>ns</v>
      </c>
      <c r="W101" s="8" t="str">
        <f>VLOOKUP($A101,[7]zigmmCo_AR!$B:$H,6,0)</f>
        <v>ns</v>
      </c>
      <c r="X101" s="8" t="str">
        <f>VLOOKUP($A101,[7]zigmmCo_AR!$B:$H,7,0)</f>
        <v>ns</v>
      </c>
      <c r="Y101" s="8" t="str">
        <f>VLOOKUP($A101,[8]zigmm!$B:$H,5,0)</f>
        <v>ns</v>
      </c>
      <c r="Z101" s="8" t="str">
        <f>VLOOKUP($A101,[8]zigmm!$B:$H,6,0)</f>
        <v>ns</v>
      </c>
      <c r="AA101" s="8" t="str">
        <f>VLOOKUP($A101,[8]zigmm!$B:$H,7,0)</f>
        <v>ns</v>
      </c>
      <c r="AB101" s="8" t="str">
        <f>VLOOKUP($A101,[9]zigmm_AR!$B:$H,5,0)</f>
        <v>ns</v>
      </c>
      <c r="AC101" s="8" t="str">
        <f>VLOOKUP($A101,[9]zigmm_AR!$B:$H,6,0)</f>
        <v>ns</v>
      </c>
      <c r="AD101" s="8" t="str">
        <f>VLOOKUP($A101,[9]zigmm_AR!$B:$H,7,0)</f>
        <v>ns</v>
      </c>
      <c r="AE101" s="8" t="str">
        <f>VLOOKUP(A101,[10]SplinectomeR!$B:$F,4,0)</f>
        <v>ns</v>
      </c>
      <c r="AF101" s="4" t="str">
        <f>VLOOKUP(A101,[10]SplinectomeR!$B:$F,5,0)</f>
        <v>s</v>
      </c>
    </row>
    <row r="102" spans="1:32" x14ac:dyDescent="0.25">
      <c r="A102" s="4" t="s">
        <v>100</v>
      </c>
      <c r="B102" s="4" t="str">
        <f>RIGHT(Sheet2!F102,LEN(Sheet2!F102)-4)</f>
        <v>Clostridiales</v>
      </c>
      <c r="C102" s="4" t="str">
        <f>RIGHT(Sheet2!G102,LEN(Sheet2!G102)-4)</f>
        <v>Lachnospiraceae</v>
      </c>
      <c r="D102" s="5" t="str">
        <f>VLOOKUP($A102,[1]zibr!$B:$H,5,0)</f>
        <v>ns</v>
      </c>
      <c r="E102" s="5" t="str">
        <f>VLOOKUP($A102,[1]zibr!$B:$H,6,0)</f>
        <v>ns</v>
      </c>
      <c r="F102" s="5" t="str">
        <f>VLOOKUP($A102,[1]zibr!$B:$H,7,0)</f>
        <v>ns</v>
      </c>
      <c r="G102" s="8" t="str">
        <f>VLOOKUP($A102,[2]nbmm!$B:$H,5,0)</f>
        <v>ns</v>
      </c>
      <c r="H102" s="8" t="str">
        <f>VLOOKUP($A102,[2]nbmm!$B:$H,6,0)</f>
        <v>ns</v>
      </c>
      <c r="I102" s="8" t="str">
        <f>VLOOKUP($A102,[2]nbmm!$B:$H,7,0)</f>
        <v>ns</v>
      </c>
      <c r="J102" s="8" t="str">
        <f>VLOOKUP($A102,[3]nbmm_AR!$B:$H,5,0)</f>
        <v>ns</v>
      </c>
      <c r="K102" s="8" t="str">
        <f>VLOOKUP($A102,[3]nbmm_AR!$B:$H,6,0)</f>
        <v>ns</v>
      </c>
      <c r="L102" s="8" t="str">
        <f>VLOOKUP($A102,[3]nbmm_AR!$B:$H,7,0)</f>
        <v>ns</v>
      </c>
      <c r="M102" s="8" t="str">
        <f>VLOOKUP($A102,[4]zinbmm!$B:$H,5,0)</f>
        <v>ns</v>
      </c>
      <c r="N102" s="8" t="str">
        <f>VLOOKUP($A102,[4]zinbmm!$B:$H,6,0)</f>
        <v>ns</v>
      </c>
      <c r="O102" s="8" t="str">
        <f>VLOOKUP($A102,[4]zinbmm!$B:$H,7,0)</f>
        <v>ns</v>
      </c>
      <c r="P102" s="8" t="str">
        <f>VLOOKUP($A102,[5]zinbmm_AR!$B:$H,5,0)</f>
        <v>ns</v>
      </c>
      <c r="Q102" s="8" t="str">
        <f>VLOOKUP($A102,[5]zinbmm_AR!$B:$H,6,0)</f>
        <v>ns</v>
      </c>
      <c r="R102" s="8" t="str">
        <f>VLOOKUP($A102,[5]zinbmm_AR!$B:$H,7,0)</f>
        <v>ns</v>
      </c>
      <c r="S102" s="8" t="str">
        <f>VLOOKUP($A102,[6]zigmmCo!$B:$H,5,0)</f>
        <v>ns</v>
      </c>
      <c r="T102" s="8" t="str">
        <f>VLOOKUP($A102,[6]zigmmCo!$B:$H,6,0)</f>
        <v>ns</v>
      </c>
      <c r="U102" s="8" t="str">
        <f>VLOOKUP($A102,[6]zigmmCo!$B:$H,7,0)</f>
        <v>ns</v>
      </c>
      <c r="V102" s="8" t="str">
        <f>VLOOKUP($A102,[7]zigmmCo_AR!$B:$H,5,0)</f>
        <v>ns</v>
      </c>
      <c r="W102" s="8" t="str">
        <f>VLOOKUP($A102,[7]zigmmCo_AR!$B:$H,6,0)</f>
        <v>ns</v>
      </c>
      <c r="X102" s="8" t="str">
        <f>VLOOKUP($A102,[7]zigmmCo_AR!$B:$H,7,0)</f>
        <v>ns</v>
      </c>
      <c r="Y102" s="8" t="str">
        <f>VLOOKUP($A102,[8]zigmm!$B:$H,5,0)</f>
        <v>ns</v>
      </c>
      <c r="Z102" s="8" t="str">
        <f>VLOOKUP($A102,[8]zigmm!$B:$H,6,0)</f>
        <v>s</v>
      </c>
      <c r="AA102" s="8" t="str">
        <f>VLOOKUP($A102,[8]zigmm!$B:$H,7,0)</f>
        <v>ns</v>
      </c>
      <c r="AB102" s="8" t="str">
        <f>VLOOKUP($A102,[9]zigmm_AR!$B:$H,5,0)</f>
        <v>ns</v>
      </c>
      <c r="AC102" s="8" t="str">
        <f>VLOOKUP($A102,[9]zigmm_AR!$B:$H,6,0)</f>
        <v>s</v>
      </c>
      <c r="AD102" s="8" t="str">
        <f>VLOOKUP($A102,[9]zigmm_AR!$B:$H,7,0)</f>
        <v>ns</v>
      </c>
      <c r="AE102" s="8" t="str">
        <f>VLOOKUP(A102,[10]SplinectomeR!$B:$F,4,0)</f>
        <v>ns</v>
      </c>
      <c r="AF102" s="4" t="str">
        <f>VLOOKUP(A102,[10]SplinectomeR!$B:$F,5,0)</f>
        <v>s</v>
      </c>
    </row>
    <row r="103" spans="1:32" x14ac:dyDescent="0.25">
      <c r="A103" s="4" t="s">
        <v>101</v>
      </c>
      <c r="B103" s="4" t="str">
        <f>RIGHT(Sheet2!F103,LEN(Sheet2!F103)-4)</f>
        <v>Clostridiales</v>
      </c>
      <c r="D103" s="5" t="str">
        <f>VLOOKUP($A103,[1]zibr!$B:$H,5,0)</f>
        <v>s</v>
      </c>
      <c r="E103" s="5" t="str">
        <f>VLOOKUP($A103,[1]zibr!$B:$H,6,0)</f>
        <v>ns</v>
      </c>
      <c r="F103" s="5" t="str">
        <f>VLOOKUP($A103,[1]zibr!$B:$H,7,0)</f>
        <v>ns</v>
      </c>
      <c r="G103" s="8" t="str">
        <f>VLOOKUP($A103,[2]nbmm!$B:$H,5,0)</f>
        <v>s</v>
      </c>
      <c r="H103" s="8" t="str">
        <f>VLOOKUP($A103,[2]nbmm!$B:$H,6,0)</f>
        <v>ns</v>
      </c>
      <c r="I103" s="8" t="str">
        <f>VLOOKUP($A103,[2]nbmm!$B:$H,7,0)</f>
        <v>ns</v>
      </c>
      <c r="J103" s="8" t="str">
        <f>VLOOKUP($A103,[3]nbmm_AR!$B:$H,5,0)</f>
        <v>s</v>
      </c>
      <c r="K103" s="8" t="str">
        <f>VLOOKUP($A103,[3]nbmm_AR!$B:$H,6,0)</f>
        <v>ns</v>
      </c>
      <c r="L103" s="8" t="str">
        <f>VLOOKUP($A103,[3]nbmm_AR!$B:$H,7,0)</f>
        <v>ns</v>
      </c>
      <c r="M103" s="8" t="str">
        <f>VLOOKUP($A103,[4]zinbmm!$B:$H,5,0)</f>
        <v>s</v>
      </c>
      <c r="N103" s="8" t="str">
        <f>VLOOKUP($A103,[4]zinbmm!$B:$H,6,0)</f>
        <v>ns</v>
      </c>
      <c r="O103" s="8" t="str">
        <f>VLOOKUP($A103,[4]zinbmm!$B:$H,7,0)</f>
        <v>ns</v>
      </c>
      <c r="P103" s="8" t="str">
        <f>VLOOKUP($A103,[5]zinbmm_AR!$B:$H,5,0)</f>
        <v>s</v>
      </c>
      <c r="Q103" s="8" t="str">
        <f>VLOOKUP($A103,[5]zinbmm_AR!$B:$H,6,0)</f>
        <v>ns</v>
      </c>
      <c r="R103" s="8" t="str">
        <f>VLOOKUP($A103,[5]zinbmm_AR!$B:$H,7,0)</f>
        <v>ns</v>
      </c>
      <c r="S103" s="8" t="str">
        <f>VLOOKUP($A103,[6]zigmmCo!$B:$H,5,0)</f>
        <v>s</v>
      </c>
      <c r="T103" s="8" t="str">
        <f>VLOOKUP($A103,[6]zigmmCo!$B:$H,6,0)</f>
        <v>ns</v>
      </c>
      <c r="U103" s="8" t="str">
        <f>VLOOKUP($A103,[6]zigmmCo!$B:$H,7,0)</f>
        <v>ns</v>
      </c>
      <c r="V103" s="8" t="str">
        <f>VLOOKUP($A103,[7]zigmmCo_AR!$B:$H,5,0)</f>
        <v>s</v>
      </c>
      <c r="W103" s="8" t="str">
        <f>VLOOKUP($A103,[7]zigmmCo_AR!$B:$H,6,0)</f>
        <v>ns</v>
      </c>
      <c r="X103" s="8" t="str">
        <f>VLOOKUP($A103,[7]zigmmCo_AR!$B:$H,7,0)</f>
        <v>ns</v>
      </c>
      <c r="Y103" s="8" t="str">
        <f>VLOOKUP($A103,[8]zigmm!$B:$H,5,0)</f>
        <v>s</v>
      </c>
      <c r="Z103" s="8" t="str">
        <f>VLOOKUP($A103,[8]zigmm!$B:$H,6,0)</f>
        <v>ns</v>
      </c>
      <c r="AA103" s="8" t="str">
        <f>VLOOKUP($A103,[8]zigmm!$B:$H,7,0)</f>
        <v>s</v>
      </c>
      <c r="AB103" s="8" t="str">
        <f>VLOOKUP($A103,[9]zigmm_AR!$B:$H,5,0)</f>
        <v>s</v>
      </c>
      <c r="AC103" s="8" t="str">
        <f>VLOOKUP($A103,[9]zigmm_AR!$B:$H,6,0)</f>
        <v>s</v>
      </c>
      <c r="AD103" s="8" t="str">
        <f>VLOOKUP($A103,[9]zigmm_AR!$B:$H,7,0)</f>
        <v>s</v>
      </c>
      <c r="AE103" s="8" t="str">
        <f>VLOOKUP(A103,[10]SplinectomeR!$B:$F,4,0)</f>
        <v>ns</v>
      </c>
      <c r="AF103" s="4" t="str">
        <f>VLOOKUP(A103,[10]SplinectomeR!$B:$F,5,0)</f>
        <v>s</v>
      </c>
    </row>
    <row r="104" spans="1:32" x14ac:dyDescent="0.25">
      <c r="A104" s="4" t="s">
        <v>102</v>
      </c>
      <c r="B104" s="4" t="str">
        <f>RIGHT(Sheet2!F104,LEN(Sheet2!F104)-4)</f>
        <v>Clostridiales</v>
      </c>
      <c r="C104" s="4" t="str">
        <f>RIGHT(Sheet2!G104,LEN(Sheet2!G104)-4)</f>
        <v>Lachnospiraceae</v>
      </c>
      <c r="D104" s="5" t="str">
        <f>VLOOKUP($A104,[1]zibr!$B:$H,5,0)</f>
        <v>ns</v>
      </c>
      <c r="E104" s="5" t="str">
        <f>VLOOKUP($A104,[1]zibr!$B:$H,6,0)</f>
        <v>s</v>
      </c>
      <c r="F104" s="5" t="str">
        <f>VLOOKUP($A104,[1]zibr!$B:$H,7,0)</f>
        <v>ns</v>
      </c>
      <c r="G104" s="8" t="str">
        <f>VLOOKUP($A104,[2]nbmm!$B:$H,5,0)</f>
        <v>ns</v>
      </c>
      <c r="H104" s="8" t="str">
        <f>VLOOKUP($A104,[2]nbmm!$B:$H,6,0)</f>
        <v>s</v>
      </c>
      <c r="I104" s="8" t="str">
        <f>VLOOKUP($A104,[2]nbmm!$B:$H,7,0)</f>
        <v>s</v>
      </c>
      <c r="J104" s="8" t="str">
        <f>VLOOKUP($A104,[3]nbmm_AR!$B:$H,5,0)</f>
        <v>ns</v>
      </c>
      <c r="K104" s="8" t="str">
        <f>VLOOKUP($A104,[3]nbmm_AR!$B:$H,6,0)</f>
        <v>s</v>
      </c>
      <c r="L104" s="8" t="str">
        <f>VLOOKUP($A104,[3]nbmm_AR!$B:$H,7,0)</f>
        <v>s</v>
      </c>
      <c r="M104" s="8" t="str">
        <f>VLOOKUP($A104,[4]zinbmm!$B:$H,5,0)</f>
        <v>ns</v>
      </c>
      <c r="N104" s="8" t="str">
        <f>VLOOKUP($A104,[4]zinbmm!$B:$H,6,0)</f>
        <v>s</v>
      </c>
      <c r="O104" s="8" t="str">
        <f>VLOOKUP($A104,[4]zinbmm!$B:$H,7,0)</f>
        <v>s</v>
      </c>
      <c r="P104" s="8" t="str">
        <f>VLOOKUP($A104,[5]zinbmm_AR!$B:$H,5,0)</f>
        <v>ns</v>
      </c>
      <c r="Q104" s="8" t="str">
        <f>VLOOKUP($A104,[5]zinbmm_AR!$B:$H,6,0)</f>
        <v>s</v>
      </c>
      <c r="R104" s="8" t="str">
        <f>VLOOKUP($A104,[5]zinbmm_AR!$B:$H,7,0)</f>
        <v>s</v>
      </c>
      <c r="S104" s="8" t="str">
        <f>VLOOKUP($A104,[6]zigmmCo!$B:$H,5,0)</f>
        <v>ns</v>
      </c>
      <c r="T104" s="8" t="str">
        <f>VLOOKUP($A104,[6]zigmmCo!$B:$H,6,0)</f>
        <v>ns</v>
      </c>
      <c r="U104" s="8" t="str">
        <f>VLOOKUP($A104,[6]zigmmCo!$B:$H,7,0)</f>
        <v>s</v>
      </c>
      <c r="V104" s="8" t="str">
        <f>VLOOKUP($A104,[7]zigmmCo_AR!$B:$H,5,0)</f>
        <v>ns</v>
      </c>
      <c r="W104" s="8" t="str">
        <f>VLOOKUP($A104,[7]zigmmCo_AR!$B:$H,6,0)</f>
        <v>ns</v>
      </c>
      <c r="X104" s="8" t="str">
        <f>VLOOKUP($A104,[7]zigmmCo_AR!$B:$H,7,0)</f>
        <v>s</v>
      </c>
      <c r="Y104" s="8" t="str">
        <f>VLOOKUP($A104,[8]zigmm!$B:$H,5,0)</f>
        <v>ns</v>
      </c>
      <c r="Z104" s="8" t="str">
        <f>VLOOKUP($A104,[8]zigmm!$B:$H,6,0)</f>
        <v>ns</v>
      </c>
      <c r="AA104" s="8" t="str">
        <f>VLOOKUP($A104,[8]zigmm!$B:$H,7,0)</f>
        <v>s</v>
      </c>
      <c r="AB104" s="8" t="str">
        <f>VLOOKUP($A104,[9]zigmm_AR!$B:$H,5,0)</f>
        <v>ns</v>
      </c>
      <c r="AC104" s="8" t="str">
        <f>VLOOKUP($A104,[9]zigmm_AR!$B:$H,6,0)</f>
        <v>ns</v>
      </c>
      <c r="AD104" s="8" t="str">
        <f>VLOOKUP($A104,[9]zigmm_AR!$B:$H,7,0)</f>
        <v>s</v>
      </c>
      <c r="AE104" s="8" t="str">
        <f>VLOOKUP(A104,[10]SplinectomeR!$B:$F,4,0)</f>
        <v>ns</v>
      </c>
      <c r="AF104" s="4" t="str">
        <f>VLOOKUP(A104,[10]SplinectomeR!$B:$F,5,0)</f>
        <v>ns</v>
      </c>
    </row>
    <row r="105" spans="1:32" x14ac:dyDescent="0.25">
      <c r="A105" s="4" t="s">
        <v>103</v>
      </c>
      <c r="B105" s="4" t="str">
        <f>RIGHT(Sheet2!F105,LEN(Sheet2!F105)-4)</f>
        <v>Clostridiales</v>
      </c>
      <c r="C105" s="4" t="str">
        <f>RIGHT(Sheet2!G105,LEN(Sheet2!G105)-4)</f>
        <v/>
      </c>
      <c r="D105" s="5" t="str">
        <f>VLOOKUP($A105,[1]zibr!$B:$H,5,0)</f>
        <v>s</v>
      </c>
      <c r="E105" s="5" t="str">
        <f>VLOOKUP($A105,[1]zibr!$B:$H,6,0)</f>
        <v>ns</v>
      </c>
      <c r="F105" s="5" t="str">
        <f>VLOOKUP($A105,[1]zibr!$B:$H,7,0)</f>
        <v>ns</v>
      </c>
      <c r="G105" s="8" t="str">
        <f>VLOOKUP($A105,[2]nbmm!$B:$H,5,0)</f>
        <v>s</v>
      </c>
      <c r="H105" s="8" t="str">
        <f>VLOOKUP($A105,[2]nbmm!$B:$H,6,0)</f>
        <v>ns</v>
      </c>
      <c r="I105" s="8" t="str">
        <f>VLOOKUP($A105,[2]nbmm!$B:$H,7,0)</f>
        <v>ns</v>
      </c>
      <c r="J105" s="8" t="str">
        <f>VLOOKUP($A105,[3]nbmm_AR!$B:$H,5,0)</f>
        <v>s</v>
      </c>
      <c r="K105" s="8" t="str">
        <f>VLOOKUP($A105,[3]nbmm_AR!$B:$H,6,0)</f>
        <v>ns</v>
      </c>
      <c r="L105" s="8" t="str">
        <f>VLOOKUP($A105,[3]nbmm_AR!$B:$H,7,0)</f>
        <v>ns</v>
      </c>
      <c r="M105" s="8" t="str">
        <f>VLOOKUP($A105,[4]zinbmm!$B:$H,5,0)</f>
        <v>s</v>
      </c>
      <c r="N105" s="8" t="str">
        <f>VLOOKUP($A105,[4]zinbmm!$B:$H,6,0)</f>
        <v>ns</v>
      </c>
      <c r="O105" s="8" t="str">
        <f>VLOOKUP($A105,[4]zinbmm!$B:$H,7,0)</f>
        <v>ns</v>
      </c>
      <c r="P105" s="8" t="str">
        <f>VLOOKUP($A105,[5]zinbmm_AR!$B:$H,5,0)</f>
        <v>s</v>
      </c>
      <c r="Q105" s="8" t="str">
        <f>VLOOKUP($A105,[5]zinbmm_AR!$B:$H,6,0)</f>
        <v>ns</v>
      </c>
      <c r="R105" s="8" t="str">
        <f>VLOOKUP($A105,[5]zinbmm_AR!$B:$H,7,0)</f>
        <v>ns</v>
      </c>
      <c r="S105" s="8" t="str">
        <f>VLOOKUP($A105,[6]zigmmCo!$B:$H,5,0)</f>
        <v>s</v>
      </c>
      <c r="T105" s="8" t="str">
        <f>VLOOKUP($A105,[6]zigmmCo!$B:$H,6,0)</f>
        <v>ns</v>
      </c>
      <c r="U105" s="8" t="str">
        <f>VLOOKUP($A105,[6]zigmmCo!$B:$H,7,0)</f>
        <v>ns</v>
      </c>
      <c r="V105" s="8" t="str">
        <f>VLOOKUP($A105,[7]zigmmCo_AR!$B:$H,5,0)</f>
        <v>s</v>
      </c>
      <c r="W105" s="8" t="str">
        <f>VLOOKUP($A105,[7]zigmmCo_AR!$B:$H,6,0)</f>
        <v>ns</v>
      </c>
      <c r="X105" s="8" t="str">
        <f>VLOOKUP($A105,[7]zigmmCo_AR!$B:$H,7,0)</f>
        <v>ns</v>
      </c>
      <c r="Y105" s="8" t="str">
        <f>VLOOKUP($A105,[8]zigmm!$B:$H,5,0)</f>
        <v>s</v>
      </c>
      <c r="Z105" s="8" t="str">
        <f>VLOOKUP($A105,[8]zigmm!$B:$H,6,0)</f>
        <v>ns</v>
      </c>
      <c r="AA105" s="8" t="str">
        <f>VLOOKUP($A105,[8]zigmm!$B:$H,7,0)</f>
        <v>s</v>
      </c>
      <c r="AB105" s="8" t="str">
        <f>VLOOKUP($A105,[9]zigmm_AR!$B:$H,5,0)</f>
        <v>s</v>
      </c>
      <c r="AC105" s="8" t="str">
        <f>VLOOKUP($A105,[9]zigmm_AR!$B:$H,6,0)</f>
        <v>ns</v>
      </c>
      <c r="AD105" s="8" t="str">
        <f>VLOOKUP($A105,[9]zigmm_AR!$B:$H,7,0)</f>
        <v>s</v>
      </c>
      <c r="AE105" s="8" t="str">
        <f>VLOOKUP(A105,[10]SplinectomeR!$B:$F,4,0)</f>
        <v>ns</v>
      </c>
      <c r="AF105" s="4" t="str">
        <f>VLOOKUP(A105,[10]SplinectomeR!$B:$F,5,0)</f>
        <v>s</v>
      </c>
    </row>
    <row r="106" spans="1:32" x14ac:dyDescent="0.25">
      <c r="A106" s="4" t="s">
        <v>104</v>
      </c>
      <c r="B106" s="4" t="str">
        <f>RIGHT(Sheet2!F106,LEN(Sheet2!F106)-4)</f>
        <v>Clostridiales</v>
      </c>
      <c r="C106" s="4" t="str">
        <f>RIGHT(Sheet2!G106,LEN(Sheet2!G106)-4)</f>
        <v>Lachnospiraceae</v>
      </c>
      <c r="D106" s="5" t="str">
        <f>VLOOKUP($A106,[1]zibr!$B:$H,5,0)</f>
        <v>ns</v>
      </c>
      <c r="E106" s="5" t="str">
        <f>VLOOKUP($A106,[1]zibr!$B:$H,6,0)</f>
        <v>ns</v>
      </c>
      <c r="F106" s="5" t="str">
        <f>VLOOKUP($A106,[1]zibr!$B:$H,7,0)</f>
        <v>ns</v>
      </c>
      <c r="G106" s="8" t="str">
        <f>VLOOKUP($A106,[2]nbmm!$B:$H,5,0)</f>
        <v>ns</v>
      </c>
      <c r="H106" s="8" t="str">
        <f>VLOOKUP($A106,[2]nbmm!$B:$H,6,0)</f>
        <v>s</v>
      </c>
      <c r="I106" s="8" t="str">
        <f>VLOOKUP($A106,[2]nbmm!$B:$H,7,0)</f>
        <v>ns</v>
      </c>
      <c r="J106" s="8" t="str">
        <f>VLOOKUP($A106,[3]nbmm_AR!$B:$H,5,0)</f>
        <v>ns</v>
      </c>
      <c r="K106" s="8" t="str">
        <f>VLOOKUP($A106,[3]nbmm_AR!$B:$H,6,0)</f>
        <v>s</v>
      </c>
      <c r="L106" s="8" t="str">
        <f>VLOOKUP($A106,[3]nbmm_AR!$B:$H,7,0)</f>
        <v>ns</v>
      </c>
      <c r="M106" s="8" t="str">
        <f>VLOOKUP($A106,[4]zinbmm!$B:$H,5,0)</f>
        <v>ns</v>
      </c>
      <c r="N106" s="8" t="str">
        <f>VLOOKUP($A106,[4]zinbmm!$B:$H,6,0)</f>
        <v>s</v>
      </c>
      <c r="O106" s="8" t="str">
        <f>VLOOKUP($A106,[4]zinbmm!$B:$H,7,0)</f>
        <v>ns</v>
      </c>
      <c r="P106" s="8" t="str">
        <f>VLOOKUP($A106,[5]zinbmm_AR!$B:$H,5,0)</f>
        <v>ns</v>
      </c>
      <c r="Q106" s="8" t="str">
        <f>VLOOKUP($A106,[5]zinbmm_AR!$B:$H,6,0)</f>
        <v>s</v>
      </c>
      <c r="R106" s="8" t="str">
        <f>VLOOKUP($A106,[5]zinbmm_AR!$B:$H,7,0)</f>
        <v>ns</v>
      </c>
      <c r="S106" s="8" t="str">
        <f>VLOOKUP($A106,[6]zigmmCo!$B:$H,5,0)</f>
        <v>ns</v>
      </c>
      <c r="T106" s="8" t="str">
        <f>VLOOKUP($A106,[6]zigmmCo!$B:$H,6,0)</f>
        <v>ns</v>
      </c>
      <c r="U106" s="8" t="str">
        <f>VLOOKUP($A106,[6]zigmmCo!$B:$H,7,0)</f>
        <v>ns</v>
      </c>
      <c r="V106" s="8" t="str">
        <f>VLOOKUP($A106,[7]zigmmCo_AR!$B:$H,5,0)</f>
        <v>ns</v>
      </c>
      <c r="W106" s="8" t="str">
        <f>VLOOKUP($A106,[7]zigmmCo_AR!$B:$H,6,0)</f>
        <v>ns</v>
      </c>
      <c r="X106" s="8" t="str">
        <f>VLOOKUP($A106,[7]zigmmCo_AR!$B:$H,7,0)</f>
        <v>ns</v>
      </c>
      <c r="Y106" s="8" t="str">
        <f>VLOOKUP($A106,[8]zigmm!$B:$H,5,0)</f>
        <v>ns</v>
      </c>
      <c r="Z106" s="8" t="str">
        <f>VLOOKUP($A106,[8]zigmm!$B:$H,6,0)</f>
        <v>s</v>
      </c>
      <c r="AA106" s="8" t="str">
        <f>VLOOKUP($A106,[8]zigmm!$B:$H,7,0)</f>
        <v>ns</v>
      </c>
      <c r="AB106" s="8" t="str">
        <f>VLOOKUP($A106,[9]zigmm_AR!$B:$H,5,0)</f>
        <v>ns</v>
      </c>
      <c r="AC106" s="8" t="str">
        <f>VLOOKUP($A106,[9]zigmm_AR!$B:$H,6,0)</f>
        <v>s</v>
      </c>
      <c r="AD106" s="8" t="str">
        <f>VLOOKUP($A106,[9]zigmm_AR!$B:$H,7,0)</f>
        <v>ns</v>
      </c>
      <c r="AE106" s="8" t="str">
        <f>VLOOKUP(A106,[10]SplinectomeR!$B:$F,4,0)</f>
        <v>ns</v>
      </c>
      <c r="AF106" s="4" t="str">
        <f>VLOOKUP(A106,[10]SplinectomeR!$B:$F,5,0)</f>
        <v>s</v>
      </c>
    </row>
    <row r="107" spans="1:32" x14ac:dyDescent="0.25">
      <c r="A107" s="4" t="s">
        <v>105</v>
      </c>
      <c r="B107" s="4" t="str">
        <f>RIGHT(Sheet2!F107,LEN(Sheet2!F107)-4)</f>
        <v>Clostridiales</v>
      </c>
      <c r="C107" s="4" t="str">
        <f>RIGHT(Sheet2!G107,LEN(Sheet2!G107)-4)</f>
        <v>Lachnospiraceae</v>
      </c>
      <c r="D107" s="5" t="str">
        <f>VLOOKUP($A107,[1]zibr!$B:$H,5,0)</f>
        <v>ns</v>
      </c>
      <c r="E107" s="5" t="str">
        <f>VLOOKUP($A107,[1]zibr!$B:$H,6,0)</f>
        <v>ns</v>
      </c>
      <c r="F107" s="5" t="str">
        <f>VLOOKUP($A107,[1]zibr!$B:$H,7,0)</f>
        <v>s</v>
      </c>
      <c r="G107" s="8" t="str">
        <f>VLOOKUP($A107,[2]nbmm!$B:$H,5,0)</f>
        <v>ns</v>
      </c>
      <c r="H107" s="8" t="str">
        <f>VLOOKUP($A107,[2]nbmm!$B:$H,6,0)</f>
        <v>s</v>
      </c>
      <c r="I107" s="8" t="str">
        <f>VLOOKUP($A107,[2]nbmm!$B:$H,7,0)</f>
        <v>s</v>
      </c>
      <c r="J107" s="8" t="str">
        <f>VLOOKUP($A107,[3]nbmm_AR!$B:$H,5,0)</f>
        <v>ns</v>
      </c>
      <c r="K107" s="8" t="str">
        <f>VLOOKUP($A107,[3]nbmm_AR!$B:$H,6,0)</f>
        <v>s</v>
      </c>
      <c r="L107" s="8" t="str">
        <f>VLOOKUP($A107,[3]nbmm_AR!$B:$H,7,0)</f>
        <v>s</v>
      </c>
      <c r="M107" s="8" t="str">
        <f>VLOOKUP($A107,[4]zinbmm!$B:$H,5,0)</f>
        <v>ns</v>
      </c>
      <c r="N107" s="8" t="str">
        <f>VLOOKUP($A107,[4]zinbmm!$B:$H,6,0)</f>
        <v>s</v>
      </c>
      <c r="O107" s="8" t="str">
        <f>VLOOKUP($A107,[4]zinbmm!$B:$H,7,0)</f>
        <v>s</v>
      </c>
      <c r="P107" s="8" t="str">
        <f>VLOOKUP($A107,[5]zinbmm_AR!$B:$H,5,0)</f>
        <v>ns</v>
      </c>
      <c r="Q107" s="8" t="str">
        <f>VLOOKUP($A107,[5]zinbmm_AR!$B:$H,6,0)</f>
        <v>s</v>
      </c>
      <c r="R107" s="8" t="str">
        <f>VLOOKUP($A107,[5]zinbmm_AR!$B:$H,7,0)</f>
        <v>s</v>
      </c>
      <c r="S107" s="8" t="str">
        <f>VLOOKUP($A107,[6]zigmmCo!$B:$H,5,0)</f>
        <v>ns</v>
      </c>
      <c r="T107" s="8" t="str">
        <f>VLOOKUP($A107,[6]zigmmCo!$B:$H,6,0)</f>
        <v>ns</v>
      </c>
      <c r="U107" s="8" t="str">
        <f>VLOOKUP($A107,[6]zigmmCo!$B:$H,7,0)</f>
        <v>s</v>
      </c>
      <c r="V107" s="8" t="str">
        <f>VLOOKUP($A107,[7]zigmmCo_AR!$B:$H,5,0)</f>
        <v>ns</v>
      </c>
      <c r="W107" s="8" t="str">
        <f>VLOOKUP($A107,[7]zigmmCo_AR!$B:$H,6,0)</f>
        <v>ns</v>
      </c>
      <c r="X107" s="8" t="str">
        <f>VLOOKUP($A107,[7]zigmmCo_AR!$B:$H,7,0)</f>
        <v>s</v>
      </c>
      <c r="Y107" s="8" t="str">
        <f>VLOOKUP($A107,[8]zigmm!$B:$H,5,0)</f>
        <v>ns</v>
      </c>
      <c r="Z107" s="8" t="str">
        <f>VLOOKUP($A107,[8]zigmm!$B:$H,6,0)</f>
        <v>ns</v>
      </c>
      <c r="AA107" s="8" t="str">
        <f>VLOOKUP($A107,[8]zigmm!$B:$H,7,0)</f>
        <v>ns</v>
      </c>
      <c r="AB107" s="8" t="str">
        <f>VLOOKUP($A107,[9]zigmm_AR!$B:$H,5,0)</f>
        <v>ns</v>
      </c>
      <c r="AC107" s="8" t="str">
        <f>VLOOKUP($A107,[9]zigmm_AR!$B:$H,6,0)</f>
        <v>ns</v>
      </c>
      <c r="AD107" s="8" t="str">
        <f>VLOOKUP($A107,[9]zigmm_AR!$B:$H,7,0)</f>
        <v>ns</v>
      </c>
      <c r="AE107" s="8" t="str">
        <f>VLOOKUP(A107,[10]SplinectomeR!$B:$F,4,0)</f>
        <v>ns</v>
      </c>
      <c r="AF107" s="4" t="str">
        <f>VLOOKUP(A107,[10]SplinectomeR!$B:$F,5,0)</f>
        <v>ns</v>
      </c>
    </row>
    <row r="108" spans="1:32" x14ac:dyDescent="0.25">
      <c r="A108" s="4" t="s">
        <v>106</v>
      </c>
      <c r="B108" s="4" t="str">
        <f>RIGHT(Sheet2!F108,LEN(Sheet2!F108)-4)</f>
        <v>Clostridiales</v>
      </c>
      <c r="C108" s="4" t="str">
        <f>RIGHT(Sheet2!G108,LEN(Sheet2!G108)-4)</f>
        <v>Lachnospiraceae</v>
      </c>
      <c r="D108" s="5" t="str">
        <f>VLOOKUP($A108,[1]zibr!$B:$H,5,0)</f>
        <v>ns</v>
      </c>
      <c r="E108" s="5" t="str">
        <f>VLOOKUP($A108,[1]zibr!$B:$H,6,0)</f>
        <v>ns</v>
      </c>
      <c r="F108" s="5" t="str">
        <f>VLOOKUP($A108,[1]zibr!$B:$H,7,0)</f>
        <v>ns</v>
      </c>
      <c r="G108" s="8" t="str">
        <f>VLOOKUP($A108,[2]nbmm!$B:$H,5,0)</f>
        <v>s</v>
      </c>
      <c r="H108" s="8" t="str">
        <f>VLOOKUP($A108,[2]nbmm!$B:$H,6,0)</f>
        <v>s</v>
      </c>
      <c r="I108" s="8" t="str">
        <f>VLOOKUP($A108,[2]nbmm!$B:$H,7,0)</f>
        <v>s</v>
      </c>
      <c r="J108" s="8" t="str">
        <f>VLOOKUP($A108,[3]nbmm_AR!$B:$H,5,0)</f>
        <v>s</v>
      </c>
      <c r="K108" s="8" t="str">
        <f>VLOOKUP($A108,[3]nbmm_AR!$B:$H,6,0)</f>
        <v>s</v>
      </c>
      <c r="L108" s="8" t="str">
        <f>VLOOKUP($A108,[3]nbmm_AR!$B:$H,7,0)</f>
        <v>s</v>
      </c>
      <c r="M108" s="8" t="str">
        <f>VLOOKUP($A108,[4]zinbmm!$B:$H,5,0)</f>
        <v>s</v>
      </c>
      <c r="N108" s="8" t="str">
        <f>VLOOKUP($A108,[4]zinbmm!$B:$H,6,0)</f>
        <v>s</v>
      </c>
      <c r="O108" s="8" t="str">
        <f>VLOOKUP($A108,[4]zinbmm!$B:$H,7,0)</f>
        <v>s</v>
      </c>
      <c r="P108" s="8" t="str">
        <f>VLOOKUP($A108,[5]zinbmm_AR!$B:$H,5,0)</f>
        <v>s</v>
      </c>
      <c r="Q108" s="8" t="str">
        <f>VLOOKUP($A108,[5]zinbmm_AR!$B:$H,6,0)</f>
        <v>s</v>
      </c>
      <c r="R108" s="8" t="str">
        <f>VLOOKUP($A108,[5]zinbmm_AR!$B:$H,7,0)</f>
        <v>s</v>
      </c>
      <c r="S108" s="8" t="str">
        <f>VLOOKUP($A108,[6]zigmmCo!$B:$H,5,0)</f>
        <v>ns</v>
      </c>
      <c r="T108" s="8" t="str">
        <f>VLOOKUP($A108,[6]zigmmCo!$B:$H,6,0)</f>
        <v>s</v>
      </c>
      <c r="U108" s="8" t="str">
        <f>VLOOKUP($A108,[6]zigmmCo!$B:$H,7,0)</f>
        <v>s</v>
      </c>
      <c r="V108" s="8" t="str">
        <f>VLOOKUP($A108,[7]zigmmCo_AR!$B:$H,5,0)</f>
        <v>ns</v>
      </c>
      <c r="W108" s="8" t="str">
        <f>VLOOKUP($A108,[7]zigmmCo_AR!$B:$H,6,0)</f>
        <v>s</v>
      </c>
      <c r="X108" s="8" t="str">
        <f>VLOOKUP($A108,[7]zigmmCo_AR!$B:$H,7,0)</f>
        <v>s</v>
      </c>
      <c r="Y108" s="8" t="str">
        <f>VLOOKUP($A108,[8]zigmm!$B:$H,5,0)</f>
        <v>ns</v>
      </c>
      <c r="Z108" s="8" t="str">
        <f>VLOOKUP($A108,[8]zigmm!$B:$H,6,0)</f>
        <v>ns</v>
      </c>
      <c r="AA108" s="8" t="str">
        <f>VLOOKUP($A108,[8]zigmm!$B:$H,7,0)</f>
        <v>ns</v>
      </c>
      <c r="AB108" s="8" t="str">
        <f>VLOOKUP($A108,[9]zigmm_AR!$B:$H,5,0)</f>
        <v>ns</v>
      </c>
      <c r="AC108" s="8" t="str">
        <f>VLOOKUP($A108,[9]zigmm_AR!$B:$H,6,0)</f>
        <v>ns</v>
      </c>
      <c r="AD108" s="8" t="str">
        <f>VLOOKUP($A108,[9]zigmm_AR!$B:$H,7,0)</f>
        <v>ns</v>
      </c>
      <c r="AE108" s="8" t="str">
        <f>VLOOKUP(A108,[10]SplinectomeR!$B:$F,4,0)</f>
        <v>ns</v>
      </c>
      <c r="AF108" s="4" t="str">
        <f>VLOOKUP(A108,[10]SplinectomeR!$B:$F,5,0)</f>
        <v>ns</v>
      </c>
    </row>
    <row r="109" spans="1:32" x14ac:dyDescent="0.25">
      <c r="A109" s="4" t="s">
        <v>107</v>
      </c>
      <c r="B109" s="4" t="str">
        <f>RIGHT(Sheet2!F109,LEN(Sheet2!F109)-4)</f>
        <v>Clostridiales</v>
      </c>
      <c r="C109" s="4" t="str">
        <f>RIGHT(Sheet2!G109,LEN(Sheet2!G109)-4)</f>
        <v>Lachnospiraceae</v>
      </c>
      <c r="D109" s="5" t="str">
        <f>VLOOKUP($A109,[1]zibr!$B:$H,5,0)</f>
        <v>s</v>
      </c>
      <c r="E109" s="5" t="str">
        <f>VLOOKUP($A109,[1]zibr!$B:$H,6,0)</f>
        <v>s</v>
      </c>
      <c r="F109" s="5" t="str">
        <f>VLOOKUP($A109,[1]zibr!$B:$H,7,0)</f>
        <v>s</v>
      </c>
      <c r="G109" s="8" t="str">
        <f>VLOOKUP($A109,[2]nbmm!$B:$H,5,0)</f>
        <v>ns</v>
      </c>
      <c r="H109" s="8" t="str">
        <f>VLOOKUP($A109,[2]nbmm!$B:$H,6,0)</f>
        <v>s</v>
      </c>
      <c r="I109" s="8" t="str">
        <f>VLOOKUP($A109,[2]nbmm!$B:$H,7,0)</f>
        <v>s</v>
      </c>
      <c r="J109" s="8" t="str">
        <f>VLOOKUP($A109,[3]nbmm_AR!$B:$H,5,0)</f>
        <v>ns</v>
      </c>
      <c r="K109" s="8" t="str">
        <f>VLOOKUP($A109,[3]nbmm_AR!$B:$H,6,0)</f>
        <v>s</v>
      </c>
      <c r="L109" s="8" t="str">
        <f>VLOOKUP($A109,[3]nbmm_AR!$B:$H,7,0)</f>
        <v>s</v>
      </c>
      <c r="M109" s="8" t="str">
        <f>VLOOKUP($A109,[4]zinbmm!$B:$H,5,0)</f>
        <v>ns</v>
      </c>
      <c r="N109" s="8" t="str">
        <f>VLOOKUP($A109,[4]zinbmm!$B:$H,6,0)</f>
        <v>s</v>
      </c>
      <c r="O109" s="8" t="str">
        <f>VLOOKUP($A109,[4]zinbmm!$B:$H,7,0)</f>
        <v>s</v>
      </c>
      <c r="P109" s="8" t="str">
        <f>VLOOKUP($A109,[5]zinbmm_AR!$B:$H,5,0)</f>
        <v>ns</v>
      </c>
      <c r="Q109" s="8" t="str">
        <f>VLOOKUP($A109,[5]zinbmm_AR!$B:$H,6,0)</f>
        <v>s</v>
      </c>
      <c r="R109" s="8" t="str">
        <f>VLOOKUP($A109,[5]zinbmm_AR!$B:$H,7,0)</f>
        <v>s</v>
      </c>
      <c r="S109" s="8" t="str">
        <f>VLOOKUP($A109,[6]zigmmCo!$B:$H,5,0)</f>
        <v>s</v>
      </c>
      <c r="T109" s="8" t="str">
        <f>VLOOKUP($A109,[6]zigmmCo!$B:$H,6,0)</f>
        <v>s</v>
      </c>
      <c r="U109" s="8" t="str">
        <f>VLOOKUP($A109,[6]zigmmCo!$B:$H,7,0)</f>
        <v>s</v>
      </c>
      <c r="V109" s="8" t="str">
        <f>VLOOKUP($A109,[7]zigmmCo_AR!$B:$H,5,0)</f>
        <v>s</v>
      </c>
      <c r="W109" s="8" t="str">
        <f>VLOOKUP($A109,[7]zigmmCo_AR!$B:$H,6,0)</f>
        <v>s</v>
      </c>
      <c r="X109" s="8" t="str">
        <f>VLOOKUP($A109,[7]zigmmCo_AR!$B:$H,7,0)</f>
        <v>s</v>
      </c>
      <c r="Y109" s="8" t="str">
        <f>VLOOKUP($A109,[8]zigmm!$B:$H,5,0)</f>
        <v>ns</v>
      </c>
      <c r="Z109" s="8" t="str">
        <f>VLOOKUP($A109,[8]zigmm!$B:$H,6,0)</f>
        <v>ns</v>
      </c>
      <c r="AA109" s="8" t="str">
        <f>VLOOKUP($A109,[8]zigmm!$B:$H,7,0)</f>
        <v>ns</v>
      </c>
      <c r="AB109" s="8" t="str">
        <f>VLOOKUP($A109,[9]zigmm_AR!$B:$H,5,0)</f>
        <v>ns</v>
      </c>
      <c r="AC109" s="8" t="str">
        <f>VLOOKUP($A109,[9]zigmm_AR!$B:$H,6,0)</f>
        <v>ns</v>
      </c>
      <c r="AD109" s="8" t="str">
        <f>VLOOKUP($A109,[9]zigmm_AR!$B:$H,7,0)</f>
        <v>ns</v>
      </c>
      <c r="AE109" s="8" t="str">
        <f>VLOOKUP(A109,[10]SplinectomeR!$B:$F,4,0)</f>
        <v>ns</v>
      </c>
      <c r="AF109" s="4" t="str">
        <f>VLOOKUP(A109,[10]SplinectomeR!$B:$F,5,0)</f>
        <v>s</v>
      </c>
    </row>
    <row r="110" spans="1:32" x14ac:dyDescent="0.25">
      <c r="A110" s="4" t="s">
        <v>108</v>
      </c>
      <c r="B110" s="4" t="str">
        <f>RIGHT(Sheet2!F110,LEN(Sheet2!F110)-4)</f>
        <v>Clostridiales</v>
      </c>
      <c r="C110" s="4" t="str">
        <f>RIGHT(Sheet2!G110,LEN(Sheet2!G110)-4)</f>
        <v>Lachnospiraceae</v>
      </c>
      <c r="D110" s="5" t="str">
        <f>VLOOKUP($A110,[1]zibr!$B:$H,5,0)</f>
        <v>ns</v>
      </c>
      <c r="E110" s="5" t="str">
        <f>VLOOKUP($A110,[1]zibr!$B:$H,6,0)</f>
        <v>ns</v>
      </c>
      <c r="F110" s="5" t="str">
        <f>VLOOKUP($A110,[1]zibr!$B:$H,7,0)</f>
        <v>ns</v>
      </c>
      <c r="G110" s="8" t="str">
        <f>VLOOKUP($A110,[2]nbmm!$B:$H,5,0)</f>
        <v>s</v>
      </c>
      <c r="H110" s="8" t="str">
        <f>VLOOKUP($A110,[2]nbmm!$B:$H,6,0)</f>
        <v>s</v>
      </c>
      <c r="I110" s="8" t="str">
        <f>VLOOKUP($A110,[2]nbmm!$B:$H,7,0)</f>
        <v>s</v>
      </c>
      <c r="J110" s="8" t="str">
        <f>VLOOKUP($A110,[3]nbmm_AR!$B:$H,5,0)</f>
        <v>s</v>
      </c>
      <c r="K110" s="8" t="str">
        <f>VLOOKUP($A110,[3]nbmm_AR!$B:$H,6,0)</f>
        <v>s</v>
      </c>
      <c r="L110" s="8" t="str">
        <f>VLOOKUP($A110,[3]nbmm_AR!$B:$H,7,0)</f>
        <v>s</v>
      </c>
      <c r="M110" s="8" t="str">
        <f>VLOOKUP($A110,[4]zinbmm!$B:$H,5,0)</f>
        <v>ns</v>
      </c>
      <c r="N110" s="8" t="str">
        <f>VLOOKUP($A110,[4]zinbmm!$B:$H,6,0)</f>
        <v>s</v>
      </c>
      <c r="O110" s="8" t="str">
        <f>VLOOKUP($A110,[4]zinbmm!$B:$H,7,0)</f>
        <v>s</v>
      </c>
      <c r="P110" s="8" t="str">
        <f>VLOOKUP($A110,[5]zinbmm_AR!$B:$H,5,0)</f>
        <v>ns</v>
      </c>
      <c r="Q110" s="8" t="str">
        <f>VLOOKUP($A110,[5]zinbmm_AR!$B:$H,6,0)</f>
        <v>s</v>
      </c>
      <c r="R110" s="8" t="str">
        <f>VLOOKUP($A110,[5]zinbmm_AR!$B:$H,7,0)</f>
        <v>s</v>
      </c>
      <c r="S110" s="8" t="str">
        <f>VLOOKUP($A110,[6]zigmmCo!$B:$H,5,0)</f>
        <v>ns</v>
      </c>
      <c r="T110" s="8" t="str">
        <f>VLOOKUP($A110,[6]zigmmCo!$B:$H,6,0)</f>
        <v>s</v>
      </c>
      <c r="U110" s="8" t="str">
        <f>VLOOKUP($A110,[6]zigmmCo!$B:$H,7,0)</f>
        <v>s</v>
      </c>
      <c r="V110" s="8" t="str">
        <f>VLOOKUP($A110,[7]zigmmCo_AR!$B:$H,5,0)</f>
        <v>ns</v>
      </c>
      <c r="W110" s="8" t="str">
        <f>VLOOKUP($A110,[7]zigmmCo_AR!$B:$H,6,0)</f>
        <v>s</v>
      </c>
      <c r="X110" s="8" t="str">
        <f>VLOOKUP($A110,[7]zigmmCo_AR!$B:$H,7,0)</f>
        <v>s</v>
      </c>
      <c r="Y110" s="8" t="str">
        <f>VLOOKUP($A110,[8]zigmm!$B:$H,5,0)</f>
        <v>ns</v>
      </c>
      <c r="Z110" s="8" t="str">
        <f>VLOOKUP($A110,[8]zigmm!$B:$H,6,0)</f>
        <v>ns</v>
      </c>
      <c r="AA110" s="8" t="str">
        <f>VLOOKUP($A110,[8]zigmm!$B:$H,7,0)</f>
        <v>ns</v>
      </c>
      <c r="AB110" s="8" t="str">
        <f>VLOOKUP($A110,[9]zigmm_AR!$B:$H,5,0)</f>
        <v>ns</v>
      </c>
      <c r="AC110" s="8" t="str">
        <f>VLOOKUP($A110,[9]zigmm_AR!$B:$H,6,0)</f>
        <v>ns</v>
      </c>
      <c r="AD110" s="8" t="str">
        <f>VLOOKUP($A110,[9]zigmm_AR!$B:$H,7,0)</f>
        <v>ns</v>
      </c>
      <c r="AE110" s="8" t="str">
        <f>VLOOKUP(A110,[10]SplinectomeR!$B:$F,4,0)</f>
        <v>ns</v>
      </c>
      <c r="AF110" s="4" t="str">
        <f>VLOOKUP(A110,[10]SplinectomeR!$B:$F,5,0)</f>
        <v>ns</v>
      </c>
    </row>
    <row r="111" spans="1:32" x14ac:dyDescent="0.25">
      <c r="A111" s="4" t="s">
        <v>109</v>
      </c>
      <c r="B111" s="4" t="str">
        <f>RIGHT(Sheet2!F111,LEN(Sheet2!F111)-4)</f>
        <v>Clostridiales</v>
      </c>
      <c r="C111" s="4" t="str">
        <f>RIGHT(Sheet2!G111,LEN(Sheet2!G111)-4)</f>
        <v>Lachnospiraceae</v>
      </c>
      <c r="D111" s="5" t="str">
        <f>VLOOKUP($A111,[1]zibr!$B:$H,5,0)</f>
        <v>ns</v>
      </c>
      <c r="E111" s="5" t="str">
        <f>VLOOKUP($A111,[1]zibr!$B:$H,6,0)</f>
        <v>ns</v>
      </c>
      <c r="F111" s="5" t="str">
        <f>VLOOKUP($A111,[1]zibr!$B:$H,7,0)</f>
        <v>ns</v>
      </c>
      <c r="G111" s="8" t="str">
        <f>VLOOKUP($A111,[2]nbmm!$B:$H,5,0)</f>
        <v>ns</v>
      </c>
      <c r="H111" s="8" t="str">
        <f>VLOOKUP($A111,[2]nbmm!$B:$H,6,0)</f>
        <v>s</v>
      </c>
      <c r="I111" s="8" t="str">
        <f>VLOOKUP($A111,[2]nbmm!$B:$H,7,0)</f>
        <v>ns</v>
      </c>
      <c r="J111" s="8" t="str">
        <f>VLOOKUP($A111,[3]nbmm_AR!$B:$H,5,0)</f>
        <v>ns</v>
      </c>
      <c r="K111" s="8" t="str">
        <f>VLOOKUP($A111,[3]nbmm_AR!$B:$H,6,0)</f>
        <v>s</v>
      </c>
      <c r="L111" s="8" t="str">
        <f>VLOOKUP($A111,[3]nbmm_AR!$B:$H,7,0)</f>
        <v>ns</v>
      </c>
      <c r="M111" s="8" t="str">
        <f>VLOOKUP($A111,[4]zinbmm!$B:$H,5,0)</f>
        <v>ns</v>
      </c>
      <c r="N111" s="8" t="str">
        <f>VLOOKUP($A111,[4]zinbmm!$B:$H,6,0)</f>
        <v>s</v>
      </c>
      <c r="O111" s="8" t="str">
        <f>VLOOKUP($A111,[4]zinbmm!$B:$H,7,0)</f>
        <v>ns</v>
      </c>
      <c r="P111" s="8" t="str">
        <f>VLOOKUP($A111,[5]zinbmm_AR!$B:$H,5,0)</f>
        <v>ns</v>
      </c>
      <c r="Q111" s="8" t="str">
        <f>VLOOKUP($A111,[5]zinbmm_AR!$B:$H,6,0)</f>
        <v>s</v>
      </c>
      <c r="R111" s="8" t="str">
        <f>VLOOKUP($A111,[5]zinbmm_AR!$B:$H,7,0)</f>
        <v>ns</v>
      </c>
      <c r="S111" s="8" t="str">
        <f>VLOOKUP($A111,[6]zigmmCo!$B:$H,5,0)</f>
        <v>ns</v>
      </c>
      <c r="T111" s="8" t="str">
        <f>VLOOKUP($A111,[6]zigmmCo!$B:$H,6,0)</f>
        <v>ns</v>
      </c>
      <c r="U111" s="8" t="str">
        <f>VLOOKUP($A111,[6]zigmmCo!$B:$H,7,0)</f>
        <v>ns</v>
      </c>
      <c r="V111" s="8" t="str">
        <f>VLOOKUP($A111,[7]zigmmCo_AR!$B:$H,5,0)</f>
        <v>ns</v>
      </c>
      <c r="W111" s="8" t="str">
        <f>VLOOKUP($A111,[7]zigmmCo_AR!$B:$H,6,0)</f>
        <v>ns</v>
      </c>
      <c r="X111" s="8" t="str">
        <f>VLOOKUP($A111,[7]zigmmCo_AR!$B:$H,7,0)</f>
        <v>ns</v>
      </c>
      <c r="Y111" s="8" t="str">
        <f>VLOOKUP($A111,[8]zigmm!$B:$H,5,0)</f>
        <v>ns</v>
      </c>
      <c r="Z111" s="8" t="str">
        <f>VLOOKUP($A111,[8]zigmm!$B:$H,6,0)</f>
        <v>s</v>
      </c>
      <c r="AA111" s="8" t="str">
        <f>VLOOKUP($A111,[8]zigmm!$B:$H,7,0)</f>
        <v>ns</v>
      </c>
      <c r="AB111" s="8" t="str">
        <f>VLOOKUP($A111,[9]zigmm_AR!$B:$H,5,0)</f>
        <v>ns</v>
      </c>
      <c r="AC111" s="8" t="str">
        <f>VLOOKUP($A111,[9]zigmm_AR!$B:$H,6,0)</f>
        <v>s</v>
      </c>
      <c r="AD111" s="8" t="str">
        <f>VLOOKUP($A111,[9]zigmm_AR!$B:$H,7,0)</f>
        <v>ns</v>
      </c>
      <c r="AE111" s="8" t="str">
        <f>VLOOKUP(A111,[10]SplinectomeR!$B:$F,4,0)</f>
        <v>ns</v>
      </c>
      <c r="AF111" s="4" t="str">
        <f>VLOOKUP(A111,[10]SplinectomeR!$B:$F,5,0)</f>
        <v>s</v>
      </c>
    </row>
    <row r="112" spans="1:32" x14ac:dyDescent="0.25">
      <c r="A112" s="4" t="s">
        <v>110</v>
      </c>
      <c r="B112" s="4" t="str">
        <f>RIGHT(Sheet2!F112,LEN(Sheet2!F112)-4)</f>
        <v>Clostridiales</v>
      </c>
      <c r="C112" s="4" t="str">
        <f>RIGHT(Sheet2!G112,LEN(Sheet2!G112)-4)</f>
        <v>Lachnospiraceae</v>
      </c>
      <c r="D112" s="5" t="str">
        <f>VLOOKUP($A112,[1]zibr!$B:$H,5,0)</f>
        <v>ns</v>
      </c>
      <c r="E112" s="5" t="str">
        <f>VLOOKUP($A112,[1]zibr!$B:$H,6,0)</f>
        <v>s</v>
      </c>
      <c r="F112" s="5" t="str">
        <f>VLOOKUP($A112,[1]zibr!$B:$H,7,0)</f>
        <v>s</v>
      </c>
      <c r="G112" s="8" t="str">
        <f>VLOOKUP($A112,[2]nbmm!$B:$H,5,0)</f>
        <v>s</v>
      </c>
      <c r="H112" s="8" t="str">
        <f>VLOOKUP($A112,[2]nbmm!$B:$H,6,0)</f>
        <v>s</v>
      </c>
      <c r="I112" s="8" t="str">
        <f>VLOOKUP($A112,[2]nbmm!$B:$H,7,0)</f>
        <v>s</v>
      </c>
      <c r="J112" s="8" t="str">
        <f>VLOOKUP($A112,[3]nbmm_AR!$B:$H,5,0)</f>
        <v>s</v>
      </c>
      <c r="K112" s="8" t="str">
        <f>VLOOKUP($A112,[3]nbmm_AR!$B:$H,6,0)</f>
        <v>s</v>
      </c>
      <c r="L112" s="8" t="str">
        <f>VLOOKUP($A112,[3]nbmm_AR!$B:$H,7,0)</f>
        <v>s</v>
      </c>
      <c r="M112" s="8" t="str">
        <f>VLOOKUP($A112,[4]zinbmm!$B:$H,5,0)</f>
        <v>ns</v>
      </c>
      <c r="N112" s="8" t="str">
        <f>VLOOKUP($A112,[4]zinbmm!$B:$H,6,0)</f>
        <v>s</v>
      </c>
      <c r="O112" s="8" t="str">
        <f>VLOOKUP($A112,[4]zinbmm!$B:$H,7,0)</f>
        <v>s</v>
      </c>
      <c r="P112" s="8" t="str">
        <f>VLOOKUP($A112,[5]zinbmm_AR!$B:$H,5,0)</f>
        <v>ns</v>
      </c>
      <c r="Q112" s="8" t="str">
        <f>VLOOKUP($A112,[5]zinbmm_AR!$B:$H,6,0)</f>
        <v>s</v>
      </c>
      <c r="R112" s="8" t="str">
        <f>VLOOKUP($A112,[5]zinbmm_AR!$B:$H,7,0)</f>
        <v>s</v>
      </c>
      <c r="S112" s="8" t="str">
        <f>VLOOKUP($A112,[6]zigmmCo!$B:$H,5,0)</f>
        <v>ns</v>
      </c>
      <c r="T112" s="8" t="str">
        <f>VLOOKUP($A112,[6]zigmmCo!$B:$H,6,0)</f>
        <v>s</v>
      </c>
      <c r="U112" s="8" t="str">
        <f>VLOOKUP($A112,[6]zigmmCo!$B:$H,7,0)</f>
        <v>s</v>
      </c>
      <c r="V112" s="8" t="str">
        <f>VLOOKUP($A112,[7]zigmmCo_AR!$B:$H,5,0)</f>
        <v>ns</v>
      </c>
      <c r="W112" s="8" t="str">
        <f>VLOOKUP($A112,[7]zigmmCo_AR!$B:$H,6,0)</f>
        <v>s</v>
      </c>
      <c r="X112" s="8" t="str">
        <f>VLOOKUP($A112,[7]zigmmCo_AR!$B:$H,7,0)</f>
        <v>s</v>
      </c>
      <c r="Y112" s="8" t="str">
        <f>VLOOKUP($A112,[8]zigmm!$B:$H,5,0)</f>
        <v>ns</v>
      </c>
      <c r="Z112" s="8" t="str">
        <f>VLOOKUP($A112,[8]zigmm!$B:$H,6,0)</f>
        <v>ns</v>
      </c>
      <c r="AA112" s="8" t="str">
        <f>VLOOKUP($A112,[8]zigmm!$B:$H,7,0)</f>
        <v>ns</v>
      </c>
      <c r="AB112" s="8" t="str">
        <f>VLOOKUP($A112,[9]zigmm_AR!$B:$H,5,0)</f>
        <v>ns</v>
      </c>
      <c r="AC112" s="8" t="str">
        <f>VLOOKUP($A112,[9]zigmm_AR!$B:$H,6,0)</f>
        <v>ns</v>
      </c>
      <c r="AD112" s="8" t="str">
        <f>VLOOKUP($A112,[9]zigmm_AR!$B:$H,7,0)</f>
        <v>ns</v>
      </c>
      <c r="AE112" s="8" t="str">
        <f>VLOOKUP(A112,[10]SplinectomeR!$B:$F,4,0)</f>
        <v>ns</v>
      </c>
      <c r="AF112" s="4" t="str">
        <f>VLOOKUP(A112,[10]SplinectomeR!$B:$F,5,0)</f>
        <v>ns</v>
      </c>
    </row>
    <row r="113" spans="1:32" x14ac:dyDescent="0.25">
      <c r="A113" s="4" t="s">
        <v>111</v>
      </c>
      <c r="B113" s="4" t="str">
        <f>RIGHT(Sheet2!F113,LEN(Sheet2!F113)-4)</f>
        <v>Clostridiales</v>
      </c>
      <c r="C113" s="4" t="str">
        <f>RIGHT(Sheet2!G113,LEN(Sheet2!G113)-4)</f>
        <v>Lachnospiraceae</v>
      </c>
      <c r="D113" s="5" t="str">
        <f>VLOOKUP($A113,[1]zibr!$B:$H,5,0)</f>
        <v>ns</v>
      </c>
      <c r="E113" s="5" t="str">
        <f>VLOOKUP($A113,[1]zibr!$B:$H,6,0)</f>
        <v>s</v>
      </c>
      <c r="F113" s="5" t="str">
        <f>VLOOKUP($A113,[1]zibr!$B:$H,7,0)</f>
        <v>s</v>
      </c>
      <c r="G113" s="8" t="str">
        <f>VLOOKUP($A113,[2]nbmm!$B:$H,5,0)</f>
        <v>ns</v>
      </c>
      <c r="H113" s="8" t="str">
        <f>VLOOKUP($A113,[2]nbmm!$B:$H,6,0)</f>
        <v>s</v>
      </c>
      <c r="I113" s="8" t="str">
        <f>VLOOKUP($A113,[2]nbmm!$B:$H,7,0)</f>
        <v>s</v>
      </c>
      <c r="J113" s="8" t="str">
        <f>VLOOKUP($A113,[3]nbmm_AR!$B:$H,5,0)</f>
        <v>ns</v>
      </c>
      <c r="K113" s="8" t="str">
        <f>VLOOKUP($A113,[3]nbmm_AR!$B:$H,6,0)</f>
        <v>s</v>
      </c>
      <c r="L113" s="8" t="str">
        <f>VLOOKUP($A113,[3]nbmm_AR!$B:$H,7,0)</f>
        <v>s</v>
      </c>
      <c r="M113" s="8" t="str">
        <f>VLOOKUP($A113,[4]zinbmm!$B:$H,5,0)</f>
        <v>ns</v>
      </c>
      <c r="N113" s="8" t="str">
        <f>VLOOKUP($A113,[4]zinbmm!$B:$H,6,0)</f>
        <v>s</v>
      </c>
      <c r="O113" s="8" t="str">
        <f>VLOOKUP($A113,[4]zinbmm!$B:$H,7,0)</f>
        <v>s</v>
      </c>
      <c r="P113" s="8" t="str">
        <f>VLOOKUP($A113,[5]zinbmm_AR!$B:$H,5,0)</f>
        <v>ns</v>
      </c>
      <c r="Q113" s="8" t="str">
        <f>VLOOKUP($A113,[5]zinbmm_AR!$B:$H,6,0)</f>
        <v>s</v>
      </c>
      <c r="R113" s="8" t="str">
        <f>VLOOKUP($A113,[5]zinbmm_AR!$B:$H,7,0)</f>
        <v>s</v>
      </c>
      <c r="S113" s="8" t="str">
        <f>VLOOKUP($A113,[6]zigmmCo!$B:$H,5,0)</f>
        <v>ns</v>
      </c>
      <c r="T113" s="8" t="str">
        <f>VLOOKUP($A113,[6]zigmmCo!$B:$H,6,0)</f>
        <v>ns</v>
      </c>
      <c r="U113" s="8" t="str">
        <f>VLOOKUP($A113,[6]zigmmCo!$B:$H,7,0)</f>
        <v>s</v>
      </c>
      <c r="V113" s="8" t="str">
        <f>VLOOKUP($A113,[7]zigmmCo_AR!$B:$H,5,0)</f>
        <v>ns</v>
      </c>
      <c r="W113" s="8" t="str">
        <f>VLOOKUP($A113,[7]zigmmCo_AR!$B:$H,6,0)</f>
        <v>ns</v>
      </c>
      <c r="X113" s="8" t="str">
        <f>VLOOKUP($A113,[7]zigmmCo_AR!$B:$H,7,0)</f>
        <v>s</v>
      </c>
      <c r="Y113" s="8" t="str">
        <f>VLOOKUP($A113,[8]zigmm!$B:$H,5,0)</f>
        <v>ns</v>
      </c>
      <c r="Z113" s="8" t="str">
        <f>VLOOKUP($A113,[8]zigmm!$B:$H,6,0)</f>
        <v>s</v>
      </c>
      <c r="AA113" s="8" t="str">
        <f>VLOOKUP($A113,[8]zigmm!$B:$H,7,0)</f>
        <v>s</v>
      </c>
      <c r="AB113" s="8" t="str">
        <f>VLOOKUP($A113,[9]zigmm_AR!$B:$H,5,0)</f>
        <v>ns</v>
      </c>
      <c r="AC113" s="8" t="str">
        <f>VLOOKUP($A113,[9]zigmm_AR!$B:$H,6,0)</f>
        <v>s</v>
      </c>
      <c r="AD113" s="8" t="str">
        <f>VLOOKUP($A113,[9]zigmm_AR!$B:$H,7,0)</f>
        <v>s</v>
      </c>
      <c r="AE113" s="8" t="str">
        <f>VLOOKUP(A113,[10]SplinectomeR!$B:$F,4,0)</f>
        <v>ns</v>
      </c>
      <c r="AF113" s="4" t="str">
        <f>VLOOKUP(A113,[10]SplinectomeR!$B:$F,5,0)</f>
        <v>ns</v>
      </c>
    </row>
    <row r="114" spans="1:32" x14ac:dyDescent="0.25">
      <c r="A114" s="4" t="s">
        <v>112</v>
      </c>
      <c r="B114" s="4" t="str">
        <f>RIGHT(Sheet2!F114,LEN(Sheet2!F114)-4)</f>
        <v>Clostridiales</v>
      </c>
      <c r="C114" s="4" t="str">
        <f>RIGHT(Sheet2!G114,LEN(Sheet2!G114)-4)</f>
        <v>Lachnospiraceae</v>
      </c>
      <c r="D114" s="5" t="str">
        <f>VLOOKUP($A114,[1]zibr!$B:$H,5,0)</f>
        <v>ns</v>
      </c>
      <c r="E114" s="5" t="str">
        <f>VLOOKUP($A114,[1]zibr!$B:$H,6,0)</f>
        <v>ns</v>
      </c>
      <c r="F114" s="5" t="str">
        <f>VLOOKUP($A114,[1]zibr!$B:$H,7,0)</f>
        <v>ns</v>
      </c>
      <c r="G114" s="8" t="str">
        <f>VLOOKUP($A114,[2]nbmm!$B:$H,5,0)</f>
        <v>s</v>
      </c>
      <c r="H114" s="8" t="str">
        <f>VLOOKUP($A114,[2]nbmm!$B:$H,6,0)</f>
        <v>ns</v>
      </c>
      <c r="I114" s="8" t="str">
        <f>VLOOKUP($A114,[2]nbmm!$B:$H,7,0)</f>
        <v>ns</v>
      </c>
      <c r="J114" s="8" t="str">
        <f>VLOOKUP($A114,[3]nbmm_AR!$B:$H,5,0)</f>
        <v>s</v>
      </c>
      <c r="K114" s="8" t="str">
        <f>VLOOKUP($A114,[3]nbmm_AR!$B:$H,6,0)</f>
        <v>ns</v>
      </c>
      <c r="L114" s="8" t="str">
        <f>VLOOKUP($A114,[3]nbmm_AR!$B:$H,7,0)</f>
        <v>ns</v>
      </c>
      <c r="M114" s="8" t="str">
        <f>VLOOKUP($A114,[4]zinbmm!$B:$H,5,0)</f>
        <v>s</v>
      </c>
      <c r="N114" s="8" t="str">
        <f>VLOOKUP($A114,[4]zinbmm!$B:$H,6,0)</f>
        <v>ns</v>
      </c>
      <c r="O114" s="8" t="str">
        <f>VLOOKUP($A114,[4]zinbmm!$B:$H,7,0)</f>
        <v>ns</v>
      </c>
      <c r="P114" s="8" t="str">
        <f>VLOOKUP($A114,[5]zinbmm_AR!$B:$H,5,0)</f>
        <v>s</v>
      </c>
      <c r="Q114" s="8" t="str">
        <f>VLOOKUP($A114,[5]zinbmm_AR!$B:$H,6,0)</f>
        <v>ns</v>
      </c>
      <c r="R114" s="8" t="str">
        <f>VLOOKUP($A114,[5]zinbmm_AR!$B:$H,7,0)</f>
        <v>ns</v>
      </c>
      <c r="S114" s="8" t="str">
        <f>VLOOKUP($A114,[6]zigmmCo!$B:$H,5,0)</f>
        <v>s</v>
      </c>
      <c r="T114" s="8" t="str">
        <f>VLOOKUP($A114,[6]zigmmCo!$B:$H,6,0)</f>
        <v>ns</v>
      </c>
      <c r="U114" s="8" t="str">
        <f>VLOOKUP($A114,[6]zigmmCo!$B:$H,7,0)</f>
        <v>ns</v>
      </c>
      <c r="V114" s="8" t="str">
        <f>VLOOKUP($A114,[7]zigmmCo_AR!$B:$H,5,0)</f>
        <v>s</v>
      </c>
      <c r="W114" s="8" t="str">
        <f>VLOOKUP($A114,[7]zigmmCo_AR!$B:$H,6,0)</f>
        <v>ns</v>
      </c>
      <c r="X114" s="8" t="str">
        <f>VLOOKUP($A114,[7]zigmmCo_AR!$B:$H,7,0)</f>
        <v>ns</v>
      </c>
      <c r="Y114" s="8" t="str">
        <f>VLOOKUP($A114,[8]zigmm!$B:$H,5,0)</f>
        <v>s</v>
      </c>
      <c r="Z114" s="8" t="str">
        <f>VLOOKUP($A114,[8]zigmm!$B:$H,6,0)</f>
        <v>ns</v>
      </c>
      <c r="AA114" s="8" t="str">
        <f>VLOOKUP($A114,[8]zigmm!$B:$H,7,0)</f>
        <v>ns</v>
      </c>
      <c r="AB114" s="8" t="str">
        <f>VLOOKUP($A114,[9]zigmm_AR!$B:$H,5,0)</f>
        <v>s</v>
      </c>
      <c r="AC114" s="8" t="str">
        <f>VLOOKUP($A114,[9]zigmm_AR!$B:$H,6,0)</f>
        <v>ns</v>
      </c>
      <c r="AD114" s="8" t="str">
        <f>VLOOKUP($A114,[9]zigmm_AR!$B:$H,7,0)</f>
        <v>ns</v>
      </c>
      <c r="AE114" s="8" t="str">
        <f>VLOOKUP(A114,[10]SplinectomeR!$B:$F,4,0)</f>
        <v>ns</v>
      </c>
      <c r="AF114" s="4" t="str">
        <f>VLOOKUP(A114,[10]SplinectomeR!$B:$F,5,0)</f>
        <v>s</v>
      </c>
    </row>
    <row r="115" spans="1:32" x14ac:dyDescent="0.25">
      <c r="A115" s="4" t="s">
        <v>113</v>
      </c>
      <c r="B115" s="4" t="str">
        <f>RIGHT(Sheet2!F115,LEN(Sheet2!F115)-4)</f>
        <v>Clostridiales</v>
      </c>
      <c r="C115" s="4" t="str">
        <f>RIGHT(Sheet2!G115,LEN(Sheet2!G115)-4)</f>
        <v>Lachnospiraceae</v>
      </c>
      <c r="D115" s="5" t="str">
        <f>VLOOKUP($A115,[1]zibr!$B:$H,5,0)</f>
        <v>ns</v>
      </c>
      <c r="E115" s="5" t="str">
        <f>VLOOKUP($A115,[1]zibr!$B:$H,6,0)</f>
        <v>ns</v>
      </c>
      <c r="F115" s="5" t="str">
        <f>VLOOKUP($A115,[1]zibr!$B:$H,7,0)</f>
        <v>ns</v>
      </c>
      <c r="G115" s="8" t="str">
        <f>VLOOKUP($A115,[2]nbmm!$B:$H,5,0)</f>
        <v>ns</v>
      </c>
      <c r="H115" s="8" t="str">
        <f>VLOOKUP($A115,[2]nbmm!$B:$H,6,0)</f>
        <v>ns</v>
      </c>
      <c r="I115" s="8" t="str">
        <f>VLOOKUP($A115,[2]nbmm!$B:$H,7,0)</f>
        <v>ns</v>
      </c>
      <c r="J115" s="8" t="str">
        <f>VLOOKUP($A115,[3]nbmm_AR!$B:$H,5,0)</f>
        <v>NA</v>
      </c>
      <c r="K115" s="8" t="str">
        <f>VLOOKUP($A115,[3]nbmm_AR!$B:$H,6,0)</f>
        <v>NA</v>
      </c>
      <c r="L115" s="8" t="str">
        <f>VLOOKUP($A115,[3]nbmm_AR!$B:$H,7,0)</f>
        <v>NA</v>
      </c>
      <c r="M115" s="8" t="str">
        <f>VLOOKUP($A115,[4]zinbmm!$B:$H,5,0)</f>
        <v>ns</v>
      </c>
      <c r="N115" s="8" t="str">
        <f>VLOOKUP($A115,[4]zinbmm!$B:$H,6,0)</f>
        <v>ns</v>
      </c>
      <c r="O115" s="8" t="str">
        <f>VLOOKUP($A115,[4]zinbmm!$B:$H,7,0)</f>
        <v>ns</v>
      </c>
      <c r="P115" s="8" t="str">
        <f>VLOOKUP($A115,[5]zinbmm_AR!$B:$H,5,0)</f>
        <v>NA</v>
      </c>
      <c r="Q115" s="8" t="str">
        <f>VLOOKUP($A115,[5]zinbmm_AR!$B:$H,6,0)</f>
        <v>NA</v>
      </c>
      <c r="R115" s="8" t="str">
        <f>VLOOKUP($A115,[5]zinbmm_AR!$B:$H,7,0)</f>
        <v>NA</v>
      </c>
      <c r="S115" s="8" t="str">
        <f>VLOOKUP($A115,[6]zigmmCo!$B:$H,5,0)</f>
        <v>ns</v>
      </c>
      <c r="T115" s="8" t="str">
        <f>VLOOKUP($A115,[6]zigmmCo!$B:$H,6,0)</f>
        <v>ns</v>
      </c>
      <c r="U115" s="8" t="str">
        <f>VLOOKUP($A115,[6]zigmmCo!$B:$H,7,0)</f>
        <v>ns</v>
      </c>
      <c r="V115" s="8" t="str">
        <f>VLOOKUP($A115,[7]zigmmCo_AR!$B:$H,5,0)</f>
        <v>ns</v>
      </c>
      <c r="W115" s="8" t="str">
        <f>VLOOKUP($A115,[7]zigmmCo_AR!$B:$H,6,0)</f>
        <v>ns</v>
      </c>
      <c r="X115" s="8" t="str">
        <f>VLOOKUP($A115,[7]zigmmCo_AR!$B:$H,7,0)</f>
        <v>ns</v>
      </c>
      <c r="Y115" s="8" t="str">
        <f>VLOOKUP($A115,[8]zigmm!$B:$H,5,0)</f>
        <v>ns</v>
      </c>
      <c r="Z115" s="8" t="str">
        <f>VLOOKUP($A115,[8]zigmm!$B:$H,6,0)</f>
        <v>s</v>
      </c>
      <c r="AA115" s="8" t="str">
        <f>VLOOKUP($A115,[8]zigmm!$B:$H,7,0)</f>
        <v>ns</v>
      </c>
      <c r="AB115" s="8" t="str">
        <f>VLOOKUP($A115,[9]zigmm_AR!$B:$H,5,0)</f>
        <v>ns</v>
      </c>
      <c r="AC115" s="8" t="str">
        <f>VLOOKUP($A115,[9]zigmm_AR!$B:$H,6,0)</f>
        <v>ns</v>
      </c>
      <c r="AD115" s="8" t="str">
        <f>VLOOKUP($A115,[9]zigmm_AR!$B:$H,7,0)</f>
        <v>ns</v>
      </c>
      <c r="AE115" s="8" t="str">
        <f>VLOOKUP(A115,[10]SplinectomeR!$B:$F,4,0)</f>
        <v>ns</v>
      </c>
      <c r="AF115" s="4" t="str">
        <f>VLOOKUP(A115,[10]SplinectomeR!$B:$F,5,0)</f>
        <v>s</v>
      </c>
    </row>
    <row r="116" spans="1:32" x14ac:dyDescent="0.25">
      <c r="A116" s="4" t="s">
        <v>114</v>
      </c>
      <c r="B116" s="4" t="str">
        <f>RIGHT(Sheet2!F116,LEN(Sheet2!F116)-4)</f>
        <v>Clostridiales</v>
      </c>
      <c r="C116" s="4" t="str">
        <f>RIGHT(Sheet2!G116,LEN(Sheet2!G116)-4)</f>
        <v>Lachnospiraceae</v>
      </c>
      <c r="D116" s="5" t="str">
        <f>VLOOKUP($A116,[1]zibr!$B:$H,5,0)</f>
        <v>ns</v>
      </c>
      <c r="E116" s="5" t="str">
        <f>VLOOKUP($A116,[1]zibr!$B:$H,6,0)</f>
        <v>s</v>
      </c>
      <c r="F116" s="5" t="str">
        <f>VLOOKUP($A116,[1]zibr!$B:$H,7,0)</f>
        <v>ns</v>
      </c>
      <c r="G116" s="8" t="str">
        <f>VLOOKUP($A116,[2]nbmm!$B:$H,5,0)</f>
        <v>ns</v>
      </c>
      <c r="H116" s="8" t="str">
        <f>VLOOKUP($A116,[2]nbmm!$B:$H,6,0)</f>
        <v>s</v>
      </c>
      <c r="I116" s="8" t="str">
        <f>VLOOKUP($A116,[2]nbmm!$B:$H,7,0)</f>
        <v>s</v>
      </c>
      <c r="J116" s="8" t="str">
        <f>VLOOKUP($A116,[3]nbmm_AR!$B:$H,5,0)</f>
        <v>ns</v>
      </c>
      <c r="K116" s="8" t="str">
        <f>VLOOKUP($A116,[3]nbmm_AR!$B:$H,6,0)</f>
        <v>s</v>
      </c>
      <c r="L116" s="8" t="str">
        <f>VLOOKUP($A116,[3]nbmm_AR!$B:$H,7,0)</f>
        <v>s</v>
      </c>
      <c r="M116" s="8" t="str">
        <f>VLOOKUP($A116,[4]zinbmm!$B:$H,5,0)</f>
        <v>ns</v>
      </c>
      <c r="N116" s="8" t="str">
        <f>VLOOKUP($A116,[4]zinbmm!$B:$H,6,0)</f>
        <v>s</v>
      </c>
      <c r="O116" s="8" t="str">
        <f>VLOOKUP($A116,[4]zinbmm!$B:$H,7,0)</f>
        <v>s</v>
      </c>
      <c r="P116" s="8" t="str">
        <f>VLOOKUP($A116,[5]zinbmm_AR!$B:$H,5,0)</f>
        <v>ns</v>
      </c>
      <c r="Q116" s="8" t="str">
        <f>VLOOKUP($A116,[5]zinbmm_AR!$B:$H,6,0)</f>
        <v>s</v>
      </c>
      <c r="R116" s="8" t="str">
        <f>VLOOKUP($A116,[5]zinbmm_AR!$B:$H,7,0)</f>
        <v>s</v>
      </c>
      <c r="S116" s="8" t="str">
        <f>VLOOKUP($A116,[6]zigmmCo!$B:$H,5,0)</f>
        <v>ns</v>
      </c>
      <c r="T116" s="8" t="str">
        <f>VLOOKUP($A116,[6]zigmmCo!$B:$H,6,0)</f>
        <v>ns</v>
      </c>
      <c r="U116" s="8" t="str">
        <f>VLOOKUP($A116,[6]zigmmCo!$B:$H,7,0)</f>
        <v>ns</v>
      </c>
      <c r="V116" s="8" t="str">
        <f>VLOOKUP($A116,[7]zigmmCo_AR!$B:$H,5,0)</f>
        <v>ns</v>
      </c>
      <c r="W116" s="8" t="str">
        <f>VLOOKUP($A116,[7]zigmmCo_AR!$B:$H,6,0)</f>
        <v>ns</v>
      </c>
      <c r="X116" s="8" t="str">
        <f>VLOOKUP($A116,[7]zigmmCo_AR!$B:$H,7,0)</f>
        <v>ns</v>
      </c>
      <c r="Y116" s="8" t="str">
        <f>VLOOKUP($A116,[8]zigmm!$B:$H,5,0)</f>
        <v>ns</v>
      </c>
      <c r="Z116" s="8" t="str">
        <f>VLOOKUP($A116,[8]zigmm!$B:$H,6,0)</f>
        <v>s</v>
      </c>
      <c r="AA116" s="8" t="str">
        <f>VLOOKUP($A116,[8]zigmm!$B:$H,7,0)</f>
        <v>ns</v>
      </c>
      <c r="AB116" s="8" t="str">
        <f>VLOOKUP($A116,[9]zigmm_AR!$B:$H,5,0)</f>
        <v>ns</v>
      </c>
      <c r="AC116" s="8" t="str">
        <f>VLOOKUP($A116,[9]zigmm_AR!$B:$H,6,0)</f>
        <v>s</v>
      </c>
      <c r="AD116" s="8" t="str">
        <f>VLOOKUP($A116,[9]zigmm_AR!$B:$H,7,0)</f>
        <v>ns</v>
      </c>
      <c r="AE116" s="8" t="str">
        <f>VLOOKUP(A116,[10]SplinectomeR!$B:$F,4,0)</f>
        <v>ns</v>
      </c>
      <c r="AF116" s="4" t="str">
        <f>VLOOKUP(A116,[10]SplinectomeR!$B:$F,5,0)</f>
        <v>s</v>
      </c>
    </row>
    <row r="117" spans="1:32" x14ac:dyDescent="0.25">
      <c r="A117" s="4" t="s">
        <v>115</v>
      </c>
      <c r="B117" s="4" t="str">
        <f>RIGHT(Sheet2!F117,LEN(Sheet2!F117)-4)</f>
        <v>Clostridiales</v>
      </c>
      <c r="C117" s="4" t="str">
        <f>RIGHT(Sheet2!G117,LEN(Sheet2!G117)-4)</f>
        <v>Lachnospiraceae</v>
      </c>
      <c r="D117" s="5" t="str">
        <f>VLOOKUP($A117,[1]zibr!$B:$H,5,0)</f>
        <v>ns</v>
      </c>
      <c r="E117" s="5" t="str">
        <f>VLOOKUP($A117,[1]zibr!$B:$H,6,0)</f>
        <v>ns</v>
      </c>
      <c r="F117" s="5" t="str">
        <f>VLOOKUP($A117,[1]zibr!$B:$H,7,0)</f>
        <v>ns</v>
      </c>
      <c r="G117" s="8" t="str">
        <f>VLOOKUP($A117,[2]nbmm!$B:$H,5,0)</f>
        <v>ns</v>
      </c>
      <c r="H117" s="8" t="str">
        <f>VLOOKUP($A117,[2]nbmm!$B:$H,6,0)</f>
        <v>s</v>
      </c>
      <c r="I117" s="8" t="str">
        <f>VLOOKUP($A117,[2]nbmm!$B:$H,7,0)</f>
        <v>s</v>
      </c>
      <c r="J117" s="8" t="str">
        <f>VLOOKUP($A117,[3]nbmm_AR!$B:$H,5,0)</f>
        <v>ns</v>
      </c>
      <c r="K117" s="8" t="str">
        <f>VLOOKUP($A117,[3]nbmm_AR!$B:$H,6,0)</f>
        <v>s</v>
      </c>
      <c r="L117" s="8" t="str">
        <f>VLOOKUP($A117,[3]nbmm_AR!$B:$H,7,0)</f>
        <v>s</v>
      </c>
      <c r="M117" s="8" t="str">
        <f>VLOOKUP($A117,[4]zinbmm!$B:$H,5,0)</f>
        <v>ns</v>
      </c>
      <c r="N117" s="8" t="str">
        <f>VLOOKUP($A117,[4]zinbmm!$B:$H,6,0)</f>
        <v>s</v>
      </c>
      <c r="O117" s="8" t="str">
        <f>VLOOKUP($A117,[4]zinbmm!$B:$H,7,0)</f>
        <v>s</v>
      </c>
      <c r="P117" s="8" t="str">
        <f>VLOOKUP($A117,[5]zinbmm_AR!$B:$H,5,0)</f>
        <v>ns</v>
      </c>
      <c r="Q117" s="8" t="str">
        <f>VLOOKUP($A117,[5]zinbmm_AR!$B:$H,6,0)</f>
        <v>s</v>
      </c>
      <c r="R117" s="8" t="str">
        <f>VLOOKUP($A117,[5]zinbmm_AR!$B:$H,7,0)</f>
        <v>s</v>
      </c>
      <c r="S117" s="8" t="str">
        <f>VLOOKUP($A117,[6]zigmmCo!$B:$H,5,0)</f>
        <v>ns</v>
      </c>
      <c r="T117" s="8" t="str">
        <f>VLOOKUP($A117,[6]zigmmCo!$B:$H,6,0)</f>
        <v>ns</v>
      </c>
      <c r="U117" s="8" t="str">
        <f>VLOOKUP($A117,[6]zigmmCo!$B:$H,7,0)</f>
        <v>ns</v>
      </c>
      <c r="V117" s="8" t="str">
        <f>VLOOKUP($A117,[7]zigmmCo_AR!$B:$H,5,0)</f>
        <v>ns</v>
      </c>
      <c r="W117" s="8" t="str">
        <f>VLOOKUP($A117,[7]zigmmCo_AR!$B:$H,6,0)</f>
        <v>ns</v>
      </c>
      <c r="X117" s="8" t="str">
        <f>VLOOKUP($A117,[7]zigmmCo_AR!$B:$H,7,0)</f>
        <v>ns</v>
      </c>
      <c r="Y117" s="8" t="str">
        <f>VLOOKUP($A117,[8]zigmm!$B:$H,5,0)</f>
        <v>ns</v>
      </c>
      <c r="Z117" s="8" t="str">
        <f>VLOOKUP($A117,[8]zigmm!$B:$H,6,0)</f>
        <v>s</v>
      </c>
      <c r="AA117" s="8" t="str">
        <f>VLOOKUP($A117,[8]zigmm!$B:$H,7,0)</f>
        <v>ns</v>
      </c>
      <c r="AB117" s="8" t="str">
        <f>VLOOKUP($A117,[9]zigmm_AR!$B:$H,5,0)</f>
        <v>ns</v>
      </c>
      <c r="AC117" s="8" t="str">
        <f>VLOOKUP($A117,[9]zigmm_AR!$B:$H,6,0)</f>
        <v>s</v>
      </c>
      <c r="AD117" s="8" t="str">
        <f>VLOOKUP($A117,[9]zigmm_AR!$B:$H,7,0)</f>
        <v>ns</v>
      </c>
      <c r="AE117" s="8" t="str">
        <f>VLOOKUP(A117,[10]SplinectomeR!$B:$F,4,0)</f>
        <v>ns</v>
      </c>
      <c r="AF117" s="4" t="str">
        <f>VLOOKUP(A117,[10]SplinectomeR!$B:$F,5,0)</f>
        <v>s</v>
      </c>
    </row>
    <row r="118" spans="1:32" x14ac:dyDescent="0.25">
      <c r="A118" s="4" t="s">
        <v>116</v>
      </c>
      <c r="B118" s="4" t="str">
        <f>RIGHT(Sheet2!F118,LEN(Sheet2!F118)-4)</f>
        <v>Clostridiales</v>
      </c>
      <c r="C118" s="4" t="str">
        <f>RIGHT(Sheet2!G118,LEN(Sheet2!G118)-4)</f>
        <v>Lachnospiraceae</v>
      </c>
      <c r="D118" s="5" t="str">
        <f>VLOOKUP($A118,[1]zibr!$B:$H,5,0)</f>
        <v>ns</v>
      </c>
      <c r="E118" s="5" t="str">
        <f>VLOOKUP($A118,[1]zibr!$B:$H,6,0)</f>
        <v>s</v>
      </c>
      <c r="F118" s="5" t="str">
        <f>VLOOKUP($A118,[1]zibr!$B:$H,7,0)</f>
        <v>s</v>
      </c>
      <c r="G118" s="8" t="str">
        <f>VLOOKUP($A118,[2]nbmm!$B:$H,5,0)</f>
        <v>ns</v>
      </c>
      <c r="H118" s="8" t="str">
        <f>VLOOKUP($A118,[2]nbmm!$B:$H,6,0)</f>
        <v>s</v>
      </c>
      <c r="I118" s="8" t="str">
        <f>VLOOKUP($A118,[2]nbmm!$B:$H,7,0)</f>
        <v>s</v>
      </c>
      <c r="J118" s="8" t="str">
        <f>VLOOKUP($A118,[3]nbmm_AR!$B:$H,5,0)</f>
        <v>ns</v>
      </c>
      <c r="K118" s="8" t="str">
        <f>VLOOKUP($A118,[3]nbmm_AR!$B:$H,6,0)</f>
        <v>s</v>
      </c>
      <c r="L118" s="8" t="str">
        <f>VLOOKUP($A118,[3]nbmm_AR!$B:$H,7,0)</f>
        <v>s</v>
      </c>
      <c r="M118" s="8" t="str">
        <f>VLOOKUP($A118,[4]zinbmm!$B:$H,5,0)</f>
        <v>ns</v>
      </c>
      <c r="N118" s="8" t="str">
        <f>VLOOKUP($A118,[4]zinbmm!$B:$H,6,0)</f>
        <v>s</v>
      </c>
      <c r="O118" s="8" t="str">
        <f>VLOOKUP($A118,[4]zinbmm!$B:$H,7,0)</f>
        <v>s</v>
      </c>
      <c r="P118" s="8" t="str">
        <f>VLOOKUP($A118,[5]zinbmm_AR!$B:$H,5,0)</f>
        <v>ns</v>
      </c>
      <c r="Q118" s="8" t="str">
        <f>VLOOKUP($A118,[5]zinbmm_AR!$B:$H,6,0)</f>
        <v>s</v>
      </c>
      <c r="R118" s="8" t="str">
        <f>VLOOKUP($A118,[5]zinbmm_AR!$B:$H,7,0)</f>
        <v>s</v>
      </c>
      <c r="S118" s="8" t="str">
        <f>VLOOKUP($A118,[6]zigmmCo!$B:$H,5,0)</f>
        <v>ns</v>
      </c>
      <c r="T118" s="8" t="str">
        <f>VLOOKUP($A118,[6]zigmmCo!$B:$H,6,0)</f>
        <v>ns</v>
      </c>
      <c r="U118" s="8" t="str">
        <f>VLOOKUP($A118,[6]zigmmCo!$B:$H,7,0)</f>
        <v>ns</v>
      </c>
      <c r="V118" s="8" t="str">
        <f>VLOOKUP($A118,[7]zigmmCo_AR!$B:$H,5,0)</f>
        <v>ns</v>
      </c>
      <c r="W118" s="8" t="str">
        <f>VLOOKUP($A118,[7]zigmmCo_AR!$B:$H,6,0)</f>
        <v>ns</v>
      </c>
      <c r="X118" s="8" t="str">
        <f>VLOOKUP($A118,[7]zigmmCo_AR!$B:$H,7,0)</f>
        <v>ns</v>
      </c>
      <c r="Y118" s="8" t="str">
        <f>VLOOKUP($A118,[8]zigmm!$B:$H,5,0)</f>
        <v>ns</v>
      </c>
      <c r="Z118" s="8" t="str">
        <f>VLOOKUP($A118,[8]zigmm!$B:$H,6,0)</f>
        <v>ns</v>
      </c>
      <c r="AA118" s="8" t="str">
        <f>VLOOKUP($A118,[8]zigmm!$B:$H,7,0)</f>
        <v>s</v>
      </c>
      <c r="AB118" s="8" t="str">
        <f>VLOOKUP($A118,[9]zigmm_AR!$B:$H,5,0)</f>
        <v>ns</v>
      </c>
      <c r="AC118" s="8" t="str">
        <f>VLOOKUP($A118,[9]zigmm_AR!$B:$H,6,0)</f>
        <v>ns</v>
      </c>
      <c r="AD118" s="8" t="str">
        <f>VLOOKUP($A118,[9]zigmm_AR!$B:$H,7,0)</f>
        <v>ns</v>
      </c>
      <c r="AE118" s="8" t="str">
        <f>VLOOKUP(A118,[10]SplinectomeR!$B:$F,4,0)</f>
        <v>ns</v>
      </c>
      <c r="AF118" s="4" t="str">
        <f>VLOOKUP(A118,[10]SplinectomeR!$B:$F,5,0)</f>
        <v>ns</v>
      </c>
    </row>
    <row r="119" spans="1:32" x14ac:dyDescent="0.25">
      <c r="A119" s="4" t="s">
        <v>117</v>
      </c>
      <c r="B119" s="4" t="str">
        <f>RIGHT(Sheet2!F119,LEN(Sheet2!F119)-4)</f>
        <v>Clostridiales</v>
      </c>
      <c r="C119" s="4" t="str">
        <f>RIGHT(Sheet2!G119,LEN(Sheet2!G119)-4)</f>
        <v>Lachnospiraceae</v>
      </c>
      <c r="D119" s="5" t="str">
        <f>VLOOKUP($A119,[1]zibr!$B:$H,5,0)</f>
        <v>ns</v>
      </c>
      <c r="E119" s="5" t="str">
        <f>VLOOKUP($A119,[1]zibr!$B:$H,6,0)</f>
        <v>ns</v>
      </c>
      <c r="F119" s="5" t="str">
        <f>VLOOKUP($A119,[1]zibr!$B:$H,7,0)</f>
        <v>ns</v>
      </c>
      <c r="G119" s="8" t="str">
        <f>VLOOKUP($A119,[2]nbmm!$B:$H,5,0)</f>
        <v>s</v>
      </c>
      <c r="H119" s="8" t="str">
        <f>VLOOKUP($A119,[2]nbmm!$B:$H,6,0)</f>
        <v>ns</v>
      </c>
      <c r="I119" s="8" t="str">
        <f>VLOOKUP($A119,[2]nbmm!$B:$H,7,0)</f>
        <v>ns</v>
      </c>
      <c r="J119" s="8" t="str">
        <f>VLOOKUP($A119,[3]nbmm_AR!$B:$H,5,0)</f>
        <v>s</v>
      </c>
      <c r="K119" s="8" t="str">
        <f>VLOOKUP($A119,[3]nbmm_AR!$B:$H,6,0)</f>
        <v>ns</v>
      </c>
      <c r="L119" s="8" t="str">
        <f>VLOOKUP($A119,[3]nbmm_AR!$B:$H,7,0)</f>
        <v>ns</v>
      </c>
      <c r="M119" s="8" t="str">
        <f>VLOOKUP($A119,[4]zinbmm!$B:$H,5,0)</f>
        <v>s</v>
      </c>
      <c r="N119" s="8" t="str">
        <f>VLOOKUP($A119,[4]zinbmm!$B:$H,6,0)</f>
        <v>ns</v>
      </c>
      <c r="O119" s="8" t="str">
        <f>VLOOKUP($A119,[4]zinbmm!$B:$H,7,0)</f>
        <v>ns</v>
      </c>
      <c r="P119" s="8" t="str">
        <f>VLOOKUP($A119,[5]zinbmm_AR!$B:$H,5,0)</f>
        <v>s</v>
      </c>
      <c r="Q119" s="8" t="str">
        <f>VLOOKUP($A119,[5]zinbmm_AR!$B:$H,6,0)</f>
        <v>ns</v>
      </c>
      <c r="R119" s="8" t="str">
        <f>VLOOKUP($A119,[5]zinbmm_AR!$B:$H,7,0)</f>
        <v>ns</v>
      </c>
      <c r="S119" s="8" t="str">
        <f>VLOOKUP($A119,[6]zigmmCo!$B:$H,5,0)</f>
        <v>s</v>
      </c>
      <c r="T119" s="8" t="str">
        <f>VLOOKUP($A119,[6]zigmmCo!$B:$H,6,0)</f>
        <v>ns</v>
      </c>
      <c r="U119" s="8" t="str">
        <f>VLOOKUP($A119,[6]zigmmCo!$B:$H,7,0)</f>
        <v>ns</v>
      </c>
      <c r="V119" s="8" t="str">
        <f>VLOOKUP($A119,[7]zigmmCo_AR!$B:$H,5,0)</f>
        <v>s</v>
      </c>
      <c r="W119" s="8" t="str">
        <f>VLOOKUP($A119,[7]zigmmCo_AR!$B:$H,6,0)</f>
        <v>ns</v>
      </c>
      <c r="X119" s="8" t="str">
        <f>VLOOKUP($A119,[7]zigmmCo_AR!$B:$H,7,0)</f>
        <v>ns</v>
      </c>
      <c r="Y119" s="8" t="str">
        <f>VLOOKUP($A119,[8]zigmm!$B:$H,5,0)</f>
        <v>ns</v>
      </c>
      <c r="Z119" s="8" t="str">
        <f>VLOOKUP($A119,[8]zigmm!$B:$H,6,0)</f>
        <v>ns</v>
      </c>
      <c r="AA119" s="8" t="str">
        <f>VLOOKUP($A119,[8]zigmm!$B:$H,7,0)</f>
        <v>ns</v>
      </c>
      <c r="AB119" s="8" t="str">
        <f>VLOOKUP($A119,[9]zigmm_AR!$B:$H,5,0)</f>
        <v>ns</v>
      </c>
      <c r="AC119" s="8" t="str">
        <f>VLOOKUP($A119,[9]zigmm_AR!$B:$H,6,0)</f>
        <v>ns</v>
      </c>
      <c r="AD119" s="8" t="str">
        <f>VLOOKUP($A119,[9]zigmm_AR!$B:$H,7,0)</f>
        <v>ns</v>
      </c>
      <c r="AE119" s="8" t="str">
        <f>VLOOKUP(A119,[10]SplinectomeR!$B:$F,4,0)</f>
        <v>ns</v>
      </c>
      <c r="AF119" s="4" t="str">
        <f>VLOOKUP(A119,[10]SplinectomeR!$B:$F,5,0)</f>
        <v>ns</v>
      </c>
    </row>
    <row r="120" spans="1:32" x14ac:dyDescent="0.25">
      <c r="A120" s="4" t="s">
        <v>118</v>
      </c>
      <c r="B120" s="4" t="str">
        <f>RIGHT(Sheet2!F120,LEN(Sheet2!F120)-4)</f>
        <v>Clostridiales</v>
      </c>
      <c r="C120" s="4" t="str">
        <f>RIGHT(Sheet2!G120,LEN(Sheet2!G120)-4)</f>
        <v>Lachnospiraceae</v>
      </c>
      <c r="D120" s="5" t="str">
        <f>VLOOKUP($A120,[1]zibr!$B:$H,5,0)</f>
        <v>ns</v>
      </c>
      <c r="E120" s="5" t="str">
        <f>VLOOKUP($A120,[1]zibr!$B:$H,6,0)</f>
        <v>s</v>
      </c>
      <c r="F120" s="5" t="str">
        <f>VLOOKUP($A120,[1]zibr!$B:$H,7,0)</f>
        <v>ns</v>
      </c>
      <c r="G120" s="8" t="str">
        <f>VLOOKUP($A120,[2]nbmm!$B:$H,5,0)</f>
        <v>ns</v>
      </c>
      <c r="H120" s="8" t="str">
        <f>VLOOKUP($A120,[2]nbmm!$B:$H,6,0)</f>
        <v>s</v>
      </c>
      <c r="I120" s="8" t="str">
        <f>VLOOKUP($A120,[2]nbmm!$B:$H,7,0)</f>
        <v>s</v>
      </c>
      <c r="J120" s="8" t="str">
        <f>VLOOKUP($A120,[3]nbmm_AR!$B:$H,5,0)</f>
        <v>ns</v>
      </c>
      <c r="K120" s="8" t="str">
        <f>VLOOKUP($A120,[3]nbmm_AR!$B:$H,6,0)</f>
        <v>s</v>
      </c>
      <c r="L120" s="8" t="str">
        <f>VLOOKUP($A120,[3]nbmm_AR!$B:$H,7,0)</f>
        <v>s</v>
      </c>
      <c r="M120" s="8" t="str">
        <f>VLOOKUP($A120,[4]zinbmm!$B:$H,5,0)</f>
        <v>ns</v>
      </c>
      <c r="N120" s="8" t="str">
        <f>VLOOKUP($A120,[4]zinbmm!$B:$H,6,0)</f>
        <v>s</v>
      </c>
      <c r="O120" s="8" t="str">
        <f>VLOOKUP($A120,[4]zinbmm!$B:$H,7,0)</f>
        <v>s</v>
      </c>
      <c r="P120" s="8" t="str">
        <f>VLOOKUP($A120,[5]zinbmm_AR!$B:$H,5,0)</f>
        <v>ns</v>
      </c>
      <c r="Q120" s="8" t="str">
        <f>VLOOKUP($A120,[5]zinbmm_AR!$B:$H,6,0)</f>
        <v>s</v>
      </c>
      <c r="R120" s="8" t="str">
        <f>VLOOKUP($A120,[5]zinbmm_AR!$B:$H,7,0)</f>
        <v>s</v>
      </c>
      <c r="S120" s="8" t="str">
        <f>VLOOKUP($A120,[6]zigmmCo!$B:$H,5,0)</f>
        <v>ns</v>
      </c>
      <c r="T120" s="8" t="str">
        <f>VLOOKUP($A120,[6]zigmmCo!$B:$H,6,0)</f>
        <v>ns</v>
      </c>
      <c r="U120" s="8" t="str">
        <f>VLOOKUP($A120,[6]zigmmCo!$B:$H,7,0)</f>
        <v>ns</v>
      </c>
      <c r="V120" s="8" t="str">
        <f>VLOOKUP($A120,[7]zigmmCo_AR!$B:$H,5,0)</f>
        <v>ns</v>
      </c>
      <c r="W120" s="8" t="str">
        <f>VLOOKUP($A120,[7]zigmmCo_AR!$B:$H,6,0)</f>
        <v>ns</v>
      </c>
      <c r="X120" s="8" t="str">
        <f>VLOOKUP($A120,[7]zigmmCo_AR!$B:$H,7,0)</f>
        <v>ns</v>
      </c>
      <c r="Y120" s="8" t="str">
        <f>VLOOKUP($A120,[8]zigmm!$B:$H,5,0)</f>
        <v>ns</v>
      </c>
      <c r="Z120" s="8" t="str">
        <f>VLOOKUP($A120,[8]zigmm!$B:$H,6,0)</f>
        <v>ns</v>
      </c>
      <c r="AA120" s="8" t="str">
        <f>VLOOKUP($A120,[8]zigmm!$B:$H,7,0)</f>
        <v>ns</v>
      </c>
      <c r="AB120" s="8" t="str">
        <f>VLOOKUP($A120,[9]zigmm_AR!$B:$H,5,0)</f>
        <v>ns</v>
      </c>
      <c r="AC120" s="8" t="str">
        <f>VLOOKUP($A120,[9]zigmm_AR!$B:$H,6,0)</f>
        <v>ns</v>
      </c>
      <c r="AD120" s="8" t="str">
        <f>VLOOKUP($A120,[9]zigmm_AR!$B:$H,7,0)</f>
        <v>ns</v>
      </c>
      <c r="AE120" s="8" t="str">
        <f>VLOOKUP(A120,[10]SplinectomeR!$B:$F,4,0)</f>
        <v>ns</v>
      </c>
      <c r="AF120" s="4" t="str">
        <f>VLOOKUP(A120,[10]SplinectomeR!$B:$F,5,0)</f>
        <v>s</v>
      </c>
    </row>
    <row r="121" spans="1:32" x14ac:dyDescent="0.25">
      <c r="A121" s="4" t="s">
        <v>119</v>
      </c>
      <c r="B121" s="4" t="str">
        <f>RIGHT(Sheet2!F121,LEN(Sheet2!F121)-4)</f>
        <v>Clostridiales</v>
      </c>
      <c r="C121" s="4" t="str">
        <f>RIGHT(Sheet2!G121,LEN(Sheet2!G121)-4)</f>
        <v>Lachnospiraceae</v>
      </c>
      <c r="D121" s="5" t="str">
        <f>VLOOKUP($A121,[1]zibr!$B:$H,5,0)</f>
        <v>ns</v>
      </c>
      <c r="E121" s="5" t="str">
        <f>VLOOKUP($A121,[1]zibr!$B:$H,6,0)</f>
        <v>s</v>
      </c>
      <c r="F121" s="5" t="str">
        <f>VLOOKUP($A121,[1]zibr!$B:$H,7,0)</f>
        <v>s</v>
      </c>
      <c r="G121" s="8" t="str">
        <f>VLOOKUP($A121,[2]nbmm!$B:$H,5,0)</f>
        <v>ns</v>
      </c>
      <c r="H121" s="8" t="str">
        <f>VLOOKUP($A121,[2]nbmm!$B:$H,6,0)</f>
        <v>s</v>
      </c>
      <c r="I121" s="8" t="str">
        <f>VLOOKUP($A121,[2]nbmm!$B:$H,7,0)</f>
        <v>s</v>
      </c>
      <c r="J121" s="8" t="str">
        <f>VLOOKUP($A121,[3]nbmm_AR!$B:$H,5,0)</f>
        <v>ns</v>
      </c>
      <c r="K121" s="8" t="str">
        <f>VLOOKUP($A121,[3]nbmm_AR!$B:$H,6,0)</f>
        <v>s</v>
      </c>
      <c r="L121" s="8" t="str">
        <f>VLOOKUP($A121,[3]nbmm_AR!$B:$H,7,0)</f>
        <v>s</v>
      </c>
      <c r="M121" s="8" t="str">
        <f>VLOOKUP($A121,[4]zinbmm!$B:$H,5,0)</f>
        <v>ns</v>
      </c>
      <c r="N121" s="8" t="str">
        <f>VLOOKUP($A121,[4]zinbmm!$B:$H,6,0)</f>
        <v>s</v>
      </c>
      <c r="O121" s="8" t="str">
        <f>VLOOKUP($A121,[4]zinbmm!$B:$H,7,0)</f>
        <v>s</v>
      </c>
      <c r="P121" s="8" t="str">
        <f>VLOOKUP($A121,[5]zinbmm_AR!$B:$H,5,0)</f>
        <v>ns</v>
      </c>
      <c r="Q121" s="8" t="str">
        <f>VLOOKUP($A121,[5]zinbmm_AR!$B:$H,6,0)</f>
        <v>s</v>
      </c>
      <c r="R121" s="8" t="str">
        <f>VLOOKUP($A121,[5]zinbmm_AR!$B:$H,7,0)</f>
        <v>s</v>
      </c>
      <c r="S121" s="8" t="str">
        <f>VLOOKUP($A121,[6]zigmmCo!$B:$H,5,0)</f>
        <v>ns</v>
      </c>
      <c r="T121" s="8" t="str">
        <f>VLOOKUP($A121,[6]zigmmCo!$B:$H,6,0)</f>
        <v>ns</v>
      </c>
      <c r="U121" s="8" t="str">
        <f>VLOOKUP($A121,[6]zigmmCo!$B:$H,7,0)</f>
        <v>ns</v>
      </c>
      <c r="V121" s="8" t="str">
        <f>VLOOKUP($A121,[7]zigmmCo_AR!$B:$H,5,0)</f>
        <v>ns</v>
      </c>
      <c r="W121" s="8" t="str">
        <f>VLOOKUP($A121,[7]zigmmCo_AR!$B:$H,6,0)</f>
        <v>ns</v>
      </c>
      <c r="X121" s="8" t="str">
        <f>VLOOKUP($A121,[7]zigmmCo_AR!$B:$H,7,0)</f>
        <v>ns</v>
      </c>
      <c r="Y121" s="8" t="str">
        <f>VLOOKUP($A121,[8]zigmm!$B:$H,5,0)</f>
        <v>ns</v>
      </c>
      <c r="Z121" s="8" t="str">
        <f>VLOOKUP($A121,[8]zigmm!$B:$H,6,0)</f>
        <v>ns</v>
      </c>
      <c r="AA121" s="8" t="str">
        <f>VLOOKUP($A121,[8]zigmm!$B:$H,7,0)</f>
        <v>ns</v>
      </c>
      <c r="AB121" s="8" t="str">
        <f>VLOOKUP($A121,[9]zigmm_AR!$B:$H,5,0)</f>
        <v>ns</v>
      </c>
      <c r="AC121" s="8" t="str">
        <f>VLOOKUP($A121,[9]zigmm_AR!$B:$H,6,0)</f>
        <v>ns</v>
      </c>
      <c r="AD121" s="8" t="str">
        <f>VLOOKUP($A121,[9]zigmm_AR!$B:$H,7,0)</f>
        <v>ns</v>
      </c>
      <c r="AE121" s="8" t="str">
        <f>VLOOKUP(A121,[10]SplinectomeR!$B:$F,4,0)</f>
        <v>ns</v>
      </c>
      <c r="AF121" s="4" t="str">
        <f>VLOOKUP(A121,[10]SplinectomeR!$B:$F,5,0)</f>
        <v>s</v>
      </c>
    </row>
    <row r="122" spans="1:32" x14ac:dyDescent="0.25">
      <c r="A122" s="4" t="s">
        <v>120</v>
      </c>
      <c r="B122" s="4" t="str">
        <f>RIGHT(Sheet2!F122,LEN(Sheet2!F122)-4)</f>
        <v>Clostridiales</v>
      </c>
      <c r="C122" s="4" t="str">
        <f>RIGHT(Sheet2!G122,LEN(Sheet2!G122)-4)</f>
        <v>Lachnospiraceae</v>
      </c>
      <c r="D122" s="5" t="str">
        <f>VLOOKUP($A122,[1]zibr!$B:$H,5,0)</f>
        <v>ns</v>
      </c>
      <c r="E122" s="5" t="str">
        <f>VLOOKUP($A122,[1]zibr!$B:$H,6,0)</f>
        <v>s</v>
      </c>
      <c r="F122" s="5" t="str">
        <f>VLOOKUP($A122,[1]zibr!$B:$H,7,0)</f>
        <v>ns</v>
      </c>
      <c r="G122" s="8" t="str">
        <f>VLOOKUP($A122,[2]nbmm!$B:$H,5,0)</f>
        <v>ns</v>
      </c>
      <c r="H122" s="8" t="str">
        <f>VLOOKUP($A122,[2]nbmm!$B:$H,6,0)</f>
        <v>s</v>
      </c>
      <c r="I122" s="8" t="str">
        <f>VLOOKUP($A122,[2]nbmm!$B:$H,7,0)</f>
        <v>s</v>
      </c>
      <c r="J122" s="8" t="str">
        <f>VLOOKUP($A122,[3]nbmm_AR!$B:$H,5,0)</f>
        <v>ns</v>
      </c>
      <c r="K122" s="8" t="str">
        <f>VLOOKUP($A122,[3]nbmm_AR!$B:$H,6,0)</f>
        <v>s</v>
      </c>
      <c r="L122" s="8" t="str">
        <f>VLOOKUP($A122,[3]nbmm_AR!$B:$H,7,0)</f>
        <v>s</v>
      </c>
      <c r="M122" s="8" t="str">
        <f>VLOOKUP($A122,[4]zinbmm!$B:$H,5,0)</f>
        <v>ns</v>
      </c>
      <c r="N122" s="8" t="str">
        <f>VLOOKUP($A122,[4]zinbmm!$B:$H,6,0)</f>
        <v>s</v>
      </c>
      <c r="O122" s="8" t="str">
        <f>VLOOKUP($A122,[4]zinbmm!$B:$H,7,0)</f>
        <v>s</v>
      </c>
      <c r="P122" s="8" t="str">
        <f>VLOOKUP($A122,[5]zinbmm_AR!$B:$H,5,0)</f>
        <v>ns</v>
      </c>
      <c r="Q122" s="8" t="str">
        <f>VLOOKUP($A122,[5]zinbmm_AR!$B:$H,6,0)</f>
        <v>s</v>
      </c>
      <c r="R122" s="8" t="str">
        <f>VLOOKUP($A122,[5]zinbmm_AR!$B:$H,7,0)</f>
        <v>s</v>
      </c>
      <c r="S122" s="8" t="str">
        <f>VLOOKUP($A122,[6]zigmmCo!$B:$H,5,0)</f>
        <v>ns</v>
      </c>
      <c r="T122" s="8" t="str">
        <f>VLOOKUP($A122,[6]zigmmCo!$B:$H,6,0)</f>
        <v>ns</v>
      </c>
      <c r="U122" s="8" t="str">
        <f>VLOOKUP($A122,[6]zigmmCo!$B:$H,7,0)</f>
        <v>ns</v>
      </c>
      <c r="V122" s="8" t="str">
        <f>VLOOKUP($A122,[7]zigmmCo_AR!$B:$H,5,0)</f>
        <v>ns</v>
      </c>
      <c r="W122" s="8" t="str">
        <f>VLOOKUP($A122,[7]zigmmCo_AR!$B:$H,6,0)</f>
        <v>ns</v>
      </c>
      <c r="X122" s="8" t="str">
        <f>VLOOKUP($A122,[7]zigmmCo_AR!$B:$H,7,0)</f>
        <v>ns</v>
      </c>
      <c r="Y122" s="8" t="str">
        <f>VLOOKUP($A122,[8]zigmm!$B:$H,5,0)</f>
        <v>ns</v>
      </c>
      <c r="Z122" s="8" t="str">
        <f>VLOOKUP($A122,[8]zigmm!$B:$H,6,0)</f>
        <v>ns</v>
      </c>
      <c r="AA122" s="8" t="str">
        <f>VLOOKUP($A122,[8]zigmm!$B:$H,7,0)</f>
        <v>ns</v>
      </c>
      <c r="AB122" s="8" t="str">
        <f>VLOOKUP($A122,[9]zigmm_AR!$B:$H,5,0)</f>
        <v>ns</v>
      </c>
      <c r="AC122" s="8" t="str">
        <f>VLOOKUP($A122,[9]zigmm_AR!$B:$H,6,0)</f>
        <v>ns</v>
      </c>
      <c r="AD122" s="8" t="str">
        <f>VLOOKUP($A122,[9]zigmm_AR!$B:$H,7,0)</f>
        <v>ns</v>
      </c>
      <c r="AE122" s="8" t="str">
        <f>VLOOKUP(A122,[10]SplinectomeR!$B:$F,4,0)</f>
        <v>ns</v>
      </c>
      <c r="AF122" s="4" t="str">
        <f>VLOOKUP(A122,[10]SplinectomeR!$B:$F,5,0)</f>
        <v>s</v>
      </c>
    </row>
    <row r="123" spans="1:32" x14ac:dyDescent="0.25">
      <c r="A123" s="4" t="s">
        <v>121</v>
      </c>
      <c r="B123" s="4" t="str">
        <f>RIGHT(Sheet2!F123,LEN(Sheet2!F123)-4)</f>
        <v>Clostridiales</v>
      </c>
      <c r="C123" s="4" t="str">
        <f>RIGHT(Sheet2!G123,LEN(Sheet2!G123)-4)</f>
        <v>Lachnospiraceae</v>
      </c>
      <c r="D123" s="5" t="str">
        <f>VLOOKUP($A123,[1]zibr!$B:$H,5,0)</f>
        <v>ns</v>
      </c>
      <c r="E123" s="5" t="str">
        <f>VLOOKUP($A123,[1]zibr!$B:$H,6,0)</f>
        <v>ns</v>
      </c>
      <c r="F123" s="5" t="str">
        <f>VLOOKUP($A123,[1]zibr!$B:$H,7,0)</f>
        <v>ns</v>
      </c>
      <c r="G123" s="8" t="str">
        <f>VLOOKUP($A123,[2]nbmm!$B:$H,5,0)</f>
        <v>ns</v>
      </c>
      <c r="H123" s="8" t="str">
        <f>VLOOKUP($A123,[2]nbmm!$B:$H,6,0)</f>
        <v>ns</v>
      </c>
      <c r="I123" s="8" t="str">
        <f>VLOOKUP($A123,[2]nbmm!$B:$H,7,0)</f>
        <v>ns</v>
      </c>
      <c r="J123" s="8" t="str">
        <f>VLOOKUP($A123,[3]nbmm_AR!$B:$H,5,0)</f>
        <v>ns</v>
      </c>
      <c r="K123" s="8" t="str">
        <f>VLOOKUP($A123,[3]nbmm_AR!$B:$H,6,0)</f>
        <v>ns</v>
      </c>
      <c r="L123" s="8" t="str">
        <f>VLOOKUP($A123,[3]nbmm_AR!$B:$H,7,0)</f>
        <v>ns</v>
      </c>
      <c r="M123" s="8" t="str">
        <f>VLOOKUP($A123,[4]zinbmm!$B:$H,5,0)</f>
        <v>s</v>
      </c>
      <c r="N123" s="8" t="str">
        <f>VLOOKUP($A123,[4]zinbmm!$B:$H,6,0)</f>
        <v>s</v>
      </c>
      <c r="O123" s="8" t="str">
        <f>VLOOKUP($A123,[4]zinbmm!$B:$H,7,0)</f>
        <v>s</v>
      </c>
      <c r="P123" s="8" t="str">
        <f>VLOOKUP($A123,[5]zinbmm_AR!$B:$H,5,0)</f>
        <v>s</v>
      </c>
      <c r="Q123" s="8" t="str">
        <f>VLOOKUP($A123,[5]zinbmm_AR!$B:$H,6,0)</f>
        <v>s</v>
      </c>
      <c r="R123" s="8" t="str">
        <f>VLOOKUP($A123,[5]zinbmm_AR!$B:$H,7,0)</f>
        <v>s</v>
      </c>
      <c r="S123" s="8" t="str">
        <f>VLOOKUP($A123,[6]zigmmCo!$B:$H,5,0)</f>
        <v>ns</v>
      </c>
      <c r="T123" s="8" t="str">
        <f>VLOOKUP($A123,[6]zigmmCo!$B:$H,6,0)</f>
        <v>ns</v>
      </c>
      <c r="U123" s="8" t="str">
        <f>VLOOKUP($A123,[6]zigmmCo!$B:$H,7,0)</f>
        <v>ns</v>
      </c>
      <c r="V123" s="8" t="str">
        <f>VLOOKUP($A123,[7]zigmmCo_AR!$B:$H,5,0)</f>
        <v>ns</v>
      </c>
      <c r="W123" s="8" t="str">
        <f>VLOOKUP($A123,[7]zigmmCo_AR!$B:$H,6,0)</f>
        <v>ns</v>
      </c>
      <c r="X123" s="8" t="str">
        <f>VLOOKUP($A123,[7]zigmmCo_AR!$B:$H,7,0)</f>
        <v>ns</v>
      </c>
      <c r="Y123" s="8" t="str">
        <f>VLOOKUP($A123,[8]zigmm!$B:$H,5,0)</f>
        <v>ns</v>
      </c>
      <c r="Z123" s="8" t="str">
        <f>VLOOKUP($A123,[8]zigmm!$B:$H,6,0)</f>
        <v>ns</v>
      </c>
      <c r="AA123" s="8" t="str">
        <f>VLOOKUP($A123,[8]zigmm!$B:$H,7,0)</f>
        <v>ns</v>
      </c>
      <c r="AB123" s="8" t="str">
        <f>VLOOKUP($A123,[9]zigmm_AR!$B:$H,5,0)</f>
        <v>ns</v>
      </c>
      <c r="AC123" s="8" t="str">
        <f>VLOOKUP($A123,[9]zigmm_AR!$B:$H,6,0)</f>
        <v>ns</v>
      </c>
      <c r="AD123" s="8" t="str">
        <f>VLOOKUP($A123,[9]zigmm_AR!$B:$H,7,0)</f>
        <v>ns</v>
      </c>
      <c r="AE123" s="8" t="str">
        <f>VLOOKUP(A123,[10]SplinectomeR!$B:$F,4,0)</f>
        <v>ns</v>
      </c>
      <c r="AF123" s="4" t="str">
        <f>VLOOKUP(A123,[10]SplinectomeR!$B:$F,5,0)</f>
        <v>s</v>
      </c>
    </row>
    <row r="124" spans="1:32" x14ac:dyDescent="0.25">
      <c r="A124" s="4" t="s">
        <v>122</v>
      </c>
      <c r="B124" s="4" t="str">
        <f>RIGHT(Sheet2!F124,LEN(Sheet2!F124)-4)</f>
        <v>Clostridiales</v>
      </c>
      <c r="C124" s="4" t="str">
        <f>RIGHT(Sheet2!G124,LEN(Sheet2!G124)-4)</f>
        <v/>
      </c>
      <c r="D124" s="5" t="str">
        <f>VLOOKUP($A124,[1]zibr!$B:$H,5,0)</f>
        <v>ns</v>
      </c>
      <c r="E124" s="5" t="str">
        <f>VLOOKUP($A124,[1]zibr!$B:$H,6,0)</f>
        <v>ns</v>
      </c>
      <c r="F124" s="5" t="str">
        <f>VLOOKUP($A124,[1]zibr!$B:$H,7,0)</f>
        <v>ns</v>
      </c>
      <c r="G124" s="8" t="str">
        <f>VLOOKUP($A124,[2]nbmm!$B:$H,5,0)</f>
        <v>s</v>
      </c>
      <c r="H124" s="8" t="str">
        <f>VLOOKUP($A124,[2]nbmm!$B:$H,6,0)</f>
        <v>ns</v>
      </c>
      <c r="I124" s="8" t="str">
        <f>VLOOKUP($A124,[2]nbmm!$B:$H,7,0)</f>
        <v>ns</v>
      </c>
      <c r="J124" s="8" t="str">
        <f>VLOOKUP($A124,[3]nbmm_AR!$B:$H,5,0)</f>
        <v>s</v>
      </c>
      <c r="K124" s="8" t="str">
        <f>VLOOKUP($A124,[3]nbmm_AR!$B:$H,6,0)</f>
        <v>ns</v>
      </c>
      <c r="L124" s="8" t="str">
        <f>VLOOKUP($A124,[3]nbmm_AR!$B:$H,7,0)</f>
        <v>ns</v>
      </c>
      <c r="M124" s="8" t="str">
        <f>VLOOKUP($A124,[4]zinbmm!$B:$H,5,0)</f>
        <v>s</v>
      </c>
      <c r="N124" s="8" t="str">
        <f>VLOOKUP($A124,[4]zinbmm!$B:$H,6,0)</f>
        <v>ns</v>
      </c>
      <c r="O124" s="8" t="str">
        <f>VLOOKUP($A124,[4]zinbmm!$B:$H,7,0)</f>
        <v>ns</v>
      </c>
      <c r="P124" s="8" t="str">
        <f>VLOOKUP($A124,[5]zinbmm_AR!$B:$H,5,0)</f>
        <v>s</v>
      </c>
      <c r="Q124" s="8" t="str">
        <f>VLOOKUP($A124,[5]zinbmm_AR!$B:$H,6,0)</f>
        <v>ns</v>
      </c>
      <c r="R124" s="8" t="str">
        <f>VLOOKUP($A124,[5]zinbmm_AR!$B:$H,7,0)</f>
        <v>ns</v>
      </c>
      <c r="S124" s="8" t="str">
        <f>VLOOKUP($A124,[6]zigmmCo!$B:$H,5,0)</f>
        <v>s</v>
      </c>
      <c r="T124" s="8" t="str">
        <f>VLOOKUP($A124,[6]zigmmCo!$B:$H,6,0)</f>
        <v>ns</v>
      </c>
      <c r="U124" s="8" t="str">
        <f>VLOOKUP($A124,[6]zigmmCo!$B:$H,7,0)</f>
        <v>ns</v>
      </c>
      <c r="V124" s="8" t="str">
        <f>VLOOKUP($A124,[7]zigmmCo_AR!$B:$H,5,0)</f>
        <v>s</v>
      </c>
      <c r="W124" s="8" t="str">
        <f>VLOOKUP($A124,[7]zigmmCo_AR!$B:$H,6,0)</f>
        <v>ns</v>
      </c>
      <c r="X124" s="8" t="str">
        <f>VLOOKUP($A124,[7]zigmmCo_AR!$B:$H,7,0)</f>
        <v>ns</v>
      </c>
      <c r="Y124" s="8" t="str">
        <f>VLOOKUP($A124,[8]zigmm!$B:$H,5,0)</f>
        <v>s</v>
      </c>
      <c r="Z124" s="8" t="str">
        <f>VLOOKUP($A124,[8]zigmm!$B:$H,6,0)</f>
        <v>ns</v>
      </c>
      <c r="AA124" s="8" t="str">
        <f>VLOOKUP($A124,[8]zigmm!$B:$H,7,0)</f>
        <v>s</v>
      </c>
      <c r="AB124" s="8" t="str">
        <f>VLOOKUP($A124,[9]zigmm_AR!$B:$H,5,0)</f>
        <v>s</v>
      </c>
      <c r="AC124" s="8" t="str">
        <f>VLOOKUP($A124,[9]zigmm_AR!$B:$H,6,0)</f>
        <v>ns</v>
      </c>
      <c r="AD124" s="8" t="str">
        <f>VLOOKUP($A124,[9]zigmm_AR!$B:$H,7,0)</f>
        <v>s</v>
      </c>
      <c r="AE124" s="8" t="str">
        <f>VLOOKUP(A124,[10]SplinectomeR!$B:$F,4,0)</f>
        <v>ns</v>
      </c>
      <c r="AF124" s="4" t="str">
        <f>VLOOKUP(A124,[10]SplinectomeR!$B:$F,5,0)</f>
        <v>s</v>
      </c>
    </row>
    <row r="125" spans="1:32" x14ac:dyDescent="0.25">
      <c r="A125" s="4" t="s">
        <v>123</v>
      </c>
      <c r="B125" s="4" t="str">
        <f>RIGHT(Sheet2!F125,LEN(Sheet2!F125)-4)</f>
        <v>Clostridiales</v>
      </c>
      <c r="C125" s="4" t="str">
        <f>RIGHT(Sheet2!G125,LEN(Sheet2!G125)-4)</f>
        <v>Lachnospiraceae</v>
      </c>
      <c r="D125" s="5" t="str">
        <f>VLOOKUP($A125,[1]zibr!$B:$H,5,0)</f>
        <v>ns</v>
      </c>
      <c r="E125" s="5" t="str">
        <f>VLOOKUP($A125,[1]zibr!$B:$H,6,0)</f>
        <v>ns</v>
      </c>
      <c r="F125" s="5" t="str">
        <f>VLOOKUP($A125,[1]zibr!$B:$H,7,0)</f>
        <v>ns</v>
      </c>
      <c r="G125" s="8" t="str">
        <f>VLOOKUP($A125,[2]nbmm!$B:$H,5,0)</f>
        <v>ns</v>
      </c>
      <c r="H125" s="8" t="str">
        <f>VLOOKUP($A125,[2]nbmm!$B:$H,6,0)</f>
        <v>ns</v>
      </c>
      <c r="I125" s="8" t="str">
        <f>VLOOKUP($A125,[2]nbmm!$B:$H,7,0)</f>
        <v>ns</v>
      </c>
      <c r="J125" s="8" t="str">
        <f>VLOOKUP($A125,[3]nbmm_AR!$B:$H,5,0)</f>
        <v>NA</v>
      </c>
      <c r="K125" s="8" t="str">
        <f>VLOOKUP($A125,[3]nbmm_AR!$B:$H,6,0)</f>
        <v>NA</v>
      </c>
      <c r="L125" s="8" t="str">
        <f>VLOOKUP($A125,[3]nbmm_AR!$B:$H,7,0)</f>
        <v>NA</v>
      </c>
      <c r="M125" s="8" t="str">
        <f>VLOOKUP($A125,[4]zinbmm!$B:$H,5,0)</f>
        <v>ns</v>
      </c>
      <c r="N125" s="8" t="str">
        <f>VLOOKUP($A125,[4]zinbmm!$B:$H,6,0)</f>
        <v>ns</v>
      </c>
      <c r="O125" s="8" t="str">
        <f>VLOOKUP($A125,[4]zinbmm!$B:$H,7,0)</f>
        <v>ns</v>
      </c>
      <c r="P125" s="8" t="str">
        <f>VLOOKUP($A125,[5]zinbmm_AR!$B:$H,5,0)</f>
        <v>NA</v>
      </c>
      <c r="Q125" s="8" t="str">
        <f>VLOOKUP($A125,[5]zinbmm_AR!$B:$H,6,0)</f>
        <v>NA</v>
      </c>
      <c r="R125" s="8" t="str">
        <f>VLOOKUP($A125,[5]zinbmm_AR!$B:$H,7,0)</f>
        <v>NA</v>
      </c>
      <c r="S125" s="8" t="str">
        <f>VLOOKUP($A125,[6]zigmmCo!$B:$H,5,0)</f>
        <v>s</v>
      </c>
      <c r="T125" s="8" t="str">
        <f>VLOOKUP($A125,[6]zigmmCo!$B:$H,6,0)</f>
        <v>ns</v>
      </c>
      <c r="U125" s="8" t="str">
        <f>VLOOKUP($A125,[6]zigmmCo!$B:$H,7,0)</f>
        <v>ns</v>
      </c>
      <c r="V125" s="8" t="str">
        <f>VLOOKUP($A125,[7]zigmmCo_AR!$B:$H,5,0)</f>
        <v>s</v>
      </c>
      <c r="W125" s="8" t="str">
        <f>VLOOKUP($A125,[7]zigmmCo_AR!$B:$H,6,0)</f>
        <v>ns</v>
      </c>
      <c r="X125" s="8" t="str">
        <f>VLOOKUP($A125,[7]zigmmCo_AR!$B:$H,7,0)</f>
        <v>ns</v>
      </c>
      <c r="Y125" s="8" t="str">
        <f>VLOOKUP($A125,[8]zigmm!$B:$H,5,0)</f>
        <v>s</v>
      </c>
      <c r="Z125" s="8" t="str">
        <f>VLOOKUP($A125,[8]zigmm!$B:$H,6,0)</f>
        <v>ns</v>
      </c>
      <c r="AA125" s="8" t="str">
        <f>VLOOKUP($A125,[8]zigmm!$B:$H,7,0)</f>
        <v>ns</v>
      </c>
      <c r="AB125" s="8" t="str">
        <f>VLOOKUP($A125,[9]zigmm_AR!$B:$H,5,0)</f>
        <v>s</v>
      </c>
      <c r="AC125" s="8" t="str">
        <f>VLOOKUP($A125,[9]zigmm_AR!$B:$H,6,0)</f>
        <v>ns</v>
      </c>
      <c r="AD125" s="8" t="str">
        <f>VLOOKUP($A125,[9]zigmm_AR!$B:$H,7,0)</f>
        <v>ns</v>
      </c>
      <c r="AE125" s="8" t="str">
        <f>VLOOKUP(A125,[10]SplinectomeR!$B:$F,4,0)</f>
        <v>ns</v>
      </c>
      <c r="AF125" s="4" t="str">
        <f>VLOOKUP(A125,[10]SplinectomeR!$B:$F,5,0)</f>
        <v>s</v>
      </c>
    </row>
    <row r="126" spans="1:32" x14ac:dyDescent="0.25">
      <c r="A126" s="4" t="s">
        <v>124</v>
      </c>
      <c r="B126" s="4" t="str">
        <f>RIGHT(Sheet2!F126,LEN(Sheet2!F126)-4)</f>
        <v>Clostridiales</v>
      </c>
      <c r="C126" s="4" t="str">
        <f>RIGHT(Sheet2!G126,LEN(Sheet2!G126)-4)</f>
        <v>Lachnospiraceae</v>
      </c>
      <c r="D126" s="5" t="str">
        <f>VLOOKUP($A126,[1]zibr!$B:$H,5,0)</f>
        <v>ns</v>
      </c>
      <c r="E126" s="5" t="str">
        <f>VLOOKUP($A126,[1]zibr!$B:$H,6,0)</f>
        <v>ns</v>
      </c>
      <c r="F126" s="5" t="str">
        <f>VLOOKUP($A126,[1]zibr!$B:$H,7,0)</f>
        <v>ns</v>
      </c>
      <c r="G126" s="8" t="str">
        <f>VLOOKUP($A126,[2]nbmm!$B:$H,5,0)</f>
        <v>ns</v>
      </c>
      <c r="H126" s="8" t="str">
        <f>VLOOKUP($A126,[2]nbmm!$B:$H,6,0)</f>
        <v>ns</v>
      </c>
      <c r="I126" s="8" t="str">
        <f>VLOOKUP($A126,[2]nbmm!$B:$H,7,0)</f>
        <v>ns</v>
      </c>
      <c r="J126" s="8" t="str">
        <f>VLOOKUP($A126,[3]nbmm_AR!$B:$H,5,0)</f>
        <v>NA</v>
      </c>
      <c r="K126" s="8" t="str">
        <f>VLOOKUP($A126,[3]nbmm_AR!$B:$H,6,0)</f>
        <v>NA</v>
      </c>
      <c r="L126" s="8" t="str">
        <f>VLOOKUP($A126,[3]nbmm_AR!$B:$H,7,0)</f>
        <v>NA</v>
      </c>
      <c r="M126" s="8" t="str">
        <f>VLOOKUP($A126,[4]zinbmm!$B:$H,5,0)</f>
        <v>ns</v>
      </c>
      <c r="N126" s="8" t="str">
        <f>VLOOKUP($A126,[4]zinbmm!$B:$H,6,0)</f>
        <v>ns</v>
      </c>
      <c r="O126" s="8" t="str">
        <f>VLOOKUP($A126,[4]zinbmm!$B:$H,7,0)</f>
        <v>ns</v>
      </c>
      <c r="P126" s="8" t="str">
        <f>VLOOKUP($A126,[5]zinbmm_AR!$B:$H,5,0)</f>
        <v>NA</v>
      </c>
      <c r="Q126" s="8" t="str">
        <f>VLOOKUP($A126,[5]zinbmm_AR!$B:$H,6,0)</f>
        <v>NA</v>
      </c>
      <c r="R126" s="8" t="str">
        <f>VLOOKUP($A126,[5]zinbmm_AR!$B:$H,7,0)</f>
        <v>NA</v>
      </c>
      <c r="S126" s="8" t="str">
        <f>VLOOKUP($A126,[6]zigmmCo!$B:$H,5,0)</f>
        <v>s</v>
      </c>
      <c r="T126" s="8" t="str">
        <f>VLOOKUP($A126,[6]zigmmCo!$B:$H,6,0)</f>
        <v>ns</v>
      </c>
      <c r="U126" s="8" t="str">
        <f>VLOOKUP($A126,[6]zigmmCo!$B:$H,7,0)</f>
        <v>ns</v>
      </c>
      <c r="V126" s="8" t="str">
        <f>VLOOKUP($A126,[7]zigmmCo_AR!$B:$H,5,0)</f>
        <v>s</v>
      </c>
      <c r="W126" s="8" t="str">
        <f>VLOOKUP($A126,[7]zigmmCo_AR!$B:$H,6,0)</f>
        <v>ns</v>
      </c>
      <c r="X126" s="8" t="str">
        <f>VLOOKUP($A126,[7]zigmmCo_AR!$B:$H,7,0)</f>
        <v>ns</v>
      </c>
      <c r="Y126" s="8" t="str">
        <f>VLOOKUP($A126,[8]zigmm!$B:$H,5,0)</f>
        <v>s</v>
      </c>
      <c r="Z126" s="8" t="str">
        <f>VLOOKUP($A126,[8]zigmm!$B:$H,6,0)</f>
        <v>ns</v>
      </c>
      <c r="AA126" s="8" t="str">
        <f>VLOOKUP($A126,[8]zigmm!$B:$H,7,0)</f>
        <v>ns</v>
      </c>
      <c r="AB126" s="8" t="str">
        <f>VLOOKUP($A126,[9]zigmm_AR!$B:$H,5,0)</f>
        <v>s</v>
      </c>
      <c r="AC126" s="8" t="str">
        <f>VLOOKUP($A126,[9]zigmm_AR!$B:$H,6,0)</f>
        <v>ns</v>
      </c>
      <c r="AD126" s="8" t="str">
        <f>VLOOKUP($A126,[9]zigmm_AR!$B:$H,7,0)</f>
        <v>ns</v>
      </c>
      <c r="AE126" s="8" t="str">
        <f>VLOOKUP(A126,[10]SplinectomeR!$B:$F,4,0)</f>
        <v>ns</v>
      </c>
      <c r="AF126" s="4" t="str">
        <f>VLOOKUP(A126,[10]SplinectomeR!$B:$F,5,0)</f>
        <v>s</v>
      </c>
    </row>
    <row r="127" spans="1:32" x14ac:dyDescent="0.25">
      <c r="A127" s="4" t="s">
        <v>125</v>
      </c>
      <c r="B127" s="4" t="str">
        <f>RIGHT(Sheet2!F127,LEN(Sheet2!F127)-4)</f>
        <v>Clostridiales</v>
      </c>
      <c r="C127" s="4" t="str">
        <f>RIGHT(Sheet2!G127,LEN(Sheet2!G127)-4)</f>
        <v>Lachnospiraceae</v>
      </c>
      <c r="D127" s="5" t="str">
        <f>VLOOKUP($A127,[1]zibr!$B:$H,5,0)</f>
        <v>ns</v>
      </c>
      <c r="E127" s="5" t="str">
        <f>VLOOKUP($A127,[1]zibr!$B:$H,6,0)</f>
        <v>s</v>
      </c>
      <c r="F127" s="5" t="str">
        <f>VLOOKUP($A127,[1]zibr!$B:$H,7,0)</f>
        <v>s</v>
      </c>
      <c r="G127" s="8" t="str">
        <f>VLOOKUP($A127,[2]nbmm!$B:$H,5,0)</f>
        <v>s</v>
      </c>
      <c r="H127" s="8" t="str">
        <f>VLOOKUP($A127,[2]nbmm!$B:$H,6,0)</f>
        <v>s</v>
      </c>
      <c r="I127" s="8" t="str">
        <f>VLOOKUP($A127,[2]nbmm!$B:$H,7,0)</f>
        <v>s</v>
      </c>
      <c r="J127" s="8" t="str">
        <f>VLOOKUP($A127,[3]nbmm_AR!$B:$H,5,0)</f>
        <v>ns</v>
      </c>
      <c r="K127" s="8" t="str">
        <f>VLOOKUP($A127,[3]nbmm_AR!$B:$H,6,0)</f>
        <v>s</v>
      </c>
      <c r="L127" s="8" t="str">
        <f>VLOOKUP($A127,[3]nbmm_AR!$B:$H,7,0)</f>
        <v>s</v>
      </c>
      <c r="M127" s="8" t="str">
        <f>VLOOKUP($A127,[4]zinbmm!$B:$H,5,0)</f>
        <v>s</v>
      </c>
      <c r="N127" s="8" t="str">
        <f>VLOOKUP($A127,[4]zinbmm!$B:$H,6,0)</f>
        <v>s</v>
      </c>
      <c r="O127" s="8" t="str">
        <f>VLOOKUP($A127,[4]zinbmm!$B:$H,7,0)</f>
        <v>s</v>
      </c>
      <c r="P127" s="8" t="str">
        <f>VLOOKUP($A127,[5]zinbmm_AR!$B:$H,5,0)</f>
        <v>s</v>
      </c>
      <c r="Q127" s="8" t="str">
        <f>VLOOKUP($A127,[5]zinbmm_AR!$B:$H,6,0)</f>
        <v>s</v>
      </c>
      <c r="R127" s="8" t="str">
        <f>VLOOKUP($A127,[5]zinbmm_AR!$B:$H,7,0)</f>
        <v>s</v>
      </c>
      <c r="S127" s="8" t="str">
        <f>VLOOKUP($A127,[6]zigmmCo!$B:$H,5,0)</f>
        <v>ns</v>
      </c>
      <c r="T127" s="8" t="str">
        <f>VLOOKUP($A127,[6]zigmmCo!$B:$H,6,0)</f>
        <v>ns</v>
      </c>
      <c r="U127" s="8" t="str">
        <f>VLOOKUP($A127,[6]zigmmCo!$B:$H,7,0)</f>
        <v>ns</v>
      </c>
      <c r="V127" s="8" t="str">
        <f>VLOOKUP($A127,[7]zigmmCo_AR!$B:$H,5,0)</f>
        <v>s</v>
      </c>
      <c r="W127" s="8" t="str">
        <f>VLOOKUP($A127,[7]zigmmCo_AR!$B:$H,6,0)</f>
        <v>ns</v>
      </c>
      <c r="X127" s="8" t="str">
        <f>VLOOKUP($A127,[7]zigmmCo_AR!$B:$H,7,0)</f>
        <v>ns</v>
      </c>
      <c r="Y127" s="8" t="str">
        <f>VLOOKUP($A127,[8]zigmm!$B:$H,5,0)</f>
        <v>ns</v>
      </c>
      <c r="Z127" s="8" t="str">
        <f>VLOOKUP($A127,[8]zigmm!$B:$H,6,0)</f>
        <v>ns</v>
      </c>
      <c r="AA127" s="8" t="str">
        <f>VLOOKUP($A127,[8]zigmm!$B:$H,7,0)</f>
        <v>ns</v>
      </c>
      <c r="AB127" s="8" t="str">
        <f>VLOOKUP($A127,[9]zigmm_AR!$B:$H,5,0)</f>
        <v>ns</v>
      </c>
      <c r="AC127" s="8" t="str">
        <f>VLOOKUP($A127,[9]zigmm_AR!$B:$H,6,0)</f>
        <v>ns</v>
      </c>
      <c r="AD127" s="8" t="str">
        <f>VLOOKUP($A127,[9]zigmm_AR!$B:$H,7,0)</f>
        <v>ns</v>
      </c>
      <c r="AE127" s="8" t="str">
        <f>VLOOKUP(A127,[10]SplinectomeR!$B:$F,4,0)</f>
        <v>ns</v>
      </c>
      <c r="AF127" s="4" t="str">
        <f>VLOOKUP(A127,[10]SplinectomeR!$B:$F,5,0)</f>
        <v>s</v>
      </c>
    </row>
    <row r="128" spans="1:32" x14ac:dyDescent="0.25">
      <c r="A128" s="4" t="s">
        <v>126</v>
      </c>
      <c r="B128" s="4" t="str">
        <f>RIGHT(Sheet2!F128,LEN(Sheet2!F128)-4)</f>
        <v>Clostridiales</v>
      </c>
      <c r="C128" s="4" t="str">
        <f>RIGHT(Sheet2!G128,LEN(Sheet2!G128)-4)</f>
        <v/>
      </c>
      <c r="D128" s="5" t="str">
        <f>VLOOKUP($A128,[1]zibr!$B:$H,5,0)</f>
        <v>s</v>
      </c>
      <c r="E128" s="5" t="str">
        <f>VLOOKUP($A128,[1]zibr!$B:$H,6,0)</f>
        <v>s</v>
      </c>
      <c r="F128" s="5" t="str">
        <f>VLOOKUP($A128,[1]zibr!$B:$H,7,0)</f>
        <v>ns</v>
      </c>
      <c r="G128" s="8" t="str">
        <f>VLOOKUP($A128,[2]nbmm!$B:$H,5,0)</f>
        <v>s</v>
      </c>
      <c r="H128" s="8" t="str">
        <f>VLOOKUP($A128,[2]nbmm!$B:$H,6,0)</f>
        <v>s</v>
      </c>
      <c r="I128" s="8" t="str">
        <f>VLOOKUP($A128,[2]nbmm!$B:$H,7,0)</f>
        <v>s</v>
      </c>
      <c r="J128" s="8" t="str">
        <f>VLOOKUP($A128,[3]nbmm_AR!$B:$H,5,0)</f>
        <v>s</v>
      </c>
      <c r="K128" s="8" t="str">
        <f>VLOOKUP($A128,[3]nbmm_AR!$B:$H,6,0)</f>
        <v>s</v>
      </c>
      <c r="L128" s="8" t="str">
        <f>VLOOKUP($A128,[3]nbmm_AR!$B:$H,7,0)</f>
        <v>s</v>
      </c>
      <c r="M128" s="8" t="str">
        <f>VLOOKUP($A128,[4]zinbmm!$B:$H,5,0)</f>
        <v>s</v>
      </c>
      <c r="N128" s="8" t="str">
        <f>VLOOKUP($A128,[4]zinbmm!$B:$H,6,0)</f>
        <v>s</v>
      </c>
      <c r="O128" s="8" t="str">
        <f>VLOOKUP($A128,[4]zinbmm!$B:$H,7,0)</f>
        <v>s</v>
      </c>
      <c r="P128" s="8" t="str">
        <f>VLOOKUP($A128,[5]zinbmm_AR!$B:$H,5,0)</f>
        <v>s</v>
      </c>
      <c r="Q128" s="8" t="str">
        <f>VLOOKUP($A128,[5]zinbmm_AR!$B:$H,6,0)</f>
        <v>s</v>
      </c>
      <c r="R128" s="8" t="str">
        <f>VLOOKUP($A128,[5]zinbmm_AR!$B:$H,7,0)</f>
        <v>s</v>
      </c>
      <c r="S128" s="8" t="str">
        <f>VLOOKUP($A128,[6]zigmmCo!$B:$H,5,0)</f>
        <v>s</v>
      </c>
      <c r="T128" s="8" t="str">
        <f>VLOOKUP($A128,[6]zigmmCo!$B:$H,6,0)</f>
        <v>ns</v>
      </c>
      <c r="U128" s="8" t="str">
        <f>VLOOKUP($A128,[6]zigmmCo!$B:$H,7,0)</f>
        <v>ns</v>
      </c>
      <c r="V128" s="8" t="str">
        <f>VLOOKUP($A128,[7]zigmmCo_AR!$B:$H,5,0)</f>
        <v>s</v>
      </c>
      <c r="W128" s="8" t="str">
        <f>VLOOKUP($A128,[7]zigmmCo_AR!$B:$H,6,0)</f>
        <v>ns</v>
      </c>
      <c r="X128" s="8" t="str">
        <f>VLOOKUP($A128,[7]zigmmCo_AR!$B:$H,7,0)</f>
        <v>ns</v>
      </c>
      <c r="Y128" s="8" t="str">
        <f>VLOOKUP($A128,[8]zigmm!$B:$H,5,0)</f>
        <v>s</v>
      </c>
      <c r="Z128" s="8" t="str">
        <f>VLOOKUP($A128,[8]zigmm!$B:$H,6,0)</f>
        <v>ns</v>
      </c>
      <c r="AA128" s="8" t="str">
        <f>VLOOKUP($A128,[8]zigmm!$B:$H,7,0)</f>
        <v>ns</v>
      </c>
      <c r="AB128" s="8" t="str">
        <f>VLOOKUP($A128,[9]zigmm_AR!$B:$H,5,0)</f>
        <v>s</v>
      </c>
      <c r="AC128" s="8" t="str">
        <f>VLOOKUP($A128,[9]zigmm_AR!$B:$H,6,0)</f>
        <v>ns</v>
      </c>
      <c r="AD128" s="8" t="str">
        <f>VLOOKUP($A128,[9]zigmm_AR!$B:$H,7,0)</f>
        <v>ns</v>
      </c>
      <c r="AE128" s="8" t="str">
        <f>VLOOKUP(A128,[10]SplinectomeR!$B:$F,4,0)</f>
        <v>ns</v>
      </c>
      <c r="AF128" s="4" t="str">
        <f>VLOOKUP(A128,[10]SplinectomeR!$B:$F,5,0)</f>
        <v>s</v>
      </c>
    </row>
    <row r="129" spans="1:32" x14ac:dyDescent="0.25">
      <c r="A129" s="4" t="s">
        <v>127</v>
      </c>
      <c r="B129" s="4" t="str">
        <f>RIGHT(Sheet2!F129,LEN(Sheet2!F129)-4)</f>
        <v>Clostridiales</v>
      </c>
      <c r="C129" s="4" t="str">
        <f>RIGHT(Sheet2!G129,LEN(Sheet2!G129)-4)</f>
        <v/>
      </c>
      <c r="D129" s="5" t="str">
        <f>VLOOKUP($A129,[1]zibr!$B:$H,5,0)</f>
        <v>ns</v>
      </c>
      <c r="E129" s="5" t="str">
        <f>VLOOKUP($A129,[1]zibr!$B:$H,6,0)</f>
        <v>ns</v>
      </c>
      <c r="F129" s="5" t="str">
        <f>VLOOKUP($A129,[1]zibr!$B:$H,7,0)</f>
        <v>ns</v>
      </c>
      <c r="G129" s="8" t="str">
        <f>VLOOKUP($A129,[2]nbmm!$B:$H,5,0)</f>
        <v>ns</v>
      </c>
      <c r="H129" s="8" t="str">
        <f>VLOOKUP($A129,[2]nbmm!$B:$H,6,0)</f>
        <v>s</v>
      </c>
      <c r="I129" s="8" t="str">
        <f>VLOOKUP($A129,[2]nbmm!$B:$H,7,0)</f>
        <v>s</v>
      </c>
      <c r="J129" s="8" t="str">
        <f>VLOOKUP($A129,[3]nbmm_AR!$B:$H,5,0)</f>
        <v>ns</v>
      </c>
      <c r="K129" s="8" t="str">
        <f>VLOOKUP($A129,[3]nbmm_AR!$B:$H,6,0)</f>
        <v>s</v>
      </c>
      <c r="L129" s="8" t="str">
        <f>VLOOKUP($A129,[3]nbmm_AR!$B:$H,7,0)</f>
        <v>s</v>
      </c>
      <c r="M129" s="8" t="str">
        <f>VLOOKUP($A129,[4]zinbmm!$B:$H,5,0)</f>
        <v>ns</v>
      </c>
      <c r="N129" s="8" t="str">
        <f>VLOOKUP($A129,[4]zinbmm!$B:$H,6,0)</f>
        <v>s</v>
      </c>
      <c r="O129" s="8" t="str">
        <f>VLOOKUP($A129,[4]zinbmm!$B:$H,7,0)</f>
        <v>s</v>
      </c>
      <c r="P129" s="8" t="str">
        <f>VLOOKUP($A129,[5]zinbmm_AR!$B:$H,5,0)</f>
        <v>ns</v>
      </c>
      <c r="Q129" s="8" t="str">
        <f>VLOOKUP($A129,[5]zinbmm_AR!$B:$H,6,0)</f>
        <v>s</v>
      </c>
      <c r="R129" s="8" t="str">
        <f>VLOOKUP($A129,[5]zinbmm_AR!$B:$H,7,0)</f>
        <v>s</v>
      </c>
      <c r="S129" s="8" t="str">
        <f>VLOOKUP($A129,[6]zigmmCo!$B:$H,5,0)</f>
        <v>ns</v>
      </c>
      <c r="T129" s="8" t="str">
        <f>VLOOKUP($A129,[6]zigmmCo!$B:$H,6,0)</f>
        <v>ns</v>
      </c>
      <c r="U129" s="8" t="str">
        <f>VLOOKUP($A129,[6]zigmmCo!$B:$H,7,0)</f>
        <v>ns</v>
      </c>
      <c r="V129" s="8" t="str">
        <f>VLOOKUP($A129,[7]zigmmCo_AR!$B:$H,5,0)</f>
        <v>ns</v>
      </c>
      <c r="W129" s="8" t="str">
        <f>VLOOKUP($A129,[7]zigmmCo_AR!$B:$H,6,0)</f>
        <v>ns</v>
      </c>
      <c r="X129" s="8" t="str">
        <f>VLOOKUP($A129,[7]zigmmCo_AR!$B:$H,7,0)</f>
        <v>ns</v>
      </c>
      <c r="Y129" s="8" t="str">
        <f>VLOOKUP($A129,[8]zigmm!$B:$H,5,0)</f>
        <v>ns</v>
      </c>
      <c r="Z129" s="8" t="str">
        <f>VLOOKUP($A129,[8]zigmm!$B:$H,6,0)</f>
        <v>s</v>
      </c>
      <c r="AA129" s="8" t="str">
        <f>VLOOKUP($A129,[8]zigmm!$B:$H,7,0)</f>
        <v>ns</v>
      </c>
      <c r="AB129" s="8" t="str">
        <f>VLOOKUP($A129,[9]zigmm_AR!$B:$H,5,0)</f>
        <v>ns</v>
      </c>
      <c r="AC129" s="8" t="str">
        <f>VLOOKUP($A129,[9]zigmm_AR!$B:$H,6,0)</f>
        <v>s</v>
      </c>
      <c r="AD129" s="8" t="str">
        <f>VLOOKUP($A129,[9]zigmm_AR!$B:$H,7,0)</f>
        <v>ns</v>
      </c>
      <c r="AE129" s="8" t="str">
        <f>VLOOKUP(A129,[10]SplinectomeR!$B:$F,4,0)</f>
        <v>ns</v>
      </c>
      <c r="AF129" s="4" t="str">
        <f>VLOOKUP(A129,[10]SplinectomeR!$B:$F,5,0)</f>
        <v>s</v>
      </c>
    </row>
    <row r="130" spans="1:32" x14ac:dyDescent="0.25">
      <c r="A130" s="4" t="s">
        <v>128</v>
      </c>
      <c r="B130" s="4" t="str">
        <f>RIGHT(Sheet2!F130,LEN(Sheet2!F130)-4)</f>
        <v>Clostridiales</v>
      </c>
      <c r="C130" s="4" t="str">
        <f>RIGHT(Sheet2!G130,LEN(Sheet2!G130)-4)</f>
        <v>Lachnospiraceae</v>
      </c>
      <c r="D130" s="5" t="str">
        <f>VLOOKUP($A130,[1]zibr!$B:$H,5,0)</f>
        <v>ns</v>
      </c>
      <c r="E130" s="5" t="str">
        <f>VLOOKUP($A130,[1]zibr!$B:$H,6,0)</f>
        <v>ns</v>
      </c>
      <c r="F130" s="5" t="str">
        <f>VLOOKUP($A130,[1]zibr!$B:$H,7,0)</f>
        <v>ns</v>
      </c>
      <c r="G130" s="8" t="str">
        <f>VLOOKUP($A130,[2]nbmm!$B:$H,5,0)</f>
        <v>s</v>
      </c>
      <c r="H130" s="8" t="str">
        <f>VLOOKUP($A130,[2]nbmm!$B:$H,6,0)</f>
        <v>ns</v>
      </c>
      <c r="I130" s="8" t="str">
        <f>VLOOKUP($A130,[2]nbmm!$B:$H,7,0)</f>
        <v>ns</v>
      </c>
      <c r="J130" s="8" t="str">
        <f>VLOOKUP($A130,[3]nbmm_AR!$B:$H,5,0)</f>
        <v>NA</v>
      </c>
      <c r="K130" s="8" t="str">
        <f>VLOOKUP($A130,[3]nbmm_AR!$B:$H,6,0)</f>
        <v>NA</v>
      </c>
      <c r="L130" s="8" t="str">
        <f>VLOOKUP($A130,[3]nbmm_AR!$B:$H,7,0)</f>
        <v>NA</v>
      </c>
      <c r="M130" s="8" t="str">
        <f>VLOOKUP($A130,[4]zinbmm!$B:$H,5,0)</f>
        <v>s</v>
      </c>
      <c r="N130" s="8" t="str">
        <f>VLOOKUP($A130,[4]zinbmm!$B:$H,6,0)</f>
        <v>ns</v>
      </c>
      <c r="O130" s="8" t="str">
        <f>VLOOKUP($A130,[4]zinbmm!$B:$H,7,0)</f>
        <v>ns</v>
      </c>
      <c r="P130" s="8" t="str">
        <f>VLOOKUP($A130,[5]zinbmm_AR!$B:$H,5,0)</f>
        <v>NA</v>
      </c>
      <c r="Q130" s="8" t="str">
        <f>VLOOKUP($A130,[5]zinbmm_AR!$B:$H,6,0)</f>
        <v>NA</v>
      </c>
      <c r="R130" s="8" t="str">
        <f>VLOOKUP($A130,[5]zinbmm_AR!$B:$H,7,0)</f>
        <v>NA</v>
      </c>
      <c r="S130" s="8" t="str">
        <f>VLOOKUP($A130,[6]zigmmCo!$B:$H,5,0)</f>
        <v>ns</v>
      </c>
      <c r="T130" s="8" t="str">
        <f>VLOOKUP($A130,[6]zigmmCo!$B:$H,6,0)</f>
        <v>ns</v>
      </c>
      <c r="U130" s="8" t="str">
        <f>VLOOKUP($A130,[6]zigmmCo!$B:$H,7,0)</f>
        <v>ns</v>
      </c>
      <c r="V130" s="8" t="str">
        <f>VLOOKUP($A130,[7]zigmmCo_AR!$B:$H,5,0)</f>
        <v>ns</v>
      </c>
      <c r="W130" s="8" t="str">
        <f>VLOOKUP($A130,[7]zigmmCo_AR!$B:$H,6,0)</f>
        <v>ns</v>
      </c>
      <c r="X130" s="8" t="str">
        <f>VLOOKUP($A130,[7]zigmmCo_AR!$B:$H,7,0)</f>
        <v>ns</v>
      </c>
      <c r="Y130" s="8" t="str">
        <f>VLOOKUP($A130,[8]zigmm!$B:$H,5,0)</f>
        <v>ns</v>
      </c>
      <c r="Z130" s="8" t="str">
        <f>VLOOKUP($A130,[8]zigmm!$B:$H,6,0)</f>
        <v>ns</v>
      </c>
      <c r="AA130" s="8" t="str">
        <f>VLOOKUP($A130,[8]zigmm!$B:$H,7,0)</f>
        <v>ns</v>
      </c>
      <c r="AB130" s="8" t="str">
        <f>VLOOKUP($A130,[9]zigmm_AR!$B:$H,5,0)</f>
        <v>ns</v>
      </c>
      <c r="AC130" s="8" t="str">
        <f>VLOOKUP($A130,[9]zigmm_AR!$B:$H,6,0)</f>
        <v>ns</v>
      </c>
      <c r="AD130" s="8" t="str">
        <f>VLOOKUP($A130,[9]zigmm_AR!$B:$H,7,0)</f>
        <v>ns</v>
      </c>
      <c r="AE130" s="8" t="str">
        <f>VLOOKUP(A130,[10]SplinectomeR!$B:$F,4,0)</f>
        <v>ns</v>
      </c>
      <c r="AF130" s="4" t="str">
        <f>VLOOKUP(A130,[10]SplinectomeR!$B:$F,5,0)</f>
        <v>s</v>
      </c>
    </row>
    <row r="131" spans="1:32" x14ac:dyDescent="0.25">
      <c r="A131" s="4" t="s">
        <v>129</v>
      </c>
      <c r="D131" s="5" t="str">
        <f>VLOOKUP($A131,[1]zibr!$B:$H,5,0)</f>
        <v>s</v>
      </c>
      <c r="E131" s="5" t="str">
        <f>VLOOKUP($A131,[1]zibr!$B:$H,6,0)</f>
        <v>ns</v>
      </c>
      <c r="F131" s="5" t="str">
        <f>VLOOKUP($A131,[1]zibr!$B:$H,7,0)</f>
        <v>ns</v>
      </c>
      <c r="G131" s="8" t="str">
        <f>VLOOKUP($A131,[2]nbmm!$B:$H,5,0)</f>
        <v>s</v>
      </c>
      <c r="H131" s="8" t="str">
        <f>VLOOKUP($A131,[2]nbmm!$B:$H,6,0)</f>
        <v>ns</v>
      </c>
      <c r="I131" s="8" t="str">
        <f>VLOOKUP($A131,[2]nbmm!$B:$H,7,0)</f>
        <v>ns</v>
      </c>
      <c r="J131" s="8" t="str">
        <f>VLOOKUP($A131,[3]nbmm_AR!$B:$H,5,0)</f>
        <v>NA</v>
      </c>
      <c r="K131" s="8" t="str">
        <f>VLOOKUP($A131,[3]nbmm_AR!$B:$H,6,0)</f>
        <v>NA</v>
      </c>
      <c r="L131" s="8" t="str">
        <f>VLOOKUP($A131,[3]nbmm_AR!$B:$H,7,0)</f>
        <v>NA</v>
      </c>
      <c r="M131" s="8" t="str">
        <f>VLOOKUP($A131,[4]zinbmm!$B:$H,5,0)</f>
        <v>s</v>
      </c>
      <c r="N131" s="8" t="str">
        <f>VLOOKUP($A131,[4]zinbmm!$B:$H,6,0)</f>
        <v>ns</v>
      </c>
      <c r="O131" s="8" t="str">
        <f>VLOOKUP($A131,[4]zinbmm!$B:$H,7,0)</f>
        <v>ns</v>
      </c>
      <c r="P131" s="8" t="str">
        <f>VLOOKUP($A131,[5]zinbmm_AR!$B:$H,5,0)</f>
        <v>NA</v>
      </c>
      <c r="Q131" s="8" t="str">
        <f>VLOOKUP($A131,[5]zinbmm_AR!$B:$H,6,0)</f>
        <v>NA</v>
      </c>
      <c r="R131" s="8" t="str">
        <f>VLOOKUP($A131,[5]zinbmm_AR!$B:$H,7,0)</f>
        <v>NA</v>
      </c>
      <c r="S131" s="8" t="str">
        <f>VLOOKUP($A131,[6]zigmmCo!$B:$H,5,0)</f>
        <v>s</v>
      </c>
      <c r="T131" s="8" t="str">
        <f>VLOOKUP($A131,[6]zigmmCo!$B:$H,6,0)</f>
        <v>ns</v>
      </c>
      <c r="U131" s="8" t="str">
        <f>VLOOKUP($A131,[6]zigmmCo!$B:$H,7,0)</f>
        <v>ns</v>
      </c>
      <c r="V131" s="8" t="str">
        <f>VLOOKUP($A131,[7]zigmmCo_AR!$B:$H,5,0)</f>
        <v>s</v>
      </c>
      <c r="W131" s="8" t="str">
        <f>VLOOKUP($A131,[7]zigmmCo_AR!$B:$H,6,0)</f>
        <v>ns</v>
      </c>
      <c r="X131" s="8" t="str">
        <f>VLOOKUP($A131,[7]zigmmCo_AR!$B:$H,7,0)</f>
        <v>ns</v>
      </c>
      <c r="Y131" s="8" t="str">
        <f>VLOOKUP($A131,[8]zigmm!$B:$H,5,0)</f>
        <v>s</v>
      </c>
      <c r="Z131" s="8" t="str">
        <f>VLOOKUP($A131,[8]zigmm!$B:$H,6,0)</f>
        <v>ns</v>
      </c>
      <c r="AA131" s="8" t="str">
        <f>VLOOKUP($A131,[8]zigmm!$B:$H,7,0)</f>
        <v>s</v>
      </c>
      <c r="AB131" s="8" t="str">
        <f>VLOOKUP($A131,[9]zigmm_AR!$B:$H,5,0)</f>
        <v>s</v>
      </c>
      <c r="AC131" s="8" t="str">
        <f>VLOOKUP($A131,[9]zigmm_AR!$B:$H,6,0)</f>
        <v>ns</v>
      </c>
      <c r="AD131" s="8" t="str">
        <f>VLOOKUP($A131,[9]zigmm_AR!$B:$H,7,0)</f>
        <v>s</v>
      </c>
      <c r="AE131" s="8" t="str">
        <f>VLOOKUP(A131,[10]SplinectomeR!$B:$F,4,0)</f>
        <v>ns</v>
      </c>
      <c r="AF131" s="4" t="str">
        <f>VLOOKUP(A131,[10]SplinectomeR!$B:$F,5,0)</f>
        <v>s</v>
      </c>
    </row>
    <row r="132" spans="1:32" x14ac:dyDescent="0.25">
      <c r="A132" s="4" t="s">
        <v>130</v>
      </c>
      <c r="B132" s="4" t="str">
        <f>RIGHT(Sheet2!F132,LEN(Sheet2!F132)-4)</f>
        <v>Clostridiales</v>
      </c>
      <c r="C132" s="4" t="str">
        <f>RIGHT(Sheet2!G132,LEN(Sheet2!G132)-4)</f>
        <v/>
      </c>
      <c r="D132" s="5" t="str">
        <f>VLOOKUP($A132,[1]zibr!$B:$H,5,0)</f>
        <v>s</v>
      </c>
      <c r="E132" s="5" t="str">
        <f>VLOOKUP($A132,[1]zibr!$B:$H,6,0)</f>
        <v>ns</v>
      </c>
      <c r="F132" s="5" t="str">
        <f>VLOOKUP($A132,[1]zibr!$B:$H,7,0)</f>
        <v>ns</v>
      </c>
      <c r="G132" s="8" t="str">
        <f>VLOOKUP($A132,[2]nbmm!$B:$H,5,0)</f>
        <v>s</v>
      </c>
      <c r="H132" s="8" t="str">
        <f>VLOOKUP($A132,[2]nbmm!$B:$H,6,0)</f>
        <v>ns</v>
      </c>
      <c r="I132" s="8" t="str">
        <f>VLOOKUP($A132,[2]nbmm!$B:$H,7,0)</f>
        <v>ns</v>
      </c>
      <c r="J132" s="8" t="str">
        <f>VLOOKUP($A132,[3]nbmm_AR!$B:$H,5,0)</f>
        <v>s</v>
      </c>
      <c r="K132" s="8" t="str">
        <f>VLOOKUP($A132,[3]nbmm_AR!$B:$H,6,0)</f>
        <v>ns</v>
      </c>
      <c r="L132" s="8" t="str">
        <f>VLOOKUP($A132,[3]nbmm_AR!$B:$H,7,0)</f>
        <v>ns</v>
      </c>
      <c r="M132" s="8" t="str">
        <f>VLOOKUP($A132,[4]zinbmm!$B:$H,5,0)</f>
        <v>s</v>
      </c>
      <c r="N132" s="8" t="str">
        <f>VLOOKUP($A132,[4]zinbmm!$B:$H,6,0)</f>
        <v>ns</v>
      </c>
      <c r="O132" s="8" t="str">
        <f>VLOOKUP($A132,[4]zinbmm!$B:$H,7,0)</f>
        <v>ns</v>
      </c>
      <c r="P132" s="8" t="str">
        <f>VLOOKUP($A132,[5]zinbmm_AR!$B:$H,5,0)</f>
        <v>s</v>
      </c>
      <c r="Q132" s="8" t="str">
        <f>VLOOKUP($A132,[5]zinbmm_AR!$B:$H,6,0)</f>
        <v>ns</v>
      </c>
      <c r="R132" s="8" t="str">
        <f>VLOOKUP($A132,[5]zinbmm_AR!$B:$H,7,0)</f>
        <v>ns</v>
      </c>
      <c r="S132" s="8" t="str">
        <f>VLOOKUP($A132,[6]zigmmCo!$B:$H,5,0)</f>
        <v>s</v>
      </c>
      <c r="T132" s="8" t="str">
        <f>VLOOKUP($A132,[6]zigmmCo!$B:$H,6,0)</f>
        <v>ns</v>
      </c>
      <c r="U132" s="8" t="str">
        <f>VLOOKUP($A132,[6]zigmmCo!$B:$H,7,0)</f>
        <v>ns</v>
      </c>
      <c r="V132" s="8" t="str">
        <f>VLOOKUP($A132,[7]zigmmCo_AR!$B:$H,5,0)</f>
        <v>s</v>
      </c>
      <c r="W132" s="8" t="str">
        <f>VLOOKUP($A132,[7]zigmmCo_AR!$B:$H,6,0)</f>
        <v>ns</v>
      </c>
      <c r="X132" s="8" t="str">
        <f>VLOOKUP($A132,[7]zigmmCo_AR!$B:$H,7,0)</f>
        <v>ns</v>
      </c>
      <c r="Y132" s="8" t="str">
        <f>VLOOKUP($A132,[8]zigmm!$B:$H,5,0)</f>
        <v>s</v>
      </c>
      <c r="Z132" s="8" t="str">
        <f>VLOOKUP($A132,[8]zigmm!$B:$H,6,0)</f>
        <v>ns</v>
      </c>
      <c r="AA132" s="8" t="str">
        <f>VLOOKUP($A132,[8]zigmm!$B:$H,7,0)</f>
        <v>s</v>
      </c>
      <c r="AB132" s="8" t="str">
        <f>VLOOKUP($A132,[9]zigmm_AR!$B:$H,5,0)</f>
        <v>s</v>
      </c>
      <c r="AC132" s="8" t="str">
        <f>VLOOKUP($A132,[9]zigmm_AR!$B:$H,6,0)</f>
        <v>ns</v>
      </c>
      <c r="AD132" s="8" t="str">
        <f>VLOOKUP($A132,[9]zigmm_AR!$B:$H,7,0)</f>
        <v>s</v>
      </c>
      <c r="AE132" s="8" t="str">
        <f>VLOOKUP(A132,[10]SplinectomeR!$B:$F,4,0)</f>
        <v>ns</v>
      </c>
      <c r="AF132" s="4" t="str">
        <f>VLOOKUP(A132,[10]SplinectomeR!$B:$F,5,0)</f>
        <v>s</v>
      </c>
    </row>
    <row r="133" spans="1:32" x14ac:dyDescent="0.25">
      <c r="A133" s="4" t="s">
        <v>131</v>
      </c>
      <c r="B133" s="4" t="str">
        <f>RIGHT(Sheet2!F133,LEN(Sheet2!F133)-4)</f>
        <v>Clostridiales</v>
      </c>
      <c r="C133" s="4" t="str">
        <f>RIGHT(Sheet2!G133,LEN(Sheet2!G133)-4)</f>
        <v/>
      </c>
      <c r="D133" s="5" t="str">
        <f>VLOOKUP($A133,[1]zibr!$B:$H,5,0)</f>
        <v>ns</v>
      </c>
      <c r="E133" s="5" t="str">
        <f>VLOOKUP($A133,[1]zibr!$B:$H,6,0)</f>
        <v>ns</v>
      </c>
      <c r="F133" s="5" t="str">
        <f>VLOOKUP($A133,[1]zibr!$B:$H,7,0)</f>
        <v>ns</v>
      </c>
      <c r="G133" s="8" t="str">
        <f>VLOOKUP($A133,[2]nbmm!$B:$H,5,0)</f>
        <v>s</v>
      </c>
      <c r="H133" s="8" t="str">
        <f>VLOOKUP($A133,[2]nbmm!$B:$H,6,0)</f>
        <v>ns</v>
      </c>
      <c r="I133" s="8" t="str">
        <f>VLOOKUP($A133,[2]nbmm!$B:$H,7,0)</f>
        <v>ns</v>
      </c>
      <c r="J133" s="8" t="str">
        <f>VLOOKUP($A133,[3]nbmm_AR!$B:$H,5,0)</f>
        <v>s</v>
      </c>
      <c r="K133" s="8" t="str">
        <f>VLOOKUP($A133,[3]nbmm_AR!$B:$H,6,0)</f>
        <v>ns</v>
      </c>
      <c r="L133" s="8" t="str">
        <f>VLOOKUP($A133,[3]nbmm_AR!$B:$H,7,0)</f>
        <v>ns</v>
      </c>
      <c r="M133" s="8" t="str">
        <f>VLOOKUP($A133,[4]zinbmm!$B:$H,5,0)</f>
        <v>s</v>
      </c>
      <c r="N133" s="8" t="str">
        <f>VLOOKUP($A133,[4]zinbmm!$B:$H,6,0)</f>
        <v>ns</v>
      </c>
      <c r="O133" s="8" t="str">
        <f>VLOOKUP($A133,[4]zinbmm!$B:$H,7,0)</f>
        <v>ns</v>
      </c>
      <c r="P133" s="8" t="str">
        <f>VLOOKUP($A133,[5]zinbmm_AR!$B:$H,5,0)</f>
        <v>s</v>
      </c>
      <c r="Q133" s="8" t="str">
        <f>VLOOKUP($A133,[5]zinbmm_AR!$B:$H,6,0)</f>
        <v>ns</v>
      </c>
      <c r="R133" s="8" t="str">
        <f>VLOOKUP($A133,[5]zinbmm_AR!$B:$H,7,0)</f>
        <v>ns</v>
      </c>
      <c r="S133" s="8" t="str">
        <f>VLOOKUP($A133,[6]zigmmCo!$B:$H,5,0)</f>
        <v>s</v>
      </c>
      <c r="T133" s="8" t="str">
        <f>VLOOKUP($A133,[6]zigmmCo!$B:$H,6,0)</f>
        <v>ns</v>
      </c>
      <c r="U133" s="8" t="str">
        <f>VLOOKUP($A133,[6]zigmmCo!$B:$H,7,0)</f>
        <v>ns</v>
      </c>
      <c r="V133" s="8" t="str">
        <f>VLOOKUP($A133,[7]zigmmCo_AR!$B:$H,5,0)</f>
        <v>s</v>
      </c>
      <c r="W133" s="8" t="str">
        <f>VLOOKUP($A133,[7]zigmmCo_AR!$B:$H,6,0)</f>
        <v>ns</v>
      </c>
      <c r="X133" s="8" t="str">
        <f>VLOOKUP($A133,[7]zigmmCo_AR!$B:$H,7,0)</f>
        <v>ns</v>
      </c>
      <c r="Y133" s="8" t="str">
        <f>VLOOKUP($A133,[8]zigmm!$B:$H,5,0)</f>
        <v>s</v>
      </c>
      <c r="Z133" s="8" t="str">
        <f>VLOOKUP($A133,[8]zigmm!$B:$H,6,0)</f>
        <v>ns</v>
      </c>
      <c r="AA133" s="8" t="str">
        <f>VLOOKUP($A133,[8]zigmm!$B:$H,7,0)</f>
        <v>s</v>
      </c>
      <c r="AB133" s="8" t="str">
        <f>VLOOKUP($A133,[9]zigmm_AR!$B:$H,5,0)</f>
        <v>s</v>
      </c>
      <c r="AC133" s="8" t="str">
        <f>VLOOKUP($A133,[9]zigmm_AR!$B:$H,6,0)</f>
        <v>ns</v>
      </c>
      <c r="AD133" s="8" t="str">
        <f>VLOOKUP($A133,[9]zigmm_AR!$B:$H,7,0)</f>
        <v>s</v>
      </c>
      <c r="AE133" s="8" t="str">
        <f>VLOOKUP(A133,[10]SplinectomeR!$B:$F,4,0)</f>
        <v>ns</v>
      </c>
      <c r="AF133" s="4" t="str">
        <f>VLOOKUP(A133,[10]SplinectomeR!$B:$F,5,0)</f>
        <v>s</v>
      </c>
    </row>
    <row r="134" spans="1:32" x14ac:dyDescent="0.25">
      <c r="A134" s="4" t="s">
        <v>132</v>
      </c>
      <c r="B134" s="4" t="str">
        <f>RIGHT(Sheet2!F134,LEN(Sheet2!F134)-4)</f>
        <v>Clostridiales</v>
      </c>
      <c r="C134" s="4" t="str">
        <f>RIGHT(Sheet2!G134,LEN(Sheet2!G134)-4)</f>
        <v/>
      </c>
      <c r="D134" s="5" t="str">
        <f>VLOOKUP($A134,[1]zibr!$B:$H,5,0)</f>
        <v>ns</v>
      </c>
      <c r="E134" s="5" t="str">
        <f>VLOOKUP($A134,[1]zibr!$B:$H,6,0)</f>
        <v>ns</v>
      </c>
      <c r="F134" s="5" t="str">
        <f>VLOOKUP($A134,[1]zibr!$B:$H,7,0)</f>
        <v>ns</v>
      </c>
      <c r="G134" s="8" t="str">
        <f>VLOOKUP($A134,[2]nbmm!$B:$H,5,0)</f>
        <v>NA</v>
      </c>
      <c r="H134" s="8" t="str">
        <f>VLOOKUP($A134,[2]nbmm!$B:$H,6,0)</f>
        <v>NA</v>
      </c>
      <c r="I134" s="8" t="str">
        <f>VLOOKUP($A134,[2]nbmm!$B:$H,7,0)</f>
        <v>NA</v>
      </c>
      <c r="J134" s="8" t="str">
        <f>VLOOKUP($A134,[3]nbmm_AR!$B:$H,5,0)</f>
        <v>NA</v>
      </c>
      <c r="K134" s="8" t="str">
        <f>VLOOKUP($A134,[3]nbmm_AR!$B:$H,6,0)</f>
        <v>NA</v>
      </c>
      <c r="L134" s="8" t="str">
        <f>VLOOKUP($A134,[3]nbmm_AR!$B:$H,7,0)</f>
        <v>NA</v>
      </c>
      <c r="M134" s="8" t="str">
        <f>VLOOKUP($A134,[4]zinbmm!$B:$H,5,0)</f>
        <v>NA</v>
      </c>
      <c r="N134" s="8" t="str">
        <f>VLOOKUP($A134,[4]zinbmm!$B:$H,6,0)</f>
        <v>NA</v>
      </c>
      <c r="O134" s="8" t="str">
        <f>VLOOKUP($A134,[4]zinbmm!$B:$H,7,0)</f>
        <v>NA</v>
      </c>
      <c r="P134" s="8" t="str">
        <f>VLOOKUP($A134,[5]zinbmm_AR!$B:$H,5,0)</f>
        <v>NA</v>
      </c>
      <c r="Q134" s="8" t="str">
        <f>VLOOKUP($A134,[5]zinbmm_AR!$B:$H,6,0)</f>
        <v>NA</v>
      </c>
      <c r="R134" s="8" t="str">
        <f>VLOOKUP($A134,[5]zinbmm_AR!$B:$H,7,0)</f>
        <v>NA</v>
      </c>
      <c r="S134" s="8" t="str">
        <f>VLOOKUP($A134,[6]zigmmCo!$B:$H,5,0)</f>
        <v>s</v>
      </c>
      <c r="T134" s="8" t="str">
        <f>VLOOKUP($A134,[6]zigmmCo!$B:$H,6,0)</f>
        <v>ns</v>
      </c>
      <c r="U134" s="8" t="str">
        <f>VLOOKUP($A134,[6]zigmmCo!$B:$H,7,0)</f>
        <v>ns</v>
      </c>
      <c r="V134" s="8" t="str">
        <f>VLOOKUP($A134,[7]zigmmCo_AR!$B:$H,5,0)</f>
        <v>s</v>
      </c>
      <c r="W134" s="8" t="str">
        <f>VLOOKUP($A134,[7]zigmmCo_AR!$B:$H,6,0)</f>
        <v>ns</v>
      </c>
      <c r="X134" s="8" t="str">
        <f>VLOOKUP($A134,[7]zigmmCo_AR!$B:$H,7,0)</f>
        <v>ns</v>
      </c>
      <c r="Y134" s="8" t="str">
        <f>VLOOKUP($A134,[8]zigmm!$B:$H,5,0)</f>
        <v>s</v>
      </c>
      <c r="Z134" s="8" t="str">
        <f>VLOOKUP($A134,[8]zigmm!$B:$H,6,0)</f>
        <v>ns</v>
      </c>
      <c r="AA134" s="8" t="str">
        <f>VLOOKUP($A134,[8]zigmm!$B:$H,7,0)</f>
        <v>ns</v>
      </c>
      <c r="AB134" s="8" t="str">
        <f>VLOOKUP($A134,[9]zigmm_AR!$B:$H,5,0)</f>
        <v>s</v>
      </c>
      <c r="AC134" s="8" t="str">
        <f>VLOOKUP($A134,[9]zigmm_AR!$B:$H,6,0)</f>
        <v>ns</v>
      </c>
      <c r="AD134" s="8" t="str">
        <f>VLOOKUP($A134,[9]zigmm_AR!$B:$H,7,0)</f>
        <v>ns</v>
      </c>
      <c r="AE134" s="8" t="str">
        <f>VLOOKUP(A134,[10]SplinectomeR!$B:$F,4,0)</f>
        <v>ns</v>
      </c>
      <c r="AF134" s="4" t="str">
        <f>VLOOKUP(A134,[10]SplinectomeR!$B:$F,5,0)</f>
        <v>s</v>
      </c>
    </row>
    <row r="135" spans="1:32" x14ac:dyDescent="0.25">
      <c r="A135" s="4" t="s">
        <v>133</v>
      </c>
      <c r="B135" s="4" t="str">
        <f>RIGHT(Sheet2!F135,LEN(Sheet2!F135)-4)</f>
        <v>Clostridiales</v>
      </c>
      <c r="C135" s="4" t="str">
        <f>RIGHT(Sheet2!G135,LEN(Sheet2!G135)-4)</f>
        <v/>
      </c>
      <c r="D135" s="5" t="str">
        <f>VLOOKUP($A135,[1]zibr!$B:$H,5,0)</f>
        <v>ns</v>
      </c>
      <c r="E135" s="5" t="str">
        <f>VLOOKUP($A135,[1]zibr!$B:$H,6,0)</f>
        <v>ns</v>
      </c>
      <c r="F135" s="5" t="str">
        <f>VLOOKUP($A135,[1]zibr!$B:$H,7,0)</f>
        <v>ns</v>
      </c>
      <c r="G135" s="8" t="str">
        <f>VLOOKUP($A135,[2]nbmm!$B:$H,5,0)</f>
        <v>s</v>
      </c>
      <c r="H135" s="8" t="str">
        <f>VLOOKUP($A135,[2]nbmm!$B:$H,6,0)</f>
        <v>s</v>
      </c>
      <c r="I135" s="8" t="str">
        <f>VLOOKUP($A135,[2]nbmm!$B:$H,7,0)</f>
        <v>s</v>
      </c>
      <c r="J135" s="8" t="str">
        <f>VLOOKUP($A135,[3]nbmm_AR!$B:$H,5,0)</f>
        <v>s</v>
      </c>
      <c r="K135" s="8" t="str">
        <f>VLOOKUP($A135,[3]nbmm_AR!$B:$H,6,0)</f>
        <v>s</v>
      </c>
      <c r="L135" s="8" t="str">
        <f>VLOOKUP($A135,[3]nbmm_AR!$B:$H,7,0)</f>
        <v>s</v>
      </c>
      <c r="M135" s="8" t="str">
        <f>VLOOKUP($A135,[4]zinbmm!$B:$H,5,0)</f>
        <v>s</v>
      </c>
      <c r="N135" s="8" t="str">
        <f>VLOOKUP($A135,[4]zinbmm!$B:$H,6,0)</f>
        <v>s</v>
      </c>
      <c r="O135" s="8" t="str">
        <f>VLOOKUP($A135,[4]zinbmm!$B:$H,7,0)</f>
        <v>s</v>
      </c>
      <c r="P135" s="8" t="str">
        <f>VLOOKUP($A135,[5]zinbmm_AR!$B:$H,5,0)</f>
        <v>s</v>
      </c>
      <c r="Q135" s="8" t="str">
        <f>VLOOKUP($A135,[5]zinbmm_AR!$B:$H,6,0)</f>
        <v>s</v>
      </c>
      <c r="R135" s="8" t="str">
        <f>VLOOKUP($A135,[5]zinbmm_AR!$B:$H,7,0)</f>
        <v>s</v>
      </c>
      <c r="S135" s="8" t="str">
        <f>VLOOKUP($A135,[6]zigmmCo!$B:$H,5,0)</f>
        <v>s</v>
      </c>
      <c r="T135" s="8" t="str">
        <f>VLOOKUP($A135,[6]zigmmCo!$B:$H,6,0)</f>
        <v>ns</v>
      </c>
      <c r="U135" s="8" t="str">
        <f>VLOOKUP($A135,[6]zigmmCo!$B:$H,7,0)</f>
        <v>ns</v>
      </c>
      <c r="V135" s="8" t="str">
        <f>VLOOKUP($A135,[7]zigmmCo_AR!$B:$H,5,0)</f>
        <v>s</v>
      </c>
      <c r="W135" s="8" t="str">
        <f>VLOOKUP($A135,[7]zigmmCo_AR!$B:$H,6,0)</f>
        <v>ns</v>
      </c>
      <c r="X135" s="8" t="str">
        <f>VLOOKUP($A135,[7]zigmmCo_AR!$B:$H,7,0)</f>
        <v>ns</v>
      </c>
      <c r="Y135" s="8" t="str">
        <f>VLOOKUP($A135,[8]zigmm!$B:$H,5,0)</f>
        <v>s</v>
      </c>
      <c r="Z135" s="8" t="str">
        <f>VLOOKUP($A135,[8]zigmm!$B:$H,6,0)</f>
        <v>ns</v>
      </c>
      <c r="AA135" s="8" t="str">
        <f>VLOOKUP($A135,[8]zigmm!$B:$H,7,0)</f>
        <v>ns</v>
      </c>
      <c r="AB135" s="8" t="str">
        <f>VLOOKUP($A135,[9]zigmm_AR!$B:$H,5,0)</f>
        <v>s</v>
      </c>
      <c r="AC135" s="8" t="str">
        <f>VLOOKUP($A135,[9]zigmm_AR!$B:$H,6,0)</f>
        <v>ns</v>
      </c>
      <c r="AD135" s="8" t="str">
        <f>VLOOKUP($A135,[9]zigmm_AR!$B:$H,7,0)</f>
        <v>ns</v>
      </c>
      <c r="AE135" s="8" t="str">
        <f>VLOOKUP(A135,[10]SplinectomeR!$B:$F,4,0)</f>
        <v>ns</v>
      </c>
      <c r="AF135" s="4" t="str">
        <f>VLOOKUP(A135,[10]SplinectomeR!$B:$F,5,0)</f>
        <v>s</v>
      </c>
    </row>
    <row r="136" spans="1:32" x14ac:dyDescent="0.25">
      <c r="A136" s="4" t="s">
        <v>134</v>
      </c>
      <c r="B136" s="4" t="str">
        <f>RIGHT(Sheet2!F136,LEN(Sheet2!F136)-4)</f>
        <v>Clostridiales</v>
      </c>
      <c r="C136" s="4" t="str">
        <f>RIGHT(Sheet2!G136,LEN(Sheet2!G136)-4)</f>
        <v/>
      </c>
      <c r="D136" s="5" t="str">
        <f>VLOOKUP($A136,[1]zibr!$B:$H,5,0)</f>
        <v>ns</v>
      </c>
      <c r="E136" s="5" t="str">
        <f>VLOOKUP($A136,[1]zibr!$B:$H,6,0)</f>
        <v>ns</v>
      </c>
      <c r="F136" s="5" t="str">
        <f>VLOOKUP($A136,[1]zibr!$B:$H,7,0)</f>
        <v>ns</v>
      </c>
      <c r="G136" s="8" t="str">
        <f>VLOOKUP($A136,[2]nbmm!$B:$H,5,0)</f>
        <v>s</v>
      </c>
      <c r="H136" s="8" t="str">
        <f>VLOOKUP($A136,[2]nbmm!$B:$H,6,0)</f>
        <v>s</v>
      </c>
      <c r="I136" s="8" t="str">
        <f>VLOOKUP($A136,[2]nbmm!$B:$H,7,0)</f>
        <v>s</v>
      </c>
      <c r="J136" s="8" t="str">
        <f>VLOOKUP($A136,[3]nbmm_AR!$B:$H,5,0)</f>
        <v>s</v>
      </c>
      <c r="K136" s="8" t="str">
        <f>VLOOKUP($A136,[3]nbmm_AR!$B:$H,6,0)</f>
        <v>s</v>
      </c>
      <c r="L136" s="8" t="str">
        <f>VLOOKUP($A136,[3]nbmm_AR!$B:$H,7,0)</f>
        <v>s</v>
      </c>
      <c r="M136" s="8" t="str">
        <f>VLOOKUP($A136,[4]zinbmm!$B:$H,5,0)</f>
        <v>s</v>
      </c>
      <c r="N136" s="8" t="str">
        <f>VLOOKUP($A136,[4]zinbmm!$B:$H,6,0)</f>
        <v>s</v>
      </c>
      <c r="O136" s="8" t="str">
        <f>VLOOKUP($A136,[4]zinbmm!$B:$H,7,0)</f>
        <v>s</v>
      </c>
      <c r="P136" s="8" t="str">
        <f>VLOOKUP($A136,[5]zinbmm_AR!$B:$H,5,0)</f>
        <v>s</v>
      </c>
      <c r="Q136" s="8" t="str">
        <f>VLOOKUP($A136,[5]zinbmm_AR!$B:$H,6,0)</f>
        <v>s</v>
      </c>
      <c r="R136" s="8" t="str">
        <f>VLOOKUP($A136,[5]zinbmm_AR!$B:$H,7,0)</f>
        <v>s</v>
      </c>
      <c r="S136" s="8" t="str">
        <f>VLOOKUP($A136,[6]zigmmCo!$B:$H,5,0)</f>
        <v>s</v>
      </c>
      <c r="T136" s="8" t="str">
        <f>VLOOKUP($A136,[6]zigmmCo!$B:$H,6,0)</f>
        <v>ns</v>
      </c>
      <c r="U136" s="8" t="str">
        <f>VLOOKUP($A136,[6]zigmmCo!$B:$H,7,0)</f>
        <v>ns</v>
      </c>
      <c r="V136" s="8" t="str">
        <f>VLOOKUP($A136,[7]zigmmCo_AR!$B:$H,5,0)</f>
        <v>s</v>
      </c>
      <c r="W136" s="8" t="str">
        <f>VLOOKUP($A136,[7]zigmmCo_AR!$B:$H,6,0)</f>
        <v>ns</v>
      </c>
      <c r="X136" s="8" t="str">
        <f>VLOOKUP($A136,[7]zigmmCo_AR!$B:$H,7,0)</f>
        <v>ns</v>
      </c>
      <c r="Y136" s="8" t="str">
        <f>VLOOKUP($A136,[8]zigmm!$B:$H,5,0)</f>
        <v>s</v>
      </c>
      <c r="Z136" s="8" t="str">
        <f>VLOOKUP($A136,[8]zigmm!$B:$H,6,0)</f>
        <v>ns</v>
      </c>
      <c r="AA136" s="8" t="str">
        <f>VLOOKUP($A136,[8]zigmm!$B:$H,7,0)</f>
        <v>ns</v>
      </c>
      <c r="AB136" s="8" t="str">
        <f>VLOOKUP($A136,[9]zigmm_AR!$B:$H,5,0)</f>
        <v>s</v>
      </c>
      <c r="AC136" s="8" t="str">
        <f>VLOOKUP($A136,[9]zigmm_AR!$B:$H,6,0)</f>
        <v>ns</v>
      </c>
      <c r="AD136" s="8" t="str">
        <f>VLOOKUP($A136,[9]zigmm_AR!$B:$H,7,0)</f>
        <v>ns</v>
      </c>
      <c r="AE136" s="8" t="str">
        <f>VLOOKUP(A136,[10]SplinectomeR!$B:$F,4,0)</f>
        <v>ns</v>
      </c>
      <c r="AF136" s="4" t="str">
        <f>VLOOKUP(A136,[10]SplinectomeR!$B:$F,5,0)</f>
        <v>s</v>
      </c>
    </row>
    <row r="137" spans="1:32" x14ac:dyDescent="0.25">
      <c r="A137" s="4" t="s">
        <v>135</v>
      </c>
      <c r="B137" s="4" t="str">
        <f>RIGHT(Sheet2!F137,LEN(Sheet2!F137)-4)</f>
        <v>Clostridiales</v>
      </c>
      <c r="C137" s="4" t="str">
        <f>RIGHT(Sheet2!G137,LEN(Sheet2!G137)-4)</f>
        <v/>
      </c>
      <c r="D137" s="5" t="str">
        <f>VLOOKUP($A137,[1]zibr!$B:$H,5,0)</f>
        <v>ns</v>
      </c>
      <c r="E137" s="5" t="str">
        <f>VLOOKUP($A137,[1]zibr!$B:$H,6,0)</f>
        <v>ns</v>
      </c>
      <c r="F137" s="5" t="str">
        <f>VLOOKUP($A137,[1]zibr!$B:$H,7,0)</f>
        <v>ns</v>
      </c>
      <c r="G137" s="8" t="str">
        <f>VLOOKUP($A137,[2]nbmm!$B:$H,5,0)</f>
        <v>ns</v>
      </c>
      <c r="H137" s="8" t="str">
        <f>VLOOKUP($A137,[2]nbmm!$B:$H,6,0)</f>
        <v>ns</v>
      </c>
      <c r="I137" s="8" t="str">
        <f>VLOOKUP($A137,[2]nbmm!$B:$H,7,0)</f>
        <v>ns</v>
      </c>
      <c r="J137" s="8" t="str">
        <f>VLOOKUP($A137,[3]nbmm_AR!$B:$H,5,0)</f>
        <v>NA</v>
      </c>
      <c r="K137" s="8" t="str">
        <f>VLOOKUP($A137,[3]nbmm_AR!$B:$H,6,0)</f>
        <v>NA</v>
      </c>
      <c r="L137" s="8" t="str">
        <f>VLOOKUP($A137,[3]nbmm_AR!$B:$H,7,0)</f>
        <v>NA</v>
      </c>
      <c r="M137" s="8" t="str">
        <f>VLOOKUP($A137,[4]zinbmm!$B:$H,5,0)</f>
        <v>ns</v>
      </c>
      <c r="N137" s="8" t="str">
        <f>VLOOKUP($A137,[4]zinbmm!$B:$H,6,0)</f>
        <v>ns</v>
      </c>
      <c r="O137" s="8" t="str">
        <f>VLOOKUP($A137,[4]zinbmm!$B:$H,7,0)</f>
        <v>ns</v>
      </c>
      <c r="P137" s="8" t="str">
        <f>VLOOKUP($A137,[5]zinbmm_AR!$B:$H,5,0)</f>
        <v>NA</v>
      </c>
      <c r="Q137" s="8" t="str">
        <f>VLOOKUP($A137,[5]zinbmm_AR!$B:$H,6,0)</f>
        <v>NA</v>
      </c>
      <c r="R137" s="8" t="str">
        <f>VLOOKUP($A137,[5]zinbmm_AR!$B:$H,7,0)</f>
        <v>NA</v>
      </c>
      <c r="S137" s="8" t="str">
        <f>VLOOKUP($A137,[6]zigmmCo!$B:$H,5,0)</f>
        <v>ns</v>
      </c>
      <c r="T137" s="8" t="str">
        <f>VLOOKUP($A137,[6]zigmmCo!$B:$H,6,0)</f>
        <v>ns</v>
      </c>
      <c r="U137" s="8" t="str">
        <f>VLOOKUP($A137,[6]zigmmCo!$B:$H,7,0)</f>
        <v>ns</v>
      </c>
      <c r="V137" s="8" t="str">
        <f>VLOOKUP($A137,[7]zigmmCo_AR!$B:$H,5,0)</f>
        <v>s</v>
      </c>
      <c r="W137" s="8" t="str">
        <f>VLOOKUP($A137,[7]zigmmCo_AR!$B:$H,6,0)</f>
        <v>ns</v>
      </c>
      <c r="X137" s="8" t="str">
        <f>VLOOKUP($A137,[7]zigmmCo_AR!$B:$H,7,0)</f>
        <v>ns</v>
      </c>
      <c r="Y137" s="8" t="str">
        <f>VLOOKUP($A137,[8]zigmm!$B:$H,5,0)</f>
        <v>ns</v>
      </c>
      <c r="Z137" s="8" t="str">
        <f>VLOOKUP($A137,[8]zigmm!$B:$H,6,0)</f>
        <v>ns</v>
      </c>
      <c r="AA137" s="8" t="str">
        <f>VLOOKUP($A137,[8]zigmm!$B:$H,7,0)</f>
        <v>ns</v>
      </c>
      <c r="AB137" s="8" t="str">
        <f>VLOOKUP($A137,[9]zigmm_AR!$B:$H,5,0)</f>
        <v>s</v>
      </c>
      <c r="AC137" s="8" t="str">
        <f>VLOOKUP($A137,[9]zigmm_AR!$B:$H,6,0)</f>
        <v>s</v>
      </c>
      <c r="AD137" s="8" t="str">
        <f>VLOOKUP($A137,[9]zigmm_AR!$B:$H,7,0)</f>
        <v>ns</v>
      </c>
      <c r="AE137" s="8" t="str">
        <f>VLOOKUP(A137,[10]SplinectomeR!$B:$F,4,0)</f>
        <v>ns</v>
      </c>
      <c r="AF137" s="4" t="str">
        <f>VLOOKUP(A137,[10]SplinectomeR!$B:$F,5,0)</f>
        <v>s</v>
      </c>
    </row>
    <row r="138" spans="1:32" x14ac:dyDescent="0.25">
      <c r="A138" s="4" t="s">
        <v>136</v>
      </c>
      <c r="B138" s="4" t="str">
        <f>RIGHT(Sheet2!F138,LEN(Sheet2!F138)-4)</f>
        <v>Clostridiales</v>
      </c>
      <c r="C138" s="4" t="str">
        <f>RIGHT(Sheet2!G138,LEN(Sheet2!G138)-4)</f>
        <v>Lachnospiraceae</v>
      </c>
      <c r="D138" s="5" t="str">
        <f>VLOOKUP($A138,[1]zibr!$B:$H,5,0)</f>
        <v>ns</v>
      </c>
      <c r="E138" s="5" t="str">
        <f>VLOOKUP($A138,[1]zibr!$B:$H,6,0)</f>
        <v>ns</v>
      </c>
      <c r="F138" s="5" t="str">
        <f>VLOOKUP($A138,[1]zibr!$B:$H,7,0)</f>
        <v>ns</v>
      </c>
      <c r="G138" s="8" t="str">
        <f>VLOOKUP($A138,[2]nbmm!$B:$H,5,0)</f>
        <v>ns</v>
      </c>
      <c r="H138" s="8" t="str">
        <f>VLOOKUP($A138,[2]nbmm!$B:$H,6,0)</f>
        <v>s</v>
      </c>
      <c r="I138" s="8" t="str">
        <f>VLOOKUP($A138,[2]nbmm!$B:$H,7,0)</f>
        <v>s</v>
      </c>
      <c r="J138" s="8" t="str">
        <f>VLOOKUP($A138,[3]nbmm_AR!$B:$H,5,0)</f>
        <v>ns</v>
      </c>
      <c r="K138" s="8" t="str">
        <f>VLOOKUP($A138,[3]nbmm_AR!$B:$H,6,0)</f>
        <v>s</v>
      </c>
      <c r="L138" s="8" t="str">
        <f>VLOOKUP($A138,[3]nbmm_AR!$B:$H,7,0)</f>
        <v>s</v>
      </c>
      <c r="M138" s="8" t="str">
        <f>VLOOKUP($A138,[4]zinbmm!$B:$H,5,0)</f>
        <v>ns</v>
      </c>
      <c r="N138" s="8" t="str">
        <f>VLOOKUP($A138,[4]zinbmm!$B:$H,6,0)</f>
        <v>s</v>
      </c>
      <c r="O138" s="8" t="str">
        <f>VLOOKUP($A138,[4]zinbmm!$B:$H,7,0)</f>
        <v>s</v>
      </c>
      <c r="P138" s="8" t="str">
        <f>VLOOKUP($A138,[5]zinbmm_AR!$B:$H,5,0)</f>
        <v>ns</v>
      </c>
      <c r="Q138" s="8" t="str">
        <f>VLOOKUP($A138,[5]zinbmm_AR!$B:$H,6,0)</f>
        <v>s</v>
      </c>
      <c r="R138" s="8" t="str">
        <f>VLOOKUP($A138,[5]zinbmm_AR!$B:$H,7,0)</f>
        <v>s</v>
      </c>
      <c r="S138" s="8" t="str">
        <f>VLOOKUP($A138,[6]zigmmCo!$B:$H,5,0)</f>
        <v>ns</v>
      </c>
      <c r="T138" s="8" t="str">
        <f>VLOOKUP($A138,[6]zigmmCo!$B:$H,6,0)</f>
        <v>ns</v>
      </c>
      <c r="U138" s="8" t="str">
        <f>VLOOKUP($A138,[6]zigmmCo!$B:$H,7,0)</f>
        <v>ns</v>
      </c>
      <c r="V138" s="8" t="str">
        <f>VLOOKUP($A138,[7]zigmmCo_AR!$B:$H,5,0)</f>
        <v>ns</v>
      </c>
      <c r="W138" s="8" t="str">
        <f>VLOOKUP($A138,[7]zigmmCo_AR!$B:$H,6,0)</f>
        <v>ns</v>
      </c>
      <c r="X138" s="8" t="str">
        <f>VLOOKUP($A138,[7]zigmmCo_AR!$B:$H,7,0)</f>
        <v>ns</v>
      </c>
      <c r="Y138" s="8" t="str">
        <f>VLOOKUP($A138,[8]zigmm!$B:$H,5,0)</f>
        <v>ns</v>
      </c>
      <c r="Z138" s="8" t="str">
        <f>VLOOKUP($A138,[8]zigmm!$B:$H,6,0)</f>
        <v>s</v>
      </c>
      <c r="AA138" s="8" t="str">
        <f>VLOOKUP($A138,[8]zigmm!$B:$H,7,0)</f>
        <v>ns</v>
      </c>
      <c r="AB138" s="8" t="str">
        <f>VLOOKUP($A138,[9]zigmm_AR!$B:$H,5,0)</f>
        <v>ns</v>
      </c>
      <c r="AC138" s="8" t="str">
        <f>VLOOKUP($A138,[9]zigmm_AR!$B:$H,6,0)</f>
        <v>s</v>
      </c>
      <c r="AD138" s="8" t="str">
        <f>VLOOKUP($A138,[9]zigmm_AR!$B:$H,7,0)</f>
        <v>ns</v>
      </c>
      <c r="AE138" s="8" t="str">
        <f>VLOOKUP(A138,[10]SplinectomeR!$B:$F,4,0)</f>
        <v>ns</v>
      </c>
      <c r="AF138" s="4" t="str">
        <f>VLOOKUP(A138,[10]SplinectomeR!$B:$F,5,0)</f>
        <v>s</v>
      </c>
    </row>
    <row r="139" spans="1:32" x14ac:dyDescent="0.25">
      <c r="A139" s="4" t="s">
        <v>137</v>
      </c>
      <c r="B139" s="4" t="str">
        <f>RIGHT(Sheet2!F139,LEN(Sheet2!F139)-4)</f>
        <v>RF39</v>
      </c>
      <c r="C139" s="4" t="str">
        <f>RIGHT(Sheet2!G139,LEN(Sheet2!G139)-4)</f>
        <v/>
      </c>
      <c r="D139" s="5" t="str">
        <f>VLOOKUP($A139,[1]zibr!$B:$H,5,0)</f>
        <v>s</v>
      </c>
      <c r="E139" s="5" t="str">
        <f>VLOOKUP($A139,[1]zibr!$B:$H,6,0)</f>
        <v>ns</v>
      </c>
      <c r="F139" s="5" t="str">
        <f>VLOOKUP($A139,[1]zibr!$B:$H,7,0)</f>
        <v>ns</v>
      </c>
      <c r="G139" s="8" t="str">
        <f>VLOOKUP($A139,[2]nbmm!$B:$H,5,0)</f>
        <v>s</v>
      </c>
      <c r="H139" s="8" t="str">
        <f>VLOOKUP($A139,[2]nbmm!$B:$H,6,0)</f>
        <v>ns</v>
      </c>
      <c r="I139" s="8" t="str">
        <f>VLOOKUP($A139,[2]nbmm!$B:$H,7,0)</f>
        <v>ns</v>
      </c>
      <c r="J139" s="8" t="str">
        <f>VLOOKUP($A139,[3]nbmm_AR!$B:$H,5,0)</f>
        <v>s</v>
      </c>
      <c r="K139" s="8" t="str">
        <f>VLOOKUP($A139,[3]nbmm_AR!$B:$H,6,0)</f>
        <v>ns</v>
      </c>
      <c r="L139" s="8" t="str">
        <f>VLOOKUP($A139,[3]nbmm_AR!$B:$H,7,0)</f>
        <v>ns</v>
      </c>
      <c r="M139" s="8" t="str">
        <f>VLOOKUP($A139,[4]zinbmm!$B:$H,5,0)</f>
        <v>s</v>
      </c>
      <c r="N139" s="8" t="str">
        <f>VLOOKUP($A139,[4]zinbmm!$B:$H,6,0)</f>
        <v>ns</v>
      </c>
      <c r="O139" s="8" t="str">
        <f>VLOOKUP($A139,[4]zinbmm!$B:$H,7,0)</f>
        <v>ns</v>
      </c>
      <c r="P139" s="8" t="str">
        <f>VLOOKUP($A139,[5]zinbmm_AR!$B:$H,5,0)</f>
        <v>s</v>
      </c>
      <c r="Q139" s="8" t="str">
        <f>VLOOKUP($A139,[5]zinbmm_AR!$B:$H,6,0)</f>
        <v>ns</v>
      </c>
      <c r="R139" s="8" t="str">
        <f>VLOOKUP($A139,[5]zinbmm_AR!$B:$H,7,0)</f>
        <v>ns</v>
      </c>
      <c r="S139" s="8" t="str">
        <f>VLOOKUP($A139,[6]zigmmCo!$B:$H,5,0)</f>
        <v>s</v>
      </c>
      <c r="T139" s="8" t="str">
        <f>VLOOKUP($A139,[6]zigmmCo!$B:$H,6,0)</f>
        <v>ns</v>
      </c>
      <c r="U139" s="8" t="str">
        <f>VLOOKUP($A139,[6]zigmmCo!$B:$H,7,0)</f>
        <v>ns</v>
      </c>
      <c r="V139" s="8" t="str">
        <f>VLOOKUP($A139,[7]zigmmCo_AR!$B:$H,5,0)</f>
        <v>s</v>
      </c>
      <c r="W139" s="8" t="str">
        <f>VLOOKUP($A139,[7]zigmmCo_AR!$B:$H,6,0)</f>
        <v>ns</v>
      </c>
      <c r="X139" s="8" t="str">
        <f>VLOOKUP($A139,[7]zigmmCo_AR!$B:$H,7,0)</f>
        <v>ns</v>
      </c>
      <c r="Y139" s="8" t="str">
        <f>VLOOKUP($A139,[8]zigmm!$B:$H,5,0)</f>
        <v>s</v>
      </c>
      <c r="Z139" s="8" t="str">
        <f>VLOOKUP($A139,[8]zigmm!$B:$H,6,0)</f>
        <v>ns</v>
      </c>
      <c r="AA139" s="8" t="str">
        <f>VLOOKUP($A139,[8]zigmm!$B:$H,7,0)</f>
        <v>s</v>
      </c>
      <c r="AB139" s="8" t="str">
        <f>VLOOKUP($A139,[9]zigmm_AR!$B:$H,5,0)</f>
        <v>s</v>
      </c>
      <c r="AC139" s="8" t="str">
        <f>VLOOKUP($A139,[9]zigmm_AR!$B:$H,6,0)</f>
        <v>ns</v>
      </c>
      <c r="AD139" s="8" t="str">
        <f>VLOOKUP($A139,[9]zigmm_AR!$B:$H,7,0)</f>
        <v>s</v>
      </c>
      <c r="AE139" s="8" t="str">
        <f>VLOOKUP(A139,[10]SplinectomeR!$B:$F,4,0)</f>
        <v>ns</v>
      </c>
      <c r="AF139" s="4" t="str">
        <f>VLOOKUP(A139,[10]SplinectomeR!$B:$F,5,0)</f>
        <v>s</v>
      </c>
    </row>
    <row r="140" spans="1:32" x14ac:dyDescent="0.25">
      <c r="A140" s="4" t="s">
        <v>138</v>
      </c>
      <c r="D140" s="5" t="str">
        <f>VLOOKUP($A140,[1]zibr!$B:$H,5,0)</f>
        <v>ns</v>
      </c>
      <c r="E140" s="5" t="str">
        <f>VLOOKUP($A140,[1]zibr!$B:$H,6,0)</f>
        <v>ns</v>
      </c>
      <c r="F140" s="5" t="str">
        <f>VLOOKUP($A140,[1]zibr!$B:$H,7,0)</f>
        <v>ns</v>
      </c>
      <c r="G140" s="8" t="str">
        <f>VLOOKUP($A140,[2]nbmm!$B:$H,5,0)</f>
        <v>ns</v>
      </c>
      <c r="H140" s="8" t="str">
        <f>VLOOKUP($A140,[2]nbmm!$B:$H,6,0)</f>
        <v>ns</v>
      </c>
      <c r="I140" s="8" t="str">
        <f>VLOOKUP($A140,[2]nbmm!$B:$H,7,0)</f>
        <v>s</v>
      </c>
      <c r="J140" s="8" t="str">
        <f>VLOOKUP($A140,[3]nbmm_AR!$B:$H,5,0)</f>
        <v>NA</v>
      </c>
      <c r="K140" s="8" t="str">
        <f>VLOOKUP($A140,[3]nbmm_AR!$B:$H,6,0)</f>
        <v>NA</v>
      </c>
      <c r="L140" s="8" t="str">
        <f>VLOOKUP($A140,[3]nbmm_AR!$B:$H,7,0)</f>
        <v>NA</v>
      </c>
      <c r="M140" s="8" t="str">
        <f>VLOOKUP($A140,[4]zinbmm!$B:$H,5,0)</f>
        <v>ns</v>
      </c>
      <c r="N140" s="8" t="str">
        <f>VLOOKUP($A140,[4]zinbmm!$B:$H,6,0)</f>
        <v>ns</v>
      </c>
      <c r="O140" s="8" t="str">
        <f>VLOOKUP($A140,[4]zinbmm!$B:$H,7,0)</f>
        <v>s</v>
      </c>
      <c r="P140" s="8" t="str">
        <f>VLOOKUP($A140,[5]zinbmm_AR!$B:$H,5,0)</f>
        <v>NA</v>
      </c>
      <c r="Q140" s="8" t="str">
        <f>VLOOKUP($A140,[5]zinbmm_AR!$B:$H,6,0)</f>
        <v>NA</v>
      </c>
      <c r="R140" s="8" t="str">
        <f>VLOOKUP($A140,[5]zinbmm_AR!$B:$H,7,0)</f>
        <v>NA</v>
      </c>
      <c r="S140" s="8" t="str">
        <f>VLOOKUP($A140,[6]zigmmCo!$B:$H,5,0)</f>
        <v>s</v>
      </c>
      <c r="T140" s="8" t="str">
        <f>VLOOKUP($A140,[6]zigmmCo!$B:$H,6,0)</f>
        <v>ns</v>
      </c>
      <c r="U140" s="8" t="str">
        <f>VLOOKUP($A140,[6]zigmmCo!$B:$H,7,0)</f>
        <v>ns</v>
      </c>
      <c r="V140" s="8" t="str">
        <f>VLOOKUP($A140,[7]zigmmCo_AR!$B:$H,5,0)</f>
        <v>s</v>
      </c>
      <c r="W140" s="8" t="str">
        <f>VLOOKUP($A140,[7]zigmmCo_AR!$B:$H,6,0)</f>
        <v>ns</v>
      </c>
      <c r="X140" s="8" t="str">
        <f>VLOOKUP($A140,[7]zigmmCo_AR!$B:$H,7,0)</f>
        <v>ns</v>
      </c>
      <c r="Y140" s="8" t="str">
        <f>VLOOKUP($A140,[8]zigmm!$B:$H,5,0)</f>
        <v>s</v>
      </c>
      <c r="Z140" s="8" t="str">
        <f>VLOOKUP($A140,[8]zigmm!$B:$H,6,0)</f>
        <v>s</v>
      </c>
      <c r="AA140" s="8" t="str">
        <f>VLOOKUP($A140,[8]zigmm!$B:$H,7,0)</f>
        <v>ns</v>
      </c>
      <c r="AB140" s="8" t="str">
        <f>VLOOKUP($A140,[9]zigmm_AR!$B:$H,5,0)</f>
        <v>ns</v>
      </c>
      <c r="AC140" s="8" t="str">
        <f>VLOOKUP($A140,[9]zigmm_AR!$B:$H,6,0)</f>
        <v>ns</v>
      </c>
      <c r="AD140" s="8" t="str">
        <f>VLOOKUP($A140,[9]zigmm_AR!$B:$H,7,0)</f>
        <v>ns</v>
      </c>
      <c r="AE140" s="8" t="str">
        <f>VLOOKUP(A140,[10]SplinectomeR!$B:$F,4,0)</f>
        <v>ns</v>
      </c>
      <c r="AF140" s="4" t="str">
        <f>VLOOKUP(A140,[10]SplinectomeR!$B:$F,5,0)</f>
        <v>s</v>
      </c>
    </row>
    <row r="141" spans="1:32" x14ac:dyDescent="0.25">
      <c r="A141" s="4" t="s">
        <v>139</v>
      </c>
      <c r="B141" s="4" t="str">
        <f>RIGHT(Sheet2!F141,LEN(Sheet2!F141)-4)</f>
        <v>Clostridiales</v>
      </c>
      <c r="D141" s="5" t="str">
        <f>VLOOKUP($A141,[1]zibr!$B:$H,5,0)</f>
        <v>ns</v>
      </c>
      <c r="E141" s="5" t="str">
        <f>VLOOKUP($A141,[1]zibr!$B:$H,6,0)</f>
        <v>ns</v>
      </c>
      <c r="F141" s="5" t="str">
        <f>VLOOKUP($A141,[1]zibr!$B:$H,7,0)</f>
        <v>ns</v>
      </c>
      <c r="G141" s="8" t="str">
        <f>VLOOKUP($A141,[2]nbmm!$B:$H,5,0)</f>
        <v>ns</v>
      </c>
      <c r="H141" s="8" t="str">
        <f>VLOOKUP($A141,[2]nbmm!$B:$H,6,0)</f>
        <v>ns</v>
      </c>
      <c r="I141" s="8" t="str">
        <f>VLOOKUP($A141,[2]nbmm!$B:$H,7,0)</f>
        <v>ns</v>
      </c>
      <c r="J141" s="8" t="str">
        <f>VLOOKUP($A141,[3]nbmm_AR!$B:$H,5,0)</f>
        <v>ns</v>
      </c>
      <c r="K141" s="8" t="str">
        <f>VLOOKUP($A141,[3]nbmm_AR!$B:$H,6,0)</f>
        <v>ns</v>
      </c>
      <c r="L141" s="8" t="str">
        <f>VLOOKUP($A141,[3]nbmm_AR!$B:$H,7,0)</f>
        <v>ns</v>
      </c>
      <c r="M141" s="8" t="str">
        <f>VLOOKUP($A141,[4]zinbmm!$B:$H,5,0)</f>
        <v>ns</v>
      </c>
      <c r="N141" s="8" t="str">
        <f>VLOOKUP($A141,[4]zinbmm!$B:$H,6,0)</f>
        <v>ns</v>
      </c>
      <c r="O141" s="8" t="str">
        <f>VLOOKUP($A141,[4]zinbmm!$B:$H,7,0)</f>
        <v>ns</v>
      </c>
      <c r="P141" s="8" t="str">
        <f>VLOOKUP($A141,[5]zinbmm_AR!$B:$H,5,0)</f>
        <v>ns</v>
      </c>
      <c r="Q141" s="8" t="str">
        <f>VLOOKUP($A141,[5]zinbmm_AR!$B:$H,6,0)</f>
        <v>ns</v>
      </c>
      <c r="R141" s="8" t="str">
        <f>VLOOKUP($A141,[5]zinbmm_AR!$B:$H,7,0)</f>
        <v>ns</v>
      </c>
      <c r="S141" s="8" t="str">
        <f>VLOOKUP($A141,[6]zigmmCo!$B:$H,5,0)</f>
        <v>ns</v>
      </c>
      <c r="T141" s="8" t="str">
        <f>VLOOKUP($A141,[6]zigmmCo!$B:$H,6,0)</f>
        <v>ns</v>
      </c>
      <c r="U141" s="8" t="str">
        <f>VLOOKUP($A141,[6]zigmmCo!$B:$H,7,0)</f>
        <v>ns</v>
      </c>
      <c r="V141" s="8" t="str">
        <f>VLOOKUP($A141,[7]zigmmCo_AR!$B:$H,5,0)</f>
        <v>ns</v>
      </c>
      <c r="W141" s="8" t="str">
        <f>VLOOKUP($A141,[7]zigmmCo_AR!$B:$H,6,0)</f>
        <v>ns</v>
      </c>
      <c r="X141" s="8" t="str">
        <f>VLOOKUP($A141,[7]zigmmCo_AR!$B:$H,7,0)</f>
        <v>ns</v>
      </c>
      <c r="Y141" s="8" t="str">
        <f>VLOOKUP($A141,[8]zigmm!$B:$H,5,0)</f>
        <v>ns</v>
      </c>
      <c r="Z141" s="8" t="str">
        <f>VLOOKUP($A141,[8]zigmm!$B:$H,6,0)</f>
        <v>s</v>
      </c>
      <c r="AA141" s="8" t="str">
        <f>VLOOKUP($A141,[8]zigmm!$B:$H,7,0)</f>
        <v>ns</v>
      </c>
      <c r="AB141" s="8" t="str">
        <f>VLOOKUP($A141,[9]zigmm_AR!$B:$H,5,0)</f>
        <v>ns</v>
      </c>
      <c r="AC141" s="8" t="str">
        <f>VLOOKUP($A141,[9]zigmm_AR!$B:$H,6,0)</f>
        <v>s</v>
      </c>
      <c r="AD141" s="8" t="str">
        <f>VLOOKUP($A141,[9]zigmm_AR!$B:$H,7,0)</f>
        <v>ns</v>
      </c>
      <c r="AE141" s="8" t="str">
        <f>VLOOKUP(A141,[10]SplinectomeR!$B:$F,4,0)</f>
        <v>ns</v>
      </c>
      <c r="AF141" s="4" t="str">
        <f>VLOOKUP(A141,[10]SplinectomeR!$B:$F,5,0)</f>
        <v>s</v>
      </c>
    </row>
    <row r="142" spans="1:32" x14ac:dyDescent="0.25">
      <c r="A142" s="4" t="s">
        <v>140</v>
      </c>
      <c r="B142" s="4" t="str">
        <f>RIGHT(Sheet2!F142,LEN(Sheet2!F142)-4)</f>
        <v>Clostridiales</v>
      </c>
      <c r="C142" s="4" t="str">
        <f>RIGHT(Sheet2!G142,LEN(Sheet2!G142)-4)</f>
        <v>Clostridiaceae</v>
      </c>
      <c r="D142" s="5" t="str">
        <f>VLOOKUP($A142,[1]zibr!$B:$H,5,0)</f>
        <v>ns</v>
      </c>
      <c r="E142" s="5" t="str">
        <f>VLOOKUP($A142,[1]zibr!$B:$H,6,0)</f>
        <v>ns</v>
      </c>
      <c r="F142" s="5" t="str">
        <f>VLOOKUP($A142,[1]zibr!$B:$H,7,0)</f>
        <v>ns</v>
      </c>
      <c r="G142" s="8" t="str">
        <f>VLOOKUP($A142,[2]nbmm!$B:$H,5,0)</f>
        <v>ns</v>
      </c>
      <c r="H142" s="8" t="str">
        <f>VLOOKUP($A142,[2]nbmm!$B:$H,6,0)</f>
        <v>s</v>
      </c>
      <c r="I142" s="8" t="str">
        <f>VLOOKUP($A142,[2]nbmm!$B:$H,7,0)</f>
        <v>s</v>
      </c>
      <c r="J142" s="8" t="str">
        <f>VLOOKUP($A142,[3]nbmm_AR!$B:$H,5,0)</f>
        <v>ns</v>
      </c>
      <c r="K142" s="8" t="str">
        <f>VLOOKUP($A142,[3]nbmm_AR!$B:$H,6,0)</f>
        <v>s</v>
      </c>
      <c r="L142" s="8" t="str">
        <f>VLOOKUP($A142,[3]nbmm_AR!$B:$H,7,0)</f>
        <v>s</v>
      </c>
      <c r="M142" s="8" t="str">
        <f>VLOOKUP($A142,[4]zinbmm!$B:$H,5,0)</f>
        <v>ns</v>
      </c>
      <c r="N142" s="8" t="str">
        <f>VLOOKUP($A142,[4]zinbmm!$B:$H,6,0)</f>
        <v>s</v>
      </c>
      <c r="O142" s="8" t="str">
        <f>VLOOKUP($A142,[4]zinbmm!$B:$H,7,0)</f>
        <v>s</v>
      </c>
      <c r="P142" s="8" t="str">
        <f>VLOOKUP($A142,[5]zinbmm_AR!$B:$H,5,0)</f>
        <v>ns</v>
      </c>
      <c r="Q142" s="8" t="str">
        <f>VLOOKUP($A142,[5]zinbmm_AR!$B:$H,6,0)</f>
        <v>s</v>
      </c>
      <c r="R142" s="8" t="str">
        <f>VLOOKUP($A142,[5]zinbmm_AR!$B:$H,7,0)</f>
        <v>s</v>
      </c>
      <c r="S142" s="8" t="str">
        <f>VLOOKUP($A142,[6]zigmmCo!$B:$H,5,0)</f>
        <v>ns</v>
      </c>
      <c r="T142" s="8" t="str">
        <f>VLOOKUP($A142,[6]zigmmCo!$B:$H,6,0)</f>
        <v>ns</v>
      </c>
      <c r="U142" s="8" t="str">
        <f>VLOOKUP($A142,[6]zigmmCo!$B:$H,7,0)</f>
        <v>s</v>
      </c>
      <c r="V142" s="8" t="str">
        <f>VLOOKUP($A142,[7]zigmmCo_AR!$B:$H,5,0)</f>
        <v>ns</v>
      </c>
      <c r="W142" s="8" t="str">
        <f>VLOOKUP($A142,[7]zigmmCo_AR!$B:$H,6,0)</f>
        <v>ns</v>
      </c>
      <c r="X142" s="8" t="str">
        <f>VLOOKUP($A142,[7]zigmmCo_AR!$B:$H,7,0)</f>
        <v>s</v>
      </c>
      <c r="Y142" s="8" t="str">
        <f>VLOOKUP($A142,[8]zigmm!$B:$H,5,0)</f>
        <v>ns</v>
      </c>
      <c r="Z142" s="8" t="str">
        <f>VLOOKUP($A142,[8]zigmm!$B:$H,6,0)</f>
        <v>s</v>
      </c>
      <c r="AA142" s="8" t="str">
        <f>VLOOKUP($A142,[8]zigmm!$B:$H,7,0)</f>
        <v>s</v>
      </c>
      <c r="AB142" s="8" t="str">
        <f>VLOOKUP($A142,[9]zigmm_AR!$B:$H,5,0)</f>
        <v>ns</v>
      </c>
      <c r="AC142" s="8" t="str">
        <f>VLOOKUP($A142,[9]zigmm_AR!$B:$H,6,0)</f>
        <v>s</v>
      </c>
      <c r="AD142" s="8" t="str">
        <f>VLOOKUP($A142,[9]zigmm_AR!$B:$H,7,0)</f>
        <v>s</v>
      </c>
      <c r="AE142" s="8" t="str">
        <f>VLOOKUP(A142,[10]SplinectomeR!$B:$F,4,0)</f>
        <v>ns</v>
      </c>
      <c r="AF142" s="4" t="str">
        <f>VLOOKUP(A142,[10]SplinectomeR!$B:$F,5,0)</f>
        <v>s</v>
      </c>
    </row>
    <row r="143" spans="1:32" x14ac:dyDescent="0.25">
      <c r="A143" s="4" t="s">
        <v>141</v>
      </c>
      <c r="B143" s="4" t="str">
        <f>RIGHT(Sheet2!F143,LEN(Sheet2!F143)-4)</f>
        <v>Erysipelotrichales</v>
      </c>
      <c r="C143" s="4" t="str">
        <f>RIGHT(Sheet2!G143,LEN(Sheet2!G143)-4)</f>
        <v>Erysipelotrichaceae</v>
      </c>
      <c r="D143" s="5" t="str">
        <f>VLOOKUP($A143,[1]zibr!$B:$H,5,0)</f>
        <v>ns</v>
      </c>
      <c r="E143" s="5" t="str">
        <f>VLOOKUP($A143,[1]zibr!$B:$H,6,0)</f>
        <v>s</v>
      </c>
      <c r="F143" s="5" t="str">
        <f>VLOOKUP($A143,[1]zibr!$B:$H,7,0)</f>
        <v>s</v>
      </c>
      <c r="G143" s="8" t="str">
        <f>VLOOKUP($A143,[2]nbmm!$B:$H,5,0)</f>
        <v>ns</v>
      </c>
      <c r="H143" s="8" t="str">
        <f>VLOOKUP($A143,[2]nbmm!$B:$H,6,0)</f>
        <v>ns</v>
      </c>
      <c r="I143" s="8" t="str">
        <f>VLOOKUP($A143,[2]nbmm!$B:$H,7,0)</f>
        <v>ns</v>
      </c>
      <c r="J143" s="8" t="str">
        <f>VLOOKUP($A143,[3]nbmm_AR!$B:$H,5,0)</f>
        <v>ns</v>
      </c>
      <c r="K143" s="8" t="str">
        <f>VLOOKUP($A143,[3]nbmm_AR!$B:$H,6,0)</f>
        <v>ns</v>
      </c>
      <c r="L143" s="8" t="str">
        <f>VLOOKUP($A143,[3]nbmm_AR!$B:$H,7,0)</f>
        <v>ns</v>
      </c>
      <c r="M143" s="8" t="str">
        <f>VLOOKUP($A143,[4]zinbmm!$B:$H,5,0)</f>
        <v>s</v>
      </c>
      <c r="N143" s="8" t="str">
        <f>VLOOKUP($A143,[4]zinbmm!$B:$H,6,0)</f>
        <v>ns</v>
      </c>
      <c r="O143" s="8" t="str">
        <f>VLOOKUP($A143,[4]zinbmm!$B:$H,7,0)</f>
        <v>ns</v>
      </c>
      <c r="P143" s="8" t="str">
        <f>VLOOKUP($A143,[5]zinbmm_AR!$B:$H,5,0)</f>
        <v>s</v>
      </c>
      <c r="Q143" s="8" t="str">
        <f>VLOOKUP($A143,[5]zinbmm_AR!$B:$H,6,0)</f>
        <v>ns</v>
      </c>
      <c r="R143" s="8" t="str">
        <f>VLOOKUP($A143,[5]zinbmm_AR!$B:$H,7,0)</f>
        <v>ns</v>
      </c>
      <c r="S143" s="8" t="str">
        <f>VLOOKUP($A143,[6]zigmmCo!$B:$H,5,0)</f>
        <v>ns</v>
      </c>
      <c r="T143" s="8" t="str">
        <f>VLOOKUP($A143,[6]zigmmCo!$B:$H,6,0)</f>
        <v>s</v>
      </c>
      <c r="U143" s="8" t="str">
        <f>VLOOKUP($A143,[6]zigmmCo!$B:$H,7,0)</f>
        <v>s</v>
      </c>
      <c r="V143" s="8" t="str">
        <f>VLOOKUP($A143,[7]zigmmCo_AR!$B:$H,5,0)</f>
        <v>ns</v>
      </c>
      <c r="W143" s="8" t="str">
        <f>VLOOKUP($A143,[7]zigmmCo_AR!$B:$H,6,0)</f>
        <v>s</v>
      </c>
      <c r="X143" s="8" t="str">
        <f>VLOOKUP($A143,[7]zigmmCo_AR!$B:$H,7,0)</f>
        <v>s</v>
      </c>
      <c r="Y143" s="8" t="str">
        <f>VLOOKUP($A143,[8]zigmm!$B:$H,5,0)</f>
        <v>ns</v>
      </c>
      <c r="Z143" s="8" t="str">
        <f>VLOOKUP($A143,[8]zigmm!$B:$H,6,0)</f>
        <v>ns</v>
      </c>
      <c r="AA143" s="8" t="str">
        <f>VLOOKUP($A143,[8]zigmm!$B:$H,7,0)</f>
        <v>ns</v>
      </c>
      <c r="AB143" s="8" t="str">
        <f>VLOOKUP($A143,[9]zigmm_AR!$B:$H,5,0)</f>
        <v>ns</v>
      </c>
      <c r="AC143" s="8" t="str">
        <f>VLOOKUP($A143,[9]zigmm_AR!$B:$H,6,0)</f>
        <v>ns</v>
      </c>
      <c r="AD143" s="8" t="str">
        <f>VLOOKUP($A143,[9]zigmm_AR!$B:$H,7,0)</f>
        <v>ns</v>
      </c>
      <c r="AE143" s="8" t="str">
        <f>VLOOKUP(A143,[10]SplinectomeR!$B:$F,4,0)</f>
        <v>ns</v>
      </c>
      <c r="AF143" s="4" t="str">
        <f>VLOOKUP(A143,[10]SplinectomeR!$B:$F,5,0)</f>
        <v>ns</v>
      </c>
    </row>
    <row r="144" spans="1:32" x14ac:dyDescent="0.25">
      <c r="A144" s="4" t="s">
        <v>142</v>
      </c>
      <c r="B144" s="4" t="str">
        <f>RIGHT(Sheet2!F144,LEN(Sheet2!F144)-4)</f>
        <v>Erysipelotrichales</v>
      </c>
      <c r="C144" s="4" t="str">
        <f>RIGHT(Sheet2!G144,LEN(Sheet2!G144)-4)</f>
        <v>Erysipelotrichaceae</v>
      </c>
      <c r="D144" s="5" t="str">
        <f>VLOOKUP($A144,[1]zibr!$B:$H,5,0)</f>
        <v>ns</v>
      </c>
      <c r="E144" s="5" t="str">
        <f>VLOOKUP($A144,[1]zibr!$B:$H,6,0)</f>
        <v>s</v>
      </c>
      <c r="F144" s="5" t="str">
        <f>VLOOKUP($A144,[1]zibr!$B:$H,7,0)</f>
        <v>s</v>
      </c>
      <c r="G144" s="8" t="str">
        <f>VLOOKUP($A144,[2]nbmm!$B:$H,5,0)</f>
        <v>ns</v>
      </c>
      <c r="H144" s="8" t="str">
        <f>VLOOKUP($A144,[2]nbmm!$B:$H,6,0)</f>
        <v>s</v>
      </c>
      <c r="I144" s="8" t="str">
        <f>VLOOKUP($A144,[2]nbmm!$B:$H,7,0)</f>
        <v>s</v>
      </c>
      <c r="J144" s="8" t="str">
        <f>VLOOKUP($A144,[3]nbmm_AR!$B:$H,5,0)</f>
        <v>ns</v>
      </c>
      <c r="K144" s="8" t="str">
        <f>VLOOKUP($A144,[3]nbmm_AR!$B:$H,6,0)</f>
        <v>s</v>
      </c>
      <c r="L144" s="8" t="str">
        <f>VLOOKUP($A144,[3]nbmm_AR!$B:$H,7,0)</f>
        <v>s</v>
      </c>
      <c r="M144" s="8" t="str">
        <f>VLOOKUP($A144,[4]zinbmm!$B:$H,5,0)</f>
        <v>ns</v>
      </c>
      <c r="N144" s="8" t="str">
        <f>VLOOKUP($A144,[4]zinbmm!$B:$H,6,0)</f>
        <v>s</v>
      </c>
      <c r="O144" s="8" t="str">
        <f>VLOOKUP($A144,[4]zinbmm!$B:$H,7,0)</f>
        <v>ns</v>
      </c>
      <c r="P144" s="8" t="str">
        <f>VLOOKUP($A144,[5]zinbmm_AR!$B:$H,5,0)</f>
        <v>ns</v>
      </c>
      <c r="Q144" s="8" t="str">
        <f>VLOOKUP($A144,[5]zinbmm_AR!$B:$H,6,0)</f>
        <v>s</v>
      </c>
      <c r="R144" s="8" t="str">
        <f>VLOOKUP($A144,[5]zinbmm_AR!$B:$H,7,0)</f>
        <v>ns</v>
      </c>
      <c r="S144" s="8" t="str">
        <f>VLOOKUP($A144,[6]zigmmCo!$B:$H,5,0)</f>
        <v>ns</v>
      </c>
      <c r="T144" s="8" t="str">
        <f>VLOOKUP($A144,[6]zigmmCo!$B:$H,6,0)</f>
        <v>s</v>
      </c>
      <c r="U144" s="8" t="str">
        <f>VLOOKUP($A144,[6]zigmmCo!$B:$H,7,0)</f>
        <v>s</v>
      </c>
      <c r="V144" s="8" t="str">
        <f>VLOOKUP($A144,[7]zigmmCo_AR!$B:$H,5,0)</f>
        <v>ns</v>
      </c>
      <c r="W144" s="8" t="str">
        <f>VLOOKUP($A144,[7]zigmmCo_AR!$B:$H,6,0)</f>
        <v>s</v>
      </c>
      <c r="X144" s="8" t="str">
        <f>VLOOKUP($A144,[7]zigmmCo_AR!$B:$H,7,0)</f>
        <v>s</v>
      </c>
      <c r="Y144" s="8" t="str">
        <f>VLOOKUP($A144,[8]zigmm!$B:$H,5,0)</f>
        <v>ns</v>
      </c>
      <c r="Z144" s="8" t="str">
        <f>VLOOKUP($A144,[8]zigmm!$B:$H,6,0)</f>
        <v>ns</v>
      </c>
      <c r="AA144" s="8" t="str">
        <f>VLOOKUP($A144,[8]zigmm!$B:$H,7,0)</f>
        <v>ns</v>
      </c>
      <c r="AB144" s="8" t="str">
        <f>VLOOKUP($A144,[9]zigmm_AR!$B:$H,5,0)</f>
        <v>ns</v>
      </c>
      <c r="AC144" s="8" t="str">
        <f>VLOOKUP($A144,[9]zigmm_AR!$B:$H,6,0)</f>
        <v>ns</v>
      </c>
      <c r="AD144" s="8" t="str">
        <f>VLOOKUP($A144,[9]zigmm_AR!$B:$H,7,0)</f>
        <v>ns</v>
      </c>
      <c r="AE144" s="8" t="str">
        <f>VLOOKUP(A144,[10]SplinectomeR!$B:$F,4,0)</f>
        <v>ns</v>
      </c>
      <c r="AF144" s="4" t="str">
        <f>VLOOKUP(A144,[10]SplinectomeR!$B:$F,5,0)</f>
        <v>ns</v>
      </c>
    </row>
    <row r="145" spans="1:32" x14ac:dyDescent="0.25">
      <c r="A145" s="4" t="s">
        <v>143</v>
      </c>
      <c r="B145" s="4" t="str">
        <f>RIGHT(Sheet2!F145,LEN(Sheet2!F145)-4)</f>
        <v>Erysipelotrichales</v>
      </c>
      <c r="C145" s="4" t="str">
        <f>RIGHT(Sheet2!G145,LEN(Sheet2!G145)-4)</f>
        <v>Erysipelotrichaceae</v>
      </c>
      <c r="D145" s="5" t="str">
        <f>VLOOKUP($A145,[1]zibr!$B:$H,5,0)</f>
        <v>ns</v>
      </c>
      <c r="E145" s="5" t="str">
        <f>VLOOKUP($A145,[1]zibr!$B:$H,6,0)</f>
        <v>ns</v>
      </c>
      <c r="F145" s="5" t="str">
        <f>VLOOKUP($A145,[1]zibr!$B:$H,7,0)</f>
        <v>ns</v>
      </c>
      <c r="G145" s="8" t="str">
        <f>VLOOKUP($A145,[2]nbmm!$B:$H,5,0)</f>
        <v>ns</v>
      </c>
      <c r="H145" s="8" t="str">
        <f>VLOOKUP($A145,[2]nbmm!$B:$H,6,0)</f>
        <v>s</v>
      </c>
      <c r="I145" s="8" t="str">
        <f>VLOOKUP($A145,[2]nbmm!$B:$H,7,0)</f>
        <v>s</v>
      </c>
      <c r="J145" s="8" t="str">
        <f>VLOOKUP($A145,[3]nbmm_AR!$B:$H,5,0)</f>
        <v>ns</v>
      </c>
      <c r="K145" s="8" t="str">
        <f>VLOOKUP($A145,[3]nbmm_AR!$B:$H,6,0)</f>
        <v>s</v>
      </c>
      <c r="L145" s="8" t="str">
        <f>VLOOKUP($A145,[3]nbmm_AR!$B:$H,7,0)</f>
        <v>s</v>
      </c>
      <c r="M145" s="8" t="str">
        <f>VLOOKUP($A145,[4]zinbmm!$B:$H,5,0)</f>
        <v>ns</v>
      </c>
      <c r="N145" s="8" t="str">
        <f>VLOOKUP($A145,[4]zinbmm!$B:$H,6,0)</f>
        <v>s</v>
      </c>
      <c r="O145" s="8" t="str">
        <f>VLOOKUP($A145,[4]zinbmm!$B:$H,7,0)</f>
        <v>s</v>
      </c>
      <c r="P145" s="8" t="str">
        <f>VLOOKUP($A145,[5]zinbmm_AR!$B:$H,5,0)</f>
        <v>ns</v>
      </c>
      <c r="Q145" s="8" t="str">
        <f>VLOOKUP($A145,[5]zinbmm_AR!$B:$H,6,0)</f>
        <v>s</v>
      </c>
      <c r="R145" s="8" t="str">
        <f>VLOOKUP($A145,[5]zinbmm_AR!$B:$H,7,0)</f>
        <v>s</v>
      </c>
      <c r="S145" s="8" t="str">
        <f>VLOOKUP($A145,[6]zigmmCo!$B:$H,5,0)</f>
        <v>ns</v>
      </c>
      <c r="T145" s="8" t="str">
        <f>VLOOKUP($A145,[6]zigmmCo!$B:$H,6,0)</f>
        <v>ns</v>
      </c>
      <c r="U145" s="8" t="str">
        <f>VLOOKUP($A145,[6]zigmmCo!$B:$H,7,0)</f>
        <v>s</v>
      </c>
      <c r="V145" s="8" t="str">
        <f>VLOOKUP($A145,[7]zigmmCo_AR!$B:$H,5,0)</f>
        <v>ns</v>
      </c>
      <c r="W145" s="8" t="str">
        <f>VLOOKUP($A145,[7]zigmmCo_AR!$B:$H,6,0)</f>
        <v>ns</v>
      </c>
      <c r="X145" s="8" t="str">
        <f>VLOOKUP($A145,[7]zigmmCo_AR!$B:$H,7,0)</f>
        <v>s</v>
      </c>
      <c r="Y145" s="8" t="str">
        <f>VLOOKUP($A145,[8]zigmm!$B:$H,5,0)</f>
        <v>ns</v>
      </c>
      <c r="Z145" s="8" t="str">
        <f>VLOOKUP($A145,[8]zigmm!$B:$H,6,0)</f>
        <v>ns</v>
      </c>
      <c r="AA145" s="8" t="str">
        <f>VLOOKUP($A145,[8]zigmm!$B:$H,7,0)</f>
        <v>ns</v>
      </c>
      <c r="AB145" s="8" t="str">
        <f>VLOOKUP($A145,[9]zigmm_AR!$B:$H,5,0)</f>
        <v>ns</v>
      </c>
      <c r="AC145" s="8" t="str">
        <f>VLOOKUP($A145,[9]zigmm_AR!$B:$H,6,0)</f>
        <v>ns</v>
      </c>
      <c r="AD145" s="8" t="str">
        <f>VLOOKUP($A145,[9]zigmm_AR!$B:$H,7,0)</f>
        <v>ns</v>
      </c>
      <c r="AE145" s="8" t="str">
        <f>VLOOKUP(A145,[10]SplinectomeR!$B:$F,4,0)</f>
        <v>ns</v>
      </c>
      <c r="AF145" s="4" t="str">
        <f>VLOOKUP(A145,[10]SplinectomeR!$B:$F,5,0)</f>
        <v>ns</v>
      </c>
    </row>
    <row r="146" spans="1:32" x14ac:dyDescent="0.25">
      <c r="A146" s="4" t="s">
        <v>144</v>
      </c>
      <c r="B146" s="4" t="str">
        <f>RIGHT(Sheet2!F146,LEN(Sheet2!F146)-4)</f>
        <v>Clostridiales</v>
      </c>
      <c r="C146" s="4" t="str">
        <f>RIGHT(Sheet2!G146,LEN(Sheet2!G146)-4)</f>
        <v>Ruminococcaceae</v>
      </c>
      <c r="D146" s="5" t="str">
        <f>VLOOKUP($A146,[1]zibr!$B:$H,5,0)</f>
        <v>ns</v>
      </c>
      <c r="E146" s="5" t="str">
        <f>VLOOKUP($A146,[1]zibr!$B:$H,6,0)</f>
        <v>ns</v>
      </c>
      <c r="F146" s="5" t="str">
        <f>VLOOKUP($A146,[1]zibr!$B:$H,7,0)</f>
        <v>ns</v>
      </c>
      <c r="G146" s="8" t="str">
        <f>VLOOKUP($A146,[2]nbmm!$B:$H,5,0)</f>
        <v>ns</v>
      </c>
      <c r="H146" s="8" t="str">
        <f>VLOOKUP($A146,[2]nbmm!$B:$H,6,0)</f>
        <v>ns</v>
      </c>
      <c r="I146" s="8" t="str">
        <f>VLOOKUP($A146,[2]nbmm!$B:$H,7,0)</f>
        <v>ns</v>
      </c>
      <c r="J146" s="8" t="str">
        <f>VLOOKUP($A146,[3]nbmm_AR!$B:$H,5,0)</f>
        <v>s</v>
      </c>
      <c r="K146" s="8" t="str">
        <f>VLOOKUP($A146,[3]nbmm_AR!$B:$H,6,0)</f>
        <v>ns</v>
      </c>
      <c r="L146" s="8" t="str">
        <f>VLOOKUP($A146,[3]nbmm_AR!$B:$H,7,0)</f>
        <v>ns</v>
      </c>
      <c r="M146" s="8" t="str">
        <f>VLOOKUP($A146,[4]zinbmm!$B:$H,5,0)</f>
        <v>ns</v>
      </c>
      <c r="N146" s="8" t="str">
        <f>VLOOKUP($A146,[4]zinbmm!$B:$H,6,0)</f>
        <v>ns</v>
      </c>
      <c r="O146" s="8" t="str">
        <f>VLOOKUP($A146,[4]zinbmm!$B:$H,7,0)</f>
        <v>ns</v>
      </c>
      <c r="P146" s="8" t="str">
        <f>VLOOKUP($A146,[5]zinbmm_AR!$B:$H,5,0)</f>
        <v>s</v>
      </c>
      <c r="Q146" s="8" t="str">
        <f>VLOOKUP($A146,[5]zinbmm_AR!$B:$H,6,0)</f>
        <v>ns</v>
      </c>
      <c r="R146" s="8" t="str">
        <f>VLOOKUP($A146,[5]zinbmm_AR!$B:$H,7,0)</f>
        <v>ns</v>
      </c>
      <c r="S146" s="8" t="str">
        <f>VLOOKUP($A146,[6]zigmmCo!$B:$H,5,0)</f>
        <v>ns</v>
      </c>
      <c r="T146" s="8" t="str">
        <f>VLOOKUP($A146,[6]zigmmCo!$B:$H,6,0)</f>
        <v>ns</v>
      </c>
      <c r="U146" s="8" t="str">
        <f>VLOOKUP($A146,[6]zigmmCo!$B:$H,7,0)</f>
        <v>ns</v>
      </c>
      <c r="V146" s="8" t="str">
        <f>VLOOKUP($A146,[7]zigmmCo_AR!$B:$H,5,0)</f>
        <v>ns</v>
      </c>
      <c r="W146" s="8" t="str">
        <f>VLOOKUP($A146,[7]zigmmCo_AR!$B:$H,6,0)</f>
        <v>ns</v>
      </c>
      <c r="X146" s="8" t="str">
        <f>VLOOKUP($A146,[7]zigmmCo_AR!$B:$H,7,0)</f>
        <v>ns</v>
      </c>
      <c r="Y146" s="8" t="str">
        <f>VLOOKUP($A146,[8]zigmm!$B:$H,5,0)</f>
        <v>ns</v>
      </c>
      <c r="Z146" s="8" t="str">
        <f>VLOOKUP($A146,[8]zigmm!$B:$H,6,0)</f>
        <v>s</v>
      </c>
      <c r="AA146" s="8" t="str">
        <f>VLOOKUP($A146,[8]zigmm!$B:$H,7,0)</f>
        <v>ns</v>
      </c>
      <c r="AB146" s="8" t="str">
        <f>VLOOKUP($A146,[9]zigmm_AR!$B:$H,5,0)</f>
        <v>ns</v>
      </c>
      <c r="AC146" s="8" t="str">
        <f>VLOOKUP($A146,[9]zigmm_AR!$B:$H,6,0)</f>
        <v>s</v>
      </c>
      <c r="AD146" s="8" t="str">
        <f>VLOOKUP($A146,[9]zigmm_AR!$B:$H,7,0)</f>
        <v>ns</v>
      </c>
      <c r="AE146" s="8" t="str">
        <f>VLOOKUP(A146,[10]SplinectomeR!$B:$F,4,0)</f>
        <v>ns</v>
      </c>
      <c r="AF146" s="4" t="str">
        <f>VLOOKUP(A146,[10]SplinectomeR!$B:$F,5,0)</f>
        <v>s</v>
      </c>
    </row>
    <row r="147" spans="1:32" x14ac:dyDescent="0.25">
      <c r="A147" s="4" t="s">
        <v>145</v>
      </c>
      <c r="B147" s="4" t="str">
        <f>RIGHT(Sheet2!F147,LEN(Sheet2!F147)-4)</f>
        <v>Turicibacterales</v>
      </c>
      <c r="C147" s="4" t="str">
        <f>RIGHT(Sheet2!G147,LEN(Sheet2!G147)-4)</f>
        <v>Turicibacteraceae</v>
      </c>
      <c r="D147" s="5" t="str">
        <f>VLOOKUP($A147,[1]zibr!$B:$H,5,0)</f>
        <v>ns</v>
      </c>
      <c r="E147" s="5" t="str">
        <f>VLOOKUP($A147,[1]zibr!$B:$H,6,0)</f>
        <v>ns</v>
      </c>
      <c r="F147" s="5" t="str">
        <f>VLOOKUP($A147,[1]zibr!$B:$H,7,0)</f>
        <v>s</v>
      </c>
      <c r="G147" s="8" t="str">
        <f>VLOOKUP($A147,[2]nbmm!$B:$H,5,0)</f>
        <v>ns</v>
      </c>
      <c r="H147" s="8" t="str">
        <f>VLOOKUP($A147,[2]nbmm!$B:$H,6,0)</f>
        <v>ns</v>
      </c>
      <c r="I147" s="8" t="str">
        <f>VLOOKUP($A147,[2]nbmm!$B:$H,7,0)</f>
        <v>s</v>
      </c>
      <c r="J147" s="8" t="str">
        <f>VLOOKUP($A147,[3]nbmm_AR!$B:$H,5,0)</f>
        <v>ns</v>
      </c>
      <c r="K147" s="8" t="str">
        <f>VLOOKUP($A147,[3]nbmm_AR!$B:$H,6,0)</f>
        <v>ns</v>
      </c>
      <c r="L147" s="8" t="str">
        <f>VLOOKUP($A147,[3]nbmm_AR!$B:$H,7,0)</f>
        <v>s</v>
      </c>
      <c r="M147" s="8" t="str">
        <f>VLOOKUP($A147,[4]zinbmm!$B:$H,5,0)</f>
        <v>ns</v>
      </c>
      <c r="N147" s="8" t="str">
        <f>VLOOKUP($A147,[4]zinbmm!$B:$H,6,0)</f>
        <v>ns</v>
      </c>
      <c r="O147" s="8" t="str">
        <f>VLOOKUP($A147,[4]zinbmm!$B:$H,7,0)</f>
        <v>s</v>
      </c>
      <c r="P147" s="8" t="str">
        <f>VLOOKUP($A147,[5]zinbmm_AR!$B:$H,5,0)</f>
        <v>ns</v>
      </c>
      <c r="Q147" s="8" t="str">
        <f>VLOOKUP($A147,[5]zinbmm_AR!$B:$H,6,0)</f>
        <v>ns</v>
      </c>
      <c r="R147" s="8" t="str">
        <f>VLOOKUP($A147,[5]zinbmm_AR!$B:$H,7,0)</f>
        <v>s</v>
      </c>
      <c r="S147" s="8" t="str">
        <f>VLOOKUP($A147,[6]zigmmCo!$B:$H,5,0)</f>
        <v>ns</v>
      </c>
      <c r="T147" s="8" t="str">
        <f>VLOOKUP($A147,[6]zigmmCo!$B:$H,6,0)</f>
        <v>ns</v>
      </c>
      <c r="U147" s="8" t="str">
        <f>VLOOKUP($A147,[6]zigmmCo!$B:$H,7,0)</f>
        <v>ns</v>
      </c>
      <c r="V147" s="8" t="str">
        <f>VLOOKUP($A147,[7]zigmmCo_AR!$B:$H,5,0)</f>
        <v>ns</v>
      </c>
      <c r="W147" s="8" t="str">
        <f>VLOOKUP($A147,[7]zigmmCo_AR!$B:$H,6,0)</f>
        <v>ns</v>
      </c>
      <c r="X147" s="8" t="str">
        <f>VLOOKUP($A147,[7]zigmmCo_AR!$B:$H,7,0)</f>
        <v>s</v>
      </c>
      <c r="Y147" s="8" t="str">
        <f>VLOOKUP($A147,[8]zigmm!$B:$H,5,0)</f>
        <v>ns</v>
      </c>
      <c r="Z147" s="8" t="str">
        <f>VLOOKUP($A147,[8]zigmm!$B:$H,6,0)</f>
        <v>ns</v>
      </c>
      <c r="AA147" s="8" t="str">
        <f>VLOOKUP($A147,[8]zigmm!$B:$H,7,0)</f>
        <v>s</v>
      </c>
      <c r="AB147" s="8" t="str">
        <f>VLOOKUP($A147,[9]zigmm_AR!$B:$H,5,0)</f>
        <v>ns</v>
      </c>
      <c r="AC147" s="8" t="str">
        <f>VLOOKUP($A147,[9]zigmm_AR!$B:$H,6,0)</f>
        <v>ns</v>
      </c>
      <c r="AD147" s="8" t="str">
        <f>VLOOKUP($A147,[9]zigmm_AR!$B:$H,7,0)</f>
        <v>s</v>
      </c>
      <c r="AE147" s="8" t="str">
        <f>VLOOKUP(A147,[10]SplinectomeR!$B:$F,4,0)</f>
        <v>ns</v>
      </c>
      <c r="AF147" s="4" t="str">
        <f>VLOOKUP(A147,[10]SplinectomeR!$B:$F,5,0)</f>
        <v>ns</v>
      </c>
    </row>
    <row r="148" spans="1:32" x14ac:dyDescent="0.25">
      <c r="A148" s="4" t="s">
        <v>146</v>
      </c>
      <c r="B148" s="4" t="str">
        <f>RIGHT(Sheet2!F148,LEN(Sheet2!F148)-4)</f>
        <v>Erysipelotrichales</v>
      </c>
      <c r="C148" s="4" t="str">
        <f>RIGHT(Sheet2!G148,LEN(Sheet2!G148)-4)</f>
        <v>Erysipelotrichaceae</v>
      </c>
      <c r="D148" s="5" t="str">
        <f>VLOOKUP($A148,[1]zibr!$B:$H,5,0)</f>
        <v>ns</v>
      </c>
      <c r="E148" s="5" t="str">
        <f>VLOOKUP($A148,[1]zibr!$B:$H,6,0)</f>
        <v>s</v>
      </c>
      <c r="F148" s="5" t="str">
        <f>VLOOKUP($A148,[1]zibr!$B:$H,7,0)</f>
        <v>s</v>
      </c>
      <c r="G148" s="8" t="str">
        <f>VLOOKUP($A148,[2]nbmm!$B:$H,5,0)</f>
        <v>ns</v>
      </c>
      <c r="H148" s="8" t="str">
        <f>VLOOKUP($A148,[2]nbmm!$B:$H,6,0)</f>
        <v>s</v>
      </c>
      <c r="I148" s="8" t="str">
        <f>VLOOKUP($A148,[2]nbmm!$B:$H,7,0)</f>
        <v>s</v>
      </c>
      <c r="J148" s="8" t="str">
        <f>VLOOKUP($A148,[3]nbmm_AR!$B:$H,5,0)</f>
        <v>ns</v>
      </c>
      <c r="K148" s="8" t="str">
        <f>VLOOKUP($A148,[3]nbmm_AR!$B:$H,6,0)</f>
        <v>s</v>
      </c>
      <c r="L148" s="8" t="str">
        <f>VLOOKUP($A148,[3]nbmm_AR!$B:$H,7,0)</f>
        <v>s</v>
      </c>
      <c r="M148" s="8" t="str">
        <f>VLOOKUP($A148,[4]zinbmm!$B:$H,5,0)</f>
        <v>ns</v>
      </c>
      <c r="N148" s="8" t="str">
        <f>VLOOKUP($A148,[4]zinbmm!$B:$H,6,0)</f>
        <v>s</v>
      </c>
      <c r="O148" s="8" t="str">
        <f>VLOOKUP($A148,[4]zinbmm!$B:$H,7,0)</f>
        <v>s</v>
      </c>
      <c r="P148" s="8" t="str">
        <f>VLOOKUP($A148,[5]zinbmm_AR!$B:$H,5,0)</f>
        <v>ns</v>
      </c>
      <c r="Q148" s="8" t="str">
        <f>VLOOKUP($A148,[5]zinbmm_AR!$B:$H,6,0)</f>
        <v>s</v>
      </c>
      <c r="R148" s="8" t="str">
        <f>VLOOKUP($A148,[5]zinbmm_AR!$B:$H,7,0)</f>
        <v>s</v>
      </c>
      <c r="S148" s="8" t="str">
        <f>VLOOKUP($A148,[6]zigmmCo!$B:$H,5,0)</f>
        <v>ns</v>
      </c>
      <c r="T148" s="8" t="str">
        <f>VLOOKUP($A148,[6]zigmmCo!$B:$H,6,0)</f>
        <v>s</v>
      </c>
      <c r="U148" s="8" t="str">
        <f>VLOOKUP($A148,[6]zigmmCo!$B:$H,7,0)</f>
        <v>s</v>
      </c>
      <c r="V148" s="8" t="str">
        <f>VLOOKUP($A148,[7]zigmmCo_AR!$B:$H,5,0)</f>
        <v>ns</v>
      </c>
      <c r="W148" s="8" t="str">
        <f>VLOOKUP($A148,[7]zigmmCo_AR!$B:$H,6,0)</f>
        <v>s</v>
      </c>
      <c r="X148" s="8" t="str">
        <f>VLOOKUP($A148,[7]zigmmCo_AR!$B:$H,7,0)</f>
        <v>s</v>
      </c>
      <c r="Y148" s="8" t="str">
        <f>VLOOKUP($A148,[8]zigmm!$B:$H,5,0)</f>
        <v>ns</v>
      </c>
      <c r="Z148" s="8" t="str">
        <f>VLOOKUP($A148,[8]zigmm!$B:$H,6,0)</f>
        <v>s</v>
      </c>
      <c r="AA148" s="8" t="str">
        <f>VLOOKUP($A148,[8]zigmm!$B:$H,7,0)</f>
        <v>s</v>
      </c>
      <c r="AB148" s="8" t="str">
        <f>VLOOKUP($A148,[9]zigmm_AR!$B:$H,5,0)</f>
        <v>ns</v>
      </c>
      <c r="AC148" s="8" t="str">
        <f>VLOOKUP($A148,[9]zigmm_AR!$B:$H,6,0)</f>
        <v>s</v>
      </c>
      <c r="AD148" s="8" t="str">
        <f>VLOOKUP($A148,[9]zigmm_AR!$B:$H,7,0)</f>
        <v>s</v>
      </c>
      <c r="AE148" s="8" t="str">
        <f>VLOOKUP(A148,[10]SplinectomeR!$B:$F,4,0)</f>
        <v>ns</v>
      </c>
      <c r="AF148" s="4" t="str">
        <f>VLOOKUP(A148,[10]SplinectomeR!$B:$F,5,0)</f>
        <v>s</v>
      </c>
    </row>
    <row r="149" spans="1:32" x14ac:dyDescent="0.25">
      <c r="A149" s="4" t="s">
        <v>147</v>
      </c>
      <c r="B149" s="4" t="str">
        <f>RIGHT(Sheet2!F149,LEN(Sheet2!F149)-4)</f>
        <v>Clostridiales</v>
      </c>
      <c r="C149" s="4" t="str">
        <f>RIGHT(Sheet2!G149,LEN(Sheet2!G149)-4)</f>
        <v>Ruminococcaceae</v>
      </c>
      <c r="D149" s="5" t="str">
        <f>VLOOKUP($A149,[1]zibr!$B:$H,5,0)</f>
        <v>ns</v>
      </c>
      <c r="E149" s="5" t="str">
        <f>VLOOKUP($A149,[1]zibr!$B:$H,6,0)</f>
        <v>ns</v>
      </c>
      <c r="F149" s="5" t="str">
        <f>VLOOKUP($A149,[1]zibr!$B:$H,7,0)</f>
        <v>ns</v>
      </c>
      <c r="G149" s="8" t="str">
        <f>VLOOKUP($A149,[2]nbmm!$B:$H,5,0)</f>
        <v>ns</v>
      </c>
      <c r="H149" s="8" t="str">
        <f>VLOOKUP($A149,[2]nbmm!$B:$H,6,0)</f>
        <v>s</v>
      </c>
      <c r="I149" s="8" t="str">
        <f>VLOOKUP($A149,[2]nbmm!$B:$H,7,0)</f>
        <v>s</v>
      </c>
      <c r="J149" s="8" t="str">
        <f>VLOOKUP($A149,[3]nbmm_AR!$B:$H,5,0)</f>
        <v>s</v>
      </c>
      <c r="K149" s="8" t="str">
        <f>VLOOKUP($A149,[3]nbmm_AR!$B:$H,6,0)</f>
        <v>s</v>
      </c>
      <c r="L149" s="8" t="str">
        <f>VLOOKUP($A149,[3]nbmm_AR!$B:$H,7,0)</f>
        <v>s</v>
      </c>
      <c r="M149" s="8" t="str">
        <f>VLOOKUP($A149,[4]zinbmm!$B:$H,5,0)</f>
        <v>ns</v>
      </c>
      <c r="N149" s="8" t="str">
        <f>VLOOKUP($A149,[4]zinbmm!$B:$H,6,0)</f>
        <v>s</v>
      </c>
      <c r="O149" s="8" t="str">
        <f>VLOOKUP($A149,[4]zinbmm!$B:$H,7,0)</f>
        <v>s</v>
      </c>
      <c r="P149" s="8" t="str">
        <f>VLOOKUP($A149,[5]zinbmm_AR!$B:$H,5,0)</f>
        <v>s</v>
      </c>
      <c r="Q149" s="8" t="str">
        <f>VLOOKUP($A149,[5]zinbmm_AR!$B:$H,6,0)</f>
        <v>s</v>
      </c>
      <c r="R149" s="8" t="str">
        <f>VLOOKUP($A149,[5]zinbmm_AR!$B:$H,7,0)</f>
        <v>s</v>
      </c>
      <c r="S149" s="8" t="str">
        <f>VLOOKUP($A149,[6]zigmmCo!$B:$H,5,0)</f>
        <v>ns</v>
      </c>
      <c r="T149" s="8" t="str">
        <f>VLOOKUP($A149,[6]zigmmCo!$B:$H,6,0)</f>
        <v>ns</v>
      </c>
      <c r="U149" s="8" t="str">
        <f>VLOOKUP($A149,[6]zigmmCo!$B:$H,7,0)</f>
        <v>ns</v>
      </c>
      <c r="V149" s="8" t="str">
        <f>VLOOKUP($A149,[7]zigmmCo_AR!$B:$H,5,0)</f>
        <v>ns</v>
      </c>
      <c r="W149" s="8" t="str">
        <f>VLOOKUP($A149,[7]zigmmCo_AR!$B:$H,6,0)</f>
        <v>ns</v>
      </c>
      <c r="X149" s="8" t="str">
        <f>VLOOKUP($A149,[7]zigmmCo_AR!$B:$H,7,0)</f>
        <v>ns</v>
      </c>
      <c r="Y149" s="8" t="str">
        <f>VLOOKUP($A149,[8]zigmm!$B:$H,5,0)</f>
        <v>ns</v>
      </c>
      <c r="Z149" s="8" t="str">
        <f>VLOOKUP($A149,[8]zigmm!$B:$H,6,0)</f>
        <v>s</v>
      </c>
      <c r="AA149" s="8" t="str">
        <f>VLOOKUP($A149,[8]zigmm!$B:$H,7,0)</f>
        <v>ns</v>
      </c>
      <c r="AB149" s="8" t="str">
        <f>VLOOKUP($A149,[9]zigmm_AR!$B:$H,5,0)</f>
        <v>ns</v>
      </c>
      <c r="AC149" s="8" t="str">
        <f>VLOOKUP($A149,[9]zigmm_AR!$B:$H,6,0)</f>
        <v>s</v>
      </c>
      <c r="AD149" s="8" t="str">
        <f>VLOOKUP($A149,[9]zigmm_AR!$B:$H,7,0)</f>
        <v>ns</v>
      </c>
      <c r="AE149" s="8" t="str">
        <f>VLOOKUP(A149,[10]SplinectomeR!$B:$F,4,0)</f>
        <v>ns</v>
      </c>
      <c r="AF149" s="4" t="str">
        <f>VLOOKUP(A149,[10]SplinectomeR!$B:$F,5,0)</f>
        <v>s</v>
      </c>
    </row>
    <row r="150" spans="1:32" x14ac:dyDescent="0.25">
      <c r="A150" s="4" t="s">
        <v>148</v>
      </c>
      <c r="B150" s="4" t="str">
        <f>RIGHT(Sheet2!F150,LEN(Sheet2!F150)-4)</f>
        <v>Clostridiales</v>
      </c>
      <c r="C150" s="4" t="str">
        <f>RIGHT(Sheet2!G150,LEN(Sheet2!G150)-4)</f>
        <v>Ruminococcaceae</v>
      </c>
      <c r="D150" s="5" t="str">
        <f>VLOOKUP($A150,[1]zibr!$B:$H,5,0)</f>
        <v>ns</v>
      </c>
      <c r="E150" s="5" t="str">
        <f>VLOOKUP($A150,[1]zibr!$B:$H,6,0)</f>
        <v>s</v>
      </c>
      <c r="F150" s="5" t="str">
        <f>VLOOKUP($A150,[1]zibr!$B:$H,7,0)</f>
        <v>s</v>
      </c>
      <c r="G150" s="8" t="str">
        <f>VLOOKUP($A150,[2]nbmm!$B:$H,5,0)</f>
        <v>ns</v>
      </c>
      <c r="H150" s="8" t="str">
        <f>VLOOKUP($A150,[2]nbmm!$B:$H,6,0)</f>
        <v>s</v>
      </c>
      <c r="I150" s="8" t="str">
        <f>VLOOKUP($A150,[2]nbmm!$B:$H,7,0)</f>
        <v>s</v>
      </c>
      <c r="J150" s="8" t="str">
        <f>VLOOKUP($A150,[3]nbmm_AR!$B:$H,5,0)</f>
        <v>ns</v>
      </c>
      <c r="K150" s="8" t="str">
        <f>VLOOKUP($A150,[3]nbmm_AR!$B:$H,6,0)</f>
        <v>s</v>
      </c>
      <c r="L150" s="8" t="str">
        <f>VLOOKUP($A150,[3]nbmm_AR!$B:$H,7,0)</f>
        <v>s</v>
      </c>
      <c r="M150" s="8" t="str">
        <f>VLOOKUP($A150,[4]zinbmm!$B:$H,5,0)</f>
        <v>ns</v>
      </c>
      <c r="N150" s="8" t="str">
        <f>VLOOKUP($A150,[4]zinbmm!$B:$H,6,0)</f>
        <v>s</v>
      </c>
      <c r="O150" s="8" t="str">
        <f>VLOOKUP($A150,[4]zinbmm!$B:$H,7,0)</f>
        <v>s</v>
      </c>
      <c r="P150" s="8" t="str">
        <f>VLOOKUP($A150,[5]zinbmm_AR!$B:$H,5,0)</f>
        <v>ns</v>
      </c>
      <c r="Q150" s="8" t="str">
        <f>VLOOKUP($A150,[5]zinbmm_AR!$B:$H,6,0)</f>
        <v>s</v>
      </c>
      <c r="R150" s="8" t="str">
        <f>VLOOKUP($A150,[5]zinbmm_AR!$B:$H,7,0)</f>
        <v>s</v>
      </c>
      <c r="S150" s="8" t="str">
        <f>VLOOKUP($A150,[6]zigmmCo!$B:$H,5,0)</f>
        <v>ns</v>
      </c>
      <c r="T150" s="8" t="str">
        <f>VLOOKUP($A150,[6]zigmmCo!$B:$H,6,0)</f>
        <v>s</v>
      </c>
      <c r="U150" s="8" t="str">
        <f>VLOOKUP($A150,[6]zigmmCo!$B:$H,7,0)</f>
        <v>ns</v>
      </c>
      <c r="V150" s="8" t="str">
        <f>VLOOKUP($A150,[7]zigmmCo_AR!$B:$H,5,0)</f>
        <v>ns</v>
      </c>
      <c r="W150" s="8" t="str">
        <f>VLOOKUP($A150,[7]zigmmCo_AR!$B:$H,6,0)</f>
        <v>s</v>
      </c>
      <c r="X150" s="8" t="str">
        <f>VLOOKUP($A150,[7]zigmmCo_AR!$B:$H,7,0)</f>
        <v>ns</v>
      </c>
      <c r="Y150" s="8" t="str">
        <f>VLOOKUP($A150,[8]zigmm!$B:$H,5,0)</f>
        <v>ns</v>
      </c>
      <c r="Z150" s="8" t="str">
        <f>VLOOKUP($A150,[8]zigmm!$B:$H,6,0)</f>
        <v>s</v>
      </c>
      <c r="AA150" s="8" t="str">
        <f>VLOOKUP($A150,[8]zigmm!$B:$H,7,0)</f>
        <v>ns</v>
      </c>
      <c r="AB150" s="8" t="str">
        <f>VLOOKUP($A150,[9]zigmm_AR!$B:$H,5,0)</f>
        <v>ns</v>
      </c>
      <c r="AC150" s="8" t="str">
        <f>VLOOKUP($A150,[9]zigmm_AR!$B:$H,6,0)</f>
        <v>s</v>
      </c>
      <c r="AD150" s="8" t="str">
        <f>VLOOKUP($A150,[9]zigmm_AR!$B:$H,7,0)</f>
        <v>ns</v>
      </c>
      <c r="AE150" s="8" t="str">
        <f>VLOOKUP(A150,[10]SplinectomeR!$B:$F,4,0)</f>
        <v>ns</v>
      </c>
      <c r="AF150" s="4" t="str">
        <f>VLOOKUP(A150,[10]SplinectomeR!$B:$F,5,0)</f>
        <v>s</v>
      </c>
    </row>
    <row r="151" spans="1:32" x14ac:dyDescent="0.25">
      <c r="A151" s="4" t="s">
        <v>149</v>
      </c>
      <c r="B151" s="4" t="str">
        <f>RIGHT(Sheet2!F151,LEN(Sheet2!F151)-4)</f>
        <v>Clostridiales</v>
      </c>
      <c r="C151" s="4" t="str">
        <f>RIGHT(Sheet2!G151,LEN(Sheet2!G151)-4)</f>
        <v>Ruminococcaceae</v>
      </c>
      <c r="D151" s="5" t="str">
        <f>VLOOKUP($A151,[1]zibr!$B:$H,5,0)</f>
        <v>ns</v>
      </c>
      <c r="E151" s="5" t="str">
        <f>VLOOKUP($A151,[1]zibr!$B:$H,6,0)</f>
        <v>ns</v>
      </c>
      <c r="F151" s="5" t="str">
        <f>VLOOKUP($A151,[1]zibr!$B:$H,7,0)</f>
        <v>ns</v>
      </c>
      <c r="G151" s="8" t="str">
        <f>VLOOKUP($A151,[2]nbmm!$B:$H,5,0)</f>
        <v>ns</v>
      </c>
      <c r="H151" s="8" t="str">
        <f>VLOOKUP($A151,[2]nbmm!$B:$H,6,0)</f>
        <v>s</v>
      </c>
      <c r="I151" s="8" t="str">
        <f>VLOOKUP($A151,[2]nbmm!$B:$H,7,0)</f>
        <v>s</v>
      </c>
      <c r="J151" s="8" t="str">
        <f>VLOOKUP($A151,[3]nbmm_AR!$B:$H,5,0)</f>
        <v>ns</v>
      </c>
      <c r="K151" s="8" t="str">
        <f>VLOOKUP($A151,[3]nbmm_AR!$B:$H,6,0)</f>
        <v>s</v>
      </c>
      <c r="L151" s="8" t="str">
        <f>VLOOKUP($A151,[3]nbmm_AR!$B:$H,7,0)</f>
        <v>s</v>
      </c>
      <c r="M151" s="8" t="str">
        <f>VLOOKUP($A151,[4]zinbmm!$B:$H,5,0)</f>
        <v>ns</v>
      </c>
      <c r="N151" s="8" t="str">
        <f>VLOOKUP($A151,[4]zinbmm!$B:$H,6,0)</f>
        <v>s</v>
      </c>
      <c r="O151" s="8" t="str">
        <f>VLOOKUP($A151,[4]zinbmm!$B:$H,7,0)</f>
        <v>s</v>
      </c>
      <c r="P151" s="8" t="str">
        <f>VLOOKUP($A151,[5]zinbmm_AR!$B:$H,5,0)</f>
        <v>ns</v>
      </c>
      <c r="Q151" s="8" t="str">
        <f>VLOOKUP($A151,[5]zinbmm_AR!$B:$H,6,0)</f>
        <v>s</v>
      </c>
      <c r="R151" s="8" t="str">
        <f>VLOOKUP($A151,[5]zinbmm_AR!$B:$H,7,0)</f>
        <v>s</v>
      </c>
      <c r="S151" s="8" t="str">
        <f>VLOOKUP($A151,[6]zigmmCo!$B:$H,5,0)</f>
        <v>ns</v>
      </c>
      <c r="T151" s="8" t="str">
        <f>VLOOKUP($A151,[6]zigmmCo!$B:$H,6,0)</f>
        <v>ns</v>
      </c>
      <c r="U151" s="8" t="str">
        <f>VLOOKUP($A151,[6]zigmmCo!$B:$H,7,0)</f>
        <v>ns</v>
      </c>
      <c r="V151" s="8" t="str">
        <f>VLOOKUP($A151,[7]zigmmCo_AR!$B:$H,5,0)</f>
        <v>ns</v>
      </c>
      <c r="W151" s="8" t="str">
        <f>VLOOKUP($A151,[7]zigmmCo_AR!$B:$H,6,0)</f>
        <v>ns</v>
      </c>
      <c r="X151" s="8" t="str">
        <f>VLOOKUP($A151,[7]zigmmCo_AR!$B:$H,7,0)</f>
        <v>ns</v>
      </c>
      <c r="Y151" s="8" t="str">
        <f>VLOOKUP($A151,[8]zigmm!$B:$H,5,0)</f>
        <v>ns</v>
      </c>
      <c r="Z151" s="8" t="str">
        <f>VLOOKUP($A151,[8]zigmm!$B:$H,6,0)</f>
        <v>s</v>
      </c>
      <c r="AA151" s="8" t="str">
        <f>VLOOKUP($A151,[8]zigmm!$B:$H,7,0)</f>
        <v>ns</v>
      </c>
      <c r="AB151" s="8" t="str">
        <f>VLOOKUP($A151,[9]zigmm_AR!$B:$H,5,0)</f>
        <v>ns</v>
      </c>
      <c r="AC151" s="8" t="str">
        <f>VLOOKUP($A151,[9]zigmm_AR!$B:$H,6,0)</f>
        <v>s</v>
      </c>
      <c r="AD151" s="8" t="str">
        <f>VLOOKUP($A151,[9]zigmm_AR!$B:$H,7,0)</f>
        <v>ns</v>
      </c>
      <c r="AE151" s="8" t="str">
        <f>VLOOKUP(A151,[10]SplinectomeR!$B:$F,4,0)</f>
        <v>ns</v>
      </c>
      <c r="AF151" s="4" t="str">
        <f>VLOOKUP(A151,[10]SplinectomeR!$B:$F,5,0)</f>
        <v>s</v>
      </c>
    </row>
    <row r="152" spans="1:32" x14ac:dyDescent="0.25">
      <c r="A152" s="4" t="s">
        <v>150</v>
      </c>
      <c r="B152" s="4" t="str">
        <f>RIGHT(Sheet2!F152,LEN(Sheet2!F152)-4)</f>
        <v>Clostridiales</v>
      </c>
      <c r="C152" s="4" t="str">
        <f>RIGHT(Sheet2!G152,LEN(Sheet2!G152)-4)</f>
        <v>Ruminococcaceae</v>
      </c>
      <c r="D152" s="5" t="str">
        <f>VLOOKUP($A152,[1]zibr!$B:$H,5,0)</f>
        <v>ns</v>
      </c>
      <c r="E152" s="5" t="str">
        <f>VLOOKUP($A152,[1]zibr!$B:$H,6,0)</f>
        <v>ns</v>
      </c>
      <c r="F152" s="5" t="str">
        <f>VLOOKUP($A152,[1]zibr!$B:$H,7,0)</f>
        <v>ns</v>
      </c>
      <c r="G152" s="8" t="str">
        <f>VLOOKUP($A152,[2]nbmm!$B:$H,5,0)</f>
        <v>s</v>
      </c>
      <c r="H152" s="8" t="str">
        <f>VLOOKUP($A152,[2]nbmm!$B:$H,6,0)</f>
        <v>s</v>
      </c>
      <c r="I152" s="8" t="str">
        <f>VLOOKUP($A152,[2]nbmm!$B:$H,7,0)</f>
        <v>s</v>
      </c>
      <c r="J152" s="8" t="str">
        <f>VLOOKUP($A152,[3]nbmm_AR!$B:$H,5,0)</f>
        <v>s</v>
      </c>
      <c r="K152" s="8" t="str">
        <f>VLOOKUP($A152,[3]nbmm_AR!$B:$H,6,0)</f>
        <v>s</v>
      </c>
      <c r="L152" s="8" t="str">
        <f>VLOOKUP($A152,[3]nbmm_AR!$B:$H,7,0)</f>
        <v>s</v>
      </c>
      <c r="M152" s="8" t="str">
        <f>VLOOKUP($A152,[4]zinbmm!$B:$H,5,0)</f>
        <v>s</v>
      </c>
      <c r="N152" s="8" t="str">
        <f>VLOOKUP($A152,[4]zinbmm!$B:$H,6,0)</f>
        <v>s</v>
      </c>
      <c r="O152" s="8" t="str">
        <f>VLOOKUP($A152,[4]zinbmm!$B:$H,7,0)</f>
        <v>s</v>
      </c>
      <c r="P152" s="8" t="str">
        <f>VLOOKUP($A152,[5]zinbmm_AR!$B:$H,5,0)</f>
        <v>s</v>
      </c>
      <c r="Q152" s="8" t="str">
        <f>VLOOKUP($A152,[5]zinbmm_AR!$B:$H,6,0)</f>
        <v>s</v>
      </c>
      <c r="R152" s="8" t="str">
        <f>VLOOKUP($A152,[5]zinbmm_AR!$B:$H,7,0)</f>
        <v>s</v>
      </c>
      <c r="S152" s="8" t="str">
        <f>VLOOKUP($A152,[6]zigmmCo!$B:$H,5,0)</f>
        <v>s</v>
      </c>
      <c r="T152" s="8" t="str">
        <f>VLOOKUP($A152,[6]zigmmCo!$B:$H,6,0)</f>
        <v>ns</v>
      </c>
      <c r="U152" s="8" t="str">
        <f>VLOOKUP($A152,[6]zigmmCo!$B:$H,7,0)</f>
        <v>ns</v>
      </c>
      <c r="V152" s="8" t="str">
        <f>VLOOKUP($A152,[7]zigmmCo_AR!$B:$H,5,0)</f>
        <v>s</v>
      </c>
      <c r="W152" s="8" t="str">
        <f>VLOOKUP($A152,[7]zigmmCo_AR!$B:$H,6,0)</f>
        <v>ns</v>
      </c>
      <c r="X152" s="8" t="str">
        <f>VLOOKUP($A152,[7]zigmmCo_AR!$B:$H,7,0)</f>
        <v>ns</v>
      </c>
      <c r="Y152" s="8" t="str">
        <f>VLOOKUP($A152,[8]zigmm!$B:$H,5,0)</f>
        <v>ns</v>
      </c>
      <c r="Z152" s="8" t="str">
        <f>VLOOKUP($A152,[8]zigmm!$B:$H,6,0)</f>
        <v>ns</v>
      </c>
      <c r="AA152" s="8" t="str">
        <f>VLOOKUP($A152,[8]zigmm!$B:$H,7,0)</f>
        <v>ns</v>
      </c>
      <c r="AB152" s="8" t="str">
        <f>VLOOKUP($A152,[9]zigmm_AR!$B:$H,5,0)</f>
        <v>ns</v>
      </c>
      <c r="AC152" s="8" t="str">
        <f>VLOOKUP($A152,[9]zigmm_AR!$B:$H,6,0)</f>
        <v>ns</v>
      </c>
      <c r="AD152" s="8" t="str">
        <f>VLOOKUP($A152,[9]zigmm_AR!$B:$H,7,0)</f>
        <v>ns</v>
      </c>
      <c r="AE152" s="8" t="str">
        <f>VLOOKUP(A152,[10]SplinectomeR!$B:$F,4,0)</f>
        <v>ns</v>
      </c>
      <c r="AF152" s="4" t="str">
        <f>VLOOKUP(A152,[10]SplinectomeR!$B:$F,5,0)</f>
        <v>s</v>
      </c>
    </row>
    <row r="153" spans="1:32" x14ac:dyDescent="0.25">
      <c r="A153" s="4" t="s">
        <v>151</v>
      </c>
      <c r="B153" s="4" t="str">
        <f>RIGHT(Sheet2!F153,LEN(Sheet2!F153)-4)</f>
        <v>Clostridiales</v>
      </c>
      <c r="C153" s="4" t="str">
        <f>RIGHT(Sheet2!G153,LEN(Sheet2!G153)-4)</f>
        <v>Ruminococcaceae</v>
      </c>
      <c r="D153" s="5" t="str">
        <f>VLOOKUP($A153,[1]zibr!$B:$H,5,0)</f>
        <v>ns</v>
      </c>
      <c r="E153" s="5" t="str">
        <f>VLOOKUP($A153,[1]zibr!$B:$H,6,0)</f>
        <v>ns</v>
      </c>
      <c r="F153" s="5" t="str">
        <f>VLOOKUP($A153,[1]zibr!$B:$H,7,0)</f>
        <v>ns</v>
      </c>
      <c r="G153" s="8" t="str">
        <f>VLOOKUP($A153,[2]nbmm!$B:$H,5,0)</f>
        <v>ns</v>
      </c>
      <c r="H153" s="8" t="str">
        <f>VLOOKUP($A153,[2]nbmm!$B:$H,6,0)</f>
        <v>ns</v>
      </c>
      <c r="I153" s="8" t="str">
        <f>VLOOKUP($A153,[2]nbmm!$B:$H,7,0)</f>
        <v>ns</v>
      </c>
      <c r="J153" s="8" t="str">
        <f>VLOOKUP($A153,[3]nbmm_AR!$B:$H,5,0)</f>
        <v>ns</v>
      </c>
      <c r="K153" s="8" t="str">
        <f>VLOOKUP($A153,[3]nbmm_AR!$B:$H,6,0)</f>
        <v>ns</v>
      </c>
      <c r="L153" s="8" t="str">
        <f>VLOOKUP($A153,[3]nbmm_AR!$B:$H,7,0)</f>
        <v>ns</v>
      </c>
      <c r="M153" s="8" t="str">
        <f>VLOOKUP($A153,[4]zinbmm!$B:$H,5,0)</f>
        <v>ns</v>
      </c>
      <c r="N153" s="8" t="str">
        <f>VLOOKUP($A153,[4]zinbmm!$B:$H,6,0)</f>
        <v>ns</v>
      </c>
      <c r="O153" s="8" t="str">
        <f>VLOOKUP($A153,[4]zinbmm!$B:$H,7,0)</f>
        <v>ns</v>
      </c>
      <c r="P153" s="8" t="str">
        <f>VLOOKUP($A153,[5]zinbmm_AR!$B:$H,5,0)</f>
        <v>ns</v>
      </c>
      <c r="Q153" s="8" t="str">
        <f>VLOOKUP($A153,[5]zinbmm_AR!$B:$H,6,0)</f>
        <v>ns</v>
      </c>
      <c r="R153" s="8" t="str">
        <f>VLOOKUP($A153,[5]zinbmm_AR!$B:$H,7,0)</f>
        <v>ns</v>
      </c>
      <c r="S153" s="8" t="str">
        <f>VLOOKUP($A153,[6]zigmmCo!$B:$H,5,0)</f>
        <v>ns</v>
      </c>
      <c r="T153" s="8" t="str">
        <f>VLOOKUP($A153,[6]zigmmCo!$B:$H,6,0)</f>
        <v>ns</v>
      </c>
      <c r="U153" s="8" t="str">
        <f>VLOOKUP($A153,[6]zigmmCo!$B:$H,7,0)</f>
        <v>ns</v>
      </c>
      <c r="V153" s="8" t="str">
        <f>VLOOKUP($A153,[7]zigmmCo_AR!$B:$H,5,0)</f>
        <v>ns</v>
      </c>
      <c r="W153" s="8" t="str">
        <f>VLOOKUP($A153,[7]zigmmCo_AR!$B:$H,6,0)</f>
        <v>ns</v>
      </c>
      <c r="X153" s="8" t="str">
        <f>VLOOKUP($A153,[7]zigmmCo_AR!$B:$H,7,0)</f>
        <v>ns</v>
      </c>
      <c r="Y153" s="8" t="str">
        <f>VLOOKUP($A153,[8]zigmm!$B:$H,5,0)</f>
        <v>ns</v>
      </c>
      <c r="Z153" s="8" t="str">
        <f>VLOOKUP($A153,[8]zigmm!$B:$H,6,0)</f>
        <v>s</v>
      </c>
      <c r="AA153" s="8" t="str">
        <f>VLOOKUP($A153,[8]zigmm!$B:$H,7,0)</f>
        <v>ns</v>
      </c>
      <c r="AB153" s="8" t="str">
        <f>VLOOKUP($A153,[9]zigmm_AR!$B:$H,5,0)</f>
        <v>ns</v>
      </c>
      <c r="AC153" s="8" t="str">
        <f>VLOOKUP($A153,[9]zigmm_AR!$B:$H,6,0)</f>
        <v>s</v>
      </c>
      <c r="AD153" s="8" t="str">
        <f>VLOOKUP($A153,[9]zigmm_AR!$B:$H,7,0)</f>
        <v>ns</v>
      </c>
      <c r="AE153" s="8" t="str">
        <f>VLOOKUP(A153,[10]SplinectomeR!$B:$F,4,0)</f>
        <v>ns</v>
      </c>
      <c r="AF153" s="4" t="str">
        <f>VLOOKUP(A153,[10]SplinectomeR!$B:$F,5,0)</f>
        <v>s</v>
      </c>
    </row>
    <row r="154" spans="1:32" x14ac:dyDescent="0.25">
      <c r="A154" s="4" t="s">
        <v>152</v>
      </c>
      <c r="B154" s="4" t="str">
        <f>RIGHT(Sheet2!F154,LEN(Sheet2!F154)-4)</f>
        <v>Clostridiales</v>
      </c>
      <c r="C154" s="4" t="str">
        <f>RIGHT(Sheet2!G154,LEN(Sheet2!G154)-4)</f>
        <v>Ruminococcaceae</v>
      </c>
      <c r="D154" s="5" t="str">
        <f>VLOOKUP($A154,[1]zibr!$B:$H,5,0)</f>
        <v>ns</v>
      </c>
      <c r="E154" s="5" t="str">
        <f>VLOOKUP($A154,[1]zibr!$B:$H,6,0)</f>
        <v>ns</v>
      </c>
      <c r="F154" s="5" t="str">
        <f>VLOOKUP($A154,[1]zibr!$B:$H,7,0)</f>
        <v>ns</v>
      </c>
      <c r="G154" s="8" t="str">
        <f>VLOOKUP($A154,[2]nbmm!$B:$H,5,0)</f>
        <v>ns</v>
      </c>
      <c r="H154" s="8" t="str">
        <f>VLOOKUP($A154,[2]nbmm!$B:$H,6,0)</f>
        <v>ns</v>
      </c>
      <c r="I154" s="8" t="str">
        <f>VLOOKUP($A154,[2]nbmm!$B:$H,7,0)</f>
        <v>ns</v>
      </c>
      <c r="J154" s="8" t="str">
        <f>VLOOKUP($A154,[3]nbmm_AR!$B:$H,5,0)</f>
        <v>ns</v>
      </c>
      <c r="K154" s="8" t="str">
        <f>VLOOKUP($A154,[3]nbmm_AR!$B:$H,6,0)</f>
        <v>ns</v>
      </c>
      <c r="L154" s="8" t="str">
        <f>VLOOKUP($A154,[3]nbmm_AR!$B:$H,7,0)</f>
        <v>ns</v>
      </c>
      <c r="M154" s="8" t="str">
        <f>VLOOKUP($A154,[4]zinbmm!$B:$H,5,0)</f>
        <v>ns</v>
      </c>
      <c r="N154" s="8" t="str">
        <f>VLOOKUP($A154,[4]zinbmm!$B:$H,6,0)</f>
        <v>ns</v>
      </c>
      <c r="O154" s="8" t="str">
        <f>VLOOKUP($A154,[4]zinbmm!$B:$H,7,0)</f>
        <v>ns</v>
      </c>
      <c r="P154" s="8" t="str">
        <f>VLOOKUP($A154,[5]zinbmm_AR!$B:$H,5,0)</f>
        <v>ns</v>
      </c>
      <c r="Q154" s="8" t="str">
        <f>VLOOKUP($A154,[5]zinbmm_AR!$B:$H,6,0)</f>
        <v>ns</v>
      </c>
      <c r="R154" s="8" t="str">
        <f>VLOOKUP($A154,[5]zinbmm_AR!$B:$H,7,0)</f>
        <v>ns</v>
      </c>
      <c r="S154" s="8" t="str">
        <f>VLOOKUP($A154,[6]zigmmCo!$B:$H,5,0)</f>
        <v>ns</v>
      </c>
      <c r="T154" s="8" t="str">
        <f>VLOOKUP($A154,[6]zigmmCo!$B:$H,6,0)</f>
        <v>ns</v>
      </c>
      <c r="U154" s="8" t="str">
        <f>VLOOKUP($A154,[6]zigmmCo!$B:$H,7,0)</f>
        <v>ns</v>
      </c>
      <c r="V154" s="8" t="str">
        <f>VLOOKUP($A154,[7]zigmmCo_AR!$B:$H,5,0)</f>
        <v>ns</v>
      </c>
      <c r="W154" s="8" t="str">
        <f>VLOOKUP($A154,[7]zigmmCo_AR!$B:$H,6,0)</f>
        <v>ns</v>
      </c>
      <c r="X154" s="8" t="str">
        <f>VLOOKUP($A154,[7]zigmmCo_AR!$B:$H,7,0)</f>
        <v>ns</v>
      </c>
      <c r="Y154" s="8" t="str">
        <f>VLOOKUP($A154,[8]zigmm!$B:$H,5,0)</f>
        <v>ns</v>
      </c>
      <c r="Z154" s="8" t="str">
        <f>VLOOKUP($A154,[8]zigmm!$B:$H,6,0)</f>
        <v>s</v>
      </c>
      <c r="AA154" s="8" t="str">
        <f>VLOOKUP($A154,[8]zigmm!$B:$H,7,0)</f>
        <v>ns</v>
      </c>
      <c r="AB154" s="8" t="str">
        <f>VLOOKUP($A154,[9]zigmm_AR!$B:$H,5,0)</f>
        <v>ns</v>
      </c>
      <c r="AC154" s="8" t="str">
        <f>VLOOKUP($A154,[9]zigmm_AR!$B:$H,6,0)</f>
        <v>s</v>
      </c>
      <c r="AD154" s="8" t="str">
        <f>VLOOKUP($A154,[9]zigmm_AR!$B:$H,7,0)</f>
        <v>ns</v>
      </c>
      <c r="AE154" s="8" t="str">
        <f>VLOOKUP(A154,[10]SplinectomeR!$B:$F,4,0)</f>
        <v>ns</v>
      </c>
      <c r="AF154" s="4" t="str">
        <f>VLOOKUP(A154,[10]SplinectomeR!$B:$F,5,0)</f>
        <v>s</v>
      </c>
    </row>
    <row r="155" spans="1:32" x14ac:dyDescent="0.25">
      <c r="A155" s="4" t="s">
        <v>153</v>
      </c>
      <c r="B155" s="4" t="str">
        <f>RIGHT(Sheet2!F155,LEN(Sheet2!F155)-4)</f>
        <v>Clostridiales</v>
      </c>
      <c r="C155" s="4" t="str">
        <f>RIGHT(Sheet2!G155,LEN(Sheet2!G155)-4)</f>
        <v>Ruminococcaceae</v>
      </c>
      <c r="D155" s="5" t="str">
        <f>VLOOKUP($A155,[1]zibr!$B:$H,5,0)</f>
        <v>ns</v>
      </c>
      <c r="E155" s="5" t="str">
        <f>VLOOKUP($A155,[1]zibr!$B:$H,6,0)</f>
        <v>s</v>
      </c>
      <c r="F155" s="5" t="str">
        <f>VLOOKUP($A155,[1]zibr!$B:$H,7,0)</f>
        <v>s</v>
      </c>
      <c r="G155" s="8" t="str">
        <f>VLOOKUP($A155,[2]nbmm!$B:$H,5,0)</f>
        <v>ns</v>
      </c>
      <c r="H155" s="8" t="str">
        <f>VLOOKUP($A155,[2]nbmm!$B:$H,6,0)</f>
        <v>s</v>
      </c>
      <c r="I155" s="8" t="str">
        <f>VLOOKUP($A155,[2]nbmm!$B:$H,7,0)</f>
        <v>s</v>
      </c>
      <c r="J155" s="8" t="str">
        <f>VLOOKUP($A155,[3]nbmm_AR!$B:$H,5,0)</f>
        <v>ns</v>
      </c>
      <c r="K155" s="8" t="str">
        <f>VLOOKUP($A155,[3]nbmm_AR!$B:$H,6,0)</f>
        <v>s</v>
      </c>
      <c r="L155" s="8" t="str">
        <f>VLOOKUP($A155,[3]nbmm_AR!$B:$H,7,0)</f>
        <v>s</v>
      </c>
      <c r="M155" s="8" t="str">
        <f>VLOOKUP($A155,[4]zinbmm!$B:$H,5,0)</f>
        <v>ns</v>
      </c>
      <c r="N155" s="8" t="str">
        <f>VLOOKUP($A155,[4]zinbmm!$B:$H,6,0)</f>
        <v>s</v>
      </c>
      <c r="O155" s="8" t="str">
        <f>VLOOKUP($A155,[4]zinbmm!$B:$H,7,0)</f>
        <v>s</v>
      </c>
      <c r="P155" s="8" t="str">
        <f>VLOOKUP($A155,[5]zinbmm_AR!$B:$H,5,0)</f>
        <v>ns</v>
      </c>
      <c r="Q155" s="8" t="str">
        <f>VLOOKUP($A155,[5]zinbmm_AR!$B:$H,6,0)</f>
        <v>s</v>
      </c>
      <c r="R155" s="8" t="str">
        <f>VLOOKUP($A155,[5]zinbmm_AR!$B:$H,7,0)</f>
        <v>s</v>
      </c>
      <c r="S155" s="8" t="str">
        <f>VLOOKUP($A155,[6]zigmmCo!$B:$H,5,0)</f>
        <v>ns</v>
      </c>
      <c r="T155" s="8" t="str">
        <f>VLOOKUP($A155,[6]zigmmCo!$B:$H,6,0)</f>
        <v>ns</v>
      </c>
      <c r="U155" s="8" t="str">
        <f>VLOOKUP($A155,[6]zigmmCo!$B:$H,7,0)</f>
        <v>ns</v>
      </c>
      <c r="V155" s="8" t="str">
        <f>VLOOKUP($A155,[7]zigmmCo_AR!$B:$H,5,0)</f>
        <v>ns</v>
      </c>
      <c r="W155" s="8" t="str">
        <f>VLOOKUP($A155,[7]zigmmCo_AR!$B:$H,6,0)</f>
        <v>s</v>
      </c>
      <c r="X155" s="8" t="str">
        <f>VLOOKUP($A155,[7]zigmmCo_AR!$B:$H,7,0)</f>
        <v>ns</v>
      </c>
      <c r="Y155" s="8" t="str">
        <f>VLOOKUP($A155,[8]zigmm!$B:$H,5,0)</f>
        <v>ns</v>
      </c>
      <c r="Z155" s="8" t="str">
        <f>VLOOKUP($A155,[8]zigmm!$B:$H,6,0)</f>
        <v>s</v>
      </c>
      <c r="AA155" s="8" t="str">
        <f>VLOOKUP($A155,[8]zigmm!$B:$H,7,0)</f>
        <v>ns</v>
      </c>
      <c r="AB155" s="8" t="str">
        <f>VLOOKUP($A155,[9]zigmm_AR!$B:$H,5,0)</f>
        <v>ns</v>
      </c>
      <c r="AC155" s="8" t="str">
        <f>VLOOKUP($A155,[9]zigmm_AR!$B:$H,6,0)</f>
        <v>s</v>
      </c>
      <c r="AD155" s="8" t="str">
        <f>VLOOKUP($A155,[9]zigmm_AR!$B:$H,7,0)</f>
        <v>ns</v>
      </c>
      <c r="AE155" s="8" t="str">
        <f>VLOOKUP(A155,[10]SplinectomeR!$B:$F,4,0)</f>
        <v>ns</v>
      </c>
      <c r="AF155" s="4" t="str">
        <f>VLOOKUP(A155,[10]SplinectomeR!$B:$F,5,0)</f>
        <v>s</v>
      </c>
    </row>
    <row r="156" spans="1:32" x14ac:dyDescent="0.25">
      <c r="A156" s="4" t="s">
        <v>154</v>
      </c>
      <c r="B156" s="4" t="str">
        <f>RIGHT(Sheet2!F156,LEN(Sheet2!F156)-4)</f>
        <v>Clostridiales</v>
      </c>
      <c r="C156" s="4" t="str">
        <f>RIGHT(Sheet2!G156,LEN(Sheet2!G156)-4)</f>
        <v>Ruminococcaceae</v>
      </c>
      <c r="D156" s="5" t="str">
        <f>VLOOKUP($A156,[1]zibr!$B:$H,5,0)</f>
        <v>ns</v>
      </c>
      <c r="E156" s="5" t="str">
        <f>VLOOKUP($A156,[1]zibr!$B:$H,6,0)</f>
        <v>ns</v>
      </c>
      <c r="F156" s="5" t="str">
        <f>VLOOKUP($A156,[1]zibr!$B:$H,7,0)</f>
        <v>ns</v>
      </c>
      <c r="G156" s="8" t="str">
        <f>VLOOKUP($A156,[2]nbmm!$B:$H,5,0)</f>
        <v>s</v>
      </c>
      <c r="H156" s="8" t="str">
        <f>VLOOKUP($A156,[2]nbmm!$B:$H,6,0)</f>
        <v>s</v>
      </c>
      <c r="I156" s="8" t="str">
        <f>VLOOKUP($A156,[2]nbmm!$B:$H,7,0)</f>
        <v>s</v>
      </c>
      <c r="J156" s="8" t="str">
        <f>VLOOKUP($A156,[3]nbmm_AR!$B:$H,5,0)</f>
        <v>s</v>
      </c>
      <c r="K156" s="8" t="str">
        <f>VLOOKUP($A156,[3]nbmm_AR!$B:$H,6,0)</f>
        <v>s</v>
      </c>
      <c r="L156" s="8" t="str">
        <f>VLOOKUP($A156,[3]nbmm_AR!$B:$H,7,0)</f>
        <v>s</v>
      </c>
      <c r="M156" s="8" t="str">
        <f>VLOOKUP($A156,[4]zinbmm!$B:$H,5,0)</f>
        <v>s</v>
      </c>
      <c r="N156" s="8" t="str">
        <f>VLOOKUP($A156,[4]zinbmm!$B:$H,6,0)</f>
        <v>s</v>
      </c>
      <c r="O156" s="8" t="str">
        <f>VLOOKUP($A156,[4]zinbmm!$B:$H,7,0)</f>
        <v>s</v>
      </c>
      <c r="P156" s="8" t="str">
        <f>VLOOKUP($A156,[5]zinbmm_AR!$B:$H,5,0)</f>
        <v>s</v>
      </c>
      <c r="Q156" s="8" t="str">
        <f>VLOOKUP($A156,[5]zinbmm_AR!$B:$H,6,0)</f>
        <v>s</v>
      </c>
      <c r="R156" s="8" t="str">
        <f>VLOOKUP($A156,[5]zinbmm_AR!$B:$H,7,0)</f>
        <v>s</v>
      </c>
      <c r="S156" s="8" t="str">
        <f>VLOOKUP($A156,[6]zigmmCo!$B:$H,5,0)</f>
        <v>s</v>
      </c>
      <c r="T156" s="8" t="str">
        <f>VLOOKUP($A156,[6]zigmmCo!$B:$H,6,0)</f>
        <v>ns</v>
      </c>
      <c r="U156" s="8" t="str">
        <f>VLOOKUP($A156,[6]zigmmCo!$B:$H,7,0)</f>
        <v>ns</v>
      </c>
      <c r="V156" s="8" t="str">
        <f>VLOOKUP($A156,[7]zigmmCo_AR!$B:$H,5,0)</f>
        <v>s</v>
      </c>
      <c r="W156" s="8" t="str">
        <f>VLOOKUP($A156,[7]zigmmCo_AR!$B:$H,6,0)</f>
        <v>ns</v>
      </c>
      <c r="X156" s="8" t="str">
        <f>VLOOKUP($A156,[7]zigmmCo_AR!$B:$H,7,0)</f>
        <v>ns</v>
      </c>
      <c r="Y156" s="8" t="str">
        <f>VLOOKUP($A156,[8]zigmm!$B:$H,5,0)</f>
        <v>s</v>
      </c>
      <c r="Z156" s="8" t="str">
        <f>VLOOKUP($A156,[8]zigmm!$B:$H,6,0)</f>
        <v>ns</v>
      </c>
      <c r="AA156" s="8" t="str">
        <f>VLOOKUP($A156,[8]zigmm!$B:$H,7,0)</f>
        <v>ns</v>
      </c>
      <c r="AB156" s="8" t="str">
        <f>VLOOKUP($A156,[9]zigmm_AR!$B:$H,5,0)</f>
        <v>s</v>
      </c>
      <c r="AC156" s="8" t="str">
        <f>VLOOKUP($A156,[9]zigmm_AR!$B:$H,6,0)</f>
        <v>ns</v>
      </c>
      <c r="AD156" s="8" t="str">
        <f>VLOOKUP($A156,[9]zigmm_AR!$B:$H,7,0)</f>
        <v>ns</v>
      </c>
      <c r="AE156" s="8" t="str">
        <f>VLOOKUP(A156,[10]SplinectomeR!$B:$F,4,0)</f>
        <v>ns</v>
      </c>
      <c r="AF156" s="4" t="str">
        <f>VLOOKUP(A156,[10]SplinectomeR!$B:$F,5,0)</f>
        <v>s</v>
      </c>
    </row>
    <row r="157" spans="1:32" x14ac:dyDescent="0.25">
      <c r="A157" s="4" t="s">
        <v>155</v>
      </c>
      <c r="B157" s="4" t="str">
        <f>RIGHT(Sheet2!F157,LEN(Sheet2!F157)-4)</f>
        <v>Lactobacillales</v>
      </c>
      <c r="C157" s="4" t="str">
        <f>RIGHT(Sheet2!G157,LEN(Sheet2!G157)-4)</f>
        <v>Lactobacillaceae</v>
      </c>
      <c r="D157" s="5" t="str">
        <f>VLOOKUP($A157,[1]zibr!$B:$H,5,0)</f>
        <v>ns</v>
      </c>
      <c r="E157" s="5" t="str">
        <f>VLOOKUP($A157,[1]zibr!$B:$H,6,0)</f>
        <v>ns</v>
      </c>
      <c r="F157" s="5" t="str">
        <f>VLOOKUP($A157,[1]zibr!$B:$H,7,0)</f>
        <v>ns</v>
      </c>
      <c r="G157" s="8" t="str">
        <f>VLOOKUP($A157,[2]nbmm!$B:$H,5,0)</f>
        <v>s</v>
      </c>
      <c r="H157" s="8" t="str">
        <f>VLOOKUP($A157,[2]nbmm!$B:$H,6,0)</f>
        <v>s</v>
      </c>
      <c r="I157" s="8" t="str">
        <f>VLOOKUP($A157,[2]nbmm!$B:$H,7,0)</f>
        <v>ns</v>
      </c>
      <c r="J157" s="8" t="str">
        <f>VLOOKUP($A157,[3]nbmm_AR!$B:$H,5,0)</f>
        <v>s</v>
      </c>
      <c r="K157" s="8" t="str">
        <f>VLOOKUP($A157,[3]nbmm_AR!$B:$H,6,0)</f>
        <v>s</v>
      </c>
      <c r="L157" s="8" t="str">
        <f>VLOOKUP($A157,[3]nbmm_AR!$B:$H,7,0)</f>
        <v>ns</v>
      </c>
      <c r="M157" s="8" t="str">
        <f>VLOOKUP($A157,[4]zinbmm!$B:$H,5,0)</f>
        <v>s</v>
      </c>
      <c r="N157" s="8" t="str">
        <f>VLOOKUP($A157,[4]zinbmm!$B:$H,6,0)</f>
        <v>s</v>
      </c>
      <c r="O157" s="8" t="str">
        <f>VLOOKUP($A157,[4]zinbmm!$B:$H,7,0)</f>
        <v>ns</v>
      </c>
      <c r="P157" s="8" t="str">
        <f>VLOOKUP($A157,[5]zinbmm_AR!$B:$H,5,0)</f>
        <v>s</v>
      </c>
      <c r="Q157" s="8" t="str">
        <f>VLOOKUP($A157,[5]zinbmm_AR!$B:$H,6,0)</f>
        <v>s</v>
      </c>
      <c r="R157" s="8" t="str">
        <f>VLOOKUP($A157,[5]zinbmm_AR!$B:$H,7,0)</f>
        <v>ns</v>
      </c>
      <c r="S157" s="8" t="str">
        <f>VLOOKUP($A157,[6]zigmmCo!$B:$H,5,0)</f>
        <v>ns</v>
      </c>
      <c r="T157" s="8" t="str">
        <f>VLOOKUP($A157,[6]zigmmCo!$B:$H,6,0)</f>
        <v>s</v>
      </c>
      <c r="U157" s="8" t="str">
        <f>VLOOKUP($A157,[6]zigmmCo!$B:$H,7,0)</f>
        <v>ns</v>
      </c>
      <c r="V157" s="8" t="str">
        <f>VLOOKUP($A157,[7]zigmmCo_AR!$B:$H,5,0)</f>
        <v>ns</v>
      </c>
      <c r="W157" s="8" t="str">
        <f>VLOOKUP($A157,[7]zigmmCo_AR!$B:$H,6,0)</f>
        <v>s</v>
      </c>
      <c r="X157" s="8" t="str">
        <f>VLOOKUP($A157,[7]zigmmCo_AR!$B:$H,7,0)</f>
        <v>ns</v>
      </c>
      <c r="Y157" s="8" t="str">
        <f>VLOOKUP($A157,[8]zigmm!$B:$H,5,0)</f>
        <v>ns</v>
      </c>
      <c r="Z157" s="8" t="str">
        <f>VLOOKUP($A157,[8]zigmm!$B:$H,6,0)</f>
        <v>ns</v>
      </c>
      <c r="AA157" s="8" t="str">
        <f>VLOOKUP($A157,[8]zigmm!$B:$H,7,0)</f>
        <v>ns</v>
      </c>
      <c r="AB157" s="8" t="str">
        <f>VLOOKUP($A157,[9]zigmm_AR!$B:$H,5,0)</f>
        <v>ns</v>
      </c>
      <c r="AC157" s="8" t="str">
        <f>VLOOKUP($A157,[9]zigmm_AR!$B:$H,6,0)</f>
        <v>s</v>
      </c>
      <c r="AD157" s="8" t="str">
        <f>VLOOKUP($A157,[9]zigmm_AR!$B:$H,7,0)</f>
        <v>ns</v>
      </c>
      <c r="AE157" s="8" t="str">
        <f>VLOOKUP(A157,[10]SplinectomeR!$B:$F,4,0)</f>
        <v>ns</v>
      </c>
      <c r="AF157" s="4" t="str">
        <f>VLOOKUP(A157,[10]SplinectomeR!$B:$F,5,0)</f>
        <v>s</v>
      </c>
    </row>
    <row r="158" spans="1:32" x14ac:dyDescent="0.25">
      <c r="A158" s="4" t="s">
        <v>156</v>
      </c>
      <c r="B158" s="4" t="str">
        <f>RIGHT(Sheet2!F158,LEN(Sheet2!F158)-4)</f>
        <v>Lactobacillales</v>
      </c>
      <c r="C158" s="4" t="str">
        <f>RIGHT(Sheet2!G158,LEN(Sheet2!G158)-4)</f>
        <v>Lactobacillaceae</v>
      </c>
      <c r="D158" s="5" t="str">
        <f>VLOOKUP($A158,[1]zibr!$B:$H,5,0)</f>
        <v>ns</v>
      </c>
      <c r="E158" s="5" t="str">
        <f>VLOOKUP($A158,[1]zibr!$B:$H,6,0)</f>
        <v>ns</v>
      </c>
      <c r="F158" s="5" t="str">
        <f>VLOOKUP($A158,[1]zibr!$B:$H,7,0)</f>
        <v>ns</v>
      </c>
      <c r="G158" s="8" t="str">
        <f>VLOOKUP($A158,[2]nbmm!$B:$H,5,0)</f>
        <v>ns</v>
      </c>
      <c r="H158" s="8" t="str">
        <f>VLOOKUP($A158,[2]nbmm!$B:$H,6,0)</f>
        <v>s</v>
      </c>
      <c r="I158" s="8" t="str">
        <f>VLOOKUP($A158,[2]nbmm!$B:$H,7,0)</f>
        <v>ns</v>
      </c>
      <c r="J158" s="8" t="str">
        <f>VLOOKUP($A158,[3]nbmm_AR!$B:$H,5,0)</f>
        <v>s</v>
      </c>
      <c r="K158" s="8" t="str">
        <f>VLOOKUP($A158,[3]nbmm_AR!$B:$H,6,0)</f>
        <v>s</v>
      </c>
      <c r="L158" s="8" t="str">
        <f>VLOOKUP($A158,[3]nbmm_AR!$B:$H,7,0)</f>
        <v>ns</v>
      </c>
      <c r="M158" s="8" t="str">
        <f>VLOOKUP($A158,[4]zinbmm!$B:$H,5,0)</f>
        <v>NA</v>
      </c>
      <c r="N158" s="8" t="str">
        <f>VLOOKUP($A158,[4]zinbmm!$B:$H,6,0)</f>
        <v>NA</v>
      </c>
      <c r="O158" s="8" t="str">
        <f>VLOOKUP($A158,[4]zinbmm!$B:$H,7,0)</f>
        <v>NA</v>
      </c>
      <c r="P158" s="8" t="str">
        <f>VLOOKUP($A158,[5]zinbmm_AR!$B:$H,5,0)</f>
        <v>NA</v>
      </c>
      <c r="Q158" s="8" t="str">
        <f>VLOOKUP($A158,[5]zinbmm_AR!$B:$H,6,0)</f>
        <v>NA</v>
      </c>
      <c r="R158" s="8" t="str">
        <f>VLOOKUP($A158,[5]zinbmm_AR!$B:$H,7,0)</f>
        <v>NA</v>
      </c>
      <c r="S158" s="8" t="str">
        <f>VLOOKUP($A158,[6]zigmmCo!$B:$H,5,0)</f>
        <v>NA</v>
      </c>
      <c r="T158" s="8" t="str">
        <f>VLOOKUP($A158,[6]zigmmCo!$B:$H,6,0)</f>
        <v>NA</v>
      </c>
      <c r="U158" s="8" t="str">
        <f>VLOOKUP($A158,[6]zigmmCo!$B:$H,7,0)</f>
        <v>NA</v>
      </c>
      <c r="V158" s="8" t="str">
        <f>VLOOKUP($A158,[7]zigmmCo_AR!$B:$H,5,0)</f>
        <v>NA</v>
      </c>
      <c r="W158" s="8" t="str">
        <f>VLOOKUP($A158,[7]zigmmCo_AR!$B:$H,6,0)</f>
        <v>NA</v>
      </c>
      <c r="X158" s="8" t="str">
        <f>VLOOKUP($A158,[7]zigmmCo_AR!$B:$H,7,0)</f>
        <v>NA</v>
      </c>
      <c r="Y158" s="8" t="str">
        <f>VLOOKUP($A158,[8]zigmm!$B:$H,5,0)</f>
        <v>NA</v>
      </c>
      <c r="Z158" s="8" t="str">
        <f>VLOOKUP($A158,[8]zigmm!$B:$H,6,0)</f>
        <v>NA</v>
      </c>
      <c r="AA158" s="8" t="str">
        <f>VLOOKUP($A158,[8]zigmm!$B:$H,7,0)</f>
        <v>NA</v>
      </c>
      <c r="AB158" s="8" t="str">
        <f>VLOOKUP($A158,[9]zigmm_AR!$B:$H,5,0)</f>
        <v>NA</v>
      </c>
      <c r="AC158" s="8" t="str">
        <f>VLOOKUP($A158,[9]zigmm_AR!$B:$H,6,0)</f>
        <v>NA</v>
      </c>
      <c r="AD158" s="8" t="str">
        <f>VLOOKUP($A158,[9]zigmm_AR!$B:$H,7,0)</f>
        <v>NA</v>
      </c>
      <c r="AE158" s="8" t="str">
        <f>VLOOKUP(A158,[10]SplinectomeR!$B:$F,4,0)</f>
        <v>ns</v>
      </c>
      <c r="AF158" s="4" t="str">
        <f>VLOOKUP(A158,[10]SplinectomeR!$B:$F,5,0)</f>
        <v>s</v>
      </c>
    </row>
    <row r="159" spans="1:32" x14ac:dyDescent="0.25">
      <c r="A159" s="4" t="s">
        <v>157</v>
      </c>
      <c r="B159" s="4" t="str">
        <f>RIGHT(Sheet2!F159,LEN(Sheet2!F159)-4)</f>
        <v>Clostridiales</v>
      </c>
      <c r="C159" s="4" t="str">
        <f>RIGHT(Sheet2!G159,LEN(Sheet2!G159)-4)</f>
        <v>Ruminococcaceae</v>
      </c>
      <c r="D159" s="5" t="str">
        <f>VLOOKUP($A159,[1]zibr!$B:$H,5,0)</f>
        <v>ns</v>
      </c>
      <c r="E159" s="5" t="str">
        <f>VLOOKUP($A159,[1]zibr!$B:$H,6,0)</f>
        <v>ns</v>
      </c>
      <c r="F159" s="5" t="str">
        <f>VLOOKUP($A159,[1]zibr!$B:$H,7,0)</f>
        <v>ns</v>
      </c>
      <c r="G159" s="8" t="str">
        <f>VLOOKUP($A159,[2]nbmm!$B:$H,5,0)</f>
        <v>s</v>
      </c>
      <c r="H159" s="8" t="str">
        <f>VLOOKUP($A159,[2]nbmm!$B:$H,6,0)</f>
        <v>ns</v>
      </c>
      <c r="I159" s="8" t="str">
        <f>VLOOKUP($A159,[2]nbmm!$B:$H,7,0)</f>
        <v>ns</v>
      </c>
      <c r="J159" s="8" t="str">
        <f>VLOOKUP($A159,[3]nbmm_AR!$B:$H,5,0)</f>
        <v>s</v>
      </c>
      <c r="K159" s="8" t="str">
        <f>VLOOKUP($A159,[3]nbmm_AR!$B:$H,6,0)</f>
        <v>ns</v>
      </c>
      <c r="L159" s="8" t="str">
        <f>VLOOKUP($A159,[3]nbmm_AR!$B:$H,7,0)</f>
        <v>ns</v>
      </c>
      <c r="M159" s="8" t="str">
        <f>VLOOKUP($A159,[4]zinbmm!$B:$H,5,0)</f>
        <v>s</v>
      </c>
      <c r="N159" s="8" t="str">
        <f>VLOOKUP($A159,[4]zinbmm!$B:$H,6,0)</f>
        <v>ns</v>
      </c>
      <c r="O159" s="8" t="str">
        <f>VLOOKUP($A159,[4]zinbmm!$B:$H,7,0)</f>
        <v>ns</v>
      </c>
      <c r="P159" s="8" t="str">
        <f>VLOOKUP($A159,[5]zinbmm_AR!$B:$H,5,0)</f>
        <v>s</v>
      </c>
      <c r="Q159" s="8" t="str">
        <f>VLOOKUP($A159,[5]zinbmm_AR!$B:$H,6,0)</f>
        <v>ns</v>
      </c>
      <c r="R159" s="8" t="str">
        <f>VLOOKUP($A159,[5]zinbmm_AR!$B:$H,7,0)</f>
        <v>ns</v>
      </c>
      <c r="S159" s="8" t="str">
        <f>VLOOKUP($A159,[6]zigmmCo!$B:$H,5,0)</f>
        <v>s</v>
      </c>
      <c r="T159" s="8" t="str">
        <f>VLOOKUP($A159,[6]zigmmCo!$B:$H,6,0)</f>
        <v>ns</v>
      </c>
      <c r="U159" s="8" t="str">
        <f>VLOOKUP($A159,[6]zigmmCo!$B:$H,7,0)</f>
        <v>ns</v>
      </c>
      <c r="V159" s="8" t="str">
        <f>VLOOKUP($A159,[7]zigmmCo_AR!$B:$H,5,0)</f>
        <v>s</v>
      </c>
      <c r="W159" s="8" t="str">
        <f>VLOOKUP($A159,[7]zigmmCo_AR!$B:$H,6,0)</f>
        <v>ns</v>
      </c>
      <c r="X159" s="8" t="str">
        <f>VLOOKUP($A159,[7]zigmmCo_AR!$B:$H,7,0)</f>
        <v>ns</v>
      </c>
      <c r="Y159" s="8" t="str">
        <f>VLOOKUP($A159,[8]zigmm!$B:$H,5,0)</f>
        <v>s</v>
      </c>
      <c r="Z159" s="8" t="str">
        <f>VLOOKUP($A159,[8]zigmm!$B:$H,6,0)</f>
        <v>ns</v>
      </c>
      <c r="AA159" s="8" t="str">
        <f>VLOOKUP($A159,[8]zigmm!$B:$H,7,0)</f>
        <v>ns</v>
      </c>
      <c r="AB159" s="8" t="str">
        <f>VLOOKUP($A159,[9]zigmm_AR!$B:$H,5,0)</f>
        <v>s</v>
      </c>
      <c r="AC159" s="8" t="str">
        <f>VLOOKUP($A159,[9]zigmm_AR!$B:$H,6,0)</f>
        <v>ns</v>
      </c>
      <c r="AD159" s="8" t="str">
        <f>VLOOKUP($A159,[9]zigmm_AR!$B:$H,7,0)</f>
        <v>ns</v>
      </c>
      <c r="AE159" s="8" t="str">
        <f>VLOOKUP(A159,[10]SplinectomeR!$B:$F,4,0)</f>
        <v>ns</v>
      </c>
      <c r="AF159" s="4" t="str">
        <f>VLOOKUP(A159,[10]SplinectomeR!$B:$F,5,0)</f>
        <v>s</v>
      </c>
    </row>
    <row r="160" spans="1:32" x14ac:dyDescent="0.25">
      <c r="A160" s="4" t="s">
        <v>158</v>
      </c>
      <c r="B160" s="4" t="str">
        <f>RIGHT(Sheet2!F160,LEN(Sheet2!F160)-4)</f>
        <v>Clostridiales</v>
      </c>
      <c r="C160" s="4" t="str">
        <f>RIGHT(Sheet2!G160,LEN(Sheet2!G160)-4)</f>
        <v>Ruminococcaceae</v>
      </c>
      <c r="D160" s="5" t="str">
        <f>VLOOKUP($A160,[1]zibr!$B:$H,5,0)</f>
        <v>ns</v>
      </c>
      <c r="E160" s="5" t="str">
        <f>VLOOKUP($A160,[1]zibr!$B:$H,6,0)</f>
        <v>ns</v>
      </c>
      <c r="F160" s="5" t="str">
        <f>VLOOKUP($A160,[1]zibr!$B:$H,7,0)</f>
        <v>ns</v>
      </c>
      <c r="G160" s="8" t="str">
        <f>VLOOKUP($A160,[2]nbmm!$B:$H,5,0)</f>
        <v>ns</v>
      </c>
      <c r="H160" s="8" t="str">
        <f>VLOOKUP($A160,[2]nbmm!$B:$H,6,0)</f>
        <v>ns</v>
      </c>
      <c r="I160" s="8" t="str">
        <f>VLOOKUP($A160,[2]nbmm!$B:$H,7,0)</f>
        <v>ns</v>
      </c>
      <c r="J160" s="8" t="str">
        <f>VLOOKUP($A160,[3]nbmm_AR!$B:$H,5,0)</f>
        <v>ns</v>
      </c>
      <c r="K160" s="8" t="str">
        <f>VLOOKUP($A160,[3]nbmm_AR!$B:$H,6,0)</f>
        <v>ns</v>
      </c>
      <c r="L160" s="8" t="str">
        <f>VLOOKUP($A160,[3]nbmm_AR!$B:$H,7,0)</f>
        <v>ns</v>
      </c>
      <c r="M160" s="8" t="str">
        <f>VLOOKUP($A160,[4]zinbmm!$B:$H,5,0)</f>
        <v>ns</v>
      </c>
      <c r="N160" s="8" t="str">
        <f>VLOOKUP($A160,[4]zinbmm!$B:$H,6,0)</f>
        <v>ns</v>
      </c>
      <c r="O160" s="8" t="str">
        <f>VLOOKUP($A160,[4]zinbmm!$B:$H,7,0)</f>
        <v>ns</v>
      </c>
      <c r="P160" s="8" t="str">
        <f>VLOOKUP($A160,[5]zinbmm_AR!$B:$H,5,0)</f>
        <v>ns</v>
      </c>
      <c r="Q160" s="8" t="str">
        <f>VLOOKUP($A160,[5]zinbmm_AR!$B:$H,6,0)</f>
        <v>ns</v>
      </c>
      <c r="R160" s="8" t="str">
        <f>VLOOKUP($A160,[5]zinbmm_AR!$B:$H,7,0)</f>
        <v>ns</v>
      </c>
      <c r="S160" s="8" t="str">
        <f>VLOOKUP($A160,[6]zigmmCo!$B:$H,5,0)</f>
        <v>ns</v>
      </c>
      <c r="T160" s="8" t="str">
        <f>VLOOKUP($A160,[6]zigmmCo!$B:$H,6,0)</f>
        <v>ns</v>
      </c>
      <c r="U160" s="8" t="str">
        <f>VLOOKUP($A160,[6]zigmmCo!$B:$H,7,0)</f>
        <v>ns</v>
      </c>
      <c r="V160" s="8" t="str">
        <f>VLOOKUP($A160,[7]zigmmCo_AR!$B:$H,5,0)</f>
        <v>ns</v>
      </c>
      <c r="W160" s="8" t="str">
        <f>VLOOKUP($A160,[7]zigmmCo_AR!$B:$H,6,0)</f>
        <v>ns</v>
      </c>
      <c r="X160" s="8" t="str">
        <f>VLOOKUP($A160,[7]zigmmCo_AR!$B:$H,7,0)</f>
        <v>ns</v>
      </c>
      <c r="Y160" s="8" t="str">
        <f>VLOOKUP($A160,[8]zigmm!$B:$H,5,0)</f>
        <v>ns</v>
      </c>
      <c r="Z160" s="8" t="str">
        <f>VLOOKUP($A160,[8]zigmm!$B:$H,6,0)</f>
        <v>s</v>
      </c>
      <c r="AA160" s="8" t="str">
        <f>VLOOKUP($A160,[8]zigmm!$B:$H,7,0)</f>
        <v>ns</v>
      </c>
      <c r="AB160" s="8" t="str">
        <f>VLOOKUP($A160,[9]zigmm_AR!$B:$H,5,0)</f>
        <v>ns</v>
      </c>
      <c r="AC160" s="8" t="str">
        <f>VLOOKUP($A160,[9]zigmm_AR!$B:$H,6,0)</f>
        <v>s</v>
      </c>
      <c r="AD160" s="8" t="str">
        <f>VLOOKUP($A160,[9]zigmm_AR!$B:$H,7,0)</f>
        <v>ns</v>
      </c>
      <c r="AE160" s="8" t="str">
        <f>VLOOKUP(A160,[10]SplinectomeR!$B:$F,4,0)</f>
        <v>ns</v>
      </c>
      <c r="AF160" s="4" t="str">
        <f>VLOOKUP(A160,[10]SplinectomeR!$B:$F,5,0)</f>
        <v>s</v>
      </c>
    </row>
    <row r="161" spans="1:32" x14ac:dyDescent="0.25">
      <c r="A161" s="4" t="s">
        <v>159</v>
      </c>
      <c r="B161" s="4" t="str">
        <f>RIGHT(Sheet2!F161,LEN(Sheet2!F161)-4)</f>
        <v>Clostridiales</v>
      </c>
      <c r="C161" s="4" t="str">
        <f>RIGHT(Sheet2!G161,LEN(Sheet2!G161)-4)</f>
        <v>Ruminococcaceae</v>
      </c>
      <c r="D161" s="5" t="str">
        <f>VLOOKUP($A161,[1]zibr!$B:$H,5,0)</f>
        <v>ns</v>
      </c>
      <c r="E161" s="5" t="str">
        <f>VLOOKUP($A161,[1]zibr!$B:$H,6,0)</f>
        <v>ns</v>
      </c>
      <c r="F161" s="5" t="str">
        <f>VLOOKUP($A161,[1]zibr!$B:$H,7,0)</f>
        <v>ns</v>
      </c>
      <c r="G161" s="8" t="str">
        <f>VLOOKUP($A161,[2]nbmm!$B:$H,5,0)</f>
        <v>ns</v>
      </c>
      <c r="H161" s="8" t="str">
        <f>VLOOKUP($A161,[2]nbmm!$B:$H,6,0)</f>
        <v>ns</v>
      </c>
      <c r="I161" s="8" t="str">
        <f>VLOOKUP($A161,[2]nbmm!$B:$H,7,0)</f>
        <v>ns</v>
      </c>
      <c r="J161" s="8" t="str">
        <f>VLOOKUP($A161,[3]nbmm_AR!$B:$H,5,0)</f>
        <v>ns</v>
      </c>
      <c r="K161" s="8" t="str">
        <f>VLOOKUP($A161,[3]nbmm_AR!$B:$H,6,0)</f>
        <v>ns</v>
      </c>
      <c r="L161" s="8" t="str">
        <f>VLOOKUP($A161,[3]nbmm_AR!$B:$H,7,0)</f>
        <v>ns</v>
      </c>
      <c r="M161" s="8" t="str">
        <f>VLOOKUP($A161,[4]zinbmm!$B:$H,5,0)</f>
        <v>s</v>
      </c>
      <c r="N161" s="8" t="str">
        <f>VLOOKUP($A161,[4]zinbmm!$B:$H,6,0)</f>
        <v>ns</v>
      </c>
      <c r="O161" s="8" t="str">
        <f>VLOOKUP($A161,[4]zinbmm!$B:$H,7,0)</f>
        <v>ns</v>
      </c>
      <c r="P161" s="8" t="str">
        <f>VLOOKUP($A161,[5]zinbmm_AR!$B:$H,5,0)</f>
        <v>s</v>
      </c>
      <c r="Q161" s="8" t="str">
        <f>VLOOKUP($A161,[5]zinbmm_AR!$B:$H,6,0)</f>
        <v>ns</v>
      </c>
      <c r="R161" s="8" t="str">
        <f>VLOOKUP($A161,[5]zinbmm_AR!$B:$H,7,0)</f>
        <v>ns</v>
      </c>
      <c r="S161" s="8" t="str">
        <f>VLOOKUP($A161,[6]zigmmCo!$B:$H,5,0)</f>
        <v>s</v>
      </c>
      <c r="T161" s="8" t="str">
        <f>VLOOKUP($A161,[6]zigmmCo!$B:$H,6,0)</f>
        <v>s</v>
      </c>
      <c r="U161" s="8" t="str">
        <f>VLOOKUP($A161,[6]zigmmCo!$B:$H,7,0)</f>
        <v>s</v>
      </c>
      <c r="V161" s="8" t="str">
        <f>VLOOKUP($A161,[7]zigmmCo_AR!$B:$H,5,0)</f>
        <v>s</v>
      </c>
      <c r="W161" s="8" t="str">
        <f>VLOOKUP($A161,[7]zigmmCo_AR!$B:$H,6,0)</f>
        <v>s</v>
      </c>
      <c r="X161" s="8" t="str">
        <f>VLOOKUP($A161,[7]zigmmCo_AR!$B:$H,7,0)</f>
        <v>s</v>
      </c>
      <c r="Y161" s="8" t="str">
        <f>VLOOKUP($A161,[8]zigmm!$B:$H,5,0)</f>
        <v>ns</v>
      </c>
      <c r="Z161" s="8" t="str">
        <f>VLOOKUP($A161,[8]zigmm!$B:$H,6,0)</f>
        <v>ns</v>
      </c>
      <c r="AA161" s="8" t="str">
        <f>VLOOKUP($A161,[8]zigmm!$B:$H,7,0)</f>
        <v>ns</v>
      </c>
      <c r="AB161" s="8" t="str">
        <f>VLOOKUP($A161,[9]zigmm_AR!$B:$H,5,0)</f>
        <v>ns</v>
      </c>
      <c r="AC161" s="8" t="str">
        <f>VLOOKUP($A161,[9]zigmm_AR!$B:$H,6,0)</f>
        <v>ns</v>
      </c>
      <c r="AD161" s="8" t="str">
        <f>VLOOKUP($A161,[9]zigmm_AR!$B:$H,7,0)</f>
        <v>ns</v>
      </c>
      <c r="AE161" s="8" t="str">
        <f>VLOOKUP(A161,[10]SplinectomeR!$B:$F,4,0)</f>
        <v>ns</v>
      </c>
      <c r="AF161" s="4" t="str">
        <f>VLOOKUP(A161,[10]SplinectomeR!$B:$F,5,0)</f>
        <v>s</v>
      </c>
    </row>
    <row r="162" spans="1:32" x14ac:dyDescent="0.25">
      <c r="A162" s="4" t="s">
        <v>160</v>
      </c>
      <c r="B162" s="4" t="str">
        <f>RIGHT(Sheet2!F162,LEN(Sheet2!F162)-4)</f>
        <v>Clostridiales</v>
      </c>
      <c r="C162" s="4" t="str">
        <f>RIGHT(Sheet2!G162,LEN(Sheet2!G162)-4)</f>
        <v>Ruminococcaceae</v>
      </c>
      <c r="D162" s="5" t="str">
        <f>VLOOKUP($A162,[1]zibr!$B:$H,5,0)</f>
        <v>s</v>
      </c>
      <c r="E162" s="5" t="str">
        <f>VLOOKUP($A162,[1]zibr!$B:$H,6,0)</f>
        <v>ns</v>
      </c>
      <c r="F162" s="5" t="str">
        <f>VLOOKUP($A162,[1]zibr!$B:$H,7,0)</f>
        <v>ns</v>
      </c>
      <c r="G162" s="8" t="str">
        <f>VLOOKUP($A162,[2]nbmm!$B:$H,5,0)</f>
        <v>s</v>
      </c>
      <c r="H162" s="8" t="str">
        <f>VLOOKUP($A162,[2]nbmm!$B:$H,6,0)</f>
        <v>ns</v>
      </c>
      <c r="I162" s="8" t="str">
        <f>VLOOKUP($A162,[2]nbmm!$B:$H,7,0)</f>
        <v>ns</v>
      </c>
      <c r="J162" s="8" t="str">
        <f>VLOOKUP($A162,[3]nbmm_AR!$B:$H,5,0)</f>
        <v>s</v>
      </c>
      <c r="K162" s="8" t="str">
        <f>VLOOKUP($A162,[3]nbmm_AR!$B:$H,6,0)</f>
        <v>s</v>
      </c>
      <c r="L162" s="8" t="str">
        <f>VLOOKUP($A162,[3]nbmm_AR!$B:$H,7,0)</f>
        <v>ns</v>
      </c>
      <c r="M162" s="8" t="str">
        <f>VLOOKUP($A162,[4]zinbmm!$B:$H,5,0)</f>
        <v>s</v>
      </c>
      <c r="N162" s="8" t="str">
        <f>VLOOKUP($A162,[4]zinbmm!$B:$H,6,0)</f>
        <v>s</v>
      </c>
      <c r="O162" s="8" t="str">
        <f>VLOOKUP($A162,[4]zinbmm!$B:$H,7,0)</f>
        <v>s</v>
      </c>
      <c r="P162" s="8" t="str">
        <f>VLOOKUP($A162,[5]zinbmm_AR!$B:$H,5,0)</f>
        <v>s</v>
      </c>
      <c r="Q162" s="8" t="str">
        <f>VLOOKUP($A162,[5]zinbmm_AR!$B:$H,6,0)</f>
        <v>s</v>
      </c>
      <c r="R162" s="8" t="str">
        <f>VLOOKUP($A162,[5]zinbmm_AR!$B:$H,7,0)</f>
        <v>s</v>
      </c>
      <c r="S162" s="8" t="str">
        <f>VLOOKUP($A162,[6]zigmmCo!$B:$H,5,0)</f>
        <v>s</v>
      </c>
      <c r="T162" s="8" t="str">
        <f>VLOOKUP($A162,[6]zigmmCo!$B:$H,6,0)</f>
        <v>ns</v>
      </c>
      <c r="U162" s="8" t="str">
        <f>VLOOKUP($A162,[6]zigmmCo!$B:$H,7,0)</f>
        <v>ns</v>
      </c>
      <c r="V162" s="8" t="str">
        <f>VLOOKUP($A162,[7]zigmmCo_AR!$B:$H,5,0)</f>
        <v>s</v>
      </c>
      <c r="W162" s="8" t="str">
        <f>VLOOKUP($A162,[7]zigmmCo_AR!$B:$H,6,0)</f>
        <v>ns</v>
      </c>
      <c r="X162" s="8" t="str">
        <f>VLOOKUP($A162,[7]zigmmCo_AR!$B:$H,7,0)</f>
        <v>ns</v>
      </c>
      <c r="Y162" s="8" t="str">
        <f>VLOOKUP($A162,[8]zigmm!$B:$H,5,0)</f>
        <v>s</v>
      </c>
      <c r="Z162" s="8" t="str">
        <f>VLOOKUP($A162,[8]zigmm!$B:$H,6,0)</f>
        <v>ns</v>
      </c>
      <c r="AA162" s="8" t="str">
        <f>VLOOKUP($A162,[8]zigmm!$B:$H,7,0)</f>
        <v>ns</v>
      </c>
      <c r="AB162" s="8" t="str">
        <f>VLOOKUP($A162,[9]zigmm_AR!$B:$H,5,0)</f>
        <v>s</v>
      </c>
      <c r="AC162" s="8" t="str">
        <f>VLOOKUP($A162,[9]zigmm_AR!$B:$H,6,0)</f>
        <v>ns</v>
      </c>
      <c r="AD162" s="8" t="str">
        <f>VLOOKUP($A162,[9]zigmm_AR!$B:$H,7,0)</f>
        <v>s</v>
      </c>
      <c r="AE162" s="8" t="str">
        <f>VLOOKUP(A162,[10]SplinectomeR!$B:$F,4,0)</f>
        <v>ns</v>
      </c>
      <c r="AF162" s="4" t="str">
        <f>VLOOKUP(A162,[10]SplinectomeR!$B:$F,5,0)</f>
        <v>s</v>
      </c>
    </row>
    <row r="163" spans="1:32" x14ac:dyDescent="0.25">
      <c r="A163" s="4" t="s">
        <v>161</v>
      </c>
      <c r="B163" s="4" t="str">
        <f>RIGHT(Sheet2!F163,LEN(Sheet2!F163)-4)</f>
        <v>Clostridiales</v>
      </c>
      <c r="C163" s="4" t="str">
        <f>RIGHT(Sheet2!G163,LEN(Sheet2!G163)-4)</f>
        <v>Ruminococcaceae</v>
      </c>
      <c r="D163" s="5" t="str">
        <f>VLOOKUP($A163,[1]zibr!$B:$H,5,0)</f>
        <v>ns</v>
      </c>
      <c r="E163" s="5" t="str">
        <f>VLOOKUP($A163,[1]zibr!$B:$H,6,0)</f>
        <v>ns</v>
      </c>
      <c r="F163" s="5" t="str">
        <f>VLOOKUP($A163,[1]zibr!$B:$H,7,0)</f>
        <v>ns</v>
      </c>
      <c r="G163" s="8" t="str">
        <f>VLOOKUP($A163,[2]nbmm!$B:$H,5,0)</f>
        <v>s</v>
      </c>
      <c r="H163" s="8" t="str">
        <f>VLOOKUP($A163,[2]nbmm!$B:$H,6,0)</f>
        <v>ns</v>
      </c>
      <c r="I163" s="8" t="str">
        <f>VLOOKUP($A163,[2]nbmm!$B:$H,7,0)</f>
        <v>ns</v>
      </c>
      <c r="J163" s="8" t="str">
        <f>VLOOKUP($A163,[3]nbmm_AR!$B:$H,5,0)</f>
        <v>s</v>
      </c>
      <c r="K163" s="8" t="str">
        <f>VLOOKUP($A163,[3]nbmm_AR!$B:$H,6,0)</f>
        <v>ns</v>
      </c>
      <c r="L163" s="8" t="str">
        <f>VLOOKUP($A163,[3]nbmm_AR!$B:$H,7,0)</f>
        <v>ns</v>
      </c>
      <c r="M163" s="8" t="str">
        <f>VLOOKUP($A163,[4]zinbmm!$B:$H,5,0)</f>
        <v>s</v>
      </c>
      <c r="N163" s="8" t="str">
        <f>VLOOKUP($A163,[4]zinbmm!$B:$H,6,0)</f>
        <v>ns</v>
      </c>
      <c r="O163" s="8" t="str">
        <f>VLOOKUP($A163,[4]zinbmm!$B:$H,7,0)</f>
        <v>ns</v>
      </c>
      <c r="P163" s="8" t="str">
        <f>VLOOKUP($A163,[5]zinbmm_AR!$B:$H,5,0)</f>
        <v>s</v>
      </c>
      <c r="Q163" s="8" t="str">
        <f>VLOOKUP($A163,[5]zinbmm_AR!$B:$H,6,0)</f>
        <v>ns</v>
      </c>
      <c r="R163" s="8" t="str">
        <f>VLOOKUP($A163,[5]zinbmm_AR!$B:$H,7,0)</f>
        <v>ns</v>
      </c>
      <c r="S163" s="8" t="str">
        <f>VLOOKUP($A163,[6]zigmmCo!$B:$H,5,0)</f>
        <v>s</v>
      </c>
      <c r="T163" s="8" t="str">
        <f>VLOOKUP($A163,[6]zigmmCo!$B:$H,6,0)</f>
        <v>ns</v>
      </c>
      <c r="U163" s="8" t="str">
        <f>VLOOKUP($A163,[6]zigmmCo!$B:$H,7,0)</f>
        <v>ns</v>
      </c>
      <c r="V163" s="8" t="str">
        <f>VLOOKUP($A163,[7]zigmmCo_AR!$B:$H,5,0)</f>
        <v>s</v>
      </c>
      <c r="W163" s="8" t="str">
        <f>VLOOKUP($A163,[7]zigmmCo_AR!$B:$H,6,0)</f>
        <v>ns</v>
      </c>
      <c r="X163" s="8" t="str">
        <f>VLOOKUP($A163,[7]zigmmCo_AR!$B:$H,7,0)</f>
        <v>ns</v>
      </c>
      <c r="Y163" s="8" t="str">
        <f>VLOOKUP($A163,[8]zigmm!$B:$H,5,0)</f>
        <v>s</v>
      </c>
      <c r="Z163" s="8" t="str">
        <f>VLOOKUP($A163,[8]zigmm!$B:$H,6,0)</f>
        <v>ns</v>
      </c>
      <c r="AA163" s="8" t="str">
        <f>VLOOKUP($A163,[8]zigmm!$B:$H,7,0)</f>
        <v>s</v>
      </c>
      <c r="AB163" s="8" t="str">
        <f>VLOOKUP($A163,[9]zigmm_AR!$B:$H,5,0)</f>
        <v>s</v>
      </c>
      <c r="AC163" s="8" t="str">
        <f>VLOOKUP($A163,[9]zigmm_AR!$B:$H,6,0)</f>
        <v>ns</v>
      </c>
      <c r="AD163" s="8" t="str">
        <f>VLOOKUP($A163,[9]zigmm_AR!$B:$H,7,0)</f>
        <v>s</v>
      </c>
      <c r="AE163" s="8" t="str">
        <f>VLOOKUP(A163,[10]SplinectomeR!$B:$F,4,0)</f>
        <v>ns</v>
      </c>
      <c r="AF163" s="4" t="str">
        <f>VLOOKUP(A163,[10]SplinectomeR!$B:$F,5,0)</f>
        <v>s</v>
      </c>
    </row>
    <row r="164" spans="1:32" x14ac:dyDescent="0.25">
      <c r="A164" s="4" t="s">
        <v>162</v>
      </c>
      <c r="B164" s="4" t="str">
        <f>RIGHT(Sheet2!F164,LEN(Sheet2!F164)-4)</f>
        <v>Clostridiales</v>
      </c>
      <c r="C164" s="4" t="str">
        <f>RIGHT(Sheet2!G164,LEN(Sheet2!G164)-4)</f>
        <v>Ruminococcaceae</v>
      </c>
      <c r="D164" s="5" t="str">
        <f>VLOOKUP($A164,[1]zibr!$B:$H,5,0)</f>
        <v>ns</v>
      </c>
      <c r="E164" s="5" t="str">
        <f>VLOOKUP($A164,[1]zibr!$B:$H,6,0)</f>
        <v>ns</v>
      </c>
      <c r="F164" s="5" t="str">
        <f>VLOOKUP($A164,[1]zibr!$B:$H,7,0)</f>
        <v>ns</v>
      </c>
      <c r="G164" s="8" t="str">
        <f>VLOOKUP($A164,[2]nbmm!$B:$H,5,0)</f>
        <v>ns</v>
      </c>
      <c r="H164" s="8" t="str">
        <f>VLOOKUP($A164,[2]nbmm!$B:$H,6,0)</f>
        <v>ns</v>
      </c>
      <c r="I164" s="8" t="str">
        <f>VLOOKUP($A164,[2]nbmm!$B:$H,7,0)</f>
        <v>ns</v>
      </c>
      <c r="J164" s="8" t="str">
        <f>VLOOKUP($A164,[3]nbmm_AR!$B:$H,5,0)</f>
        <v>NA</v>
      </c>
      <c r="K164" s="8" t="str">
        <f>VLOOKUP($A164,[3]nbmm_AR!$B:$H,6,0)</f>
        <v>NA</v>
      </c>
      <c r="L164" s="8" t="str">
        <f>VLOOKUP($A164,[3]nbmm_AR!$B:$H,7,0)</f>
        <v>NA</v>
      </c>
      <c r="M164" s="8" t="str">
        <f>VLOOKUP($A164,[4]zinbmm!$B:$H,5,0)</f>
        <v>ns</v>
      </c>
      <c r="N164" s="8" t="str">
        <f>VLOOKUP($A164,[4]zinbmm!$B:$H,6,0)</f>
        <v>ns</v>
      </c>
      <c r="O164" s="8" t="str">
        <f>VLOOKUP($A164,[4]zinbmm!$B:$H,7,0)</f>
        <v>ns</v>
      </c>
      <c r="P164" s="8" t="str">
        <f>VLOOKUP($A164,[5]zinbmm_AR!$B:$H,5,0)</f>
        <v>NA</v>
      </c>
      <c r="Q164" s="8" t="str">
        <f>VLOOKUP($A164,[5]zinbmm_AR!$B:$H,6,0)</f>
        <v>NA</v>
      </c>
      <c r="R164" s="8" t="str">
        <f>VLOOKUP($A164,[5]zinbmm_AR!$B:$H,7,0)</f>
        <v>NA</v>
      </c>
      <c r="S164" s="8" t="str">
        <f>VLOOKUP($A164,[6]zigmmCo!$B:$H,5,0)</f>
        <v>ns</v>
      </c>
      <c r="T164" s="8" t="str">
        <f>VLOOKUP($A164,[6]zigmmCo!$B:$H,6,0)</f>
        <v>ns</v>
      </c>
      <c r="U164" s="8" t="str">
        <f>VLOOKUP($A164,[6]zigmmCo!$B:$H,7,0)</f>
        <v>ns</v>
      </c>
      <c r="V164" s="8" t="str">
        <f>VLOOKUP($A164,[7]zigmmCo_AR!$B:$H,5,0)</f>
        <v>ns</v>
      </c>
      <c r="W164" s="8" t="str">
        <f>VLOOKUP($A164,[7]zigmmCo_AR!$B:$H,6,0)</f>
        <v>ns</v>
      </c>
      <c r="X164" s="8" t="str">
        <f>VLOOKUP($A164,[7]zigmmCo_AR!$B:$H,7,0)</f>
        <v>ns</v>
      </c>
      <c r="Y164" s="8" t="str">
        <f>VLOOKUP($A164,[8]zigmm!$B:$H,5,0)</f>
        <v>ns</v>
      </c>
      <c r="Z164" s="8" t="str">
        <f>VLOOKUP($A164,[8]zigmm!$B:$H,6,0)</f>
        <v>s</v>
      </c>
      <c r="AA164" s="8" t="str">
        <f>VLOOKUP($A164,[8]zigmm!$B:$H,7,0)</f>
        <v>ns</v>
      </c>
      <c r="AB164" s="8" t="str">
        <f>VLOOKUP($A164,[9]zigmm_AR!$B:$H,5,0)</f>
        <v>ns</v>
      </c>
      <c r="AC164" s="8" t="str">
        <f>VLOOKUP($A164,[9]zigmm_AR!$B:$H,6,0)</f>
        <v>s</v>
      </c>
      <c r="AD164" s="8" t="str">
        <f>VLOOKUP($A164,[9]zigmm_AR!$B:$H,7,0)</f>
        <v>ns</v>
      </c>
      <c r="AE164" s="8" t="str">
        <f>VLOOKUP(A164,[10]SplinectomeR!$B:$F,4,0)</f>
        <v>ns</v>
      </c>
      <c r="AF164" s="4" t="str">
        <f>VLOOKUP(A164,[10]SplinectomeR!$B:$F,5,0)</f>
        <v>s</v>
      </c>
    </row>
    <row r="165" spans="1:32" x14ac:dyDescent="0.25">
      <c r="A165" s="4" t="s">
        <v>163</v>
      </c>
      <c r="B165" s="4" t="str">
        <f>RIGHT(Sheet2!F165,LEN(Sheet2!F165)-4)</f>
        <v>Clostridiales</v>
      </c>
      <c r="C165" s="4" t="str">
        <f>RIGHT(Sheet2!G165,LEN(Sheet2!G165)-4)</f>
        <v>Ruminococcaceae</v>
      </c>
      <c r="D165" s="5" t="str">
        <f>VLOOKUP($A165,[1]zibr!$B:$H,5,0)</f>
        <v>ns</v>
      </c>
      <c r="E165" s="5" t="str">
        <f>VLOOKUP($A165,[1]zibr!$B:$H,6,0)</f>
        <v>ns</v>
      </c>
      <c r="F165" s="5" t="str">
        <f>VLOOKUP($A165,[1]zibr!$B:$H,7,0)</f>
        <v>ns</v>
      </c>
      <c r="G165" s="8" t="str">
        <f>VLOOKUP($A165,[2]nbmm!$B:$H,5,0)</f>
        <v>ns</v>
      </c>
      <c r="H165" s="8" t="str">
        <f>VLOOKUP($A165,[2]nbmm!$B:$H,6,0)</f>
        <v>ns</v>
      </c>
      <c r="I165" s="8" t="str">
        <f>VLOOKUP($A165,[2]nbmm!$B:$H,7,0)</f>
        <v>ns</v>
      </c>
      <c r="J165" s="8" t="str">
        <f>VLOOKUP($A165,[3]nbmm_AR!$B:$H,5,0)</f>
        <v>s</v>
      </c>
      <c r="K165" s="8" t="str">
        <f>VLOOKUP($A165,[3]nbmm_AR!$B:$H,6,0)</f>
        <v>ns</v>
      </c>
      <c r="L165" s="8" t="str">
        <f>VLOOKUP($A165,[3]nbmm_AR!$B:$H,7,0)</f>
        <v>ns</v>
      </c>
      <c r="M165" s="8" t="str">
        <f>VLOOKUP($A165,[4]zinbmm!$B:$H,5,0)</f>
        <v>s</v>
      </c>
      <c r="N165" s="8" t="str">
        <f>VLOOKUP($A165,[4]zinbmm!$B:$H,6,0)</f>
        <v>ns</v>
      </c>
      <c r="O165" s="8" t="str">
        <f>VLOOKUP($A165,[4]zinbmm!$B:$H,7,0)</f>
        <v>ns</v>
      </c>
      <c r="P165" s="8" t="str">
        <f>VLOOKUP($A165,[5]zinbmm_AR!$B:$H,5,0)</f>
        <v>s</v>
      </c>
      <c r="Q165" s="8" t="str">
        <f>VLOOKUP($A165,[5]zinbmm_AR!$B:$H,6,0)</f>
        <v>ns</v>
      </c>
      <c r="R165" s="8" t="str">
        <f>VLOOKUP($A165,[5]zinbmm_AR!$B:$H,7,0)</f>
        <v>ns</v>
      </c>
      <c r="S165" s="8" t="str">
        <f>VLOOKUP($A165,[6]zigmmCo!$B:$H,5,0)</f>
        <v>s</v>
      </c>
      <c r="T165" s="8" t="str">
        <f>VLOOKUP($A165,[6]zigmmCo!$B:$H,6,0)</f>
        <v>ns</v>
      </c>
      <c r="U165" s="8" t="str">
        <f>VLOOKUP($A165,[6]zigmmCo!$B:$H,7,0)</f>
        <v>ns</v>
      </c>
      <c r="V165" s="8" t="str">
        <f>VLOOKUP($A165,[7]zigmmCo_AR!$B:$H,5,0)</f>
        <v>s</v>
      </c>
      <c r="W165" s="8" t="str">
        <f>VLOOKUP($A165,[7]zigmmCo_AR!$B:$H,6,0)</f>
        <v>ns</v>
      </c>
      <c r="X165" s="8" t="str">
        <f>VLOOKUP($A165,[7]zigmmCo_AR!$B:$H,7,0)</f>
        <v>ns</v>
      </c>
      <c r="Y165" s="8" t="str">
        <f>VLOOKUP($A165,[8]zigmm!$B:$H,5,0)</f>
        <v>s</v>
      </c>
      <c r="Z165" s="8" t="str">
        <f>VLOOKUP($A165,[8]zigmm!$B:$H,6,0)</f>
        <v>ns</v>
      </c>
      <c r="AA165" s="8" t="str">
        <f>VLOOKUP($A165,[8]zigmm!$B:$H,7,0)</f>
        <v>ns</v>
      </c>
      <c r="AB165" s="8" t="str">
        <f>VLOOKUP($A165,[9]zigmm_AR!$B:$H,5,0)</f>
        <v>s</v>
      </c>
      <c r="AC165" s="8" t="str">
        <f>VLOOKUP($A165,[9]zigmm_AR!$B:$H,6,0)</f>
        <v>ns</v>
      </c>
      <c r="AD165" s="8" t="str">
        <f>VLOOKUP($A165,[9]zigmm_AR!$B:$H,7,0)</f>
        <v>ns</v>
      </c>
      <c r="AE165" s="8" t="str">
        <f>VLOOKUP(A165,[10]SplinectomeR!$B:$F,4,0)</f>
        <v>ns</v>
      </c>
      <c r="AF165" s="4" t="str">
        <f>VLOOKUP(A165,[10]SplinectomeR!$B:$F,5,0)</f>
        <v>s</v>
      </c>
    </row>
    <row r="166" spans="1:32" x14ac:dyDescent="0.25">
      <c r="A166" s="4" t="s">
        <v>164</v>
      </c>
      <c r="B166" s="4" t="str">
        <f>RIGHT(Sheet2!F166,LEN(Sheet2!F166)-4)</f>
        <v>Clostridiales</v>
      </c>
      <c r="C166" s="4" t="str">
        <f>RIGHT(Sheet2!G166,LEN(Sheet2!G166)-4)</f>
        <v>Ruminococcaceae</v>
      </c>
      <c r="D166" s="5" t="str">
        <f>VLOOKUP($A166,[1]zibr!$B:$H,5,0)</f>
        <v>ns</v>
      </c>
      <c r="E166" s="5" t="str">
        <f>VLOOKUP($A166,[1]zibr!$B:$H,6,0)</f>
        <v>s</v>
      </c>
      <c r="F166" s="5" t="str">
        <f>VLOOKUP($A166,[1]zibr!$B:$H,7,0)</f>
        <v>ns</v>
      </c>
      <c r="G166" s="8" t="str">
        <f>VLOOKUP($A166,[2]nbmm!$B:$H,5,0)</f>
        <v>ns</v>
      </c>
      <c r="H166" s="8" t="str">
        <f>VLOOKUP($A166,[2]nbmm!$B:$H,6,0)</f>
        <v>s</v>
      </c>
      <c r="I166" s="8" t="str">
        <f>VLOOKUP($A166,[2]nbmm!$B:$H,7,0)</f>
        <v>s</v>
      </c>
      <c r="J166" s="8" t="str">
        <f>VLOOKUP($A166,[3]nbmm_AR!$B:$H,5,0)</f>
        <v>ns</v>
      </c>
      <c r="K166" s="8" t="str">
        <f>VLOOKUP($A166,[3]nbmm_AR!$B:$H,6,0)</f>
        <v>s</v>
      </c>
      <c r="L166" s="8" t="str">
        <f>VLOOKUP($A166,[3]nbmm_AR!$B:$H,7,0)</f>
        <v>s</v>
      </c>
      <c r="M166" s="8" t="str">
        <f>VLOOKUP($A166,[4]zinbmm!$B:$H,5,0)</f>
        <v>ns</v>
      </c>
      <c r="N166" s="8" t="str">
        <f>VLOOKUP($A166,[4]zinbmm!$B:$H,6,0)</f>
        <v>s</v>
      </c>
      <c r="O166" s="8" t="str">
        <f>VLOOKUP($A166,[4]zinbmm!$B:$H,7,0)</f>
        <v>s</v>
      </c>
      <c r="P166" s="8" t="str">
        <f>VLOOKUP($A166,[5]zinbmm_AR!$B:$H,5,0)</f>
        <v>ns</v>
      </c>
      <c r="Q166" s="8" t="str">
        <f>VLOOKUP($A166,[5]zinbmm_AR!$B:$H,6,0)</f>
        <v>s</v>
      </c>
      <c r="R166" s="8" t="str">
        <f>VLOOKUP($A166,[5]zinbmm_AR!$B:$H,7,0)</f>
        <v>s</v>
      </c>
      <c r="S166" s="8" t="str">
        <f>VLOOKUP($A166,[6]zigmmCo!$B:$H,5,0)</f>
        <v>ns</v>
      </c>
      <c r="T166" s="8" t="str">
        <f>VLOOKUP($A166,[6]zigmmCo!$B:$H,6,0)</f>
        <v>ns</v>
      </c>
      <c r="U166" s="8" t="str">
        <f>VLOOKUP($A166,[6]zigmmCo!$B:$H,7,0)</f>
        <v>ns</v>
      </c>
      <c r="V166" s="8" t="str">
        <f>VLOOKUP($A166,[7]zigmmCo_AR!$B:$H,5,0)</f>
        <v>s</v>
      </c>
      <c r="W166" s="8" t="str">
        <f>VLOOKUP($A166,[7]zigmmCo_AR!$B:$H,6,0)</f>
        <v>ns</v>
      </c>
      <c r="X166" s="8" t="str">
        <f>VLOOKUP($A166,[7]zigmmCo_AR!$B:$H,7,0)</f>
        <v>ns</v>
      </c>
      <c r="Y166" s="8" t="str">
        <f>VLOOKUP($A166,[8]zigmm!$B:$H,5,0)</f>
        <v>s</v>
      </c>
      <c r="Z166" s="8" t="str">
        <f>VLOOKUP($A166,[8]zigmm!$B:$H,6,0)</f>
        <v>s</v>
      </c>
      <c r="AA166" s="8" t="str">
        <f>VLOOKUP($A166,[8]zigmm!$B:$H,7,0)</f>
        <v>ns</v>
      </c>
      <c r="AB166" s="8" t="str">
        <f>VLOOKUP($A166,[9]zigmm_AR!$B:$H,5,0)</f>
        <v>s</v>
      </c>
      <c r="AC166" s="8" t="str">
        <f>VLOOKUP($A166,[9]zigmm_AR!$B:$H,6,0)</f>
        <v>s</v>
      </c>
      <c r="AD166" s="8" t="str">
        <f>VLOOKUP($A166,[9]zigmm_AR!$B:$H,7,0)</f>
        <v>ns</v>
      </c>
      <c r="AE166" s="8" t="str">
        <f>VLOOKUP(A166,[10]SplinectomeR!$B:$F,4,0)</f>
        <v>ns</v>
      </c>
      <c r="AF166" s="4" t="str">
        <f>VLOOKUP(A166,[10]SplinectomeR!$B:$F,5,0)</f>
        <v>s</v>
      </c>
    </row>
    <row r="167" spans="1:32" x14ac:dyDescent="0.25">
      <c r="A167" s="4" t="s">
        <v>165</v>
      </c>
      <c r="B167" s="4" t="str">
        <f>RIGHT(Sheet2!F167,LEN(Sheet2!F167)-4)</f>
        <v>Clostridiales</v>
      </c>
      <c r="C167" s="4" t="str">
        <f>RIGHT(Sheet2!G167,LEN(Sheet2!G167)-4)</f>
        <v>Ruminococcaceae</v>
      </c>
      <c r="D167" s="5" t="str">
        <f>VLOOKUP($A167,[1]zibr!$B:$H,5,0)</f>
        <v>s</v>
      </c>
      <c r="E167" s="5" t="str">
        <f>VLOOKUP($A167,[1]zibr!$B:$H,6,0)</f>
        <v>ns</v>
      </c>
      <c r="F167" s="5" t="str">
        <f>VLOOKUP($A167,[1]zibr!$B:$H,7,0)</f>
        <v>ns</v>
      </c>
      <c r="G167" s="8" t="str">
        <f>VLOOKUP($A167,[2]nbmm!$B:$H,5,0)</f>
        <v>s</v>
      </c>
      <c r="H167" s="8" t="str">
        <f>VLOOKUP($A167,[2]nbmm!$B:$H,6,0)</f>
        <v>ns</v>
      </c>
      <c r="I167" s="8" t="str">
        <f>VLOOKUP($A167,[2]nbmm!$B:$H,7,0)</f>
        <v>ns</v>
      </c>
      <c r="J167" s="8" t="str">
        <f>VLOOKUP($A167,[3]nbmm_AR!$B:$H,5,0)</f>
        <v>s</v>
      </c>
      <c r="K167" s="8" t="str">
        <f>VLOOKUP($A167,[3]nbmm_AR!$B:$H,6,0)</f>
        <v>ns</v>
      </c>
      <c r="L167" s="8" t="str">
        <f>VLOOKUP($A167,[3]nbmm_AR!$B:$H,7,0)</f>
        <v>ns</v>
      </c>
      <c r="M167" s="8" t="str">
        <f>VLOOKUP($A167,[4]zinbmm!$B:$H,5,0)</f>
        <v>s</v>
      </c>
      <c r="N167" s="8" t="str">
        <f>VLOOKUP($A167,[4]zinbmm!$B:$H,6,0)</f>
        <v>ns</v>
      </c>
      <c r="O167" s="8" t="str">
        <f>VLOOKUP($A167,[4]zinbmm!$B:$H,7,0)</f>
        <v>ns</v>
      </c>
      <c r="P167" s="8" t="str">
        <f>VLOOKUP($A167,[5]zinbmm_AR!$B:$H,5,0)</f>
        <v>s</v>
      </c>
      <c r="Q167" s="8" t="str">
        <f>VLOOKUP($A167,[5]zinbmm_AR!$B:$H,6,0)</f>
        <v>ns</v>
      </c>
      <c r="R167" s="8" t="str">
        <f>VLOOKUP($A167,[5]zinbmm_AR!$B:$H,7,0)</f>
        <v>ns</v>
      </c>
      <c r="S167" s="8" t="str">
        <f>VLOOKUP($A167,[6]zigmmCo!$B:$H,5,0)</f>
        <v>s</v>
      </c>
      <c r="T167" s="8" t="str">
        <f>VLOOKUP($A167,[6]zigmmCo!$B:$H,6,0)</f>
        <v>ns</v>
      </c>
      <c r="U167" s="8" t="str">
        <f>VLOOKUP($A167,[6]zigmmCo!$B:$H,7,0)</f>
        <v>ns</v>
      </c>
      <c r="V167" s="8" t="str">
        <f>VLOOKUP($A167,[7]zigmmCo_AR!$B:$H,5,0)</f>
        <v>s</v>
      </c>
      <c r="W167" s="8" t="str">
        <f>VLOOKUP($A167,[7]zigmmCo_AR!$B:$H,6,0)</f>
        <v>ns</v>
      </c>
      <c r="X167" s="8" t="str">
        <f>VLOOKUP($A167,[7]zigmmCo_AR!$B:$H,7,0)</f>
        <v>ns</v>
      </c>
      <c r="Y167" s="8" t="str">
        <f>VLOOKUP($A167,[8]zigmm!$B:$H,5,0)</f>
        <v>s</v>
      </c>
      <c r="Z167" s="8" t="str">
        <f>VLOOKUP($A167,[8]zigmm!$B:$H,6,0)</f>
        <v>ns</v>
      </c>
      <c r="AA167" s="8" t="str">
        <f>VLOOKUP($A167,[8]zigmm!$B:$H,7,0)</f>
        <v>s</v>
      </c>
      <c r="AB167" s="8" t="str">
        <f>VLOOKUP($A167,[9]zigmm_AR!$B:$H,5,0)</f>
        <v>s</v>
      </c>
      <c r="AC167" s="8" t="str">
        <f>VLOOKUP($A167,[9]zigmm_AR!$B:$H,6,0)</f>
        <v>ns</v>
      </c>
      <c r="AD167" s="8" t="str">
        <f>VLOOKUP($A167,[9]zigmm_AR!$B:$H,7,0)</f>
        <v>s</v>
      </c>
      <c r="AE167" s="8" t="str">
        <f>VLOOKUP(A167,[10]SplinectomeR!$B:$F,4,0)</f>
        <v>ns</v>
      </c>
      <c r="AF167" s="4" t="str">
        <f>VLOOKUP(A167,[10]SplinectomeR!$B:$F,5,0)</f>
        <v>s</v>
      </c>
    </row>
    <row r="168" spans="1:32" x14ac:dyDescent="0.25">
      <c r="A168" s="4" t="s">
        <v>166</v>
      </c>
      <c r="B168" s="4" t="str">
        <f>RIGHT(Sheet2!F168,LEN(Sheet2!F168)-4)</f>
        <v>Clostridiales</v>
      </c>
      <c r="C168" s="4" t="str">
        <f>RIGHT(Sheet2!G168,LEN(Sheet2!G168)-4)</f>
        <v>Ruminococcaceae</v>
      </c>
      <c r="D168" s="5" t="str">
        <f>VLOOKUP($A168,[1]zibr!$B:$H,5,0)</f>
        <v>ns</v>
      </c>
      <c r="E168" s="5" t="str">
        <f>VLOOKUP($A168,[1]zibr!$B:$H,6,0)</f>
        <v>ns</v>
      </c>
      <c r="F168" s="5" t="str">
        <f>VLOOKUP($A168,[1]zibr!$B:$H,7,0)</f>
        <v>ns</v>
      </c>
      <c r="G168" s="8" t="str">
        <f>VLOOKUP($A168,[2]nbmm!$B:$H,5,0)</f>
        <v>s</v>
      </c>
      <c r="H168" s="8" t="str">
        <f>VLOOKUP($A168,[2]nbmm!$B:$H,6,0)</f>
        <v>ns</v>
      </c>
      <c r="I168" s="8" t="str">
        <f>VLOOKUP($A168,[2]nbmm!$B:$H,7,0)</f>
        <v>ns</v>
      </c>
      <c r="J168" s="8" t="str">
        <f>VLOOKUP($A168,[3]nbmm_AR!$B:$H,5,0)</f>
        <v>ns</v>
      </c>
      <c r="K168" s="8" t="str">
        <f>VLOOKUP($A168,[3]nbmm_AR!$B:$H,6,0)</f>
        <v>ns</v>
      </c>
      <c r="L168" s="8" t="str">
        <f>VLOOKUP($A168,[3]nbmm_AR!$B:$H,7,0)</f>
        <v>ns</v>
      </c>
      <c r="M168" s="8" t="str">
        <f>VLOOKUP($A168,[4]zinbmm!$B:$H,5,0)</f>
        <v>s</v>
      </c>
      <c r="N168" s="8" t="str">
        <f>VLOOKUP($A168,[4]zinbmm!$B:$H,6,0)</f>
        <v>ns</v>
      </c>
      <c r="O168" s="8" t="str">
        <f>VLOOKUP($A168,[4]zinbmm!$B:$H,7,0)</f>
        <v>ns</v>
      </c>
      <c r="P168" s="8" t="str">
        <f>VLOOKUP($A168,[5]zinbmm_AR!$B:$H,5,0)</f>
        <v>s</v>
      </c>
      <c r="Q168" s="8" t="str">
        <f>VLOOKUP($A168,[5]zinbmm_AR!$B:$H,6,0)</f>
        <v>ns</v>
      </c>
      <c r="R168" s="8" t="str">
        <f>VLOOKUP($A168,[5]zinbmm_AR!$B:$H,7,0)</f>
        <v>ns</v>
      </c>
      <c r="S168" s="8" t="str">
        <f>VLOOKUP($A168,[6]zigmmCo!$B:$H,5,0)</f>
        <v>s</v>
      </c>
      <c r="T168" s="8" t="str">
        <f>VLOOKUP($A168,[6]zigmmCo!$B:$H,6,0)</f>
        <v>ns</v>
      </c>
      <c r="U168" s="8" t="str">
        <f>VLOOKUP($A168,[6]zigmmCo!$B:$H,7,0)</f>
        <v>ns</v>
      </c>
      <c r="V168" s="8" t="str">
        <f>VLOOKUP($A168,[7]zigmmCo_AR!$B:$H,5,0)</f>
        <v>s</v>
      </c>
      <c r="W168" s="8" t="str">
        <f>VLOOKUP($A168,[7]zigmmCo_AR!$B:$H,6,0)</f>
        <v>ns</v>
      </c>
      <c r="X168" s="8" t="str">
        <f>VLOOKUP($A168,[7]zigmmCo_AR!$B:$H,7,0)</f>
        <v>ns</v>
      </c>
      <c r="Y168" s="8" t="str">
        <f>VLOOKUP($A168,[8]zigmm!$B:$H,5,0)</f>
        <v>ns</v>
      </c>
      <c r="Z168" s="8" t="str">
        <f>VLOOKUP($A168,[8]zigmm!$B:$H,6,0)</f>
        <v>ns</v>
      </c>
      <c r="AA168" s="8" t="str">
        <f>VLOOKUP($A168,[8]zigmm!$B:$H,7,0)</f>
        <v>ns</v>
      </c>
      <c r="AB168" s="8" t="str">
        <f>VLOOKUP($A168,[9]zigmm_AR!$B:$H,5,0)</f>
        <v>ns</v>
      </c>
      <c r="AC168" s="8" t="str">
        <f>VLOOKUP($A168,[9]zigmm_AR!$B:$H,6,0)</f>
        <v>ns</v>
      </c>
      <c r="AD168" s="8" t="str">
        <f>VLOOKUP($A168,[9]zigmm_AR!$B:$H,7,0)</f>
        <v>ns</v>
      </c>
      <c r="AE168" s="8" t="str">
        <f>VLOOKUP(A168,[10]SplinectomeR!$B:$F,4,0)</f>
        <v>ns</v>
      </c>
      <c r="AF168" s="4" t="str">
        <f>VLOOKUP(A168,[10]SplinectomeR!$B:$F,5,0)</f>
        <v>s</v>
      </c>
    </row>
    <row r="169" spans="1:32" x14ac:dyDescent="0.25">
      <c r="A169" s="4" t="s">
        <v>167</v>
      </c>
      <c r="B169" s="4" t="str">
        <f>RIGHT(Sheet2!F169,LEN(Sheet2!F169)-4)</f>
        <v>Clostridiales</v>
      </c>
      <c r="C169" s="4" t="str">
        <f>RIGHT(Sheet2!G169,LEN(Sheet2!G169)-4)</f>
        <v>Ruminococcaceae</v>
      </c>
      <c r="D169" s="5" t="str">
        <f>VLOOKUP($A169,[1]zibr!$B:$H,5,0)</f>
        <v>ns</v>
      </c>
      <c r="E169" s="5" t="str">
        <f>VLOOKUP($A169,[1]zibr!$B:$H,6,0)</f>
        <v>ns</v>
      </c>
      <c r="F169" s="5" t="str">
        <f>VLOOKUP($A169,[1]zibr!$B:$H,7,0)</f>
        <v>ns</v>
      </c>
      <c r="G169" s="8" t="str">
        <f>VLOOKUP($A169,[2]nbmm!$B:$H,5,0)</f>
        <v>ns</v>
      </c>
      <c r="H169" s="8" t="str">
        <f>VLOOKUP($A169,[2]nbmm!$B:$H,6,0)</f>
        <v>ns</v>
      </c>
      <c r="I169" s="8" t="str">
        <f>VLOOKUP($A169,[2]nbmm!$B:$H,7,0)</f>
        <v>ns</v>
      </c>
      <c r="J169" s="8" t="str">
        <f>VLOOKUP($A169,[3]nbmm_AR!$B:$H,5,0)</f>
        <v>ns</v>
      </c>
      <c r="K169" s="8" t="str">
        <f>VLOOKUP($A169,[3]nbmm_AR!$B:$H,6,0)</f>
        <v>ns</v>
      </c>
      <c r="L169" s="8" t="str">
        <f>VLOOKUP($A169,[3]nbmm_AR!$B:$H,7,0)</f>
        <v>ns</v>
      </c>
      <c r="M169" s="8" t="str">
        <f>VLOOKUP($A169,[4]zinbmm!$B:$H,5,0)</f>
        <v>ns</v>
      </c>
      <c r="N169" s="8" t="str">
        <f>VLOOKUP($A169,[4]zinbmm!$B:$H,6,0)</f>
        <v>ns</v>
      </c>
      <c r="O169" s="8" t="str">
        <f>VLOOKUP($A169,[4]zinbmm!$B:$H,7,0)</f>
        <v>ns</v>
      </c>
      <c r="P169" s="8" t="str">
        <f>VLOOKUP($A169,[5]zinbmm_AR!$B:$H,5,0)</f>
        <v>ns</v>
      </c>
      <c r="Q169" s="8" t="str">
        <f>VLOOKUP($A169,[5]zinbmm_AR!$B:$H,6,0)</f>
        <v>ns</v>
      </c>
      <c r="R169" s="8" t="str">
        <f>VLOOKUP($A169,[5]zinbmm_AR!$B:$H,7,0)</f>
        <v>ns</v>
      </c>
      <c r="S169" s="8" t="str">
        <f>VLOOKUP($A169,[6]zigmmCo!$B:$H,5,0)</f>
        <v>s</v>
      </c>
      <c r="T169" s="8" t="str">
        <f>VLOOKUP($A169,[6]zigmmCo!$B:$H,6,0)</f>
        <v>ns</v>
      </c>
      <c r="U169" s="8" t="str">
        <f>VLOOKUP($A169,[6]zigmmCo!$B:$H,7,0)</f>
        <v>ns</v>
      </c>
      <c r="V169" s="8" t="str">
        <f>VLOOKUP($A169,[7]zigmmCo_AR!$B:$H,5,0)</f>
        <v>s</v>
      </c>
      <c r="W169" s="8" t="str">
        <f>VLOOKUP($A169,[7]zigmmCo_AR!$B:$H,6,0)</f>
        <v>ns</v>
      </c>
      <c r="X169" s="8" t="str">
        <f>VLOOKUP($A169,[7]zigmmCo_AR!$B:$H,7,0)</f>
        <v>ns</v>
      </c>
      <c r="Y169" s="8" t="str">
        <f>VLOOKUP($A169,[8]zigmm!$B:$H,5,0)</f>
        <v>ns</v>
      </c>
      <c r="Z169" s="8" t="str">
        <f>VLOOKUP($A169,[8]zigmm!$B:$H,6,0)</f>
        <v>ns</v>
      </c>
      <c r="AA169" s="8" t="str">
        <f>VLOOKUP($A169,[8]zigmm!$B:$H,7,0)</f>
        <v>ns</v>
      </c>
      <c r="AB169" s="8" t="str">
        <f>VLOOKUP($A169,[9]zigmm_AR!$B:$H,5,0)</f>
        <v>ns</v>
      </c>
      <c r="AC169" s="8" t="str">
        <f>VLOOKUP($A169,[9]zigmm_AR!$B:$H,6,0)</f>
        <v>ns</v>
      </c>
      <c r="AD169" s="8" t="str">
        <f>VLOOKUP($A169,[9]zigmm_AR!$B:$H,7,0)</f>
        <v>ns</v>
      </c>
      <c r="AE169" s="8" t="str">
        <f>VLOOKUP(A169,[10]SplinectomeR!$B:$F,4,0)</f>
        <v>ns</v>
      </c>
      <c r="AF169" s="4" t="str">
        <f>VLOOKUP(A169,[10]SplinectomeR!$B:$F,5,0)</f>
        <v>s</v>
      </c>
    </row>
    <row r="170" spans="1:32" x14ac:dyDescent="0.25">
      <c r="A170" s="4" t="s">
        <v>168</v>
      </c>
      <c r="B170" s="4" t="str">
        <f>RIGHT(Sheet2!F170,LEN(Sheet2!F170)-4)</f>
        <v>Clostridiales</v>
      </c>
      <c r="C170" s="4" t="str">
        <f>RIGHT(Sheet2!G170,LEN(Sheet2!G170)-4)</f>
        <v>Ruminococcaceae</v>
      </c>
      <c r="D170" s="5" t="str">
        <f>VLOOKUP($A170,[1]zibr!$B:$H,5,0)</f>
        <v>ns</v>
      </c>
      <c r="E170" s="5" t="str">
        <f>VLOOKUP($A170,[1]zibr!$B:$H,6,0)</f>
        <v>ns</v>
      </c>
      <c r="F170" s="5" t="str">
        <f>VLOOKUP($A170,[1]zibr!$B:$H,7,0)</f>
        <v>ns</v>
      </c>
      <c r="G170" s="8" t="str">
        <f>VLOOKUP($A170,[2]nbmm!$B:$H,5,0)</f>
        <v>s</v>
      </c>
      <c r="H170" s="8" t="str">
        <f>VLOOKUP($A170,[2]nbmm!$B:$H,6,0)</f>
        <v>ns</v>
      </c>
      <c r="I170" s="8" t="str">
        <f>VLOOKUP($A170,[2]nbmm!$B:$H,7,0)</f>
        <v>ns</v>
      </c>
      <c r="J170" s="8" t="str">
        <f>VLOOKUP($A170,[3]nbmm_AR!$B:$H,5,0)</f>
        <v>s</v>
      </c>
      <c r="K170" s="8" t="str">
        <f>VLOOKUP($A170,[3]nbmm_AR!$B:$H,6,0)</f>
        <v>ns</v>
      </c>
      <c r="L170" s="8" t="str">
        <f>VLOOKUP($A170,[3]nbmm_AR!$B:$H,7,0)</f>
        <v>ns</v>
      </c>
      <c r="M170" s="8" t="str">
        <f>VLOOKUP($A170,[4]zinbmm!$B:$H,5,0)</f>
        <v>s</v>
      </c>
      <c r="N170" s="8" t="str">
        <f>VLOOKUP($A170,[4]zinbmm!$B:$H,6,0)</f>
        <v>ns</v>
      </c>
      <c r="O170" s="8" t="str">
        <f>VLOOKUP($A170,[4]zinbmm!$B:$H,7,0)</f>
        <v>ns</v>
      </c>
      <c r="P170" s="8" t="str">
        <f>VLOOKUP($A170,[5]zinbmm_AR!$B:$H,5,0)</f>
        <v>s</v>
      </c>
      <c r="Q170" s="8" t="str">
        <f>VLOOKUP($A170,[5]zinbmm_AR!$B:$H,6,0)</f>
        <v>ns</v>
      </c>
      <c r="R170" s="8" t="str">
        <f>VLOOKUP($A170,[5]zinbmm_AR!$B:$H,7,0)</f>
        <v>ns</v>
      </c>
      <c r="S170" s="8" t="str">
        <f>VLOOKUP($A170,[6]zigmmCo!$B:$H,5,0)</f>
        <v>ns</v>
      </c>
      <c r="T170" s="8" t="str">
        <f>VLOOKUP($A170,[6]zigmmCo!$B:$H,6,0)</f>
        <v>ns</v>
      </c>
      <c r="U170" s="8" t="str">
        <f>VLOOKUP($A170,[6]zigmmCo!$B:$H,7,0)</f>
        <v>ns</v>
      </c>
      <c r="V170" s="8" t="str">
        <f>VLOOKUP($A170,[7]zigmmCo_AR!$B:$H,5,0)</f>
        <v>ns</v>
      </c>
      <c r="W170" s="8" t="str">
        <f>VLOOKUP($A170,[7]zigmmCo_AR!$B:$H,6,0)</f>
        <v>ns</v>
      </c>
      <c r="X170" s="8" t="str">
        <f>VLOOKUP($A170,[7]zigmmCo_AR!$B:$H,7,0)</f>
        <v>ns</v>
      </c>
      <c r="Y170" s="8" t="str">
        <f>VLOOKUP($A170,[8]zigmm!$B:$H,5,0)</f>
        <v>ns</v>
      </c>
      <c r="Z170" s="8" t="str">
        <f>VLOOKUP($A170,[8]zigmm!$B:$H,6,0)</f>
        <v>s</v>
      </c>
      <c r="AA170" s="8" t="str">
        <f>VLOOKUP($A170,[8]zigmm!$B:$H,7,0)</f>
        <v>ns</v>
      </c>
      <c r="AB170" s="8" t="str">
        <f>VLOOKUP($A170,[9]zigmm_AR!$B:$H,5,0)</f>
        <v>ns</v>
      </c>
      <c r="AC170" s="8" t="str">
        <f>VLOOKUP($A170,[9]zigmm_AR!$B:$H,6,0)</f>
        <v>ns</v>
      </c>
      <c r="AD170" s="8" t="str">
        <f>VLOOKUP($A170,[9]zigmm_AR!$B:$H,7,0)</f>
        <v>ns</v>
      </c>
      <c r="AE170" s="8" t="str">
        <f>VLOOKUP(A170,[10]SplinectomeR!$B:$F,4,0)</f>
        <v>ns</v>
      </c>
      <c r="AF170" s="4" t="str">
        <f>VLOOKUP(A170,[10]SplinectomeR!$B:$F,5,0)</f>
        <v>s</v>
      </c>
    </row>
    <row r="171" spans="1:32" x14ac:dyDescent="0.25">
      <c r="A171" s="4" t="s">
        <v>169</v>
      </c>
      <c r="B171" s="4" t="str">
        <f>RIGHT(Sheet2!F171,LEN(Sheet2!F171)-4)</f>
        <v>Clostridiales</v>
      </c>
      <c r="C171" s="4" t="str">
        <f>RIGHT(Sheet2!G171,LEN(Sheet2!G171)-4)</f>
        <v>Ruminococcaceae</v>
      </c>
      <c r="D171" s="5" t="str">
        <f>VLOOKUP($A171,[1]zibr!$B:$H,5,0)</f>
        <v>s</v>
      </c>
      <c r="E171" s="5" t="str">
        <f>VLOOKUP($A171,[1]zibr!$B:$H,6,0)</f>
        <v>ns</v>
      </c>
      <c r="F171" s="5" t="str">
        <f>VLOOKUP($A171,[1]zibr!$B:$H,7,0)</f>
        <v>ns</v>
      </c>
      <c r="G171" s="8" t="str">
        <f>VLOOKUP($A171,[2]nbmm!$B:$H,5,0)</f>
        <v>s</v>
      </c>
      <c r="H171" s="8" t="str">
        <f>VLOOKUP($A171,[2]nbmm!$B:$H,6,0)</f>
        <v>ns</v>
      </c>
      <c r="I171" s="8" t="str">
        <f>VLOOKUP($A171,[2]nbmm!$B:$H,7,0)</f>
        <v>ns</v>
      </c>
      <c r="J171" s="8" t="str">
        <f>VLOOKUP($A171,[3]nbmm_AR!$B:$H,5,0)</f>
        <v>s</v>
      </c>
      <c r="K171" s="8" t="str">
        <f>VLOOKUP($A171,[3]nbmm_AR!$B:$H,6,0)</f>
        <v>ns</v>
      </c>
      <c r="L171" s="8" t="str">
        <f>VLOOKUP($A171,[3]nbmm_AR!$B:$H,7,0)</f>
        <v>ns</v>
      </c>
      <c r="M171" s="8" t="str">
        <f>VLOOKUP($A171,[4]zinbmm!$B:$H,5,0)</f>
        <v>s</v>
      </c>
      <c r="N171" s="8" t="str">
        <f>VLOOKUP($A171,[4]zinbmm!$B:$H,6,0)</f>
        <v>ns</v>
      </c>
      <c r="O171" s="8" t="str">
        <f>VLOOKUP($A171,[4]zinbmm!$B:$H,7,0)</f>
        <v>ns</v>
      </c>
      <c r="P171" s="8" t="str">
        <f>VLOOKUP($A171,[5]zinbmm_AR!$B:$H,5,0)</f>
        <v>s</v>
      </c>
      <c r="Q171" s="8" t="str">
        <f>VLOOKUP($A171,[5]zinbmm_AR!$B:$H,6,0)</f>
        <v>ns</v>
      </c>
      <c r="R171" s="8" t="str">
        <f>VLOOKUP($A171,[5]zinbmm_AR!$B:$H,7,0)</f>
        <v>ns</v>
      </c>
      <c r="S171" s="8" t="str">
        <f>VLOOKUP($A171,[6]zigmmCo!$B:$H,5,0)</f>
        <v>s</v>
      </c>
      <c r="T171" s="8" t="str">
        <f>VLOOKUP($A171,[6]zigmmCo!$B:$H,6,0)</f>
        <v>ns</v>
      </c>
      <c r="U171" s="8" t="str">
        <f>VLOOKUP($A171,[6]zigmmCo!$B:$H,7,0)</f>
        <v>ns</v>
      </c>
      <c r="V171" s="8" t="str">
        <f>VLOOKUP($A171,[7]zigmmCo_AR!$B:$H,5,0)</f>
        <v>s</v>
      </c>
      <c r="W171" s="8" t="str">
        <f>VLOOKUP($A171,[7]zigmmCo_AR!$B:$H,6,0)</f>
        <v>ns</v>
      </c>
      <c r="X171" s="8" t="str">
        <f>VLOOKUP($A171,[7]zigmmCo_AR!$B:$H,7,0)</f>
        <v>ns</v>
      </c>
      <c r="Y171" s="8" t="str">
        <f>VLOOKUP($A171,[8]zigmm!$B:$H,5,0)</f>
        <v>s</v>
      </c>
      <c r="Z171" s="8" t="str">
        <f>VLOOKUP($A171,[8]zigmm!$B:$H,6,0)</f>
        <v>ns</v>
      </c>
      <c r="AA171" s="8" t="str">
        <f>VLOOKUP($A171,[8]zigmm!$B:$H,7,0)</f>
        <v>ns</v>
      </c>
      <c r="AB171" s="8" t="str">
        <f>VLOOKUP($A171,[9]zigmm_AR!$B:$H,5,0)</f>
        <v>s</v>
      </c>
      <c r="AC171" s="8" t="str">
        <f>VLOOKUP($A171,[9]zigmm_AR!$B:$H,6,0)</f>
        <v>ns</v>
      </c>
      <c r="AD171" s="8" t="str">
        <f>VLOOKUP($A171,[9]zigmm_AR!$B:$H,7,0)</f>
        <v>ns</v>
      </c>
      <c r="AE171" s="8" t="str">
        <f>VLOOKUP(A171,[10]SplinectomeR!$B:$F,4,0)</f>
        <v>ns</v>
      </c>
      <c r="AF171" s="4" t="str">
        <f>VLOOKUP(A171,[10]SplinectomeR!$B:$F,5,0)</f>
        <v>s</v>
      </c>
    </row>
    <row r="172" spans="1:32" x14ac:dyDescent="0.25">
      <c r="A172" s="4" t="s">
        <v>170</v>
      </c>
      <c r="B172" s="4" t="str">
        <f>RIGHT(Sheet2!F172,LEN(Sheet2!F172)-4)</f>
        <v>Clostridiales</v>
      </c>
      <c r="C172" s="4" t="str">
        <f>RIGHT(Sheet2!G172,LEN(Sheet2!G172)-4)</f>
        <v>Ruminococcaceae</v>
      </c>
      <c r="D172" s="5" t="str">
        <f>VLOOKUP($A172,[1]zibr!$B:$H,5,0)</f>
        <v>s</v>
      </c>
      <c r="E172" s="5" t="str">
        <f>VLOOKUP($A172,[1]zibr!$B:$H,6,0)</f>
        <v>ns</v>
      </c>
      <c r="F172" s="5" t="str">
        <f>VLOOKUP($A172,[1]zibr!$B:$H,7,0)</f>
        <v>ns</v>
      </c>
      <c r="G172" s="8" t="str">
        <f>VLOOKUP($A172,[2]nbmm!$B:$H,5,0)</f>
        <v>s</v>
      </c>
      <c r="H172" s="8" t="str">
        <f>VLOOKUP($A172,[2]nbmm!$B:$H,6,0)</f>
        <v>ns</v>
      </c>
      <c r="I172" s="8" t="str">
        <f>VLOOKUP($A172,[2]nbmm!$B:$H,7,0)</f>
        <v>ns</v>
      </c>
      <c r="J172" s="8" t="str">
        <f>VLOOKUP($A172,[3]nbmm_AR!$B:$H,5,0)</f>
        <v>s</v>
      </c>
      <c r="K172" s="8" t="str">
        <f>VLOOKUP($A172,[3]nbmm_AR!$B:$H,6,0)</f>
        <v>ns</v>
      </c>
      <c r="L172" s="8" t="str">
        <f>VLOOKUP($A172,[3]nbmm_AR!$B:$H,7,0)</f>
        <v>ns</v>
      </c>
      <c r="M172" s="8" t="str">
        <f>VLOOKUP($A172,[4]zinbmm!$B:$H,5,0)</f>
        <v>s</v>
      </c>
      <c r="N172" s="8" t="str">
        <f>VLOOKUP($A172,[4]zinbmm!$B:$H,6,0)</f>
        <v>ns</v>
      </c>
      <c r="O172" s="8" t="str">
        <f>VLOOKUP($A172,[4]zinbmm!$B:$H,7,0)</f>
        <v>ns</v>
      </c>
      <c r="P172" s="8" t="str">
        <f>VLOOKUP($A172,[5]zinbmm_AR!$B:$H,5,0)</f>
        <v>s</v>
      </c>
      <c r="Q172" s="8" t="str">
        <f>VLOOKUP($A172,[5]zinbmm_AR!$B:$H,6,0)</f>
        <v>ns</v>
      </c>
      <c r="R172" s="8" t="str">
        <f>VLOOKUP($A172,[5]zinbmm_AR!$B:$H,7,0)</f>
        <v>ns</v>
      </c>
      <c r="S172" s="8" t="str">
        <f>VLOOKUP($A172,[6]zigmmCo!$B:$H,5,0)</f>
        <v>s</v>
      </c>
      <c r="T172" s="8" t="str">
        <f>VLOOKUP($A172,[6]zigmmCo!$B:$H,6,0)</f>
        <v>ns</v>
      </c>
      <c r="U172" s="8" t="str">
        <f>VLOOKUP($A172,[6]zigmmCo!$B:$H,7,0)</f>
        <v>ns</v>
      </c>
      <c r="V172" s="8" t="str">
        <f>VLOOKUP($A172,[7]zigmmCo_AR!$B:$H,5,0)</f>
        <v>s</v>
      </c>
      <c r="W172" s="8" t="str">
        <f>VLOOKUP($A172,[7]zigmmCo_AR!$B:$H,6,0)</f>
        <v>ns</v>
      </c>
      <c r="X172" s="8" t="str">
        <f>VLOOKUP($A172,[7]zigmmCo_AR!$B:$H,7,0)</f>
        <v>ns</v>
      </c>
      <c r="Y172" s="8" t="str">
        <f>VLOOKUP($A172,[8]zigmm!$B:$H,5,0)</f>
        <v>s</v>
      </c>
      <c r="Z172" s="8" t="str">
        <f>VLOOKUP($A172,[8]zigmm!$B:$H,6,0)</f>
        <v>ns</v>
      </c>
      <c r="AA172" s="8" t="str">
        <f>VLOOKUP($A172,[8]zigmm!$B:$H,7,0)</f>
        <v>s</v>
      </c>
      <c r="AB172" s="8" t="str">
        <f>VLOOKUP($A172,[9]zigmm_AR!$B:$H,5,0)</f>
        <v>s</v>
      </c>
      <c r="AC172" s="8" t="str">
        <f>VLOOKUP($A172,[9]zigmm_AR!$B:$H,6,0)</f>
        <v>ns</v>
      </c>
      <c r="AD172" s="8" t="str">
        <f>VLOOKUP($A172,[9]zigmm_AR!$B:$H,7,0)</f>
        <v>s</v>
      </c>
      <c r="AE172" s="8" t="str">
        <f>VLOOKUP(A172,[10]SplinectomeR!$B:$F,4,0)</f>
        <v>ns</v>
      </c>
      <c r="AF172" s="4" t="str">
        <f>VLOOKUP(A172,[10]SplinectomeR!$B:$F,5,0)</f>
        <v>s</v>
      </c>
    </row>
    <row r="173" spans="1:32" x14ac:dyDescent="0.25">
      <c r="A173" s="4" t="s">
        <v>171</v>
      </c>
      <c r="B173" s="4" t="str">
        <f>RIGHT(Sheet2!F173,LEN(Sheet2!F173)-4)</f>
        <v>Clostridiales</v>
      </c>
      <c r="C173" s="4" t="str">
        <f>RIGHT(Sheet2!G173,LEN(Sheet2!G173)-4)</f>
        <v>Ruminococcaceae</v>
      </c>
      <c r="D173" s="5" t="str">
        <f>VLOOKUP($A173,[1]zibr!$B:$H,5,0)</f>
        <v>ns</v>
      </c>
      <c r="E173" s="5" t="str">
        <f>VLOOKUP($A173,[1]zibr!$B:$H,6,0)</f>
        <v>ns</v>
      </c>
      <c r="F173" s="5" t="str">
        <f>VLOOKUP($A173,[1]zibr!$B:$H,7,0)</f>
        <v>ns</v>
      </c>
      <c r="G173" s="8" t="str">
        <f>VLOOKUP($A173,[2]nbmm!$B:$H,5,0)</f>
        <v>s</v>
      </c>
      <c r="H173" s="8" t="str">
        <f>VLOOKUP($A173,[2]nbmm!$B:$H,6,0)</f>
        <v>ns</v>
      </c>
      <c r="I173" s="8" t="str">
        <f>VLOOKUP($A173,[2]nbmm!$B:$H,7,0)</f>
        <v>ns</v>
      </c>
      <c r="J173" s="8" t="str">
        <f>VLOOKUP($A173,[3]nbmm_AR!$B:$H,5,0)</f>
        <v>s</v>
      </c>
      <c r="K173" s="8" t="str">
        <f>VLOOKUP($A173,[3]nbmm_AR!$B:$H,6,0)</f>
        <v>ns</v>
      </c>
      <c r="L173" s="8" t="str">
        <f>VLOOKUP($A173,[3]nbmm_AR!$B:$H,7,0)</f>
        <v>ns</v>
      </c>
      <c r="M173" s="8" t="str">
        <f>VLOOKUP($A173,[4]zinbmm!$B:$H,5,0)</f>
        <v>s</v>
      </c>
      <c r="N173" s="8" t="str">
        <f>VLOOKUP($A173,[4]zinbmm!$B:$H,6,0)</f>
        <v>ns</v>
      </c>
      <c r="O173" s="8" t="str">
        <f>VLOOKUP($A173,[4]zinbmm!$B:$H,7,0)</f>
        <v>ns</v>
      </c>
      <c r="P173" s="8" t="str">
        <f>VLOOKUP($A173,[5]zinbmm_AR!$B:$H,5,0)</f>
        <v>s</v>
      </c>
      <c r="Q173" s="8" t="str">
        <f>VLOOKUP($A173,[5]zinbmm_AR!$B:$H,6,0)</f>
        <v>ns</v>
      </c>
      <c r="R173" s="8" t="str">
        <f>VLOOKUP($A173,[5]zinbmm_AR!$B:$H,7,0)</f>
        <v>ns</v>
      </c>
      <c r="S173" s="8" t="str">
        <f>VLOOKUP($A173,[6]zigmmCo!$B:$H,5,0)</f>
        <v>ns</v>
      </c>
      <c r="T173" s="8" t="str">
        <f>VLOOKUP($A173,[6]zigmmCo!$B:$H,6,0)</f>
        <v>ns</v>
      </c>
      <c r="U173" s="8" t="str">
        <f>VLOOKUP($A173,[6]zigmmCo!$B:$H,7,0)</f>
        <v>ns</v>
      </c>
      <c r="V173" s="8" t="str">
        <f>VLOOKUP($A173,[7]zigmmCo_AR!$B:$H,5,0)</f>
        <v>s</v>
      </c>
      <c r="W173" s="8" t="str">
        <f>VLOOKUP($A173,[7]zigmmCo_AR!$B:$H,6,0)</f>
        <v>ns</v>
      </c>
      <c r="X173" s="8" t="str">
        <f>VLOOKUP($A173,[7]zigmmCo_AR!$B:$H,7,0)</f>
        <v>ns</v>
      </c>
      <c r="Y173" s="8" t="str">
        <f>VLOOKUP($A173,[8]zigmm!$B:$H,5,0)</f>
        <v>s</v>
      </c>
      <c r="Z173" s="8" t="str">
        <f>VLOOKUP($A173,[8]zigmm!$B:$H,6,0)</f>
        <v>s</v>
      </c>
      <c r="AA173" s="8" t="str">
        <f>VLOOKUP($A173,[8]zigmm!$B:$H,7,0)</f>
        <v>ns</v>
      </c>
      <c r="AB173" s="8" t="str">
        <f>VLOOKUP($A173,[9]zigmm_AR!$B:$H,5,0)</f>
        <v>s</v>
      </c>
      <c r="AC173" s="8" t="str">
        <f>VLOOKUP($A173,[9]zigmm_AR!$B:$H,6,0)</f>
        <v>ns</v>
      </c>
      <c r="AD173" s="8" t="str">
        <f>VLOOKUP($A173,[9]zigmm_AR!$B:$H,7,0)</f>
        <v>ns</v>
      </c>
      <c r="AE173" s="8" t="str">
        <f>VLOOKUP(A173,[10]SplinectomeR!$B:$F,4,0)</f>
        <v>ns</v>
      </c>
      <c r="AF173" s="4" t="str">
        <f>VLOOKUP(A173,[10]SplinectomeR!$B:$F,5,0)</f>
        <v>s</v>
      </c>
    </row>
    <row r="174" spans="1:32" x14ac:dyDescent="0.25">
      <c r="A174" s="4" t="s">
        <v>172</v>
      </c>
      <c r="B174" s="4" t="str">
        <f>RIGHT(Sheet2!F174,LEN(Sheet2!F174)-4)</f>
        <v>Clostridiales</v>
      </c>
      <c r="C174" s="4" t="str">
        <f>RIGHT(Sheet2!G174,LEN(Sheet2!G174)-4)</f>
        <v>Ruminococcaceae</v>
      </c>
      <c r="D174" s="5" t="str">
        <f>VLOOKUP($A174,[1]zibr!$B:$H,5,0)</f>
        <v>ns</v>
      </c>
      <c r="E174" s="5" t="str">
        <f>VLOOKUP($A174,[1]zibr!$B:$H,6,0)</f>
        <v>s</v>
      </c>
      <c r="F174" s="5" t="str">
        <f>VLOOKUP($A174,[1]zibr!$B:$H,7,0)</f>
        <v>s</v>
      </c>
      <c r="G174" s="8" t="str">
        <f>VLOOKUP($A174,[2]nbmm!$B:$H,5,0)</f>
        <v>ns</v>
      </c>
      <c r="H174" s="8" t="str">
        <f>VLOOKUP($A174,[2]nbmm!$B:$H,6,0)</f>
        <v>s</v>
      </c>
      <c r="I174" s="8" t="str">
        <f>VLOOKUP($A174,[2]nbmm!$B:$H,7,0)</f>
        <v>s</v>
      </c>
      <c r="J174" s="8" t="str">
        <f>VLOOKUP($A174,[3]nbmm_AR!$B:$H,5,0)</f>
        <v>ns</v>
      </c>
      <c r="K174" s="8" t="str">
        <f>VLOOKUP($A174,[3]nbmm_AR!$B:$H,6,0)</f>
        <v>s</v>
      </c>
      <c r="L174" s="8" t="str">
        <f>VLOOKUP($A174,[3]nbmm_AR!$B:$H,7,0)</f>
        <v>s</v>
      </c>
      <c r="M174" s="8" t="str">
        <f>VLOOKUP($A174,[4]zinbmm!$B:$H,5,0)</f>
        <v>ns</v>
      </c>
      <c r="N174" s="8" t="str">
        <f>VLOOKUP($A174,[4]zinbmm!$B:$H,6,0)</f>
        <v>s</v>
      </c>
      <c r="O174" s="8" t="str">
        <f>VLOOKUP($A174,[4]zinbmm!$B:$H,7,0)</f>
        <v>s</v>
      </c>
      <c r="P174" s="8" t="str">
        <f>VLOOKUP($A174,[5]zinbmm_AR!$B:$H,5,0)</f>
        <v>ns</v>
      </c>
      <c r="Q174" s="8" t="str">
        <f>VLOOKUP($A174,[5]zinbmm_AR!$B:$H,6,0)</f>
        <v>s</v>
      </c>
      <c r="R174" s="8" t="str">
        <f>VLOOKUP($A174,[5]zinbmm_AR!$B:$H,7,0)</f>
        <v>s</v>
      </c>
      <c r="S174" s="8" t="str">
        <f>VLOOKUP($A174,[6]zigmmCo!$B:$H,5,0)</f>
        <v>ns</v>
      </c>
      <c r="T174" s="8" t="str">
        <f>VLOOKUP($A174,[6]zigmmCo!$B:$H,6,0)</f>
        <v>ns</v>
      </c>
      <c r="U174" s="8" t="str">
        <f>VLOOKUP($A174,[6]zigmmCo!$B:$H,7,0)</f>
        <v>ns</v>
      </c>
      <c r="V174" s="8" t="str">
        <f>VLOOKUP($A174,[7]zigmmCo_AR!$B:$H,5,0)</f>
        <v>ns</v>
      </c>
      <c r="W174" s="8" t="str">
        <f>VLOOKUP($A174,[7]zigmmCo_AR!$B:$H,6,0)</f>
        <v>s</v>
      </c>
      <c r="X174" s="8" t="str">
        <f>VLOOKUP($A174,[7]zigmmCo_AR!$B:$H,7,0)</f>
        <v>ns</v>
      </c>
      <c r="Y174" s="8" t="str">
        <f>VLOOKUP($A174,[8]zigmm!$B:$H,5,0)</f>
        <v>ns</v>
      </c>
      <c r="Z174" s="8" t="str">
        <f>VLOOKUP($A174,[8]zigmm!$B:$H,6,0)</f>
        <v>s</v>
      </c>
      <c r="AA174" s="8" t="str">
        <f>VLOOKUP($A174,[8]zigmm!$B:$H,7,0)</f>
        <v>ns</v>
      </c>
      <c r="AB174" s="8" t="str">
        <f>VLOOKUP($A174,[9]zigmm_AR!$B:$H,5,0)</f>
        <v>ns</v>
      </c>
      <c r="AC174" s="8" t="str">
        <f>VLOOKUP($A174,[9]zigmm_AR!$B:$H,6,0)</f>
        <v>s</v>
      </c>
      <c r="AD174" s="8" t="str">
        <f>VLOOKUP($A174,[9]zigmm_AR!$B:$H,7,0)</f>
        <v>ns</v>
      </c>
      <c r="AE174" s="8" t="str">
        <f>VLOOKUP(A174,[10]SplinectomeR!$B:$F,4,0)</f>
        <v>ns</v>
      </c>
      <c r="AF174" s="4" t="str">
        <f>VLOOKUP(A174,[10]SplinectomeR!$B:$F,5,0)</f>
        <v>s</v>
      </c>
    </row>
    <row r="175" spans="1:32" x14ac:dyDescent="0.25">
      <c r="A175" s="4" t="s">
        <v>173</v>
      </c>
      <c r="B175" s="4" t="str">
        <f>RIGHT(Sheet2!F175,LEN(Sheet2!F175)-4)</f>
        <v>Clostridiales</v>
      </c>
      <c r="C175" s="4" t="str">
        <f>RIGHT(Sheet2!G175,LEN(Sheet2!G175)-4)</f>
        <v>Ruminococcaceae</v>
      </c>
      <c r="D175" s="5" t="str">
        <f>VLOOKUP($A175,[1]zibr!$B:$H,5,0)</f>
        <v>s</v>
      </c>
      <c r="E175" s="5" t="str">
        <f>VLOOKUP($A175,[1]zibr!$B:$H,6,0)</f>
        <v>ns</v>
      </c>
      <c r="F175" s="5" t="str">
        <f>VLOOKUP($A175,[1]zibr!$B:$H,7,0)</f>
        <v>ns</v>
      </c>
      <c r="G175" s="8" t="str">
        <f>VLOOKUP($A175,[2]nbmm!$B:$H,5,0)</f>
        <v>s</v>
      </c>
      <c r="H175" s="8" t="str">
        <f>VLOOKUP($A175,[2]nbmm!$B:$H,6,0)</f>
        <v>ns</v>
      </c>
      <c r="I175" s="8" t="str">
        <f>VLOOKUP($A175,[2]nbmm!$B:$H,7,0)</f>
        <v>ns</v>
      </c>
      <c r="J175" s="8" t="str">
        <f>VLOOKUP($A175,[3]nbmm_AR!$B:$H,5,0)</f>
        <v>s</v>
      </c>
      <c r="K175" s="8" t="str">
        <f>VLOOKUP($A175,[3]nbmm_AR!$B:$H,6,0)</f>
        <v>ns</v>
      </c>
      <c r="L175" s="8" t="str">
        <f>VLOOKUP($A175,[3]nbmm_AR!$B:$H,7,0)</f>
        <v>ns</v>
      </c>
      <c r="M175" s="8" t="str">
        <f>VLOOKUP($A175,[4]zinbmm!$B:$H,5,0)</f>
        <v>s</v>
      </c>
      <c r="N175" s="8" t="str">
        <f>VLOOKUP($A175,[4]zinbmm!$B:$H,6,0)</f>
        <v>ns</v>
      </c>
      <c r="O175" s="8" t="str">
        <f>VLOOKUP($A175,[4]zinbmm!$B:$H,7,0)</f>
        <v>ns</v>
      </c>
      <c r="P175" s="8" t="str">
        <f>VLOOKUP($A175,[5]zinbmm_AR!$B:$H,5,0)</f>
        <v>s</v>
      </c>
      <c r="Q175" s="8" t="str">
        <f>VLOOKUP($A175,[5]zinbmm_AR!$B:$H,6,0)</f>
        <v>ns</v>
      </c>
      <c r="R175" s="8" t="str">
        <f>VLOOKUP($A175,[5]zinbmm_AR!$B:$H,7,0)</f>
        <v>ns</v>
      </c>
      <c r="S175" s="8" t="str">
        <f>VLOOKUP($A175,[6]zigmmCo!$B:$H,5,0)</f>
        <v>s</v>
      </c>
      <c r="T175" s="8" t="str">
        <f>VLOOKUP($A175,[6]zigmmCo!$B:$H,6,0)</f>
        <v>s</v>
      </c>
      <c r="U175" s="8" t="str">
        <f>VLOOKUP($A175,[6]zigmmCo!$B:$H,7,0)</f>
        <v>ns</v>
      </c>
      <c r="V175" s="8" t="str">
        <f>VLOOKUP($A175,[7]zigmmCo_AR!$B:$H,5,0)</f>
        <v>s</v>
      </c>
      <c r="W175" s="8" t="str">
        <f>VLOOKUP($A175,[7]zigmmCo_AR!$B:$H,6,0)</f>
        <v>s</v>
      </c>
      <c r="X175" s="8" t="str">
        <f>VLOOKUP($A175,[7]zigmmCo_AR!$B:$H,7,0)</f>
        <v>ns</v>
      </c>
      <c r="Y175" s="8" t="str">
        <f>VLOOKUP($A175,[8]zigmm!$B:$H,5,0)</f>
        <v>s</v>
      </c>
      <c r="Z175" s="8" t="str">
        <f>VLOOKUP($A175,[8]zigmm!$B:$H,6,0)</f>
        <v>s</v>
      </c>
      <c r="AA175" s="8" t="str">
        <f>VLOOKUP($A175,[8]zigmm!$B:$H,7,0)</f>
        <v>s</v>
      </c>
      <c r="AB175" s="8" t="str">
        <f>VLOOKUP($A175,[9]zigmm_AR!$B:$H,5,0)</f>
        <v>s</v>
      </c>
      <c r="AC175" s="8" t="str">
        <f>VLOOKUP($A175,[9]zigmm_AR!$B:$H,6,0)</f>
        <v>s</v>
      </c>
      <c r="AD175" s="8" t="str">
        <f>VLOOKUP($A175,[9]zigmm_AR!$B:$H,7,0)</f>
        <v>s</v>
      </c>
      <c r="AE175" s="8" t="str">
        <f>VLOOKUP(A175,[10]SplinectomeR!$B:$F,4,0)</f>
        <v>ns</v>
      </c>
      <c r="AF175" s="4" t="str">
        <f>VLOOKUP(A175,[10]SplinectomeR!$B:$F,5,0)</f>
        <v>s</v>
      </c>
    </row>
    <row r="176" spans="1:32" s="13" customFormat="1" x14ac:dyDescent="0.25">
      <c r="A176" s="9" t="s">
        <v>174</v>
      </c>
      <c r="B176" s="9" t="str">
        <f>RIGHT(Sheet2!F176,LEN(Sheet2!F176)-4)</f>
        <v>Lactobacillales</v>
      </c>
      <c r="C176" s="9" t="str">
        <f>RIGHT(Sheet2!G176,LEN(Sheet2!G176)-4)</f>
        <v>Enterococcaceae</v>
      </c>
      <c r="D176" s="12" t="str">
        <f>VLOOKUP($A176,[1]zibr!$B:$H,5,0)</f>
        <v>ns</v>
      </c>
      <c r="E176" s="12" t="str">
        <f>VLOOKUP($A176,[1]zibr!$B:$H,6,0)</f>
        <v>ns</v>
      </c>
      <c r="F176" s="12" t="str">
        <f>VLOOKUP($A176,[1]zibr!$B:$H,7,0)</f>
        <v>ns</v>
      </c>
      <c r="G176" s="10" t="str">
        <f>VLOOKUP($A176,[2]nbmm!$B:$H,5,0)</f>
        <v>ns</v>
      </c>
      <c r="H176" s="10" t="str">
        <f>VLOOKUP($A176,[2]nbmm!$B:$H,6,0)</f>
        <v>s</v>
      </c>
      <c r="I176" s="10" t="str">
        <f>VLOOKUP($A176,[2]nbmm!$B:$H,7,0)</f>
        <v>s</v>
      </c>
      <c r="J176" s="10" t="str">
        <f>VLOOKUP($A176,[3]nbmm_AR!$B:$H,5,0)</f>
        <v>ns</v>
      </c>
      <c r="K176" s="10" t="str">
        <f>VLOOKUP($A176,[3]nbmm_AR!$B:$H,6,0)</f>
        <v>s</v>
      </c>
      <c r="L176" s="10" t="str">
        <f>VLOOKUP($A176,[3]nbmm_AR!$B:$H,7,0)</f>
        <v>s</v>
      </c>
      <c r="M176" s="10" t="str">
        <f>VLOOKUP($A176,[4]zinbmm!$B:$H,5,0)</f>
        <v>ns</v>
      </c>
      <c r="N176" s="10" t="str">
        <f>VLOOKUP($A176,[4]zinbmm!$B:$H,6,0)</f>
        <v>s</v>
      </c>
      <c r="O176" s="10" t="str">
        <f>VLOOKUP($A176,[4]zinbmm!$B:$H,7,0)</f>
        <v>s</v>
      </c>
      <c r="P176" s="10" t="str">
        <f>VLOOKUP($A176,[5]zinbmm_AR!$B:$H,5,0)</f>
        <v>ns</v>
      </c>
      <c r="Q176" s="10" t="str">
        <f>VLOOKUP($A176,[5]zinbmm_AR!$B:$H,6,0)</f>
        <v>s</v>
      </c>
      <c r="R176" s="10" t="str">
        <f>VLOOKUP($A176,[5]zinbmm_AR!$B:$H,7,0)</f>
        <v>s</v>
      </c>
      <c r="S176" s="10" t="str">
        <f>VLOOKUP($A176,[6]zigmmCo!$B:$H,5,0)</f>
        <v>ns</v>
      </c>
      <c r="T176" s="10" t="str">
        <f>VLOOKUP($A176,[6]zigmmCo!$B:$H,6,0)</f>
        <v>s</v>
      </c>
      <c r="U176" s="10" t="str">
        <f>VLOOKUP($A176,[6]zigmmCo!$B:$H,7,0)</f>
        <v>s</v>
      </c>
      <c r="V176" s="10" t="str">
        <f>VLOOKUP($A176,[7]zigmmCo_AR!$B:$H,5,0)</f>
        <v>ns</v>
      </c>
      <c r="W176" s="10" t="str">
        <f>VLOOKUP($A176,[7]zigmmCo_AR!$B:$H,6,0)</f>
        <v>s</v>
      </c>
      <c r="X176" s="10" t="str">
        <f>VLOOKUP($A176,[7]zigmmCo_AR!$B:$H,7,0)</f>
        <v>s</v>
      </c>
      <c r="Y176" s="10" t="str">
        <f>VLOOKUP($A176,[8]zigmm!$B:$H,5,0)</f>
        <v>ns</v>
      </c>
      <c r="Z176" s="10" t="str">
        <f>VLOOKUP($A176,[8]zigmm!$B:$H,6,0)</f>
        <v>s</v>
      </c>
      <c r="AA176" s="10" t="str">
        <f>VLOOKUP($A176,[8]zigmm!$B:$H,7,0)</f>
        <v>s</v>
      </c>
      <c r="AB176" s="10" t="str">
        <f>VLOOKUP($A176,[9]zigmm_AR!$B:$H,5,0)</f>
        <v>ns</v>
      </c>
      <c r="AC176" s="10" t="str">
        <f>VLOOKUP($A176,[9]zigmm_AR!$B:$H,6,0)</f>
        <v>s</v>
      </c>
      <c r="AD176" s="10" t="str">
        <f>VLOOKUP($A176,[9]zigmm_AR!$B:$H,7,0)</f>
        <v>s</v>
      </c>
      <c r="AE176" s="10" t="str">
        <f>VLOOKUP(A176,[10]SplinectomeR!$B:$F,4,0)</f>
        <v>s</v>
      </c>
      <c r="AF176" s="9" t="str">
        <f>VLOOKUP(A176,[10]SplinectomeR!$B:$F,5,0)</f>
        <v>s</v>
      </c>
    </row>
    <row r="177" spans="1:32" x14ac:dyDescent="0.25">
      <c r="A177" s="4" t="s">
        <v>175</v>
      </c>
      <c r="B177" s="4" t="str">
        <f>RIGHT(Sheet2!F177,LEN(Sheet2!F177)-4)</f>
        <v>Lactobacillales</v>
      </c>
      <c r="C177" s="4" t="str">
        <f>RIGHT(Sheet2!G177,LEN(Sheet2!G177)-4)</f>
        <v>Lactobacillaceae</v>
      </c>
      <c r="D177" s="5" t="str">
        <f>VLOOKUP($A177,[1]zibr!$B:$H,5,0)</f>
        <v>s</v>
      </c>
      <c r="E177" s="5" t="str">
        <f>VLOOKUP($A177,[1]zibr!$B:$H,6,0)</f>
        <v>ns</v>
      </c>
      <c r="F177" s="5" t="str">
        <f>VLOOKUP($A177,[1]zibr!$B:$H,7,0)</f>
        <v>ns</v>
      </c>
      <c r="G177" s="8" t="str">
        <f>VLOOKUP($A177,[2]nbmm!$B:$H,5,0)</f>
        <v>s</v>
      </c>
      <c r="H177" s="8" t="str">
        <f>VLOOKUP($A177,[2]nbmm!$B:$H,6,0)</f>
        <v>ns</v>
      </c>
      <c r="I177" s="8" t="str">
        <f>VLOOKUP($A177,[2]nbmm!$B:$H,7,0)</f>
        <v>ns</v>
      </c>
      <c r="J177" s="8" t="str">
        <f>VLOOKUP($A177,[3]nbmm_AR!$B:$H,5,0)</f>
        <v>NA</v>
      </c>
      <c r="K177" s="8" t="str">
        <f>VLOOKUP($A177,[3]nbmm_AR!$B:$H,6,0)</f>
        <v>NA</v>
      </c>
      <c r="L177" s="8" t="str">
        <f>VLOOKUP($A177,[3]nbmm_AR!$B:$H,7,0)</f>
        <v>NA</v>
      </c>
      <c r="M177" s="8" t="str">
        <f>VLOOKUP($A177,[4]zinbmm!$B:$H,5,0)</f>
        <v>s</v>
      </c>
      <c r="N177" s="8" t="str">
        <f>VLOOKUP($A177,[4]zinbmm!$B:$H,6,0)</f>
        <v>ns</v>
      </c>
      <c r="O177" s="8" t="str">
        <f>VLOOKUP($A177,[4]zinbmm!$B:$H,7,0)</f>
        <v>ns</v>
      </c>
      <c r="P177" s="8" t="str">
        <f>VLOOKUP($A177,[5]zinbmm_AR!$B:$H,5,0)</f>
        <v>s</v>
      </c>
      <c r="Q177" s="8" t="str">
        <f>VLOOKUP($A177,[5]zinbmm_AR!$B:$H,6,0)</f>
        <v>ns</v>
      </c>
      <c r="R177" s="8" t="str">
        <f>VLOOKUP($A177,[5]zinbmm_AR!$B:$H,7,0)</f>
        <v>ns</v>
      </c>
      <c r="S177" s="8" t="str">
        <f>VLOOKUP($A177,[6]zigmmCo!$B:$H,5,0)</f>
        <v>s</v>
      </c>
      <c r="T177" s="8" t="str">
        <f>VLOOKUP($A177,[6]zigmmCo!$B:$H,6,0)</f>
        <v>ns</v>
      </c>
      <c r="U177" s="8" t="str">
        <f>VLOOKUP($A177,[6]zigmmCo!$B:$H,7,0)</f>
        <v>s</v>
      </c>
      <c r="V177" s="8" t="str">
        <f>VLOOKUP($A177,[7]zigmmCo_AR!$B:$H,5,0)</f>
        <v>s</v>
      </c>
      <c r="W177" s="8" t="str">
        <f>VLOOKUP($A177,[7]zigmmCo_AR!$B:$H,6,0)</f>
        <v>ns</v>
      </c>
      <c r="X177" s="8" t="str">
        <f>VLOOKUP($A177,[7]zigmmCo_AR!$B:$H,7,0)</f>
        <v>s</v>
      </c>
      <c r="Y177" s="8" t="str">
        <f>VLOOKUP($A177,[8]zigmm!$B:$H,5,0)</f>
        <v>s</v>
      </c>
      <c r="Z177" s="8" t="str">
        <f>VLOOKUP($A177,[8]zigmm!$B:$H,6,0)</f>
        <v>ns</v>
      </c>
      <c r="AA177" s="8" t="str">
        <f>VLOOKUP($A177,[8]zigmm!$B:$H,7,0)</f>
        <v>s</v>
      </c>
      <c r="AB177" s="8" t="str">
        <f>VLOOKUP($A177,[9]zigmm_AR!$B:$H,5,0)</f>
        <v>s</v>
      </c>
      <c r="AC177" s="8" t="str">
        <f>VLOOKUP($A177,[9]zigmm_AR!$B:$H,6,0)</f>
        <v>ns</v>
      </c>
      <c r="AD177" s="8" t="str">
        <f>VLOOKUP($A177,[9]zigmm_AR!$B:$H,7,0)</f>
        <v>s</v>
      </c>
      <c r="AE177" s="8" t="str">
        <f>VLOOKUP(A177,[10]SplinectomeR!$B:$F,4,0)</f>
        <v>ns</v>
      </c>
      <c r="AF177" s="4" t="str">
        <f>VLOOKUP(A177,[10]SplinectomeR!$B:$F,5,0)</f>
        <v>s</v>
      </c>
    </row>
    <row r="178" spans="1:32" x14ac:dyDescent="0.25">
      <c r="A178" s="4" t="s">
        <v>176</v>
      </c>
      <c r="B178" s="4" t="str">
        <f>RIGHT(Sheet2!F178,LEN(Sheet2!F178)-4)</f>
        <v>Erysipelotrichales</v>
      </c>
      <c r="C178" s="4" t="str">
        <f>RIGHT(Sheet2!G178,LEN(Sheet2!G178)-4)</f>
        <v>Erysipelotrichaceae</v>
      </c>
      <c r="D178" s="5" t="str">
        <f>VLOOKUP($A178,[1]zibr!$B:$H,5,0)</f>
        <v>ns</v>
      </c>
      <c r="E178" s="5" t="str">
        <f>VLOOKUP($A178,[1]zibr!$B:$H,6,0)</f>
        <v>s</v>
      </c>
      <c r="F178" s="5" t="str">
        <f>VLOOKUP($A178,[1]zibr!$B:$H,7,0)</f>
        <v>ns</v>
      </c>
      <c r="G178" s="8" t="str">
        <f>VLOOKUP($A178,[2]nbmm!$B:$H,5,0)</f>
        <v>s</v>
      </c>
      <c r="H178" s="8" t="str">
        <f>VLOOKUP($A178,[2]nbmm!$B:$H,6,0)</f>
        <v>s</v>
      </c>
      <c r="I178" s="8" t="str">
        <f>VLOOKUP($A178,[2]nbmm!$B:$H,7,0)</f>
        <v>s</v>
      </c>
      <c r="J178" s="8" t="str">
        <f>VLOOKUP($A178,[3]nbmm_AR!$B:$H,5,0)</f>
        <v>s</v>
      </c>
      <c r="K178" s="8" t="str">
        <f>VLOOKUP($A178,[3]nbmm_AR!$B:$H,6,0)</f>
        <v>s</v>
      </c>
      <c r="L178" s="8" t="str">
        <f>VLOOKUP($A178,[3]nbmm_AR!$B:$H,7,0)</f>
        <v>s</v>
      </c>
      <c r="M178" s="8" t="str">
        <f>VLOOKUP($A178,[4]zinbmm!$B:$H,5,0)</f>
        <v>s</v>
      </c>
      <c r="N178" s="8" t="str">
        <f>VLOOKUP($A178,[4]zinbmm!$B:$H,6,0)</f>
        <v>s</v>
      </c>
      <c r="O178" s="8" t="str">
        <f>VLOOKUP($A178,[4]zinbmm!$B:$H,7,0)</f>
        <v>s</v>
      </c>
      <c r="P178" s="8" t="str">
        <f>VLOOKUP($A178,[5]zinbmm_AR!$B:$H,5,0)</f>
        <v>s</v>
      </c>
      <c r="Q178" s="8" t="str">
        <f>VLOOKUP($A178,[5]zinbmm_AR!$B:$H,6,0)</f>
        <v>s</v>
      </c>
      <c r="R178" s="8" t="str">
        <f>VLOOKUP($A178,[5]zinbmm_AR!$B:$H,7,0)</f>
        <v>s</v>
      </c>
      <c r="S178" s="8" t="str">
        <f>VLOOKUP($A178,[6]zigmmCo!$B:$H,5,0)</f>
        <v>ns</v>
      </c>
      <c r="T178" s="8" t="str">
        <f>VLOOKUP($A178,[6]zigmmCo!$B:$H,6,0)</f>
        <v>s</v>
      </c>
      <c r="U178" s="8" t="str">
        <f>VLOOKUP($A178,[6]zigmmCo!$B:$H,7,0)</f>
        <v>s</v>
      </c>
      <c r="V178" s="8" t="str">
        <f>VLOOKUP($A178,[7]zigmmCo_AR!$B:$H,5,0)</f>
        <v>ns</v>
      </c>
      <c r="W178" s="8" t="str">
        <f>VLOOKUP($A178,[7]zigmmCo_AR!$B:$H,6,0)</f>
        <v>s</v>
      </c>
      <c r="X178" s="8" t="str">
        <f>VLOOKUP($A178,[7]zigmmCo_AR!$B:$H,7,0)</f>
        <v>s</v>
      </c>
      <c r="Y178" s="8" t="str">
        <f>VLOOKUP($A178,[8]zigmm!$B:$H,5,0)</f>
        <v>ns</v>
      </c>
      <c r="Z178" s="8" t="str">
        <f>VLOOKUP($A178,[8]zigmm!$B:$H,6,0)</f>
        <v>ns</v>
      </c>
      <c r="AA178" s="8" t="str">
        <f>VLOOKUP($A178,[8]zigmm!$B:$H,7,0)</f>
        <v>ns</v>
      </c>
      <c r="AB178" s="8" t="str">
        <f>VLOOKUP($A178,[9]zigmm_AR!$B:$H,5,0)</f>
        <v>ns</v>
      </c>
      <c r="AC178" s="8" t="str">
        <f>VLOOKUP($A178,[9]zigmm_AR!$B:$H,6,0)</f>
        <v>ns</v>
      </c>
      <c r="AD178" s="8" t="str">
        <f>VLOOKUP($A178,[9]zigmm_AR!$B:$H,7,0)</f>
        <v>ns</v>
      </c>
      <c r="AE178" s="8" t="str">
        <f>VLOOKUP(A178,[10]SplinectomeR!$B:$F,4,0)</f>
        <v>ns</v>
      </c>
      <c r="AF178" s="4" t="str">
        <f>VLOOKUP(A178,[10]SplinectomeR!$B:$F,5,0)</f>
        <v>ns</v>
      </c>
    </row>
    <row r="179" spans="1:32" x14ac:dyDescent="0.25">
      <c r="A179" s="4" t="s">
        <v>177</v>
      </c>
      <c r="B179" s="4" t="str">
        <f>RIGHT(Sheet2!F179,LEN(Sheet2!F179)-4)</f>
        <v>RF39</v>
      </c>
      <c r="C179" s="4" t="str">
        <f>RIGHT(Sheet2!G179,LEN(Sheet2!G179)-4)</f>
        <v/>
      </c>
      <c r="D179" s="5" t="str">
        <f>VLOOKUP($A179,[1]zibr!$B:$H,5,0)</f>
        <v>ns</v>
      </c>
      <c r="E179" s="5" t="str">
        <f>VLOOKUP($A179,[1]zibr!$B:$H,6,0)</f>
        <v>ns</v>
      </c>
      <c r="F179" s="5" t="str">
        <f>VLOOKUP($A179,[1]zibr!$B:$H,7,0)</f>
        <v>ns</v>
      </c>
      <c r="G179" s="8" t="str">
        <f>VLOOKUP($A179,[2]nbmm!$B:$H,5,0)</f>
        <v>s</v>
      </c>
      <c r="H179" s="8" t="str">
        <f>VLOOKUP($A179,[2]nbmm!$B:$H,6,0)</f>
        <v>ns</v>
      </c>
      <c r="I179" s="8" t="str">
        <f>VLOOKUP($A179,[2]nbmm!$B:$H,7,0)</f>
        <v>ns</v>
      </c>
      <c r="J179" s="8" t="str">
        <f>VLOOKUP($A179,[3]nbmm_AR!$B:$H,5,0)</f>
        <v>NA</v>
      </c>
      <c r="K179" s="8" t="str">
        <f>VLOOKUP($A179,[3]nbmm_AR!$B:$H,6,0)</f>
        <v>NA</v>
      </c>
      <c r="L179" s="8" t="str">
        <f>VLOOKUP($A179,[3]nbmm_AR!$B:$H,7,0)</f>
        <v>NA</v>
      </c>
      <c r="M179" s="8" t="str">
        <f>VLOOKUP($A179,[4]zinbmm!$B:$H,5,0)</f>
        <v>s</v>
      </c>
      <c r="N179" s="8" t="str">
        <f>VLOOKUP($A179,[4]zinbmm!$B:$H,6,0)</f>
        <v>ns</v>
      </c>
      <c r="O179" s="8" t="str">
        <f>VLOOKUP($A179,[4]zinbmm!$B:$H,7,0)</f>
        <v>ns</v>
      </c>
      <c r="P179" s="8" t="str">
        <f>VLOOKUP($A179,[5]zinbmm_AR!$B:$H,5,0)</f>
        <v>s</v>
      </c>
      <c r="Q179" s="8" t="str">
        <f>VLOOKUP($A179,[5]zinbmm_AR!$B:$H,6,0)</f>
        <v>ns</v>
      </c>
      <c r="R179" s="8" t="str">
        <f>VLOOKUP($A179,[5]zinbmm_AR!$B:$H,7,0)</f>
        <v>ns</v>
      </c>
      <c r="S179" s="8" t="str">
        <f>VLOOKUP($A179,[6]zigmmCo!$B:$H,5,0)</f>
        <v>s</v>
      </c>
      <c r="T179" s="8" t="str">
        <f>VLOOKUP($A179,[6]zigmmCo!$B:$H,6,0)</f>
        <v>ns</v>
      </c>
      <c r="U179" s="8" t="str">
        <f>VLOOKUP($A179,[6]zigmmCo!$B:$H,7,0)</f>
        <v>ns</v>
      </c>
      <c r="V179" s="8" t="str">
        <f>VLOOKUP($A179,[7]zigmmCo_AR!$B:$H,5,0)</f>
        <v>s</v>
      </c>
      <c r="W179" s="8" t="str">
        <f>VLOOKUP($A179,[7]zigmmCo_AR!$B:$H,6,0)</f>
        <v>ns</v>
      </c>
      <c r="X179" s="8" t="str">
        <f>VLOOKUP($A179,[7]zigmmCo_AR!$B:$H,7,0)</f>
        <v>ns</v>
      </c>
      <c r="Y179" s="8" t="str">
        <f>VLOOKUP($A179,[8]zigmm!$B:$H,5,0)</f>
        <v>s</v>
      </c>
      <c r="Z179" s="8" t="str">
        <f>VLOOKUP($A179,[8]zigmm!$B:$H,6,0)</f>
        <v>ns</v>
      </c>
      <c r="AA179" s="8" t="str">
        <f>VLOOKUP($A179,[8]zigmm!$B:$H,7,0)</f>
        <v>s</v>
      </c>
      <c r="AB179" s="8" t="str">
        <f>VLOOKUP($A179,[9]zigmm_AR!$B:$H,5,0)</f>
        <v>s</v>
      </c>
      <c r="AC179" s="8" t="str">
        <f>VLOOKUP($A179,[9]zigmm_AR!$B:$H,6,0)</f>
        <v>ns</v>
      </c>
      <c r="AD179" s="8" t="str">
        <f>VLOOKUP($A179,[9]zigmm_AR!$B:$H,7,0)</f>
        <v>s</v>
      </c>
      <c r="AE179" s="8" t="str">
        <f>VLOOKUP(A179,[10]SplinectomeR!$B:$F,4,0)</f>
        <v>ns</v>
      </c>
      <c r="AF179" s="4" t="str">
        <f>VLOOKUP(A179,[10]SplinectomeR!$B:$F,5,0)</f>
        <v>s</v>
      </c>
    </row>
    <row r="180" spans="1:32" x14ac:dyDescent="0.25">
      <c r="A180" s="4" t="s">
        <v>178</v>
      </c>
      <c r="B180" s="4" t="str">
        <f>RIGHT(Sheet2!F180,LEN(Sheet2!F180)-4)</f>
        <v>RF39</v>
      </c>
      <c r="C180" s="4" t="str">
        <f>RIGHT(Sheet2!G180,LEN(Sheet2!G180)-4)</f>
        <v/>
      </c>
      <c r="D180" s="5" t="str">
        <f>VLOOKUP($A180,[1]zibr!$B:$H,5,0)</f>
        <v>s</v>
      </c>
      <c r="E180" s="5" t="str">
        <f>VLOOKUP($A180,[1]zibr!$B:$H,6,0)</f>
        <v>ns</v>
      </c>
      <c r="F180" s="5" t="str">
        <f>VLOOKUP($A180,[1]zibr!$B:$H,7,0)</f>
        <v>ns</v>
      </c>
      <c r="G180" s="8" t="str">
        <f>VLOOKUP($A180,[2]nbmm!$B:$H,5,0)</f>
        <v>s</v>
      </c>
      <c r="H180" s="8" t="str">
        <f>VLOOKUP($A180,[2]nbmm!$B:$H,6,0)</f>
        <v>ns</v>
      </c>
      <c r="I180" s="8" t="str">
        <f>VLOOKUP($A180,[2]nbmm!$B:$H,7,0)</f>
        <v>ns</v>
      </c>
      <c r="J180" s="8" t="str">
        <f>VLOOKUP($A180,[3]nbmm_AR!$B:$H,5,0)</f>
        <v>s</v>
      </c>
      <c r="K180" s="8" t="str">
        <f>VLOOKUP($A180,[3]nbmm_AR!$B:$H,6,0)</f>
        <v>ns</v>
      </c>
      <c r="L180" s="8" t="str">
        <f>VLOOKUP($A180,[3]nbmm_AR!$B:$H,7,0)</f>
        <v>ns</v>
      </c>
      <c r="M180" s="8" t="str">
        <f>VLOOKUP($A180,[4]zinbmm!$B:$H,5,0)</f>
        <v>s</v>
      </c>
      <c r="N180" s="8" t="str">
        <f>VLOOKUP($A180,[4]zinbmm!$B:$H,6,0)</f>
        <v>ns</v>
      </c>
      <c r="O180" s="8" t="str">
        <f>VLOOKUP($A180,[4]zinbmm!$B:$H,7,0)</f>
        <v>ns</v>
      </c>
      <c r="P180" s="8" t="str">
        <f>VLOOKUP($A180,[5]zinbmm_AR!$B:$H,5,0)</f>
        <v>s</v>
      </c>
      <c r="Q180" s="8" t="str">
        <f>VLOOKUP($A180,[5]zinbmm_AR!$B:$H,6,0)</f>
        <v>ns</v>
      </c>
      <c r="R180" s="8" t="str">
        <f>VLOOKUP($A180,[5]zinbmm_AR!$B:$H,7,0)</f>
        <v>ns</v>
      </c>
      <c r="S180" s="8" t="str">
        <f>VLOOKUP($A180,[6]zigmmCo!$B:$H,5,0)</f>
        <v>s</v>
      </c>
      <c r="T180" s="8" t="str">
        <f>VLOOKUP($A180,[6]zigmmCo!$B:$H,6,0)</f>
        <v>ns</v>
      </c>
      <c r="U180" s="8" t="str">
        <f>VLOOKUP($A180,[6]zigmmCo!$B:$H,7,0)</f>
        <v>ns</v>
      </c>
      <c r="V180" s="8" t="str">
        <f>VLOOKUP($A180,[7]zigmmCo_AR!$B:$H,5,0)</f>
        <v>s</v>
      </c>
      <c r="W180" s="8" t="str">
        <f>VLOOKUP($A180,[7]zigmmCo_AR!$B:$H,6,0)</f>
        <v>ns</v>
      </c>
      <c r="X180" s="8" t="str">
        <f>VLOOKUP($A180,[7]zigmmCo_AR!$B:$H,7,0)</f>
        <v>ns</v>
      </c>
      <c r="Y180" s="8" t="str">
        <f>VLOOKUP($A180,[8]zigmm!$B:$H,5,0)</f>
        <v>s</v>
      </c>
      <c r="Z180" s="8" t="str">
        <f>VLOOKUP($A180,[8]zigmm!$B:$H,6,0)</f>
        <v>ns</v>
      </c>
      <c r="AA180" s="8" t="str">
        <f>VLOOKUP($A180,[8]zigmm!$B:$H,7,0)</f>
        <v>s</v>
      </c>
      <c r="AB180" s="8" t="str">
        <f>VLOOKUP($A180,[9]zigmm_AR!$B:$H,5,0)</f>
        <v>s</v>
      </c>
      <c r="AC180" s="8" t="str">
        <f>VLOOKUP($A180,[9]zigmm_AR!$B:$H,6,0)</f>
        <v>ns</v>
      </c>
      <c r="AD180" s="8" t="str">
        <f>VLOOKUP($A180,[9]zigmm_AR!$B:$H,7,0)</f>
        <v>s</v>
      </c>
      <c r="AE180" s="8" t="str">
        <f>VLOOKUP(A180,[10]SplinectomeR!$B:$F,4,0)</f>
        <v>ns</v>
      </c>
      <c r="AF180" s="4" t="str">
        <f>VLOOKUP(A180,[10]SplinectomeR!$B:$F,5,0)</f>
        <v>s</v>
      </c>
    </row>
    <row r="181" spans="1:32" x14ac:dyDescent="0.25">
      <c r="A181" s="4" t="s">
        <v>179</v>
      </c>
      <c r="B181" s="4" t="str">
        <f>RIGHT(Sheet2!F181,LEN(Sheet2!F181)-4)</f>
        <v>RF39</v>
      </c>
      <c r="C181" s="4" t="str">
        <f>RIGHT(Sheet2!G181,LEN(Sheet2!G181)-4)</f>
        <v/>
      </c>
      <c r="D181" s="5" t="str">
        <f>VLOOKUP($A181,[1]zibr!$B:$H,5,0)</f>
        <v>s</v>
      </c>
      <c r="E181" s="5" t="str">
        <f>VLOOKUP($A181,[1]zibr!$B:$H,6,0)</f>
        <v>ns</v>
      </c>
      <c r="F181" s="5" t="str">
        <f>VLOOKUP($A181,[1]zibr!$B:$H,7,0)</f>
        <v>ns</v>
      </c>
      <c r="G181" s="8" t="str">
        <f>VLOOKUP($A181,[2]nbmm!$B:$H,5,0)</f>
        <v>ns</v>
      </c>
      <c r="H181" s="8" t="str">
        <f>VLOOKUP($A181,[2]nbmm!$B:$H,6,0)</f>
        <v>ns</v>
      </c>
      <c r="I181" s="8" t="str">
        <f>VLOOKUP($A181,[2]nbmm!$B:$H,7,0)</f>
        <v>ns</v>
      </c>
      <c r="J181" s="8" t="str">
        <f>VLOOKUP($A181,[3]nbmm_AR!$B:$H,5,0)</f>
        <v>ns</v>
      </c>
      <c r="K181" s="8" t="str">
        <f>VLOOKUP($A181,[3]nbmm_AR!$B:$H,6,0)</f>
        <v>ns</v>
      </c>
      <c r="L181" s="8" t="str">
        <f>VLOOKUP($A181,[3]nbmm_AR!$B:$H,7,0)</f>
        <v>ns</v>
      </c>
      <c r="M181" s="8" t="str">
        <f>VLOOKUP($A181,[4]zinbmm!$B:$H,5,0)</f>
        <v>s</v>
      </c>
      <c r="N181" s="8" t="str">
        <f>VLOOKUP($A181,[4]zinbmm!$B:$H,6,0)</f>
        <v>ns</v>
      </c>
      <c r="O181" s="8" t="str">
        <f>VLOOKUP($A181,[4]zinbmm!$B:$H,7,0)</f>
        <v>ns</v>
      </c>
      <c r="P181" s="8" t="str">
        <f>VLOOKUP($A181,[5]zinbmm_AR!$B:$H,5,0)</f>
        <v>s</v>
      </c>
      <c r="Q181" s="8" t="str">
        <f>VLOOKUP($A181,[5]zinbmm_AR!$B:$H,6,0)</f>
        <v>ns</v>
      </c>
      <c r="R181" s="8" t="str">
        <f>VLOOKUP($A181,[5]zinbmm_AR!$B:$H,7,0)</f>
        <v>ns</v>
      </c>
      <c r="S181" s="8" t="str">
        <f>VLOOKUP($A181,[6]zigmmCo!$B:$H,5,0)</f>
        <v>s</v>
      </c>
      <c r="T181" s="8" t="str">
        <f>VLOOKUP($A181,[6]zigmmCo!$B:$H,6,0)</f>
        <v>ns</v>
      </c>
      <c r="U181" s="8" t="str">
        <f>VLOOKUP($A181,[6]zigmmCo!$B:$H,7,0)</f>
        <v>ns</v>
      </c>
      <c r="V181" s="8" t="str">
        <f>VLOOKUP($A181,[7]zigmmCo_AR!$B:$H,5,0)</f>
        <v>s</v>
      </c>
      <c r="W181" s="8" t="str">
        <f>VLOOKUP($A181,[7]zigmmCo_AR!$B:$H,6,0)</f>
        <v>ns</v>
      </c>
      <c r="X181" s="8" t="str">
        <f>VLOOKUP($A181,[7]zigmmCo_AR!$B:$H,7,0)</f>
        <v>ns</v>
      </c>
      <c r="Y181" s="8" t="str">
        <f>VLOOKUP($A181,[8]zigmm!$B:$H,5,0)</f>
        <v>s</v>
      </c>
      <c r="Z181" s="8" t="str">
        <f>VLOOKUP($A181,[8]zigmm!$B:$H,6,0)</f>
        <v>s</v>
      </c>
      <c r="AA181" s="8" t="str">
        <f>VLOOKUP($A181,[8]zigmm!$B:$H,7,0)</f>
        <v>ns</v>
      </c>
      <c r="AB181" s="8" t="str">
        <f>VLOOKUP($A181,[9]zigmm_AR!$B:$H,5,0)</f>
        <v>s</v>
      </c>
      <c r="AC181" s="8" t="str">
        <f>VLOOKUP($A181,[9]zigmm_AR!$B:$H,6,0)</f>
        <v>s</v>
      </c>
      <c r="AD181" s="8" t="str">
        <f>VLOOKUP($A181,[9]zigmm_AR!$B:$H,7,0)</f>
        <v>ns</v>
      </c>
      <c r="AE181" s="8" t="str">
        <f>VLOOKUP(A181,[10]SplinectomeR!$B:$F,4,0)</f>
        <v>ns</v>
      </c>
      <c r="AF181" s="4" t="str">
        <f>VLOOKUP(A181,[10]SplinectomeR!$B:$F,5,0)</f>
        <v>s</v>
      </c>
    </row>
    <row r="182" spans="1:32" x14ac:dyDescent="0.25">
      <c r="A182" s="4" t="s">
        <v>180</v>
      </c>
      <c r="B182" s="4" t="str">
        <f>RIGHT(Sheet2!F182,LEN(Sheet2!F182)-4)</f>
        <v>RF39</v>
      </c>
      <c r="C182" s="4" t="str">
        <f>RIGHT(Sheet2!G182,LEN(Sheet2!G182)-4)</f>
        <v/>
      </c>
      <c r="D182" s="5" t="str">
        <f>VLOOKUP($A182,[1]zibr!$B:$H,5,0)</f>
        <v>ns</v>
      </c>
      <c r="E182" s="5" t="str">
        <f>VLOOKUP($A182,[1]zibr!$B:$H,6,0)</f>
        <v>ns</v>
      </c>
      <c r="F182" s="5" t="str">
        <f>VLOOKUP($A182,[1]zibr!$B:$H,7,0)</f>
        <v>ns</v>
      </c>
      <c r="G182" s="8" t="str">
        <f>VLOOKUP($A182,[2]nbmm!$B:$H,5,0)</f>
        <v>ns</v>
      </c>
      <c r="H182" s="8" t="str">
        <f>VLOOKUP($A182,[2]nbmm!$B:$H,6,0)</f>
        <v>ns</v>
      </c>
      <c r="I182" s="8" t="str">
        <f>VLOOKUP($A182,[2]nbmm!$B:$H,7,0)</f>
        <v>ns</v>
      </c>
      <c r="J182" s="8" t="str">
        <f>VLOOKUP($A182,[3]nbmm_AR!$B:$H,5,0)</f>
        <v>ns</v>
      </c>
      <c r="K182" s="8" t="str">
        <f>VLOOKUP($A182,[3]nbmm_AR!$B:$H,6,0)</f>
        <v>ns</v>
      </c>
      <c r="L182" s="8" t="str">
        <f>VLOOKUP($A182,[3]nbmm_AR!$B:$H,7,0)</f>
        <v>ns</v>
      </c>
      <c r="M182" s="8" t="str">
        <f>VLOOKUP($A182,[4]zinbmm!$B:$H,5,0)</f>
        <v>ns</v>
      </c>
      <c r="N182" s="8" t="str">
        <f>VLOOKUP($A182,[4]zinbmm!$B:$H,6,0)</f>
        <v>ns</v>
      </c>
      <c r="O182" s="8" t="str">
        <f>VLOOKUP($A182,[4]zinbmm!$B:$H,7,0)</f>
        <v>ns</v>
      </c>
      <c r="P182" s="8" t="str">
        <f>VLOOKUP($A182,[5]zinbmm_AR!$B:$H,5,0)</f>
        <v>ns</v>
      </c>
      <c r="Q182" s="8" t="str">
        <f>VLOOKUP($A182,[5]zinbmm_AR!$B:$H,6,0)</f>
        <v>ns</v>
      </c>
      <c r="R182" s="8" t="str">
        <f>VLOOKUP($A182,[5]zinbmm_AR!$B:$H,7,0)</f>
        <v>ns</v>
      </c>
      <c r="S182" s="8" t="str">
        <f>VLOOKUP($A182,[6]zigmmCo!$B:$H,5,0)</f>
        <v>ns</v>
      </c>
      <c r="T182" s="8" t="str">
        <f>VLOOKUP($A182,[6]zigmmCo!$B:$H,6,0)</f>
        <v>ns</v>
      </c>
      <c r="U182" s="8" t="str">
        <f>VLOOKUP($A182,[6]zigmmCo!$B:$H,7,0)</f>
        <v>ns</v>
      </c>
      <c r="V182" s="8" t="str">
        <f>VLOOKUP($A182,[7]zigmmCo_AR!$B:$H,5,0)</f>
        <v>ns</v>
      </c>
      <c r="W182" s="8" t="str">
        <f>VLOOKUP($A182,[7]zigmmCo_AR!$B:$H,6,0)</f>
        <v>ns</v>
      </c>
      <c r="X182" s="8" t="str">
        <f>VLOOKUP($A182,[7]zigmmCo_AR!$B:$H,7,0)</f>
        <v>ns</v>
      </c>
      <c r="Y182" s="8" t="str">
        <f>VLOOKUP($A182,[8]zigmm!$B:$H,5,0)</f>
        <v>ns</v>
      </c>
      <c r="Z182" s="8" t="str">
        <f>VLOOKUP($A182,[8]zigmm!$B:$H,6,0)</f>
        <v>ns</v>
      </c>
      <c r="AA182" s="8" t="str">
        <f>VLOOKUP($A182,[8]zigmm!$B:$H,7,0)</f>
        <v>ns</v>
      </c>
      <c r="AB182" s="8" t="str">
        <f>VLOOKUP($A182,[9]zigmm_AR!$B:$H,5,0)</f>
        <v>ns</v>
      </c>
      <c r="AC182" s="8" t="str">
        <f>VLOOKUP($A182,[9]zigmm_AR!$B:$H,6,0)</f>
        <v>ns</v>
      </c>
      <c r="AD182" s="8" t="str">
        <f>VLOOKUP($A182,[9]zigmm_AR!$B:$H,7,0)</f>
        <v>ns</v>
      </c>
      <c r="AE182" s="8" t="str">
        <f>VLOOKUP(A182,[10]SplinectomeR!$B:$F,4,0)</f>
        <v>ns</v>
      </c>
      <c r="AF182" s="4" t="str">
        <f>VLOOKUP(A182,[10]SplinectomeR!$B:$F,5,0)</f>
        <v>s</v>
      </c>
    </row>
    <row r="183" spans="1:32" x14ac:dyDescent="0.25">
      <c r="A183" s="4" t="s">
        <v>181</v>
      </c>
      <c r="B183" s="4" t="str">
        <f>RIGHT(Sheet2!F183,LEN(Sheet2!F183)-4)</f>
        <v>RF39</v>
      </c>
      <c r="D183" s="5" t="str">
        <f>VLOOKUP($A183,[1]zibr!$B:$H,5,0)</f>
        <v>ns</v>
      </c>
      <c r="E183" s="5" t="str">
        <f>VLOOKUP($A183,[1]zibr!$B:$H,6,0)</f>
        <v>ns</v>
      </c>
      <c r="F183" s="5" t="str">
        <f>VLOOKUP($A183,[1]zibr!$B:$H,7,0)</f>
        <v>ns</v>
      </c>
      <c r="G183" s="8" t="str">
        <f>VLOOKUP($A183,[2]nbmm!$B:$H,5,0)</f>
        <v>ns</v>
      </c>
      <c r="H183" s="8" t="str">
        <f>VLOOKUP($A183,[2]nbmm!$B:$H,6,0)</f>
        <v>ns</v>
      </c>
      <c r="I183" s="8" t="str">
        <f>VLOOKUP($A183,[2]nbmm!$B:$H,7,0)</f>
        <v>ns</v>
      </c>
      <c r="J183" s="8" t="str">
        <f>VLOOKUP($A183,[3]nbmm_AR!$B:$H,5,0)</f>
        <v>ns</v>
      </c>
      <c r="K183" s="8" t="str">
        <f>VLOOKUP($A183,[3]nbmm_AR!$B:$H,6,0)</f>
        <v>ns</v>
      </c>
      <c r="L183" s="8" t="str">
        <f>VLOOKUP($A183,[3]nbmm_AR!$B:$H,7,0)</f>
        <v>ns</v>
      </c>
      <c r="M183" s="8" t="str">
        <f>VLOOKUP($A183,[4]zinbmm!$B:$H,5,0)</f>
        <v>ns</v>
      </c>
      <c r="N183" s="8" t="str">
        <f>VLOOKUP($A183,[4]zinbmm!$B:$H,6,0)</f>
        <v>ns</v>
      </c>
      <c r="O183" s="8" t="str">
        <f>VLOOKUP($A183,[4]zinbmm!$B:$H,7,0)</f>
        <v>ns</v>
      </c>
      <c r="P183" s="8" t="str">
        <f>VLOOKUP($A183,[5]zinbmm_AR!$B:$H,5,0)</f>
        <v>ns</v>
      </c>
      <c r="Q183" s="8" t="str">
        <f>VLOOKUP($A183,[5]zinbmm_AR!$B:$H,6,0)</f>
        <v>ns</v>
      </c>
      <c r="R183" s="8" t="str">
        <f>VLOOKUP($A183,[5]zinbmm_AR!$B:$H,7,0)</f>
        <v>ns</v>
      </c>
      <c r="S183" s="8" t="str">
        <f>VLOOKUP($A183,[6]zigmmCo!$B:$H,5,0)</f>
        <v>ns</v>
      </c>
      <c r="T183" s="8" t="str">
        <f>VLOOKUP($A183,[6]zigmmCo!$B:$H,6,0)</f>
        <v>ns</v>
      </c>
      <c r="U183" s="8" t="str">
        <f>VLOOKUP($A183,[6]zigmmCo!$B:$H,7,0)</f>
        <v>ns</v>
      </c>
      <c r="V183" s="8" t="str">
        <f>VLOOKUP($A183,[7]zigmmCo_AR!$B:$H,5,0)</f>
        <v>ns</v>
      </c>
      <c r="W183" s="8" t="str">
        <f>VLOOKUP($A183,[7]zigmmCo_AR!$B:$H,6,0)</f>
        <v>ns</v>
      </c>
      <c r="X183" s="8" t="str">
        <f>VLOOKUP($A183,[7]zigmmCo_AR!$B:$H,7,0)</f>
        <v>ns</v>
      </c>
      <c r="Y183" s="8" t="str">
        <f>VLOOKUP($A183,[8]zigmm!$B:$H,5,0)</f>
        <v>ns</v>
      </c>
      <c r="Z183" s="8" t="str">
        <f>VLOOKUP($A183,[8]zigmm!$B:$H,6,0)</f>
        <v>s</v>
      </c>
      <c r="AA183" s="8" t="str">
        <f>VLOOKUP($A183,[8]zigmm!$B:$H,7,0)</f>
        <v>ns</v>
      </c>
      <c r="AB183" s="8" t="str">
        <f>VLOOKUP($A183,[9]zigmm_AR!$B:$H,5,0)</f>
        <v>s</v>
      </c>
      <c r="AC183" s="8" t="str">
        <f>VLOOKUP($A183,[9]zigmm_AR!$B:$H,6,0)</f>
        <v>s</v>
      </c>
      <c r="AD183" s="8" t="str">
        <f>VLOOKUP($A183,[9]zigmm_AR!$B:$H,7,0)</f>
        <v>ns</v>
      </c>
      <c r="AE183" s="8" t="str">
        <f>VLOOKUP(A183,[10]SplinectomeR!$B:$F,4,0)</f>
        <v>ns</v>
      </c>
      <c r="AF183" s="4" t="str">
        <f>VLOOKUP(A183,[10]SplinectomeR!$B:$F,5,0)</f>
        <v>s</v>
      </c>
    </row>
    <row r="184" spans="1:32" x14ac:dyDescent="0.25">
      <c r="A184" s="4" t="s">
        <v>182</v>
      </c>
      <c r="B184" s="4" t="str">
        <f>RIGHT(Sheet2!F184,LEN(Sheet2!F184)-4)</f>
        <v>Clostridiales</v>
      </c>
      <c r="D184" s="5" t="str">
        <f>VLOOKUP($A184,[1]zibr!$B:$H,5,0)</f>
        <v>ns</v>
      </c>
      <c r="E184" s="5" t="str">
        <f>VLOOKUP($A184,[1]zibr!$B:$H,6,0)</f>
        <v>ns</v>
      </c>
      <c r="F184" s="5" t="str">
        <f>VLOOKUP($A184,[1]zibr!$B:$H,7,0)</f>
        <v>ns</v>
      </c>
      <c r="G184" s="8" t="str">
        <f>VLOOKUP($A184,[2]nbmm!$B:$H,5,0)</f>
        <v>ns</v>
      </c>
      <c r="H184" s="8" t="str">
        <f>VLOOKUP($A184,[2]nbmm!$B:$H,6,0)</f>
        <v>s</v>
      </c>
      <c r="I184" s="8" t="str">
        <f>VLOOKUP($A184,[2]nbmm!$B:$H,7,0)</f>
        <v>s</v>
      </c>
      <c r="J184" s="8" t="str">
        <f>VLOOKUP($A184,[3]nbmm_AR!$B:$H,5,0)</f>
        <v>ns</v>
      </c>
      <c r="K184" s="8" t="str">
        <f>VLOOKUP($A184,[3]nbmm_AR!$B:$H,6,0)</f>
        <v>s</v>
      </c>
      <c r="L184" s="8" t="str">
        <f>VLOOKUP($A184,[3]nbmm_AR!$B:$H,7,0)</f>
        <v>s</v>
      </c>
      <c r="M184" s="8" t="str">
        <f>VLOOKUP($A184,[4]zinbmm!$B:$H,5,0)</f>
        <v>ns</v>
      </c>
      <c r="N184" s="8" t="str">
        <f>VLOOKUP($A184,[4]zinbmm!$B:$H,6,0)</f>
        <v>s</v>
      </c>
      <c r="O184" s="8" t="str">
        <f>VLOOKUP($A184,[4]zinbmm!$B:$H,7,0)</f>
        <v>s</v>
      </c>
      <c r="P184" s="8" t="str">
        <f>VLOOKUP($A184,[5]zinbmm_AR!$B:$H,5,0)</f>
        <v>ns</v>
      </c>
      <c r="Q184" s="8" t="str">
        <f>VLOOKUP($A184,[5]zinbmm_AR!$B:$H,6,0)</f>
        <v>s</v>
      </c>
      <c r="R184" s="8" t="str">
        <f>VLOOKUP($A184,[5]zinbmm_AR!$B:$H,7,0)</f>
        <v>s</v>
      </c>
      <c r="S184" s="8" t="str">
        <f>VLOOKUP($A184,[6]zigmmCo!$B:$H,5,0)</f>
        <v>ns</v>
      </c>
      <c r="T184" s="8" t="str">
        <f>VLOOKUP($A184,[6]zigmmCo!$B:$H,6,0)</f>
        <v>s</v>
      </c>
      <c r="U184" s="8" t="str">
        <f>VLOOKUP($A184,[6]zigmmCo!$B:$H,7,0)</f>
        <v>s</v>
      </c>
      <c r="V184" s="8" t="str">
        <f>VLOOKUP($A184,[7]zigmmCo_AR!$B:$H,5,0)</f>
        <v>ns</v>
      </c>
      <c r="W184" s="8" t="str">
        <f>VLOOKUP($A184,[7]zigmmCo_AR!$B:$H,6,0)</f>
        <v>s</v>
      </c>
      <c r="X184" s="8" t="str">
        <f>VLOOKUP($A184,[7]zigmmCo_AR!$B:$H,7,0)</f>
        <v>s</v>
      </c>
      <c r="Y184" s="8" t="str">
        <f>VLOOKUP($A184,[8]zigmm!$B:$H,5,0)</f>
        <v>ns</v>
      </c>
      <c r="Z184" s="8" t="str">
        <f>VLOOKUP($A184,[8]zigmm!$B:$H,6,0)</f>
        <v>s</v>
      </c>
      <c r="AA184" s="8" t="str">
        <f>VLOOKUP($A184,[8]zigmm!$B:$H,7,0)</f>
        <v>ns</v>
      </c>
      <c r="AB184" s="8" t="str">
        <f>VLOOKUP($A184,[9]zigmm_AR!$B:$H,5,0)</f>
        <v>ns</v>
      </c>
      <c r="AC184" s="8" t="str">
        <f>VLOOKUP($A184,[9]zigmm_AR!$B:$H,6,0)</f>
        <v>s</v>
      </c>
      <c r="AD184" s="8" t="str">
        <f>VLOOKUP($A184,[9]zigmm_AR!$B:$H,7,0)</f>
        <v>s</v>
      </c>
      <c r="AE184" s="8" t="str">
        <f>VLOOKUP(A184,[10]SplinectomeR!$B:$F,4,0)</f>
        <v>s</v>
      </c>
      <c r="AF184" s="4" t="str">
        <f>VLOOKUP(A184,[10]SplinectomeR!$B:$F,5,0)</f>
        <v>ns</v>
      </c>
    </row>
    <row r="185" spans="1:32" x14ac:dyDescent="0.25">
      <c r="A185" s="4" t="s">
        <v>183</v>
      </c>
      <c r="B185" s="4" t="str">
        <f>RIGHT(Sheet2!F185,LEN(Sheet2!F185)-4)</f>
        <v>Clostridiales</v>
      </c>
      <c r="D185" s="5" t="str">
        <f>VLOOKUP($A185,[1]zibr!$B:$H,5,0)</f>
        <v>ns</v>
      </c>
      <c r="E185" s="5" t="str">
        <f>VLOOKUP($A185,[1]zibr!$B:$H,6,0)</f>
        <v>ns</v>
      </c>
      <c r="F185" s="5" t="str">
        <f>VLOOKUP($A185,[1]zibr!$B:$H,7,0)</f>
        <v>ns</v>
      </c>
      <c r="G185" s="8" t="str">
        <f>VLOOKUP($A185,[2]nbmm!$B:$H,5,0)</f>
        <v>s</v>
      </c>
      <c r="H185" s="8" t="str">
        <f>VLOOKUP($A185,[2]nbmm!$B:$H,6,0)</f>
        <v>ns</v>
      </c>
      <c r="I185" s="8" t="str">
        <f>VLOOKUP($A185,[2]nbmm!$B:$H,7,0)</f>
        <v>ns</v>
      </c>
      <c r="J185" s="8" t="str">
        <f>VLOOKUP($A185,[3]nbmm_AR!$B:$H,5,0)</f>
        <v>s</v>
      </c>
      <c r="K185" s="8" t="str">
        <f>VLOOKUP($A185,[3]nbmm_AR!$B:$H,6,0)</f>
        <v>ns</v>
      </c>
      <c r="L185" s="8" t="str">
        <f>VLOOKUP($A185,[3]nbmm_AR!$B:$H,7,0)</f>
        <v>ns</v>
      </c>
      <c r="M185" s="8" t="str">
        <f>VLOOKUP($A185,[4]zinbmm!$B:$H,5,0)</f>
        <v>s</v>
      </c>
      <c r="N185" s="8" t="str">
        <f>VLOOKUP($A185,[4]zinbmm!$B:$H,6,0)</f>
        <v>ns</v>
      </c>
      <c r="O185" s="8" t="str">
        <f>VLOOKUP($A185,[4]zinbmm!$B:$H,7,0)</f>
        <v>ns</v>
      </c>
      <c r="P185" s="8" t="str">
        <f>VLOOKUP($A185,[5]zinbmm_AR!$B:$H,5,0)</f>
        <v>s</v>
      </c>
      <c r="Q185" s="8" t="str">
        <f>VLOOKUP($A185,[5]zinbmm_AR!$B:$H,6,0)</f>
        <v>ns</v>
      </c>
      <c r="R185" s="8" t="str">
        <f>VLOOKUP($A185,[5]zinbmm_AR!$B:$H,7,0)</f>
        <v>ns</v>
      </c>
      <c r="S185" s="8" t="str">
        <f>VLOOKUP($A185,[6]zigmmCo!$B:$H,5,0)</f>
        <v>ns</v>
      </c>
      <c r="T185" s="8" t="str">
        <f>VLOOKUP($A185,[6]zigmmCo!$B:$H,6,0)</f>
        <v>ns</v>
      </c>
      <c r="U185" s="8" t="str">
        <f>VLOOKUP($A185,[6]zigmmCo!$B:$H,7,0)</f>
        <v>ns</v>
      </c>
      <c r="V185" s="8" t="str">
        <f>VLOOKUP($A185,[7]zigmmCo_AR!$B:$H,5,0)</f>
        <v>ns</v>
      </c>
      <c r="W185" s="8" t="str">
        <f>VLOOKUP($A185,[7]zigmmCo_AR!$B:$H,6,0)</f>
        <v>ns</v>
      </c>
      <c r="X185" s="8" t="str">
        <f>VLOOKUP($A185,[7]zigmmCo_AR!$B:$H,7,0)</f>
        <v>ns</v>
      </c>
      <c r="Y185" s="8" t="str">
        <f>VLOOKUP($A185,[8]zigmm!$B:$H,5,0)</f>
        <v>ns</v>
      </c>
      <c r="Z185" s="8" t="str">
        <f>VLOOKUP($A185,[8]zigmm!$B:$H,6,0)</f>
        <v>ns</v>
      </c>
      <c r="AA185" s="8" t="str">
        <f>VLOOKUP($A185,[8]zigmm!$B:$H,7,0)</f>
        <v>ns</v>
      </c>
      <c r="AB185" s="8" t="str">
        <f>VLOOKUP($A185,[9]zigmm_AR!$B:$H,5,0)</f>
        <v>ns</v>
      </c>
      <c r="AC185" s="8" t="str">
        <f>VLOOKUP($A185,[9]zigmm_AR!$B:$H,6,0)</f>
        <v>ns</v>
      </c>
      <c r="AD185" s="8" t="str">
        <f>VLOOKUP($A185,[9]zigmm_AR!$B:$H,7,0)</f>
        <v>ns</v>
      </c>
      <c r="AE185" s="8" t="str">
        <f>VLOOKUP(A185,[10]SplinectomeR!$B:$F,4,0)</f>
        <v>ns</v>
      </c>
      <c r="AF185" s="4" t="str">
        <f>VLOOKUP(A185,[10]SplinectomeR!$B:$F,5,0)</f>
        <v>s</v>
      </c>
    </row>
    <row r="186" spans="1:32" x14ac:dyDescent="0.25">
      <c r="A186" s="4" t="s">
        <v>184</v>
      </c>
      <c r="B186" s="4" t="str">
        <f>RIGHT(Sheet2!F186,LEN(Sheet2!F186)-4)</f>
        <v>Clostridiales</v>
      </c>
      <c r="C186" s="4" t="str">
        <f>RIGHT(Sheet2!G186,LEN(Sheet2!G186)-4)</f>
        <v>Lachnospiraceae</v>
      </c>
      <c r="D186" s="5" t="str">
        <f>VLOOKUP($A186,[1]zibr!$B:$H,5,0)</f>
        <v>ns</v>
      </c>
      <c r="E186" s="5" t="str">
        <f>VLOOKUP($A186,[1]zibr!$B:$H,6,0)</f>
        <v>ns</v>
      </c>
      <c r="F186" s="5" t="str">
        <f>VLOOKUP($A186,[1]zibr!$B:$H,7,0)</f>
        <v>ns</v>
      </c>
      <c r="G186" s="8" t="str">
        <f>VLOOKUP($A186,[2]nbmm!$B:$H,5,0)</f>
        <v>ns</v>
      </c>
      <c r="H186" s="8" t="str">
        <f>VLOOKUP($A186,[2]nbmm!$B:$H,6,0)</f>
        <v>ns</v>
      </c>
      <c r="I186" s="8" t="str">
        <f>VLOOKUP($A186,[2]nbmm!$B:$H,7,0)</f>
        <v>ns</v>
      </c>
      <c r="J186" s="8" t="str">
        <f>VLOOKUP($A186,[3]nbmm_AR!$B:$H,5,0)</f>
        <v>ns</v>
      </c>
      <c r="K186" s="8" t="str">
        <f>VLOOKUP($A186,[3]nbmm_AR!$B:$H,6,0)</f>
        <v>ns</v>
      </c>
      <c r="L186" s="8" t="str">
        <f>VLOOKUP($A186,[3]nbmm_AR!$B:$H,7,0)</f>
        <v>ns</v>
      </c>
      <c r="M186" s="8" t="str">
        <f>VLOOKUP($A186,[4]zinbmm!$B:$H,5,0)</f>
        <v>ns</v>
      </c>
      <c r="N186" s="8" t="str">
        <f>VLOOKUP($A186,[4]zinbmm!$B:$H,6,0)</f>
        <v>ns</v>
      </c>
      <c r="O186" s="8" t="str">
        <f>VLOOKUP($A186,[4]zinbmm!$B:$H,7,0)</f>
        <v>ns</v>
      </c>
      <c r="P186" s="8" t="str">
        <f>VLOOKUP($A186,[5]zinbmm_AR!$B:$H,5,0)</f>
        <v>ns</v>
      </c>
      <c r="Q186" s="8" t="str">
        <f>VLOOKUP($A186,[5]zinbmm_AR!$B:$H,6,0)</f>
        <v>ns</v>
      </c>
      <c r="R186" s="8" t="str">
        <f>VLOOKUP($A186,[5]zinbmm_AR!$B:$H,7,0)</f>
        <v>ns</v>
      </c>
      <c r="S186" s="8" t="str">
        <f>VLOOKUP($A186,[6]zigmmCo!$B:$H,5,0)</f>
        <v>ns</v>
      </c>
      <c r="T186" s="8" t="str">
        <f>VLOOKUP($A186,[6]zigmmCo!$B:$H,6,0)</f>
        <v>ns</v>
      </c>
      <c r="U186" s="8" t="str">
        <f>VLOOKUP($A186,[6]zigmmCo!$B:$H,7,0)</f>
        <v>ns</v>
      </c>
      <c r="V186" s="8" t="str">
        <f>VLOOKUP($A186,[7]zigmmCo_AR!$B:$H,5,0)</f>
        <v>ns</v>
      </c>
      <c r="W186" s="8" t="str">
        <f>VLOOKUP($A186,[7]zigmmCo_AR!$B:$H,6,0)</f>
        <v>ns</v>
      </c>
      <c r="X186" s="8" t="str">
        <f>VLOOKUP($A186,[7]zigmmCo_AR!$B:$H,7,0)</f>
        <v>ns</v>
      </c>
      <c r="Y186" s="8" t="str">
        <f>VLOOKUP($A186,[8]zigmm!$B:$H,5,0)</f>
        <v>ns</v>
      </c>
      <c r="Z186" s="8" t="str">
        <f>VLOOKUP($A186,[8]zigmm!$B:$H,6,0)</f>
        <v>s</v>
      </c>
      <c r="AA186" s="8" t="str">
        <f>VLOOKUP($A186,[8]zigmm!$B:$H,7,0)</f>
        <v>ns</v>
      </c>
      <c r="AB186" s="8" t="str">
        <f>VLOOKUP($A186,[9]zigmm_AR!$B:$H,5,0)</f>
        <v>ns</v>
      </c>
      <c r="AC186" s="8" t="str">
        <f>VLOOKUP($A186,[9]zigmm_AR!$B:$H,6,0)</f>
        <v>s</v>
      </c>
      <c r="AD186" s="8" t="str">
        <f>VLOOKUP($A186,[9]zigmm_AR!$B:$H,7,0)</f>
        <v>ns</v>
      </c>
      <c r="AE186" s="8" t="str">
        <f>VLOOKUP(A186,[10]SplinectomeR!$B:$F,4,0)</f>
        <v>ns</v>
      </c>
      <c r="AF186" s="4" t="str">
        <f>VLOOKUP(A186,[10]SplinectomeR!$B:$F,5,0)</f>
        <v>s</v>
      </c>
    </row>
    <row r="187" spans="1:32" x14ac:dyDescent="0.25">
      <c r="A187" s="4" t="s">
        <v>185</v>
      </c>
      <c r="B187" s="4" t="str">
        <f>RIGHT(Sheet2!F187,LEN(Sheet2!F187)-4)</f>
        <v>Clostridiales</v>
      </c>
      <c r="C187" s="4" t="str">
        <f>RIGHT(Sheet2!G187,LEN(Sheet2!G187)-4)</f>
        <v>Lachnospiraceae</v>
      </c>
      <c r="D187" s="5" t="str">
        <f>VLOOKUP($A187,[1]zibr!$B:$H,5,0)</f>
        <v>ns</v>
      </c>
      <c r="E187" s="5" t="str">
        <f>VLOOKUP($A187,[1]zibr!$B:$H,6,0)</f>
        <v>ns</v>
      </c>
      <c r="F187" s="5" t="str">
        <f>VLOOKUP($A187,[1]zibr!$B:$H,7,0)</f>
        <v>ns</v>
      </c>
      <c r="G187" s="8" t="str">
        <f>VLOOKUP($A187,[2]nbmm!$B:$H,5,0)</f>
        <v>s</v>
      </c>
      <c r="H187" s="8" t="str">
        <f>VLOOKUP($A187,[2]nbmm!$B:$H,6,0)</f>
        <v>ns</v>
      </c>
      <c r="I187" s="8" t="str">
        <f>VLOOKUP($A187,[2]nbmm!$B:$H,7,0)</f>
        <v>ns</v>
      </c>
      <c r="J187" s="8" t="str">
        <f>VLOOKUP($A187,[3]nbmm_AR!$B:$H,5,0)</f>
        <v>s</v>
      </c>
      <c r="K187" s="8" t="str">
        <f>VLOOKUP($A187,[3]nbmm_AR!$B:$H,6,0)</f>
        <v>ns</v>
      </c>
      <c r="L187" s="8" t="str">
        <f>VLOOKUP($A187,[3]nbmm_AR!$B:$H,7,0)</f>
        <v>ns</v>
      </c>
      <c r="M187" s="8" t="str">
        <f>VLOOKUP($A187,[4]zinbmm!$B:$H,5,0)</f>
        <v>s</v>
      </c>
      <c r="N187" s="8" t="str">
        <f>VLOOKUP($A187,[4]zinbmm!$B:$H,6,0)</f>
        <v>ns</v>
      </c>
      <c r="O187" s="8" t="str">
        <f>VLOOKUP($A187,[4]zinbmm!$B:$H,7,0)</f>
        <v>ns</v>
      </c>
      <c r="P187" s="8" t="str">
        <f>VLOOKUP($A187,[5]zinbmm_AR!$B:$H,5,0)</f>
        <v>s</v>
      </c>
      <c r="Q187" s="8" t="str">
        <f>VLOOKUP($A187,[5]zinbmm_AR!$B:$H,6,0)</f>
        <v>ns</v>
      </c>
      <c r="R187" s="8" t="str">
        <f>VLOOKUP($A187,[5]zinbmm_AR!$B:$H,7,0)</f>
        <v>ns</v>
      </c>
      <c r="S187" s="8" t="str">
        <f>VLOOKUP($A187,[6]zigmmCo!$B:$H,5,0)</f>
        <v>s</v>
      </c>
      <c r="T187" s="8" t="str">
        <f>VLOOKUP($A187,[6]zigmmCo!$B:$H,6,0)</f>
        <v>ns</v>
      </c>
      <c r="U187" s="8" t="str">
        <f>VLOOKUP($A187,[6]zigmmCo!$B:$H,7,0)</f>
        <v>ns</v>
      </c>
      <c r="V187" s="8" t="str">
        <f>VLOOKUP($A187,[7]zigmmCo_AR!$B:$H,5,0)</f>
        <v>s</v>
      </c>
      <c r="W187" s="8" t="str">
        <f>VLOOKUP($A187,[7]zigmmCo_AR!$B:$H,6,0)</f>
        <v>ns</v>
      </c>
      <c r="X187" s="8" t="str">
        <f>VLOOKUP($A187,[7]zigmmCo_AR!$B:$H,7,0)</f>
        <v>ns</v>
      </c>
      <c r="Y187" s="8" t="str">
        <f>VLOOKUP($A187,[8]zigmm!$B:$H,5,0)</f>
        <v>s</v>
      </c>
      <c r="Z187" s="8" t="str">
        <f>VLOOKUP($A187,[8]zigmm!$B:$H,6,0)</f>
        <v>ns</v>
      </c>
      <c r="AA187" s="8" t="str">
        <f>VLOOKUP($A187,[8]zigmm!$B:$H,7,0)</f>
        <v>s</v>
      </c>
      <c r="AB187" s="8" t="str">
        <f>VLOOKUP($A187,[9]zigmm_AR!$B:$H,5,0)</f>
        <v>s</v>
      </c>
      <c r="AC187" s="8" t="str">
        <f>VLOOKUP($A187,[9]zigmm_AR!$B:$H,6,0)</f>
        <v>ns</v>
      </c>
      <c r="AD187" s="8" t="str">
        <f>VLOOKUP($A187,[9]zigmm_AR!$B:$H,7,0)</f>
        <v>s</v>
      </c>
      <c r="AE187" s="8" t="str">
        <f>VLOOKUP(A187,[10]SplinectomeR!$B:$F,4,0)</f>
        <v>ns</v>
      </c>
      <c r="AF187" s="4" t="str">
        <f>VLOOKUP(A187,[10]SplinectomeR!$B:$F,5,0)</f>
        <v>s</v>
      </c>
    </row>
    <row r="188" spans="1:32" x14ac:dyDescent="0.25">
      <c r="A188" s="4" t="s">
        <v>186</v>
      </c>
      <c r="B188" s="4" t="str">
        <f>RIGHT(Sheet2!F188,LEN(Sheet2!F188)-4)</f>
        <v>Clostridiales</v>
      </c>
      <c r="C188" s="4" t="str">
        <f>RIGHT(Sheet2!G188,LEN(Sheet2!G188)-4)</f>
        <v>Lachnospiraceae</v>
      </c>
      <c r="D188" s="5" t="str">
        <f>VLOOKUP($A188,[1]zibr!$B:$H,5,0)</f>
        <v>ns</v>
      </c>
      <c r="E188" s="5" t="str">
        <f>VLOOKUP($A188,[1]zibr!$B:$H,6,0)</f>
        <v>ns</v>
      </c>
      <c r="F188" s="5" t="str">
        <f>VLOOKUP($A188,[1]zibr!$B:$H,7,0)</f>
        <v>ns</v>
      </c>
      <c r="G188" s="8" t="str">
        <f>VLOOKUP($A188,[2]nbmm!$B:$H,5,0)</f>
        <v>s</v>
      </c>
      <c r="H188" s="8" t="str">
        <f>VLOOKUP($A188,[2]nbmm!$B:$H,6,0)</f>
        <v>s</v>
      </c>
      <c r="I188" s="8" t="str">
        <f>VLOOKUP($A188,[2]nbmm!$B:$H,7,0)</f>
        <v>s</v>
      </c>
      <c r="J188" s="8" t="str">
        <f>VLOOKUP($A188,[3]nbmm_AR!$B:$H,5,0)</f>
        <v>s</v>
      </c>
      <c r="K188" s="8" t="str">
        <f>VLOOKUP($A188,[3]nbmm_AR!$B:$H,6,0)</f>
        <v>s</v>
      </c>
      <c r="L188" s="8" t="str">
        <f>VLOOKUP($A188,[3]nbmm_AR!$B:$H,7,0)</f>
        <v>s</v>
      </c>
      <c r="M188" s="8" t="str">
        <f>VLOOKUP($A188,[4]zinbmm!$B:$H,5,0)</f>
        <v>s</v>
      </c>
      <c r="N188" s="8" t="str">
        <f>VLOOKUP($A188,[4]zinbmm!$B:$H,6,0)</f>
        <v>s</v>
      </c>
      <c r="O188" s="8" t="str">
        <f>VLOOKUP($A188,[4]zinbmm!$B:$H,7,0)</f>
        <v>s</v>
      </c>
      <c r="P188" s="8" t="str">
        <f>VLOOKUP($A188,[5]zinbmm_AR!$B:$H,5,0)</f>
        <v>s</v>
      </c>
      <c r="Q188" s="8" t="str">
        <f>VLOOKUP($A188,[5]zinbmm_AR!$B:$H,6,0)</f>
        <v>s</v>
      </c>
      <c r="R188" s="8" t="str">
        <f>VLOOKUP($A188,[5]zinbmm_AR!$B:$H,7,0)</f>
        <v>s</v>
      </c>
      <c r="S188" s="8" t="str">
        <f>VLOOKUP($A188,[6]zigmmCo!$B:$H,5,0)</f>
        <v>s</v>
      </c>
      <c r="T188" s="8" t="str">
        <f>VLOOKUP($A188,[6]zigmmCo!$B:$H,6,0)</f>
        <v>ns</v>
      </c>
      <c r="U188" s="8" t="str">
        <f>VLOOKUP($A188,[6]zigmmCo!$B:$H,7,0)</f>
        <v>ns</v>
      </c>
      <c r="V188" s="8" t="str">
        <f>VLOOKUP($A188,[7]zigmmCo_AR!$B:$H,5,0)</f>
        <v>s</v>
      </c>
      <c r="W188" s="8" t="str">
        <f>VLOOKUP($A188,[7]zigmmCo_AR!$B:$H,6,0)</f>
        <v>ns</v>
      </c>
      <c r="X188" s="8" t="str">
        <f>VLOOKUP($A188,[7]zigmmCo_AR!$B:$H,7,0)</f>
        <v>ns</v>
      </c>
      <c r="Y188" s="8" t="str">
        <f>VLOOKUP($A188,[8]zigmm!$B:$H,5,0)</f>
        <v>ns</v>
      </c>
      <c r="Z188" s="8" t="str">
        <f>VLOOKUP($A188,[8]zigmm!$B:$H,6,0)</f>
        <v>ns</v>
      </c>
      <c r="AA188" s="8" t="str">
        <f>VLOOKUP($A188,[8]zigmm!$B:$H,7,0)</f>
        <v>ns</v>
      </c>
      <c r="AB188" s="8" t="str">
        <f>VLOOKUP($A188,[9]zigmm_AR!$B:$H,5,0)</f>
        <v>ns</v>
      </c>
      <c r="AC188" s="8" t="str">
        <f>VLOOKUP($A188,[9]zigmm_AR!$B:$H,6,0)</f>
        <v>ns</v>
      </c>
      <c r="AD188" s="8" t="str">
        <f>VLOOKUP($A188,[9]zigmm_AR!$B:$H,7,0)</f>
        <v>ns</v>
      </c>
      <c r="AE188" s="8" t="str">
        <f>VLOOKUP(A188,[10]SplinectomeR!$B:$F,4,0)</f>
        <v>ns</v>
      </c>
      <c r="AF188" s="4" t="str">
        <f>VLOOKUP(A188,[10]SplinectomeR!$B:$F,5,0)</f>
        <v>s</v>
      </c>
    </row>
    <row r="189" spans="1:32" x14ac:dyDescent="0.25">
      <c r="A189" s="4" t="s">
        <v>187</v>
      </c>
      <c r="B189" s="4" t="str">
        <f>RIGHT(Sheet2!F189,LEN(Sheet2!F189)-4)</f>
        <v>Clostridiales</v>
      </c>
      <c r="C189" s="4" t="str">
        <f>RIGHT(Sheet2!G189,LEN(Sheet2!G189)-4)</f>
        <v>Lachnospiraceae</v>
      </c>
      <c r="D189" s="5" t="str">
        <f>VLOOKUP($A189,[1]zibr!$B:$H,5,0)</f>
        <v>ns</v>
      </c>
      <c r="E189" s="5" t="str">
        <f>VLOOKUP($A189,[1]zibr!$B:$H,6,0)</f>
        <v>ns</v>
      </c>
      <c r="F189" s="5" t="str">
        <f>VLOOKUP($A189,[1]zibr!$B:$H,7,0)</f>
        <v>ns</v>
      </c>
      <c r="G189" s="8" t="str">
        <f>VLOOKUP($A189,[2]nbmm!$B:$H,5,0)</f>
        <v>ns</v>
      </c>
      <c r="H189" s="8" t="str">
        <f>VLOOKUP($A189,[2]nbmm!$B:$H,6,0)</f>
        <v>ns</v>
      </c>
      <c r="I189" s="8" t="str">
        <f>VLOOKUP($A189,[2]nbmm!$B:$H,7,0)</f>
        <v>ns</v>
      </c>
      <c r="J189" s="8" t="str">
        <f>VLOOKUP($A189,[3]nbmm_AR!$B:$H,5,0)</f>
        <v>ns</v>
      </c>
      <c r="K189" s="8" t="str">
        <f>VLOOKUP($A189,[3]nbmm_AR!$B:$H,6,0)</f>
        <v>ns</v>
      </c>
      <c r="L189" s="8" t="str">
        <f>VLOOKUP($A189,[3]nbmm_AR!$B:$H,7,0)</f>
        <v>ns</v>
      </c>
      <c r="M189" s="8" t="str">
        <f>VLOOKUP($A189,[4]zinbmm!$B:$H,5,0)</f>
        <v>ns</v>
      </c>
      <c r="N189" s="8" t="str">
        <f>VLOOKUP($A189,[4]zinbmm!$B:$H,6,0)</f>
        <v>ns</v>
      </c>
      <c r="O189" s="8" t="str">
        <f>VLOOKUP($A189,[4]zinbmm!$B:$H,7,0)</f>
        <v>ns</v>
      </c>
      <c r="P189" s="8" t="str">
        <f>VLOOKUP($A189,[5]zinbmm_AR!$B:$H,5,0)</f>
        <v>ns</v>
      </c>
      <c r="Q189" s="8" t="str">
        <f>VLOOKUP($A189,[5]zinbmm_AR!$B:$H,6,0)</f>
        <v>ns</v>
      </c>
      <c r="R189" s="8" t="str">
        <f>VLOOKUP($A189,[5]zinbmm_AR!$B:$H,7,0)</f>
        <v>ns</v>
      </c>
      <c r="S189" s="8" t="str">
        <f>VLOOKUP($A189,[6]zigmmCo!$B:$H,5,0)</f>
        <v>s</v>
      </c>
      <c r="T189" s="8" t="str">
        <f>VLOOKUP($A189,[6]zigmmCo!$B:$H,6,0)</f>
        <v>ns</v>
      </c>
      <c r="U189" s="8" t="str">
        <f>VLOOKUP($A189,[6]zigmmCo!$B:$H,7,0)</f>
        <v>ns</v>
      </c>
      <c r="V189" s="8" t="str">
        <f>VLOOKUP($A189,[7]zigmmCo_AR!$B:$H,5,0)</f>
        <v>s</v>
      </c>
      <c r="W189" s="8" t="str">
        <f>VLOOKUP($A189,[7]zigmmCo_AR!$B:$H,6,0)</f>
        <v>ns</v>
      </c>
      <c r="X189" s="8" t="str">
        <f>VLOOKUP($A189,[7]zigmmCo_AR!$B:$H,7,0)</f>
        <v>ns</v>
      </c>
      <c r="Y189" s="8" t="str">
        <f>VLOOKUP($A189,[8]zigmm!$B:$H,5,0)</f>
        <v>s</v>
      </c>
      <c r="Z189" s="8" t="str">
        <f>VLOOKUP($A189,[8]zigmm!$B:$H,6,0)</f>
        <v>ns</v>
      </c>
      <c r="AA189" s="8" t="str">
        <f>VLOOKUP($A189,[8]zigmm!$B:$H,7,0)</f>
        <v>ns</v>
      </c>
      <c r="AB189" s="8" t="str">
        <f>VLOOKUP($A189,[9]zigmm_AR!$B:$H,5,0)</f>
        <v>s</v>
      </c>
      <c r="AC189" s="8" t="str">
        <f>VLOOKUP($A189,[9]zigmm_AR!$B:$H,6,0)</f>
        <v>ns</v>
      </c>
      <c r="AD189" s="8" t="str">
        <f>VLOOKUP($A189,[9]zigmm_AR!$B:$H,7,0)</f>
        <v>ns</v>
      </c>
      <c r="AE189" s="8" t="str">
        <f>VLOOKUP(A189,[10]SplinectomeR!$B:$F,4,0)</f>
        <v>ns</v>
      </c>
      <c r="AF189" s="4" t="str">
        <f>VLOOKUP(A189,[10]SplinectomeR!$B:$F,5,0)</f>
        <v>s</v>
      </c>
    </row>
    <row r="190" spans="1:32" x14ac:dyDescent="0.25">
      <c r="A190" s="4" t="s">
        <v>188</v>
      </c>
      <c r="B190" s="4" t="str">
        <f>RIGHT(Sheet2!F190,LEN(Sheet2!F190)-4)</f>
        <v>Clostridiales</v>
      </c>
      <c r="C190" s="4" t="str">
        <f>RIGHT(Sheet2!G190,LEN(Sheet2!G190)-4)</f>
        <v>Lachnospiraceae</v>
      </c>
      <c r="D190" s="5" t="str">
        <f>VLOOKUP($A190,[1]zibr!$B:$H,5,0)</f>
        <v>s</v>
      </c>
      <c r="E190" s="5" t="str">
        <f>VLOOKUP($A190,[1]zibr!$B:$H,6,0)</f>
        <v>ns</v>
      </c>
      <c r="F190" s="5" t="str">
        <f>VLOOKUP($A190,[1]zibr!$B:$H,7,0)</f>
        <v>ns</v>
      </c>
      <c r="G190" s="8" t="str">
        <f>VLOOKUP($A190,[2]nbmm!$B:$H,5,0)</f>
        <v>s</v>
      </c>
      <c r="H190" s="8" t="str">
        <f>VLOOKUP($A190,[2]nbmm!$B:$H,6,0)</f>
        <v>s</v>
      </c>
      <c r="I190" s="8" t="str">
        <f>VLOOKUP($A190,[2]nbmm!$B:$H,7,0)</f>
        <v>s</v>
      </c>
      <c r="J190" s="8" t="str">
        <f>VLOOKUP($A190,[3]nbmm_AR!$B:$H,5,0)</f>
        <v>s</v>
      </c>
      <c r="K190" s="8" t="str">
        <f>VLOOKUP($A190,[3]nbmm_AR!$B:$H,6,0)</f>
        <v>s</v>
      </c>
      <c r="L190" s="8" t="str">
        <f>VLOOKUP($A190,[3]nbmm_AR!$B:$H,7,0)</f>
        <v>s</v>
      </c>
      <c r="M190" s="8" t="str">
        <f>VLOOKUP($A190,[4]zinbmm!$B:$H,5,0)</f>
        <v>s</v>
      </c>
      <c r="N190" s="8" t="str">
        <f>VLOOKUP($A190,[4]zinbmm!$B:$H,6,0)</f>
        <v>s</v>
      </c>
      <c r="O190" s="8" t="str">
        <f>VLOOKUP($A190,[4]zinbmm!$B:$H,7,0)</f>
        <v>s</v>
      </c>
      <c r="P190" s="8" t="str">
        <f>VLOOKUP($A190,[5]zinbmm_AR!$B:$H,5,0)</f>
        <v>s</v>
      </c>
      <c r="Q190" s="8" t="str">
        <f>VLOOKUP($A190,[5]zinbmm_AR!$B:$H,6,0)</f>
        <v>s</v>
      </c>
      <c r="R190" s="8" t="str">
        <f>VLOOKUP($A190,[5]zinbmm_AR!$B:$H,7,0)</f>
        <v>s</v>
      </c>
      <c r="S190" s="8" t="str">
        <f>VLOOKUP($A190,[6]zigmmCo!$B:$H,5,0)</f>
        <v>s</v>
      </c>
      <c r="T190" s="8" t="str">
        <f>VLOOKUP($A190,[6]zigmmCo!$B:$H,6,0)</f>
        <v>ns</v>
      </c>
      <c r="U190" s="8" t="str">
        <f>VLOOKUP($A190,[6]zigmmCo!$B:$H,7,0)</f>
        <v>ns</v>
      </c>
      <c r="V190" s="8" t="str">
        <f>VLOOKUP($A190,[7]zigmmCo_AR!$B:$H,5,0)</f>
        <v>s</v>
      </c>
      <c r="W190" s="8" t="str">
        <f>VLOOKUP($A190,[7]zigmmCo_AR!$B:$H,6,0)</f>
        <v>ns</v>
      </c>
      <c r="X190" s="8" t="str">
        <f>VLOOKUP($A190,[7]zigmmCo_AR!$B:$H,7,0)</f>
        <v>ns</v>
      </c>
      <c r="Y190" s="8" t="str">
        <f>VLOOKUP($A190,[8]zigmm!$B:$H,5,0)</f>
        <v>ns</v>
      </c>
      <c r="Z190" s="8" t="str">
        <f>VLOOKUP($A190,[8]zigmm!$B:$H,6,0)</f>
        <v>ns</v>
      </c>
      <c r="AA190" s="8" t="str">
        <f>VLOOKUP($A190,[8]zigmm!$B:$H,7,0)</f>
        <v>ns</v>
      </c>
      <c r="AB190" s="8" t="str">
        <f>VLOOKUP($A190,[9]zigmm_AR!$B:$H,5,0)</f>
        <v>ns</v>
      </c>
      <c r="AC190" s="8" t="str">
        <f>VLOOKUP($A190,[9]zigmm_AR!$B:$H,6,0)</f>
        <v>ns</v>
      </c>
      <c r="AD190" s="8" t="str">
        <f>VLOOKUP($A190,[9]zigmm_AR!$B:$H,7,0)</f>
        <v>ns</v>
      </c>
      <c r="AE190" s="8" t="str">
        <f>VLOOKUP(A190,[10]SplinectomeR!$B:$F,4,0)</f>
        <v>ns</v>
      </c>
      <c r="AF190" s="4" t="str">
        <f>VLOOKUP(A190,[10]SplinectomeR!$B:$F,5,0)</f>
        <v>s</v>
      </c>
    </row>
    <row r="191" spans="1:32" x14ac:dyDescent="0.25">
      <c r="A191" s="4" t="s">
        <v>189</v>
      </c>
      <c r="B191" s="4" t="str">
        <f>RIGHT(Sheet2!F191,LEN(Sheet2!F191)-4)</f>
        <v>Clostridiales</v>
      </c>
      <c r="C191" s="4" t="str">
        <f>RIGHT(Sheet2!G191,LEN(Sheet2!G191)-4)</f>
        <v>Lachnospiraceae</v>
      </c>
      <c r="D191" s="5" t="str">
        <f>VLOOKUP($A191,[1]zibr!$B:$H,5,0)</f>
        <v>ns</v>
      </c>
      <c r="E191" s="5" t="str">
        <f>VLOOKUP($A191,[1]zibr!$B:$H,6,0)</f>
        <v>ns</v>
      </c>
      <c r="F191" s="5" t="str">
        <f>VLOOKUP($A191,[1]zibr!$B:$H,7,0)</f>
        <v>ns</v>
      </c>
      <c r="G191" s="8" t="str">
        <f>VLOOKUP($A191,[2]nbmm!$B:$H,5,0)</f>
        <v>ns</v>
      </c>
      <c r="H191" s="8" t="str">
        <f>VLOOKUP($A191,[2]nbmm!$B:$H,6,0)</f>
        <v>ns</v>
      </c>
      <c r="I191" s="8" t="str">
        <f>VLOOKUP($A191,[2]nbmm!$B:$H,7,0)</f>
        <v>ns</v>
      </c>
      <c r="J191" s="8" t="str">
        <f>VLOOKUP($A191,[3]nbmm_AR!$B:$H,5,0)</f>
        <v>ns</v>
      </c>
      <c r="K191" s="8" t="str">
        <f>VLOOKUP($A191,[3]nbmm_AR!$B:$H,6,0)</f>
        <v>ns</v>
      </c>
      <c r="L191" s="8" t="str">
        <f>VLOOKUP($A191,[3]nbmm_AR!$B:$H,7,0)</f>
        <v>ns</v>
      </c>
      <c r="M191" s="8" t="str">
        <f>VLOOKUP($A191,[4]zinbmm!$B:$H,5,0)</f>
        <v>ns</v>
      </c>
      <c r="N191" s="8" t="str">
        <f>VLOOKUP($A191,[4]zinbmm!$B:$H,6,0)</f>
        <v>ns</v>
      </c>
      <c r="O191" s="8" t="str">
        <f>VLOOKUP($A191,[4]zinbmm!$B:$H,7,0)</f>
        <v>ns</v>
      </c>
      <c r="P191" s="8" t="str">
        <f>VLOOKUP($A191,[5]zinbmm_AR!$B:$H,5,0)</f>
        <v>ns</v>
      </c>
      <c r="Q191" s="8" t="str">
        <f>VLOOKUP($A191,[5]zinbmm_AR!$B:$H,6,0)</f>
        <v>ns</v>
      </c>
      <c r="R191" s="8" t="str">
        <f>VLOOKUP($A191,[5]zinbmm_AR!$B:$H,7,0)</f>
        <v>ns</v>
      </c>
      <c r="S191" s="8" t="str">
        <f>VLOOKUP($A191,[6]zigmmCo!$B:$H,5,0)</f>
        <v>ns</v>
      </c>
      <c r="T191" s="8" t="str">
        <f>VLOOKUP($A191,[6]zigmmCo!$B:$H,6,0)</f>
        <v>ns</v>
      </c>
      <c r="U191" s="8" t="str">
        <f>VLOOKUP($A191,[6]zigmmCo!$B:$H,7,0)</f>
        <v>ns</v>
      </c>
      <c r="V191" s="8" t="str">
        <f>VLOOKUP($A191,[7]zigmmCo_AR!$B:$H,5,0)</f>
        <v>ns</v>
      </c>
      <c r="W191" s="8" t="str">
        <f>VLOOKUP($A191,[7]zigmmCo_AR!$B:$H,6,0)</f>
        <v>ns</v>
      </c>
      <c r="X191" s="8" t="str">
        <f>VLOOKUP($A191,[7]zigmmCo_AR!$B:$H,7,0)</f>
        <v>ns</v>
      </c>
      <c r="Y191" s="8" t="str">
        <f>VLOOKUP($A191,[8]zigmm!$B:$H,5,0)</f>
        <v>ns</v>
      </c>
      <c r="Z191" s="8" t="str">
        <f>VLOOKUP($A191,[8]zigmm!$B:$H,6,0)</f>
        <v>s</v>
      </c>
      <c r="AA191" s="8" t="str">
        <f>VLOOKUP($A191,[8]zigmm!$B:$H,7,0)</f>
        <v>ns</v>
      </c>
      <c r="AB191" s="8" t="str">
        <f>VLOOKUP($A191,[9]zigmm_AR!$B:$H,5,0)</f>
        <v>ns</v>
      </c>
      <c r="AC191" s="8" t="str">
        <f>VLOOKUP($A191,[9]zigmm_AR!$B:$H,6,0)</f>
        <v>s</v>
      </c>
      <c r="AD191" s="8" t="str">
        <f>VLOOKUP($A191,[9]zigmm_AR!$B:$H,7,0)</f>
        <v>ns</v>
      </c>
      <c r="AE191" s="8" t="str">
        <f>VLOOKUP(A191,[10]SplinectomeR!$B:$F,4,0)</f>
        <v>ns</v>
      </c>
      <c r="AF191" s="4" t="str">
        <f>VLOOKUP(A191,[10]SplinectomeR!$B:$F,5,0)</f>
        <v>s</v>
      </c>
    </row>
    <row r="192" spans="1:32" x14ac:dyDescent="0.25">
      <c r="A192" s="4" t="s">
        <v>190</v>
      </c>
      <c r="B192" s="4" t="str">
        <f>RIGHT(Sheet2!F192,LEN(Sheet2!F192)-4)</f>
        <v>Clostridiales</v>
      </c>
      <c r="C192" s="4" t="str">
        <f>RIGHT(Sheet2!G192,LEN(Sheet2!G192)-4)</f>
        <v>Lachnospiraceae</v>
      </c>
      <c r="D192" s="5" t="str">
        <f>VLOOKUP($A192,[1]zibr!$B:$H,5,0)</f>
        <v>s</v>
      </c>
      <c r="E192" s="5" t="str">
        <f>VLOOKUP($A192,[1]zibr!$B:$H,6,0)</f>
        <v>ns</v>
      </c>
      <c r="F192" s="5" t="str">
        <f>VLOOKUP($A192,[1]zibr!$B:$H,7,0)</f>
        <v>ns</v>
      </c>
      <c r="G192" s="8" t="str">
        <f>VLOOKUP($A192,[2]nbmm!$B:$H,5,0)</f>
        <v>s</v>
      </c>
      <c r="H192" s="8" t="str">
        <f>VLOOKUP($A192,[2]nbmm!$B:$H,6,0)</f>
        <v>ns</v>
      </c>
      <c r="I192" s="8" t="str">
        <f>VLOOKUP($A192,[2]nbmm!$B:$H,7,0)</f>
        <v>ns</v>
      </c>
      <c r="J192" s="8" t="str">
        <f>VLOOKUP($A192,[3]nbmm_AR!$B:$H,5,0)</f>
        <v>s</v>
      </c>
      <c r="K192" s="8" t="str">
        <f>VLOOKUP($A192,[3]nbmm_AR!$B:$H,6,0)</f>
        <v>ns</v>
      </c>
      <c r="L192" s="8" t="str">
        <f>VLOOKUP($A192,[3]nbmm_AR!$B:$H,7,0)</f>
        <v>ns</v>
      </c>
      <c r="M192" s="8" t="str">
        <f>VLOOKUP($A192,[4]zinbmm!$B:$H,5,0)</f>
        <v>s</v>
      </c>
      <c r="N192" s="8" t="str">
        <f>VLOOKUP($A192,[4]zinbmm!$B:$H,6,0)</f>
        <v>ns</v>
      </c>
      <c r="O192" s="8" t="str">
        <f>VLOOKUP($A192,[4]zinbmm!$B:$H,7,0)</f>
        <v>ns</v>
      </c>
      <c r="P192" s="8" t="str">
        <f>VLOOKUP($A192,[5]zinbmm_AR!$B:$H,5,0)</f>
        <v>s</v>
      </c>
      <c r="Q192" s="8" t="str">
        <f>VLOOKUP($A192,[5]zinbmm_AR!$B:$H,6,0)</f>
        <v>ns</v>
      </c>
      <c r="R192" s="8" t="str">
        <f>VLOOKUP($A192,[5]zinbmm_AR!$B:$H,7,0)</f>
        <v>ns</v>
      </c>
      <c r="S192" s="8" t="str">
        <f>VLOOKUP($A192,[6]zigmmCo!$B:$H,5,0)</f>
        <v>s</v>
      </c>
      <c r="T192" s="8" t="str">
        <f>VLOOKUP($A192,[6]zigmmCo!$B:$H,6,0)</f>
        <v>ns</v>
      </c>
      <c r="U192" s="8" t="str">
        <f>VLOOKUP($A192,[6]zigmmCo!$B:$H,7,0)</f>
        <v>ns</v>
      </c>
      <c r="V192" s="8" t="str">
        <f>VLOOKUP($A192,[7]zigmmCo_AR!$B:$H,5,0)</f>
        <v>s</v>
      </c>
      <c r="W192" s="8" t="str">
        <f>VLOOKUP($A192,[7]zigmmCo_AR!$B:$H,6,0)</f>
        <v>ns</v>
      </c>
      <c r="X192" s="8" t="str">
        <f>VLOOKUP($A192,[7]zigmmCo_AR!$B:$H,7,0)</f>
        <v>ns</v>
      </c>
      <c r="Y192" s="8" t="str">
        <f>VLOOKUP($A192,[8]zigmm!$B:$H,5,0)</f>
        <v>s</v>
      </c>
      <c r="Z192" s="8" t="str">
        <f>VLOOKUP($A192,[8]zigmm!$B:$H,6,0)</f>
        <v>ns</v>
      </c>
      <c r="AA192" s="8" t="str">
        <f>VLOOKUP($A192,[8]zigmm!$B:$H,7,0)</f>
        <v>ns</v>
      </c>
      <c r="AB192" s="8" t="str">
        <f>VLOOKUP($A192,[9]zigmm_AR!$B:$H,5,0)</f>
        <v>s</v>
      </c>
      <c r="AC192" s="8" t="str">
        <f>VLOOKUP($A192,[9]zigmm_AR!$B:$H,6,0)</f>
        <v>ns</v>
      </c>
      <c r="AD192" s="8" t="str">
        <f>VLOOKUP($A192,[9]zigmm_AR!$B:$H,7,0)</f>
        <v>ns</v>
      </c>
      <c r="AE192" s="8" t="str">
        <f>VLOOKUP(A192,[10]SplinectomeR!$B:$F,4,0)</f>
        <v>ns</v>
      </c>
      <c r="AF192" s="4" t="str">
        <f>VLOOKUP(A192,[10]SplinectomeR!$B:$F,5,0)</f>
        <v>s</v>
      </c>
    </row>
    <row r="193" spans="1:32" x14ac:dyDescent="0.25">
      <c r="A193" s="4" t="s">
        <v>191</v>
      </c>
      <c r="B193" s="4" t="str">
        <f>RIGHT(Sheet2!F193,LEN(Sheet2!F193)-4)</f>
        <v>Clostridiales</v>
      </c>
      <c r="C193" s="4" t="str">
        <f>RIGHT(Sheet2!G193,LEN(Sheet2!G193)-4)</f>
        <v>Lachnospiraceae</v>
      </c>
      <c r="D193" s="5" t="str">
        <f>VLOOKUP($A193,[1]zibr!$B:$H,5,0)</f>
        <v>ns</v>
      </c>
      <c r="E193" s="5" t="str">
        <f>VLOOKUP($A193,[1]zibr!$B:$H,6,0)</f>
        <v>ns</v>
      </c>
      <c r="F193" s="5" t="str">
        <f>VLOOKUP($A193,[1]zibr!$B:$H,7,0)</f>
        <v>ns</v>
      </c>
      <c r="G193" s="8" t="str">
        <f>VLOOKUP($A193,[2]nbmm!$B:$H,5,0)</f>
        <v>s</v>
      </c>
      <c r="H193" s="8" t="str">
        <f>VLOOKUP($A193,[2]nbmm!$B:$H,6,0)</f>
        <v>ns</v>
      </c>
      <c r="I193" s="8" t="str">
        <f>VLOOKUP($A193,[2]nbmm!$B:$H,7,0)</f>
        <v>ns</v>
      </c>
      <c r="J193" s="8" t="str">
        <f>VLOOKUP($A193,[3]nbmm_AR!$B:$H,5,0)</f>
        <v>s</v>
      </c>
      <c r="K193" s="8" t="str">
        <f>VLOOKUP($A193,[3]nbmm_AR!$B:$H,6,0)</f>
        <v>ns</v>
      </c>
      <c r="L193" s="8" t="str">
        <f>VLOOKUP($A193,[3]nbmm_AR!$B:$H,7,0)</f>
        <v>ns</v>
      </c>
      <c r="M193" s="8" t="str">
        <f>VLOOKUP($A193,[4]zinbmm!$B:$H,5,0)</f>
        <v>s</v>
      </c>
      <c r="N193" s="8" t="str">
        <f>VLOOKUP($A193,[4]zinbmm!$B:$H,6,0)</f>
        <v>ns</v>
      </c>
      <c r="O193" s="8" t="str">
        <f>VLOOKUP($A193,[4]zinbmm!$B:$H,7,0)</f>
        <v>ns</v>
      </c>
      <c r="P193" s="8" t="str">
        <f>VLOOKUP($A193,[5]zinbmm_AR!$B:$H,5,0)</f>
        <v>s</v>
      </c>
      <c r="Q193" s="8" t="str">
        <f>VLOOKUP($A193,[5]zinbmm_AR!$B:$H,6,0)</f>
        <v>ns</v>
      </c>
      <c r="R193" s="8" t="str">
        <f>VLOOKUP($A193,[5]zinbmm_AR!$B:$H,7,0)</f>
        <v>ns</v>
      </c>
      <c r="S193" s="8" t="str">
        <f>VLOOKUP($A193,[6]zigmmCo!$B:$H,5,0)</f>
        <v>ns</v>
      </c>
      <c r="T193" s="8" t="str">
        <f>VLOOKUP($A193,[6]zigmmCo!$B:$H,6,0)</f>
        <v>ns</v>
      </c>
      <c r="U193" s="8" t="str">
        <f>VLOOKUP($A193,[6]zigmmCo!$B:$H,7,0)</f>
        <v>ns</v>
      </c>
      <c r="V193" s="8" t="str">
        <f>VLOOKUP($A193,[7]zigmmCo_AR!$B:$H,5,0)</f>
        <v>s</v>
      </c>
      <c r="W193" s="8" t="str">
        <f>VLOOKUP($A193,[7]zigmmCo_AR!$B:$H,6,0)</f>
        <v>ns</v>
      </c>
      <c r="X193" s="8" t="str">
        <f>VLOOKUP($A193,[7]zigmmCo_AR!$B:$H,7,0)</f>
        <v>ns</v>
      </c>
      <c r="Y193" s="8" t="str">
        <f>VLOOKUP($A193,[8]zigmm!$B:$H,5,0)</f>
        <v>s</v>
      </c>
      <c r="Z193" s="8" t="str">
        <f>VLOOKUP($A193,[8]zigmm!$B:$H,6,0)</f>
        <v>ns</v>
      </c>
      <c r="AA193" s="8" t="str">
        <f>VLOOKUP($A193,[8]zigmm!$B:$H,7,0)</f>
        <v>ns</v>
      </c>
      <c r="AB193" s="8" t="str">
        <f>VLOOKUP($A193,[9]zigmm_AR!$B:$H,5,0)</f>
        <v>ns</v>
      </c>
      <c r="AC193" s="8" t="str">
        <f>VLOOKUP($A193,[9]zigmm_AR!$B:$H,6,0)</f>
        <v>ns</v>
      </c>
      <c r="AD193" s="8" t="str">
        <f>VLOOKUP($A193,[9]zigmm_AR!$B:$H,7,0)</f>
        <v>ns</v>
      </c>
      <c r="AE193" s="8" t="str">
        <f>VLOOKUP(A193,[10]SplinectomeR!$B:$F,4,0)</f>
        <v>ns</v>
      </c>
      <c r="AF193" s="4" t="str">
        <f>VLOOKUP(A193,[10]SplinectomeR!$B:$F,5,0)</f>
        <v>s</v>
      </c>
    </row>
    <row r="194" spans="1:32" x14ac:dyDescent="0.25">
      <c r="A194" s="4" t="s">
        <v>192</v>
      </c>
      <c r="B194" s="4" t="str">
        <f>RIGHT(Sheet2!F194,LEN(Sheet2!F194)-4)</f>
        <v>Clostridiales</v>
      </c>
      <c r="D194" s="5" t="str">
        <f>VLOOKUP($A194,[1]zibr!$B:$H,5,0)</f>
        <v>s</v>
      </c>
      <c r="E194" s="5" t="str">
        <f>VLOOKUP($A194,[1]zibr!$B:$H,6,0)</f>
        <v>ns</v>
      </c>
      <c r="F194" s="5" t="str">
        <f>VLOOKUP($A194,[1]zibr!$B:$H,7,0)</f>
        <v>ns</v>
      </c>
      <c r="G194" s="8" t="str">
        <f>VLOOKUP($A194,[2]nbmm!$B:$H,5,0)</f>
        <v>s</v>
      </c>
      <c r="H194" s="8" t="str">
        <f>VLOOKUP($A194,[2]nbmm!$B:$H,6,0)</f>
        <v>ns</v>
      </c>
      <c r="I194" s="8" t="str">
        <f>VLOOKUP($A194,[2]nbmm!$B:$H,7,0)</f>
        <v>ns</v>
      </c>
      <c r="J194" s="8" t="str">
        <f>VLOOKUP($A194,[3]nbmm_AR!$B:$H,5,0)</f>
        <v>NA</v>
      </c>
      <c r="K194" s="8" t="str">
        <f>VLOOKUP($A194,[3]nbmm_AR!$B:$H,6,0)</f>
        <v>NA</v>
      </c>
      <c r="L194" s="8" t="str">
        <f>VLOOKUP($A194,[3]nbmm_AR!$B:$H,7,0)</f>
        <v>NA</v>
      </c>
      <c r="M194" s="8" t="str">
        <f>VLOOKUP($A194,[4]zinbmm!$B:$H,5,0)</f>
        <v>s</v>
      </c>
      <c r="N194" s="8" t="str">
        <f>VLOOKUP($A194,[4]zinbmm!$B:$H,6,0)</f>
        <v>ns</v>
      </c>
      <c r="O194" s="8" t="str">
        <f>VLOOKUP($A194,[4]zinbmm!$B:$H,7,0)</f>
        <v>ns</v>
      </c>
      <c r="P194" s="8" t="str">
        <f>VLOOKUP($A194,[5]zinbmm_AR!$B:$H,5,0)</f>
        <v>NA</v>
      </c>
      <c r="Q194" s="8" t="str">
        <f>VLOOKUP($A194,[5]zinbmm_AR!$B:$H,6,0)</f>
        <v>NA</v>
      </c>
      <c r="R194" s="8" t="str">
        <f>VLOOKUP($A194,[5]zinbmm_AR!$B:$H,7,0)</f>
        <v>NA</v>
      </c>
      <c r="S194" s="8" t="str">
        <f>VLOOKUP($A194,[6]zigmmCo!$B:$H,5,0)</f>
        <v>s</v>
      </c>
      <c r="T194" s="8" t="str">
        <f>VLOOKUP($A194,[6]zigmmCo!$B:$H,6,0)</f>
        <v>ns</v>
      </c>
      <c r="U194" s="8" t="str">
        <f>VLOOKUP($A194,[6]zigmmCo!$B:$H,7,0)</f>
        <v>ns</v>
      </c>
      <c r="V194" s="8" t="str">
        <f>VLOOKUP($A194,[7]zigmmCo_AR!$B:$H,5,0)</f>
        <v>s</v>
      </c>
      <c r="W194" s="8" t="str">
        <f>VLOOKUP($A194,[7]zigmmCo_AR!$B:$H,6,0)</f>
        <v>ns</v>
      </c>
      <c r="X194" s="8" t="str">
        <f>VLOOKUP($A194,[7]zigmmCo_AR!$B:$H,7,0)</f>
        <v>ns</v>
      </c>
      <c r="Y194" s="8" t="str">
        <f>VLOOKUP($A194,[8]zigmm!$B:$H,5,0)</f>
        <v>s</v>
      </c>
      <c r="Z194" s="8" t="str">
        <f>VLOOKUP($A194,[8]zigmm!$B:$H,6,0)</f>
        <v>ns</v>
      </c>
      <c r="AA194" s="8" t="str">
        <f>VLOOKUP($A194,[8]zigmm!$B:$H,7,0)</f>
        <v>ns</v>
      </c>
      <c r="AB194" s="8" t="str">
        <f>VLOOKUP($A194,[9]zigmm_AR!$B:$H,5,0)</f>
        <v>s</v>
      </c>
      <c r="AC194" s="8" t="str">
        <f>VLOOKUP($A194,[9]zigmm_AR!$B:$H,6,0)</f>
        <v>ns</v>
      </c>
      <c r="AD194" s="8" t="str">
        <f>VLOOKUP($A194,[9]zigmm_AR!$B:$H,7,0)</f>
        <v>s</v>
      </c>
      <c r="AE194" s="8" t="str">
        <f>VLOOKUP(A194,[10]SplinectomeR!$B:$F,4,0)</f>
        <v>ns</v>
      </c>
      <c r="AF194" s="4" t="str">
        <f>VLOOKUP(A194,[10]SplinectomeR!$B:$F,5,0)</f>
        <v>s</v>
      </c>
    </row>
    <row r="195" spans="1:32" x14ac:dyDescent="0.25">
      <c r="A195" s="4" t="s">
        <v>193</v>
      </c>
      <c r="B195" s="4" t="str">
        <f>RIGHT(Sheet2!F195,LEN(Sheet2!F195)-4)</f>
        <v>Clostridiales</v>
      </c>
      <c r="C195" s="4" t="str">
        <f>RIGHT(Sheet2!G195,LEN(Sheet2!G195)-4)</f>
        <v>Lachnospiraceae</v>
      </c>
      <c r="D195" s="5" t="str">
        <f>VLOOKUP($A195,[1]zibr!$B:$H,5,0)</f>
        <v>ns</v>
      </c>
      <c r="E195" s="5" t="str">
        <f>VLOOKUP($A195,[1]zibr!$B:$H,6,0)</f>
        <v>ns</v>
      </c>
      <c r="F195" s="5" t="str">
        <f>VLOOKUP($A195,[1]zibr!$B:$H,7,0)</f>
        <v>ns</v>
      </c>
      <c r="G195" s="8" t="str">
        <f>VLOOKUP($A195,[2]nbmm!$B:$H,5,0)</f>
        <v>s</v>
      </c>
      <c r="H195" s="8" t="str">
        <f>VLOOKUP($A195,[2]nbmm!$B:$H,6,0)</f>
        <v>ns</v>
      </c>
      <c r="I195" s="8" t="str">
        <f>VLOOKUP($A195,[2]nbmm!$B:$H,7,0)</f>
        <v>ns</v>
      </c>
      <c r="J195" s="8" t="str">
        <f>VLOOKUP($A195,[3]nbmm_AR!$B:$H,5,0)</f>
        <v>s</v>
      </c>
      <c r="K195" s="8" t="str">
        <f>VLOOKUP($A195,[3]nbmm_AR!$B:$H,6,0)</f>
        <v>ns</v>
      </c>
      <c r="L195" s="8" t="str">
        <f>VLOOKUP($A195,[3]nbmm_AR!$B:$H,7,0)</f>
        <v>ns</v>
      </c>
      <c r="M195" s="8" t="str">
        <f>VLOOKUP($A195,[4]zinbmm!$B:$H,5,0)</f>
        <v>s</v>
      </c>
      <c r="N195" s="8" t="str">
        <f>VLOOKUP($A195,[4]zinbmm!$B:$H,6,0)</f>
        <v>ns</v>
      </c>
      <c r="O195" s="8" t="str">
        <f>VLOOKUP($A195,[4]zinbmm!$B:$H,7,0)</f>
        <v>ns</v>
      </c>
      <c r="P195" s="8" t="str">
        <f>VLOOKUP($A195,[5]zinbmm_AR!$B:$H,5,0)</f>
        <v>s</v>
      </c>
      <c r="Q195" s="8" t="str">
        <f>VLOOKUP($A195,[5]zinbmm_AR!$B:$H,6,0)</f>
        <v>ns</v>
      </c>
      <c r="R195" s="8" t="str">
        <f>VLOOKUP($A195,[5]zinbmm_AR!$B:$H,7,0)</f>
        <v>ns</v>
      </c>
      <c r="S195" s="8" t="str">
        <f>VLOOKUP($A195,[6]zigmmCo!$B:$H,5,0)</f>
        <v>ns</v>
      </c>
      <c r="T195" s="8" t="str">
        <f>VLOOKUP($A195,[6]zigmmCo!$B:$H,6,0)</f>
        <v>ns</v>
      </c>
      <c r="U195" s="8" t="str">
        <f>VLOOKUP($A195,[6]zigmmCo!$B:$H,7,0)</f>
        <v>ns</v>
      </c>
      <c r="V195" s="8" t="str">
        <f>VLOOKUP($A195,[7]zigmmCo_AR!$B:$H,5,0)</f>
        <v>ns</v>
      </c>
      <c r="W195" s="8" t="str">
        <f>VLOOKUP($A195,[7]zigmmCo_AR!$B:$H,6,0)</f>
        <v>ns</v>
      </c>
      <c r="X195" s="8" t="str">
        <f>VLOOKUP($A195,[7]zigmmCo_AR!$B:$H,7,0)</f>
        <v>ns</v>
      </c>
      <c r="Y195" s="8" t="str">
        <f>VLOOKUP($A195,[8]zigmm!$B:$H,5,0)</f>
        <v>ns</v>
      </c>
      <c r="Z195" s="8" t="str">
        <f>VLOOKUP($A195,[8]zigmm!$B:$H,6,0)</f>
        <v>ns</v>
      </c>
      <c r="AA195" s="8" t="str">
        <f>VLOOKUP($A195,[8]zigmm!$B:$H,7,0)</f>
        <v>ns</v>
      </c>
      <c r="AB195" s="8" t="str">
        <f>VLOOKUP($A195,[9]zigmm_AR!$B:$H,5,0)</f>
        <v>ns</v>
      </c>
      <c r="AC195" s="8" t="str">
        <f>VLOOKUP($A195,[9]zigmm_AR!$B:$H,6,0)</f>
        <v>ns</v>
      </c>
      <c r="AD195" s="8" t="str">
        <f>VLOOKUP($A195,[9]zigmm_AR!$B:$H,7,0)</f>
        <v>ns</v>
      </c>
      <c r="AE195" s="8" t="str">
        <f>VLOOKUP(A195,[10]SplinectomeR!$B:$F,4,0)</f>
        <v>ns</v>
      </c>
      <c r="AF195" s="4" t="str">
        <f>VLOOKUP(A195,[10]SplinectomeR!$B:$F,5,0)</f>
        <v>s</v>
      </c>
    </row>
    <row r="196" spans="1:32" x14ac:dyDescent="0.25">
      <c r="D196" s="8">
        <f>COUNTIF(D3:D195,"s")</f>
        <v>39</v>
      </c>
      <c r="E196" s="8">
        <f t="shared" ref="E196:F196" si="0">COUNTIF(E3:E195,"s")</f>
        <v>33</v>
      </c>
      <c r="F196" s="8">
        <f t="shared" si="0"/>
        <v>23</v>
      </c>
      <c r="G196" s="8">
        <f>COUNTIF(G3:G195,"s")</f>
        <v>88</v>
      </c>
      <c r="H196" s="8">
        <f t="shared" ref="H196:AF196" si="1">COUNTIF(H3:H195,"s")</f>
        <v>75</v>
      </c>
      <c r="I196" s="8">
        <f t="shared" si="1"/>
        <v>71</v>
      </c>
      <c r="J196" s="8">
        <f t="shared" si="1"/>
        <v>74</v>
      </c>
      <c r="K196" s="8">
        <f t="shared" si="1"/>
        <v>77</v>
      </c>
      <c r="L196" s="8">
        <f t="shared" si="1"/>
        <v>72</v>
      </c>
      <c r="M196" s="8">
        <f t="shared" si="1"/>
        <v>100</v>
      </c>
      <c r="N196" s="8">
        <f t="shared" si="1"/>
        <v>78</v>
      </c>
      <c r="O196" s="8">
        <f t="shared" si="1"/>
        <v>73</v>
      </c>
      <c r="P196" s="8">
        <f t="shared" si="1"/>
        <v>88</v>
      </c>
      <c r="Q196" s="8">
        <f t="shared" si="1"/>
        <v>77</v>
      </c>
      <c r="R196" s="8">
        <f t="shared" si="1"/>
        <v>72</v>
      </c>
      <c r="S196" s="8">
        <f t="shared" si="1"/>
        <v>80</v>
      </c>
      <c r="T196" s="8">
        <f t="shared" si="1"/>
        <v>32</v>
      </c>
      <c r="U196" s="8">
        <f t="shared" si="1"/>
        <v>33</v>
      </c>
      <c r="V196" s="8">
        <f t="shared" si="1"/>
        <v>89</v>
      </c>
      <c r="W196" s="8">
        <f t="shared" si="1"/>
        <v>36</v>
      </c>
      <c r="X196" s="8">
        <f t="shared" si="1"/>
        <v>32</v>
      </c>
      <c r="Y196" s="8">
        <f t="shared" si="1"/>
        <v>69</v>
      </c>
      <c r="Z196" s="8">
        <f t="shared" si="1"/>
        <v>61</v>
      </c>
      <c r="AA196" s="8">
        <f t="shared" si="1"/>
        <v>43</v>
      </c>
      <c r="AB196" s="8">
        <f t="shared" si="1"/>
        <v>62</v>
      </c>
      <c r="AC196" s="8">
        <f t="shared" si="1"/>
        <v>61</v>
      </c>
      <c r="AD196" s="8">
        <f t="shared" si="1"/>
        <v>45</v>
      </c>
      <c r="AE196" s="8">
        <f t="shared" si="1"/>
        <v>10</v>
      </c>
      <c r="AF196" s="4">
        <f t="shared" si="1"/>
        <v>159</v>
      </c>
    </row>
    <row r="197" spans="1:32" x14ac:dyDescent="0.25">
      <c r="D197" s="11">
        <f>D196/193</f>
        <v>0.20207253886010362</v>
      </c>
      <c r="E197" s="11">
        <f t="shared" ref="E197:F197" si="2">E196/193</f>
        <v>0.17098445595854922</v>
      </c>
      <c r="F197" s="11">
        <f t="shared" si="2"/>
        <v>0.11917098445595854</v>
      </c>
      <c r="G197" s="11">
        <f t="shared" ref="G197" si="3">G196/193</f>
        <v>0.45595854922279794</v>
      </c>
      <c r="H197" s="11">
        <f t="shared" ref="H197" si="4">H196/193</f>
        <v>0.38860103626943004</v>
      </c>
      <c r="I197" s="11">
        <f t="shared" ref="I197" si="5">I196/193</f>
        <v>0.36787564766839376</v>
      </c>
      <c r="J197" s="11">
        <f t="shared" ref="J197" si="6">J196/193</f>
        <v>0.38341968911917096</v>
      </c>
      <c r="K197" s="11">
        <f t="shared" ref="K197" si="7">K196/193</f>
        <v>0.39896373056994816</v>
      </c>
      <c r="L197" s="11">
        <f t="shared" ref="L197" si="8">L196/193</f>
        <v>0.37305699481865284</v>
      </c>
      <c r="M197" s="11">
        <f t="shared" ref="M197" si="9">M196/193</f>
        <v>0.51813471502590669</v>
      </c>
      <c r="N197" s="11">
        <f t="shared" ref="N197" si="10">N196/193</f>
        <v>0.40414507772020725</v>
      </c>
      <c r="O197" s="11">
        <f t="shared" ref="O197" si="11">O196/193</f>
        <v>0.37823834196891193</v>
      </c>
      <c r="P197" s="11">
        <f t="shared" ref="P197" si="12">P196/193</f>
        <v>0.45595854922279794</v>
      </c>
      <c r="Q197" s="11">
        <f t="shared" ref="Q197" si="13">Q196/193</f>
        <v>0.39896373056994816</v>
      </c>
      <c r="R197" s="11">
        <f t="shared" ref="R197" si="14">R196/193</f>
        <v>0.37305699481865284</v>
      </c>
      <c r="S197" s="11">
        <f t="shared" ref="S197" si="15">S196/193</f>
        <v>0.41450777202072536</v>
      </c>
      <c r="T197" s="11">
        <f t="shared" ref="T197" si="16">T196/193</f>
        <v>0.16580310880829016</v>
      </c>
      <c r="U197" s="11">
        <f t="shared" ref="U197" si="17">U196/193</f>
        <v>0.17098445595854922</v>
      </c>
      <c r="V197" s="11">
        <f t="shared" ref="V197" si="18">V196/193</f>
        <v>0.46113989637305697</v>
      </c>
      <c r="W197" s="11">
        <f t="shared" ref="W197" si="19">W196/193</f>
        <v>0.18652849740932642</v>
      </c>
      <c r="X197" s="11">
        <f t="shared" ref="X197" si="20">X196/193</f>
        <v>0.16580310880829016</v>
      </c>
      <c r="Y197" s="11">
        <f t="shared" ref="Y197" si="21">Y196/193</f>
        <v>0.35751295336787564</v>
      </c>
      <c r="Z197" s="11">
        <f t="shared" ref="Z197" si="22">Z196/193</f>
        <v>0.31606217616580312</v>
      </c>
      <c r="AA197" s="11">
        <f t="shared" ref="AA197" si="23">AA196/193</f>
        <v>0.22279792746113988</v>
      </c>
      <c r="AB197" s="11">
        <f t="shared" ref="AB197" si="24">AB196/193</f>
        <v>0.32124352331606215</v>
      </c>
      <c r="AC197" s="11">
        <f t="shared" ref="AC197" si="25">AC196/193</f>
        <v>0.31606217616580312</v>
      </c>
      <c r="AD197" s="11">
        <f t="shared" ref="AD197" si="26">AD196/193</f>
        <v>0.23316062176165803</v>
      </c>
      <c r="AE197" s="11">
        <f t="shared" ref="AE197" si="27">AE196/193</f>
        <v>5.181347150259067E-2</v>
      </c>
      <c r="AF197" s="20">
        <f t="shared" ref="AF197" si="28">AF196/193</f>
        <v>0.82383419689119175</v>
      </c>
    </row>
    <row r="198" spans="1:32" x14ac:dyDescent="0.25">
      <c r="D198" s="8">
        <f>COUNTIF(D3:D195,"NA")</f>
        <v>0</v>
      </c>
      <c r="E198" s="8">
        <f t="shared" ref="E198:AF198" si="29">COUNTIF(E3:E195,"NA")</f>
        <v>0</v>
      </c>
      <c r="F198" s="8">
        <f t="shared" si="29"/>
        <v>0</v>
      </c>
      <c r="G198" s="8">
        <f t="shared" si="29"/>
        <v>3</v>
      </c>
      <c r="H198" s="8">
        <f t="shared" si="29"/>
        <v>3</v>
      </c>
      <c r="I198" s="8">
        <f t="shared" si="29"/>
        <v>3</v>
      </c>
      <c r="J198" s="8">
        <f t="shared" si="29"/>
        <v>28</v>
      </c>
      <c r="K198" s="8">
        <f t="shared" si="29"/>
        <v>28</v>
      </c>
      <c r="L198" s="8">
        <f t="shared" si="29"/>
        <v>28</v>
      </c>
      <c r="M198" s="8">
        <f t="shared" si="29"/>
        <v>5</v>
      </c>
      <c r="N198" s="8">
        <f t="shared" si="29"/>
        <v>5</v>
      </c>
      <c r="O198" s="8">
        <f t="shared" si="29"/>
        <v>5</v>
      </c>
      <c r="P198" s="8">
        <f t="shared" si="29"/>
        <v>32</v>
      </c>
      <c r="Q198" s="8">
        <f t="shared" si="29"/>
        <v>32</v>
      </c>
      <c r="R198" s="8">
        <f t="shared" si="29"/>
        <v>32</v>
      </c>
      <c r="S198" s="8">
        <f t="shared" si="29"/>
        <v>3</v>
      </c>
      <c r="T198" s="8">
        <f t="shared" si="29"/>
        <v>3</v>
      </c>
      <c r="U198" s="8">
        <f t="shared" si="29"/>
        <v>3</v>
      </c>
      <c r="V198" s="8">
        <f t="shared" si="29"/>
        <v>3</v>
      </c>
      <c r="W198" s="8">
        <f t="shared" si="29"/>
        <v>3</v>
      </c>
      <c r="X198" s="8">
        <f t="shared" si="29"/>
        <v>3</v>
      </c>
      <c r="Y198" s="8">
        <f t="shared" si="29"/>
        <v>3</v>
      </c>
      <c r="Z198" s="8">
        <f t="shared" si="29"/>
        <v>3</v>
      </c>
      <c r="AA198" s="8">
        <f t="shared" si="29"/>
        <v>3</v>
      </c>
      <c r="AB198" s="8">
        <f t="shared" si="29"/>
        <v>3</v>
      </c>
      <c r="AC198" s="8">
        <f t="shared" si="29"/>
        <v>3</v>
      </c>
      <c r="AD198" s="8">
        <f t="shared" si="29"/>
        <v>3</v>
      </c>
      <c r="AE198" s="8">
        <f t="shared" si="29"/>
        <v>0</v>
      </c>
      <c r="AF198" s="8">
        <f t="shared" si="29"/>
        <v>0</v>
      </c>
    </row>
  </sheetData>
  <mergeCells count="13">
    <mergeCell ref="AB1:AD1"/>
    <mergeCell ref="AE1:AF1"/>
    <mergeCell ref="A1:A2"/>
    <mergeCell ref="B1:B2"/>
    <mergeCell ref="D1:F1"/>
    <mergeCell ref="C1:C2"/>
    <mergeCell ref="G1:I1"/>
    <mergeCell ref="J1:L1"/>
    <mergeCell ref="M1:O1"/>
    <mergeCell ref="P1:R1"/>
    <mergeCell ref="S1:U1"/>
    <mergeCell ref="V1:X1"/>
    <mergeCell ref="Y1:AA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28FE2-B5F6-C845-BADC-BBA85A8327BE}">
  <dimension ref="A1:M196"/>
  <sheetViews>
    <sheetView tabSelected="1" workbookViewId="0">
      <selection activeCell="E14" sqref="E14"/>
    </sheetView>
  </sheetViews>
  <sheetFormatPr baseColWidth="10" defaultColWidth="11.33203125" defaultRowHeight="19" x14ac:dyDescent="0.25"/>
  <cols>
    <col min="1" max="1" width="11.33203125" style="4"/>
    <col min="2" max="3" width="19.5" style="4" bestFit="1" customWidth="1"/>
    <col min="4" max="8" width="11.33203125" style="8"/>
    <col min="9" max="9" width="15.5" style="8" bestFit="1" customWidth="1"/>
    <col min="10" max="10" width="19.5" style="8" bestFit="1" customWidth="1"/>
    <col min="11" max="11" width="29.83203125" style="8" bestFit="1" customWidth="1"/>
    <col min="12" max="12" width="33.83203125" style="2" bestFit="1" customWidth="1"/>
    <col min="13" max="13" width="14.6640625" style="8" bestFit="1" customWidth="1"/>
    <col min="14" max="16384" width="11.33203125" style="2"/>
  </cols>
  <sheetData>
    <row r="1" spans="1:13" s="1" customFormat="1" x14ac:dyDescent="0.25">
      <c r="A1" s="22" t="s">
        <v>0</v>
      </c>
      <c r="B1" s="22" t="s">
        <v>240</v>
      </c>
      <c r="C1" s="22" t="s">
        <v>318</v>
      </c>
      <c r="D1" s="21" t="s">
        <v>236</v>
      </c>
      <c r="E1" s="21" t="s">
        <v>319</v>
      </c>
      <c r="F1" s="21" t="s">
        <v>333</v>
      </c>
      <c r="G1" s="14" t="s">
        <v>325</v>
      </c>
      <c r="H1" s="14" t="s">
        <v>332</v>
      </c>
      <c r="I1" s="14" t="s">
        <v>331</v>
      </c>
      <c r="J1" s="14" t="s">
        <v>330</v>
      </c>
      <c r="K1" s="14" t="s">
        <v>329</v>
      </c>
      <c r="L1" s="14" t="s">
        <v>328</v>
      </c>
      <c r="M1" s="14" t="s">
        <v>327</v>
      </c>
    </row>
    <row r="2" spans="1:13" x14ac:dyDescent="0.25">
      <c r="A2" s="4" t="s">
        <v>1</v>
      </c>
      <c r="B2" s="4" t="str">
        <f>RIGHT(Sheet2!F3,LEN(Sheet2!F3)-4)</f>
        <v>Clostridiales</v>
      </c>
      <c r="C2" s="4" t="str">
        <f>RIGHT(Sheet2!G3,LEN(Sheet2!G3)-4)</f>
        <v>Ruminococcaceae</v>
      </c>
      <c r="D2" s="5" t="str">
        <f>VLOOKUP($A2,[1]zibr!$B:$H,5,0)</f>
        <v>ns</v>
      </c>
      <c r="E2" s="8" t="str">
        <f>VLOOKUP($A2,[2]nbmm!$B:$H,5,0)</f>
        <v>ns</v>
      </c>
      <c r="F2" s="8" t="str">
        <f>VLOOKUP($A2,[3]nbmm_AR!$B:$H,5,0)</f>
        <v>ns</v>
      </c>
      <c r="G2" s="8" t="str">
        <f>VLOOKUP($A2,[4]zinbmm!$B:$H,5,0)</f>
        <v>ns</v>
      </c>
      <c r="H2" s="8" t="str">
        <f>VLOOKUP($A2,[5]zinbmm_AR!$B:$H,5,0)</f>
        <v>ns</v>
      </c>
      <c r="I2" s="8" t="str">
        <f>VLOOKUP($A2,[6]zigmmCo!$B:$H,5,0)</f>
        <v>ns</v>
      </c>
      <c r="J2" s="8" t="str">
        <f>VLOOKUP($A2,[7]zigmmCo_AR!$B:$H,5,0)</f>
        <v>ns</v>
      </c>
      <c r="K2" s="8" t="str">
        <f>VLOOKUP($A2,[8]zigmm!$B:$H,5,0)</f>
        <v>ns</v>
      </c>
      <c r="L2" s="8" t="str">
        <f>VLOOKUP($A2,[9]zigmm_AR!$B:$H,5,0)</f>
        <v>ns</v>
      </c>
      <c r="M2" s="8" t="str">
        <f>VLOOKUP(A2,[10]SplinectomeR!$B:$F,4,0)</f>
        <v>ns</v>
      </c>
    </row>
    <row r="3" spans="1:13" x14ac:dyDescent="0.25">
      <c r="A3" s="4" t="s">
        <v>2</v>
      </c>
      <c r="B3" s="4" t="str">
        <f>RIGHT(Sheet2!F4,LEN(Sheet2!F4)-4)</f>
        <v>Streptophyta</v>
      </c>
      <c r="C3" s="4" t="str">
        <f>RIGHT(Sheet2!G4,LEN(Sheet2!G4)-4)</f>
        <v/>
      </c>
      <c r="D3" s="5" t="str">
        <f>VLOOKUP($A3,[1]zibr!$B:$H,5,0)</f>
        <v>ns</v>
      </c>
      <c r="E3" s="8" t="str">
        <f>VLOOKUP($A3,[2]nbmm!$B:$H,5,0)</f>
        <v>ns</v>
      </c>
      <c r="F3" s="8" t="str">
        <f>VLOOKUP($A3,[3]nbmm_AR!$B:$H,5,0)</f>
        <v>ns</v>
      </c>
      <c r="G3" s="8" t="str">
        <f>VLOOKUP($A3,[4]zinbmm!$B:$H,5,0)</f>
        <v>ns</v>
      </c>
      <c r="H3" s="8" t="str">
        <f>VLOOKUP($A3,[5]zinbmm_AR!$B:$H,5,0)</f>
        <v>ns</v>
      </c>
      <c r="I3" s="8" t="str">
        <f>VLOOKUP($A3,[6]zigmmCo!$B:$H,5,0)</f>
        <v>ns</v>
      </c>
      <c r="J3" s="8" t="str">
        <f>VLOOKUP($A3,[7]zigmmCo_AR!$B:$H,5,0)</f>
        <v>ns</v>
      </c>
      <c r="K3" s="8" t="str">
        <f>VLOOKUP($A3,[8]zigmm!$B:$H,5,0)</f>
        <v>ns</v>
      </c>
      <c r="L3" s="8" t="str">
        <f>VLOOKUP($A3,[9]zigmm_AR!$B:$H,5,0)</f>
        <v>ns</v>
      </c>
      <c r="M3" s="8" t="str">
        <f>VLOOKUP(A3,[10]SplinectomeR!$B:$F,4,0)</f>
        <v>s</v>
      </c>
    </row>
    <row r="4" spans="1:13" x14ac:dyDescent="0.25">
      <c r="A4" s="4" t="s">
        <v>3</v>
      </c>
      <c r="B4" s="4" t="str">
        <f>RIGHT(Sheet2!F5,LEN(Sheet2!F5)-4)</f>
        <v>Rickettsiales</v>
      </c>
      <c r="C4" s="4" t="str">
        <f>RIGHT(Sheet2!G5,LEN(Sheet2!G5)-4)</f>
        <v>mitochondria</v>
      </c>
      <c r="D4" s="5" t="str">
        <f>VLOOKUP($A4,[1]zibr!$B:$H,5,0)</f>
        <v>ns</v>
      </c>
      <c r="E4" s="8" t="str">
        <f>VLOOKUP($A4,[2]nbmm!$B:$H,5,0)</f>
        <v>ns</v>
      </c>
      <c r="F4" s="8" t="str">
        <f>VLOOKUP($A4,[3]nbmm_AR!$B:$H,5,0)</f>
        <v>ns</v>
      </c>
      <c r="G4" s="8" t="str">
        <f>VLOOKUP($A4,[4]zinbmm!$B:$H,5,0)</f>
        <v>ns</v>
      </c>
      <c r="H4" s="8" t="str">
        <f>VLOOKUP($A4,[5]zinbmm_AR!$B:$H,5,0)</f>
        <v>ns</v>
      </c>
      <c r="I4" s="8" t="str">
        <f>VLOOKUP($A4,[6]zigmmCo!$B:$H,5,0)</f>
        <v>ns</v>
      </c>
      <c r="J4" s="8" t="str">
        <f>VLOOKUP($A4,[7]zigmmCo_AR!$B:$H,5,0)</f>
        <v>ns</v>
      </c>
      <c r="K4" s="8" t="str">
        <f>VLOOKUP($A4,[8]zigmm!$B:$H,5,0)</f>
        <v>ns</v>
      </c>
      <c r="L4" s="8" t="str">
        <f>VLOOKUP($A4,[9]zigmm_AR!$B:$H,5,0)</f>
        <v>ns</v>
      </c>
      <c r="M4" s="8" t="str">
        <f>VLOOKUP(A4,[10]SplinectomeR!$B:$F,4,0)</f>
        <v>s</v>
      </c>
    </row>
    <row r="5" spans="1:13" x14ac:dyDescent="0.25">
      <c r="A5" s="4" t="s">
        <v>4</v>
      </c>
      <c r="B5" s="4" t="str">
        <f>RIGHT(Sheet2!F6,LEN(Sheet2!F6)-4)</f>
        <v>Verrucomicrobiales</v>
      </c>
      <c r="C5" s="4" t="str">
        <f>RIGHT(Sheet2!G6,LEN(Sheet2!G6)-4)</f>
        <v>Verrucomicrobiaceae</v>
      </c>
      <c r="D5" s="5" t="str">
        <f>VLOOKUP($A5,[1]zibr!$B:$H,5,0)</f>
        <v>ns</v>
      </c>
      <c r="E5" s="8" t="str">
        <f>VLOOKUP($A5,[2]nbmm!$B:$H,5,0)</f>
        <v>ns</v>
      </c>
      <c r="F5" s="8" t="str">
        <f>VLOOKUP($A5,[3]nbmm_AR!$B:$H,5,0)</f>
        <v>ns</v>
      </c>
      <c r="G5" s="8" t="str">
        <f>VLOOKUP($A5,[4]zinbmm!$B:$H,5,0)</f>
        <v>ns</v>
      </c>
      <c r="H5" s="8" t="str">
        <f>VLOOKUP($A5,[5]zinbmm_AR!$B:$H,5,0)</f>
        <v>ns</v>
      </c>
      <c r="I5" s="8" t="str">
        <f>VLOOKUP($A5,[6]zigmmCo!$B:$H,5,0)</f>
        <v>ns</v>
      </c>
      <c r="J5" s="8" t="str">
        <f>VLOOKUP($A5,[7]zigmmCo_AR!$B:$H,5,0)</f>
        <v>ns</v>
      </c>
      <c r="K5" s="8" t="str">
        <f>VLOOKUP($A5,[8]zigmm!$B:$H,5,0)</f>
        <v>ns</v>
      </c>
      <c r="L5" s="8" t="str">
        <f>VLOOKUP($A5,[9]zigmm_AR!$B:$H,5,0)</f>
        <v>ns</v>
      </c>
      <c r="M5" s="8" t="str">
        <f>VLOOKUP(A5,[10]SplinectomeR!$B:$F,4,0)</f>
        <v>ns</v>
      </c>
    </row>
    <row r="6" spans="1:13" x14ac:dyDescent="0.25">
      <c r="A6" s="4" t="s">
        <v>5</v>
      </c>
      <c r="B6" s="4" t="str">
        <f>RIGHT(Sheet2!F7,LEN(Sheet2!F7)-4)</f>
        <v>Clostridiales</v>
      </c>
      <c r="C6" s="4" t="str">
        <f>RIGHT(Sheet2!G7,LEN(Sheet2!G7)-4)</f>
        <v/>
      </c>
      <c r="D6" s="5" t="str">
        <f>VLOOKUP($A6,[1]zibr!$B:$H,5,0)</f>
        <v>s</v>
      </c>
      <c r="E6" s="8" t="str">
        <f>VLOOKUP($A6,[2]nbmm!$B:$H,5,0)</f>
        <v>s</v>
      </c>
      <c r="F6" s="8" t="str">
        <f>VLOOKUP($A6,[3]nbmm_AR!$B:$H,5,0)</f>
        <v>NA</v>
      </c>
      <c r="G6" s="8" t="str">
        <f>VLOOKUP($A6,[4]zinbmm!$B:$H,5,0)</f>
        <v>s</v>
      </c>
      <c r="H6" s="8" t="str">
        <f>VLOOKUP($A6,[5]zinbmm_AR!$B:$H,5,0)</f>
        <v>NA</v>
      </c>
      <c r="I6" s="8" t="str">
        <f>VLOOKUP($A6,[6]zigmmCo!$B:$H,5,0)</f>
        <v>s</v>
      </c>
      <c r="J6" s="8" t="str">
        <f>VLOOKUP($A6,[7]zigmmCo_AR!$B:$H,5,0)</f>
        <v>s</v>
      </c>
      <c r="K6" s="8" t="str">
        <f>VLOOKUP($A6,[8]zigmm!$B:$H,5,0)</f>
        <v>s</v>
      </c>
      <c r="L6" s="8" t="str">
        <f>VLOOKUP($A6,[9]zigmm_AR!$B:$H,5,0)</f>
        <v>s</v>
      </c>
      <c r="M6" s="8" t="str">
        <f>VLOOKUP(A6,[10]SplinectomeR!$B:$F,4,0)</f>
        <v>ns</v>
      </c>
    </row>
    <row r="7" spans="1:13" x14ac:dyDescent="0.25">
      <c r="A7" s="4" t="s">
        <v>6</v>
      </c>
      <c r="B7" s="4" t="str">
        <f>RIGHT(Sheet2!F8,LEN(Sheet2!F8)-4)</f>
        <v>Clostridiales</v>
      </c>
      <c r="C7" s="4" t="str">
        <f>RIGHT(Sheet2!G8,LEN(Sheet2!G8)-4)</f>
        <v/>
      </c>
      <c r="D7" s="5" t="str">
        <f>VLOOKUP($A7,[1]zibr!$B:$H,5,0)</f>
        <v>ns</v>
      </c>
      <c r="E7" s="8" t="str">
        <f>VLOOKUP($A7,[2]nbmm!$B:$H,5,0)</f>
        <v>ns</v>
      </c>
      <c r="F7" s="8" t="str">
        <f>VLOOKUP($A7,[3]nbmm_AR!$B:$H,5,0)</f>
        <v>NA</v>
      </c>
      <c r="G7" s="8" t="str">
        <f>VLOOKUP($A7,[4]zinbmm!$B:$H,5,0)</f>
        <v>ns</v>
      </c>
      <c r="H7" s="8" t="str">
        <f>VLOOKUP($A7,[5]zinbmm_AR!$B:$H,5,0)</f>
        <v>NA</v>
      </c>
      <c r="I7" s="8" t="str">
        <f>VLOOKUP($A7,[6]zigmmCo!$B:$H,5,0)</f>
        <v>ns</v>
      </c>
      <c r="J7" s="8" t="str">
        <f>VLOOKUP($A7,[7]zigmmCo_AR!$B:$H,5,0)</f>
        <v>ns</v>
      </c>
      <c r="K7" s="8" t="str">
        <f>VLOOKUP($A7,[8]zigmm!$B:$H,5,0)</f>
        <v>ns</v>
      </c>
      <c r="L7" s="8" t="str">
        <f>VLOOKUP($A7,[9]zigmm_AR!$B:$H,5,0)</f>
        <v>ns</v>
      </c>
      <c r="M7" s="8" t="str">
        <f>VLOOKUP(A7,[10]SplinectomeR!$B:$F,4,0)</f>
        <v>ns</v>
      </c>
    </row>
    <row r="8" spans="1:13" x14ac:dyDescent="0.25">
      <c r="A8" s="4" t="s">
        <v>7</v>
      </c>
      <c r="B8" s="4" t="str">
        <f>RIGHT(Sheet2!F9,LEN(Sheet2!F9)-4)</f>
        <v>Clostridiales</v>
      </c>
      <c r="C8" s="4" t="str">
        <f>RIGHT(Sheet2!G9,LEN(Sheet2!G9)-4)</f>
        <v/>
      </c>
      <c r="D8" s="5" t="str">
        <f>VLOOKUP($A8,[1]zibr!$B:$H,5,0)</f>
        <v>ns</v>
      </c>
      <c r="E8" s="8" t="str">
        <f>VLOOKUP($A8,[2]nbmm!$B:$H,5,0)</f>
        <v>ns</v>
      </c>
      <c r="F8" s="8" t="str">
        <f>VLOOKUP($A8,[3]nbmm_AR!$B:$H,5,0)</f>
        <v>NA</v>
      </c>
      <c r="G8" s="8" t="str">
        <f>VLOOKUP($A8,[4]zinbmm!$B:$H,5,0)</f>
        <v>ns</v>
      </c>
      <c r="H8" s="8" t="str">
        <f>VLOOKUP($A8,[5]zinbmm_AR!$B:$H,5,0)</f>
        <v>NA</v>
      </c>
      <c r="I8" s="8" t="str">
        <f>VLOOKUP($A8,[6]zigmmCo!$B:$H,5,0)</f>
        <v>ns</v>
      </c>
      <c r="J8" s="8" t="str">
        <f>VLOOKUP($A8,[7]zigmmCo_AR!$B:$H,5,0)</f>
        <v>ns</v>
      </c>
      <c r="K8" s="8" t="str">
        <f>VLOOKUP($A8,[8]zigmm!$B:$H,5,0)</f>
        <v>ns</v>
      </c>
      <c r="L8" s="8" t="str">
        <f>VLOOKUP($A8,[9]zigmm_AR!$B:$H,5,0)</f>
        <v>ns</v>
      </c>
      <c r="M8" s="8" t="str">
        <f>VLOOKUP(A8,[10]SplinectomeR!$B:$F,4,0)</f>
        <v>ns</v>
      </c>
    </row>
    <row r="9" spans="1:13" x14ac:dyDescent="0.25">
      <c r="A9" s="4" t="s">
        <v>8</v>
      </c>
      <c r="B9" s="4" t="str">
        <f>RIGHT(Sheet2!F10,LEN(Sheet2!F10)-4)</f>
        <v>Bacteroidales</v>
      </c>
      <c r="C9" s="4" t="str">
        <f>RIGHT(Sheet2!G10,LEN(Sheet2!G10)-4)</f>
        <v>Bacteroidaceae</v>
      </c>
      <c r="D9" s="5" t="str">
        <f>VLOOKUP($A9,[1]zibr!$B:$H,5,0)</f>
        <v>ns</v>
      </c>
      <c r="E9" s="8" t="str">
        <f>VLOOKUP($A9,[2]nbmm!$B:$H,5,0)</f>
        <v>ns</v>
      </c>
      <c r="F9" s="8" t="str">
        <f>VLOOKUP($A9,[3]nbmm_AR!$B:$H,5,0)</f>
        <v>ns</v>
      </c>
      <c r="G9" s="8" t="str">
        <f>VLOOKUP($A9,[4]zinbmm!$B:$H,5,0)</f>
        <v>NA</v>
      </c>
      <c r="H9" s="8" t="str">
        <f>VLOOKUP($A9,[5]zinbmm_AR!$B:$H,5,0)</f>
        <v>NA</v>
      </c>
      <c r="I9" s="8" t="str">
        <f>VLOOKUP($A9,[6]zigmmCo!$B:$H,5,0)</f>
        <v>NA</v>
      </c>
      <c r="J9" s="8" t="str">
        <f>VLOOKUP($A9,[7]zigmmCo_AR!$B:$H,5,0)</f>
        <v>NA</v>
      </c>
      <c r="K9" s="8" t="str">
        <f>VLOOKUP($A9,[8]zigmm!$B:$H,5,0)</f>
        <v>NA</v>
      </c>
      <c r="L9" s="8" t="str">
        <f>VLOOKUP($A9,[9]zigmm_AR!$B:$H,5,0)</f>
        <v>NA</v>
      </c>
      <c r="M9" s="8" t="str">
        <f>VLOOKUP(A9,[10]SplinectomeR!$B:$F,4,0)</f>
        <v>s</v>
      </c>
    </row>
    <row r="10" spans="1:13" x14ac:dyDescent="0.25">
      <c r="A10" s="4" t="s">
        <v>9</v>
      </c>
      <c r="B10" s="4" t="str">
        <f>RIGHT(Sheet2!F11,LEN(Sheet2!F11)-4)</f>
        <v>Bacteroidales</v>
      </c>
      <c r="C10" s="4" t="str">
        <f>RIGHT(Sheet2!G11,LEN(Sheet2!G11)-4)</f>
        <v>Bacteroidaceae</v>
      </c>
      <c r="D10" s="5" t="str">
        <f>VLOOKUP($A10,[1]zibr!$B:$H,5,0)</f>
        <v>ns</v>
      </c>
      <c r="E10" s="8" t="str">
        <f>VLOOKUP($A10,[2]nbmm!$B:$H,5,0)</f>
        <v>ns</v>
      </c>
      <c r="F10" s="8" t="str">
        <f>VLOOKUP($A10,[3]nbmm_AR!$B:$H,5,0)</f>
        <v>ns</v>
      </c>
      <c r="G10" s="8" t="str">
        <f>VLOOKUP($A10,[4]zinbmm!$B:$H,5,0)</f>
        <v>ns</v>
      </c>
      <c r="H10" s="8" t="str">
        <f>VLOOKUP($A10,[5]zinbmm_AR!$B:$H,5,0)</f>
        <v>ns</v>
      </c>
      <c r="I10" s="8" t="str">
        <f>VLOOKUP($A10,[6]zigmmCo!$B:$H,5,0)</f>
        <v>ns</v>
      </c>
      <c r="J10" s="8" t="str">
        <f>VLOOKUP($A10,[7]zigmmCo_AR!$B:$H,5,0)</f>
        <v>ns</v>
      </c>
      <c r="K10" s="8" t="str">
        <f>VLOOKUP($A10,[8]zigmm!$B:$H,5,0)</f>
        <v>ns</v>
      </c>
      <c r="L10" s="8" t="str">
        <f>VLOOKUP($A10,[9]zigmm_AR!$B:$H,5,0)</f>
        <v>ns</v>
      </c>
      <c r="M10" s="8" t="str">
        <f>VLOOKUP(A10,[10]SplinectomeR!$B:$F,4,0)</f>
        <v>ns</v>
      </c>
    </row>
    <row r="11" spans="1:13" x14ac:dyDescent="0.25">
      <c r="A11" s="4" t="s">
        <v>10</v>
      </c>
      <c r="B11" s="4" t="str">
        <f>RIGHT(Sheet2!F12,LEN(Sheet2!F12)-4)</f>
        <v>Bacteroidales</v>
      </c>
      <c r="C11" s="4" t="str">
        <f>RIGHT(Sheet2!G12,LEN(Sheet2!G12)-4)</f>
        <v>S24-7</v>
      </c>
      <c r="D11" s="5" t="str">
        <f>VLOOKUP($A11,[1]zibr!$B:$H,5,0)</f>
        <v>s</v>
      </c>
      <c r="E11" s="8" t="str">
        <f>VLOOKUP($A11,[2]nbmm!$B:$H,5,0)</f>
        <v>s</v>
      </c>
      <c r="F11" s="8" t="str">
        <f>VLOOKUP($A11,[3]nbmm_AR!$B:$H,5,0)</f>
        <v>s</v>
      </c>
      <c r="G11" s="8" t="str">
        <f>VLOOKUP($A11,[4]zinbmm!$B:$H,5,0)</f>
        <v>s</v>
      </c>
      <c r="H11" s="8" t="str">
        <f>VLOOKUP($A11,[5]zinbmm_AR!$B:$H,5,0)</f>
        <v>NA</v>
      </c>
      <c r="I11" s="8" t="str">
        <f>VLOOKUP($A11,[6]zigmmCo!$B:$H,5,0)</f>
        <v>s</v>
      </c>
      <c r="J11" s="8" t="str">
        <f>VLOOKUP($A11,[7]zigmmCo_AR!$B:$H,5,0)</f>
        <v>s</v>
      </c>
      <c r="K11" s="8" t="str">
        <f>VLOOKUP($A11,[8]zigmm!$B:$H,5,0)</f>
        <v>s</v>
      </c>
      <c r="L11" s="8" t="str">
        <f>VLOOKUP($A11,[9]zigmm_AR!$B:$H,5,0)</f>
        <v>s</v>
      </c>
      <c r="M11" s="8" t="str">
        <f>VLOOKUP(A11,[10]SplinectomeR!$B:$F,4,0)</f>
        <v>ns</v>
      </c>
    </row>
    <row r="12" spans="1:13" x14ac:dyDescent="0.25">
      <c r="A12" s="4" t="s">
        <v>11</v>
      </c>
      <c r="B12" s="4" t="str">
        <f>RIGHT(Sheet2!F13,LEN(Sheet2!F13)-4)</f>
        <v>Bacteroidales</v>
      </c>
      <c r="C12" s="4" t="str">
        <f>RIGHT(Sheet2!G13,LEN(Sheet2!G13)-4)</f>
        <v>S24-7</v>
      </c>
      <c r="D12" s="5" t="str">
        <f>VLOOKUP($A12,[1]zibr!$B:$H,5,0)</f>
        <v>s</v>
      </c>
      <c r="E12" s="8" t="str">
        <f>VLOOKUP($A12,[2]nbmm!$B:$H,5,0)</f>
        <v>s</v>
      </c>
      <c r="F12" s="8" t="str">
        <f>VLOOKUP($A12,[3]nbmm_AR!$B:$H,5,0)</f>
        <v>NA</v>
      </c>
      <c r="G12" s="8" t="str">
        <f>VLOOKUP($A12,[4]zinbmm!$B:$H,5,0)</f>
        <v>s</v>
      </c>
      <c r="H12" s="8" t="str">
        <f>VLOOKUP($A12,[5]zinbmm_AR!$B:$H,5,0)</f>
        <v>NA</v>
      </c>
      <c r="I12" s="8" t="str">
        <f>VLOOKUP($A12,[6]zigmmCo!$B:$H,5,0)</f>
        <v>s</v>
      </c>
      <c r="J12" s="8" t="str">
        <f>VLOOKUP($A12,[7]zigmmCo_AR!$B:$H,5,0)</f>
        <v>s</v>
      </c>
      <c r="K12" s="8" t="str">
        <f>VLOOKUP($A12,[8]zigmm!$B:$H,5,0)</f>
        <v>s</v>
      </c>
      <c r="L12" s="8" t="str">
        <f>VLOOKUP($A12,[9]zigmm_AR!$B:$H,5,0)</f>
        <v>s</v>
      </c>
      <c r="M12" s="8" t="str">
        <f>VLOOKUP(A12,[10]SplinectomeR!$B:$F,4,0)</f>
        <v>ns</v>
      </c>
    </row>
    <row r="13" spans="1:13" x14ac:dyDescent="0.25">
      <c r="A13" s="4" t="s">
        <v>12</v>
      </c>
      <c r="B13" s="4" t="str">
        <f>RIGHT(Sheet2!F14,LEN(Sheet2!F14)-4)</f>
        <v>Bacteroidales</v>
      </c>
      <c r="C13" s="4" t="str">
        <f>RIGHT(Sheet2!G14,LEN(Sheet2!G14)-4)</f>
        <v>S24-7</v>
      </c>
      <c r="D13" s="5" t="str">
        <f>VLOOKUP($A13,[1]zibr!$B:$H,5,0)</f>
        <v>ns</v>
      </c>
      <c r="E13" s="8" t="str">
        <f>VLOOKUP($A13,[2]nbmm!$B:$H,5,0)</f>
        <v>ns</v>
      </c>
      <c r="F13" s="8" t="str">
        <f>VLOOKUP($A13,[3]nbmm_AR!$B:$H,5,0)</f>
        <v>ns</v>
      </c>
      <c r="G13" s="8" t="str">
        <f>VLOOKUP($A13,[4]zinbmm!$B:$H,5,0)</f>
        <v>ns</v>
      </c>
      <c r="H13" s="8" t="str">
        <f>VLOOKUP($A13,[5]zinbmm_AR!$B:$H,5,0)</f>
        <v>ns</v>
      </c>
      <c r="I13" s="8" t="str">
        <f>VLOOKUP($A13,[6]zigmmCo!$B:$H,5,0)</f>
        <v>s</v>
      </c>
      <c r="J13" s="8" t="str">
        <f>VLOOKUP($A13,[7]zigmmCo_AR!$B:$H,5,0)</f>
        <v>s</v>
      </c>
      <c r="K13" s="8" t="str">
        <f>VLOOKUP($A13,[8]zigmm!$B:$H,5,0)</f>
        <v>s</v>
      </c>
      <c r="L13" s="8" t="str">
        <f>VLOOKUP($A13,[9]zigmm_AR!$B:$H,5,0)</f>
        <v>s</v>
      </c>
      <c r="M13" s="8" t="str">
        <f>VLOOKUP(A13,[10]SplinectomeR!$B:$F,4,0)</f>
        <v>ns</v>
      </c>
    </row>
    <row r="14" spans="1:13" x14ac:dyDescent="0.25">
      <c r="A14" s="4" t="s">
        <v>13</v>
      </c>
      <c r="B14" s="4" t="str">
        <f>RIGHT(Sheet2!F15,LEN(Sheet2!F15)-4)</f>
        <v>Bacteroidales</v>
      </c>
      <c r="C14" s="4" t="str">
        <f>RIGHT(Sheet2!G15,LEN(Sheet2!G15)-4)</f>
        <v>S24-7</v>
      </c>
      <c r="D14" s="5" t="str">
        <f>VLOOKUP($A14,[1]zibr!$B:$H,5,0)</f>
        <v>s</v>
      </c>
      <c r="E14" s="8" t="str">
        <f>VLOOKUP($A14,[2]nbmm!$B:$H,5,0)</f>
        <v>ns</v>
      </c>
      <c r="F14" s="8" t="str">
        <f>VLOOKUP($A14,[3]nbmm_AR!$B:$H,5,0)</f>
        <v>ns</v>
      </c>
      <c r="G14" s="8" t="str">
        <f>VLOOKUP($A14,[4]zinbmm!$B:$H,5,0)</f>
        <v>ns</v>
      </c>
      <c r="H14" s="8" t="str">
        <f>VLOOKUP($A14,[5]zinbmm_AR!$B:$H,5,0)</f>
        <v>ns</v>
      </c>
      <c r="I14" s="8" t="str">
        <f>VLOOKUP($A14,[6]zigmmCo!$B:$H,5,0)</f>
        <v>ns</v>
      </c>
      <c r="J14" s="8" t="str">
        <f>VLOOKUP($A14,[7]zigmmCo_AR!$B:$H,5,0)</f>
        <v>s</v>
      </c>
      <c r="K14" s="8" t="str">
        <f>VLOOKUP($A14,[8]zigmm!$B:$H,5,0)</f>
        <v>s</v>
      </c>
      <c r="L14" s="8" t="str">
        <f>VLOOKUP($A14,[9]zigmm_AR!$B:$H,5,0)</f>
        <v>s</v>
      </c>
      <c r="M14" s="8" t="str">
        <f>VLOOKUP(A14,[10]SplinectomeR!$B:$F,4,0)</f>
        <v>ns</v>
      </c>
    </row>
    <row r="15" spans="1:13" x14ac:dyDescent="0.25">
      <c r="A15" s="4" t="s">
        <v>14</v>
      </c>
      <c r="B15" s="4" t="str">
        <f>RIGHT(Sheet2!F16,LEN(Sheet2!F16)-4)</f>
        <v>Bacteroidales</v>
      </c>
      <c r="C15" s="4" t="str">
        <f>RIGHT(Sheet2!G16,LEN(Sheet2!G16)-4)</f>
        <v>Porphyromonadaceae</v>
      </c>
      <c r="D15" s="5" t="str">
        <f>VLOOKUP($A15,[1]zibr!$B:$H,5,0)</f>
        <v>ns</v>
      </c>
      <c r="E15" s="8" t="str">
        <f>VLOOKUP($A15,[2]nbmm!$B:$H,5,0)</f>
        <v>ns</v>
      </c>
      <c r="F15" s="8" t="str">
        <f>VLOOKUP($A15,[3]nbmm_AR!$B:$H,5,0)</f>
        <v>ns</v>
      </c>
      <c r="G15" s="8" t="str">
        <f>VLOOKUP($A15,[4]zinbmm!$B:$H,5,0)</f>
        <v>ns</v>
      </c>
      <c r="H15" s="8" t="str">
        <f>VLOOKUP($A15,[5]zinbmm_AR!$B:$H,5,0)</f>
        <v>ns</v>
      </c>
      <c r="I15" s="8" t="str">
        <f>VLOOKUP($A15,[6]zigmmCo!$B:$H,5,0)</f>
        <v>ns</v>
      </c>
      <c r="J15" s="8" t="str">
        <f>VLOOKUP($A15,[7]zigmmCo_AR!$B:$H,5,0)</f>
        <v>ns</v>
      </c>
      <c r="K15" s="8" t="str">
        <f>VLOOKUP($A15,[8]zigmm!$B:$H,5,0)</f>
        <v>ns</v>
      </c>
      <c r="L15" s="8" t="str">
        <f>VLOOKUP($A15,[9]zigmm_AR!$B:$H,5,0)</f>
        <v>ns</v>
      </c>
      <c r="M15" s="8" t="str">
        <f>VLOOKUP(A15,[10]SplinectomeR!$B:$F,4,0)</f>
        <v>ns</v>
      </c>
    </row>
    <row r="16" spans="1:13" x14ac:dyDescent="0.25">
      <c r="A16" s="4" t="s">
        <v>15</v>
      </c>
      <c r="B16" s="4" t="str">
        <f>RIGHT(Sheet2!F17,LEN(Sheet2!F17)-4)</f>
        <v>Bacteroidales</v>
      </c>
      <c r="C16" s="4" t="str">
        <f>RIGHT(Sheet2!G17,LEN(Sheet2!G17)-4)</f>
        <v>Bacteroidaceae</v>
      </c>
      <c r="D16" s="5" t="str">
        <f>VLOOKUP($A16,[1]zibr!$B:$H,5,0)</f>
        <v>ns</v>
      </c>
      <c r="E16" s="8" t="str">
        <f>VLOOKUP($A16,[2]nbmm!$B:$H,5,0)</f>
        <v>ns</v>
      </c>
      <c r="F16" s="8" t="str">
        <f>VLOOKUP($A16,[3]nbmm_AR!$B:$H,5,0)</f>
        <v>ns</v>
      </c>
      <c r="G16" s="8" t="str">
        <f>VLOOKUP($A16,[4]zinbmm!$B:$H,5,0)</f>
        <v>ns</v>
      </c>
      <c r="H16" s="8" t="str">
        <f>VLOOKUP($A16,[5]zinbmm_AR!$B:$H,5,0)</f>
        <v>ns</v>
      </c>
      <c r="I16" s="8" t="str">
        <f>VLOOKUP($A16,[6]zigmmCo!$B:$H,5,0)</f>
        <v>ns</v>
      </c>
      <c r="J16" s="8" t="str">
        <f>VLOOKUP($A16,[7]zigmmCo_AR!$B:$H,5,0)</f>
        <v>ns</v>
      </c>
      <c r="K16" s="8" t="str">
        <f>VLOOKUP($A16,[8]zigmm!$B:$H,5,0)</f>
        <v>ns</v>
      </c>
      <c r="L16" s="8" t="str">
        <f>VLOOKUP($A16,[9]zigmm_AR!$B:$H,5,0)</f>
        <v>ns</v>
      </c>
      <c r="M16" s="8" t="str">
        <f>VLOOKUP(A16,[10]SplinectomeR!$B:$F,4,0)</f>
        <v>ns</v>
      </c>
    </row>
    <row r="17" spans="1:13" x14ac:dyDescent="0.25">
      <c r="A17" s="4" t="s">
        <v>16</v>
      </c>
      <c r="B17" s="4" t="str">
        <f>RIGHT(Sheet2!F18,LEN(Sheet2!F18)-4)</f>
        <v>Deferribacterales</v>
      </c>
      <c r="C17" s="4" t="str">
        <f>RIGHT(Sheet2!G18,LEN(Sheet2!G18)-4)</f>
        <v>Deferribacteraceae</v>
      </c>
      <c r="D17" s="5" t="str">
        <f>VLOOKUP($A17,[1]zibr!$B:$H,5,0)</f>
        <v>ns</v>
      </c>
      <c r="E17" s="8" t="str">
        <f>VLOOKUP($A17,[2]nbmm!$B:$H,5,0)</f>
        <v>ns</v>
      </c>
      <c r="F17" s="8" t="str">
        <f>VLOOKUP($A17,[3]nbmm_AR!$B:$H,5,0)</f>
        <v>ns</v>
      </c>
      <c r="G17" s="8" t="str">
        <f>VLOOKUP($A17,[4]zinbmm!$B:$H,5,0)</f>
        <v>ns</v>
      </c>
      <c r="H17" s="8" t="str">
        <f>VLOOKUP($A17,[5]zinbmm_AR!$B:$H,5,0)</f>
        <v>ns</v>
      </c>
      <c r="I17" s="8" t="str">
        <f>VLOOKUP($A17,[6]zigmmCo!$B:$H,5,0)</f>
        <v>ns</v>
      </c>
      <c r="J17" s="8" t="str">
        <f>VLOOKUP($A17,[7]zigmmCo_AR!$B:$H,5,0)</f>
        <v>ns</v>
      </c>
      <c r="K17" s="8" t="str">
        <f>VLOOKUP($A17,[8]zigmm!$B:$H,5,0)</f>
        <v>ns</v>
      </c>
      <c r="L17" s="8" t="str">
        <f>VLOOKUP($A17,[9]zigmm_AR!$B:$H,5,0)</f>
        <v>ns</v>
      </c>
      <c r="M17" s="8" t="str">
        <f>VLOOKUP(A17,[10]SplinectomeR!$B:$F,4,0)</f>
        <v>ns</v>
      </c>
    </row>
    <row r="18" spans="1:13" x14ac:dyDescent="0.25">
      <c r="A18" s="4" t="s">
        <v>17</v>
      </c>
      <c r="B18" s="4" t="str">
        <f>RIGHT(Sheet2!F19,LEN(Sheet2!F19)-4)</f>
        <v>Enterobacteriales</v>
      </c>
      <c r="C18" s="4" t="str">
        <f>RIGHT(Sheet2!G19,LEN(Sheet2!G19)-4)</f>
        <v>Enterobacteriaceae</v>
      </c>
      <c r="D18" s="5" t="str">
        <f>VLOOKUP($A18,[1]zibr!$B:$H,5,0)</f>
        <v>ns</v>
      </c>
      <c r="E18" s="8" t="str">
        <f>VLOOKUP($A18,[2]nbmm!$B:$H,5,0)</f>
        <v>NA</v>
      </c>
      <c r="F18" s="8" t="str">
        <f>VLOOKUP($A18,[3]nbmm_AR!$B:$H,5,0)</f>
        <v>NA</v>
      </c>
      <c r="G18" s="8" t="str">
        <f>VLOOKUP($A18,[4]zinbmm!$B:$H,5,0)</f>
        <v>NA</v>
      </c>
      <c r="H18" s="8" t="str">
        <f>VLOOKUP($A18,[5]zinbmm_AR!$B:$H,5,0)</f>
        <v>NA</v>
      </c>
      <c r="I18" s="8" t="str">
        <f>VLOOKUP($A18,[6]zigmmCo!$B:$H,5,0)</f>
        <v>ns</v>
      </c>
      <c r="J18" s="8" t="str">
        <f>VLOOKUP($A18,[7]zigmmCo_AR!$B:$H,5,0)</f>
        <v>ns</v>
      </c>
      <c r="K18" s="8" t="str">
        <f>VLOOKUP($A18,[8]zigmm!$B:$H,5,0)</f>
        <v>ns</v>
      </c>
      <c r="L18" s="8" t="str">
        <f>VLOOKUP($A18,[9]zigmm_AR!$B:$H,5,0)</f>
        <v>ns</v>
      </c>
      <c r="M18" s="8" t="str">
        <f>VLOOKUP(A18,[10]SplinectomeR!$B:$F,4,0)</f>
        <v>s</v>
      </c>
    </row>
    <row r="19" spans="1:13" x14ac:dyDescent="0.25">
      <c r="A19" s="4" t="s">
        <v>18</v>
      </c>
      <c r="B19" s="4" t="str">
        <f>RIGHT(Sheet2!F20,LEN(Sheet2!F20)-4)</f>
        <v>Clostridiales</v>
      </c>
      <c r="C19" s="4" t="str">
        <f>RIGHT(Sheet2!G20,LEN(Sheet2!G20)-4)</f>
        <v>Lachnospiraceae</v>
      </c>
      <c r="D19" s="5" t="str">
        <f>VLOOKUP($A19,[1]zibr!$B:$H,5,0)</f>
        <v>ns</v>
      </c>
      <c r="E19" s="8" t="str">
        <f>VLOOKUP($A19,[2]nbmm!$B:$H,5,0)</f>
        <v>s</v>
      </c>
      <c r="F19" s="8" t="str">
        <f>VLOOKUP($A19,[3]nbmm_AR!$B:$H,5,0)</f>
        <v>s</v>
      </c>
      <c r="G19" s="8" t="str">
        <f>VLOOKUP($A19,[4]zinbmm!$B:$H,5,0)</f>
        <v>s</v>
      </c>
      <c r="H19" s="8" t="str">
        <f>VLOOKUP($A19,[5]zinbmm_AR!$B:$H,5,0)</f>
        <v>s</v>
      </c>
      <c r="I19" s="8" t="str">
        <f>VLOOKUP($A19,[6]zigmmCo!$B:$H,5,0)</f>
        <v>ns</v>
      </c>
      <c r="J19" s="8" t="str">
        <f>VLOOKUP($A19,[7]zigmmCo_AR!$B:$H,5,0)</f>
        <v>ns</v>
      </c>
      <c r="K19" s="8" t="str">
        <f>VLOOKUP($A19,[8]zigmm!$B:$H,5,0)</f>
        <v>ns</v>
      </c>
      <c r="L19" s="8" t="str">
        <f>VLOOKUP($A19,[9]zigmm_AR!$B:$H,5,0)</f>
        <v>ns</v>
      </c>
      <c r="M19" s="8" t="str">
        <f>VLOOKUP(A19,[10]SplinectomeR!$B:$F,4,0)</f>
        <v>ns</v>
      </c>
    </row>
    <row r="20" spans="1:13" x14ac:dyDescent="0.25">
      <c r="A20" s="4" t="s">
        <v>19</v>
      </c>
      <c r="D20" s="5" t="str">
        <f>VLOOKUP($A20,[1]zibr!$B:$H,5,0)</f>
        <v>ns</v>
      </c>
      <c r="E20" s="8" t="str">
        <f>VLOOKUP($A20,[2]nbmm!$B:$H,5,0)</f>
        <v>ns</v>
      </c>
      <c r="F20" s="8" t="str">
        <f>VLOOKUP($A20,[3]nbmm_AR!$B:$H,5,0)</f>
        <v>ns</v>
      </c>
      <c r="G20" s="8" t="str">
        <f>VLOOKUP($A20,[4]zinbmm!$B:$H,5,0)</f>
        <v>ns</v>
      </c>
      <c r="H20" s="8" t="str">
        <f>VLOOKUP($A20,[5]zinbmm_AR!$B:$H,5,0)</f>
        <v>ns</v>
      </c>
      <c r="I20" s="8" t="str">
        <f>VLOOKUP($A20,[6]zigmmCo!$B:$H,5,0)</f>
        <v>ns</v>
      </c>
      <c r="J20" s="8" t="str">
        <f>VLOOKUP($A20,[7]zigmmCo_AR!$B:$H,5,0)</f>
        <v>ns</v>
      </c>
      <c r="K20" s="8" t="str">
        <f>VLOOKUP($A20,[8]zigmm!$B:$H,5,0)</f>
        <v>ns</v>
      </c>
      <c r="L20" s="8" t="str">
        <f>VLOOKUP($A20,[9]zigmm_AR!$B:$H,5,0)</f>
        <v>ns</v>
      </c>
      <c r="M20" s="8" t="str">
        <f>VLOOKUP(A20,[10]SplinectomeR!$B:$F,4,0)</f>
        <v>ns</v>
      </c>
    </row>
    <row r="21" spans="1:13" x14ac:dyDescent="0.25">
      <c r="A21" s="4" t="s">
        <v>20</v>
      </c>
      <c r="D21" s="5" t="str">
        <f>VLOOKUP($A21,[1]zibr!$B:$H,5,0)</f>
        <v>ns</v>
      </c>
      <c r="E21" s="8" t="str">
        <f>VLOOKUP($A21,[2]nbmm!$B:$H,5,0)</f>
        <v>s</v>
      </c>
      <c r="F21" s="8" t="str">
        <f>VLOOKUP($A21,[3]nbmm_AR!$B:$H,5,0)</f>
        <v>s</v>
      </c>
      <c r="G21" s="8" t="str">
        <f>VLOOKUP($A21,[4]zinbmm!$B:$H,5,0)</f>
        <v>s</v>
      </c>
      <c r="H21" s="8" t="str">
        <f>VLOOKUP($A21,[5]zinbmm_AR!$B:$H,5,0)</f>
        <v>s</v>
      </c>
      <c r="I21" s="8" t="str">
        <f>VLOOKUP($A21,[6]zigmmCo!$B:$H,5,0)</f>
        <v>ns</v>
      </c>
      <c r="J21" s="8" t="str">
        <f>VLOOKUP($A21,[7]zigmmCo_AR!$B:$H,5,0)</f>
        <v>ns</v>
      </c>
      <c r="K21" s="8" t="str">
        <f>VLOOKUP($A21,[8]zigmm!$B:$H,5,0)</f>
        <v>ns</v>
      </c>
      <c r="L21" s="8" t="str">
        <f>VLOOKUP($A21,[9]zigmm_AR!$B:$H,5,0)</f>
        <v>ns</v>
      </c>
      <c r="M21" s="8" t="str">
        <f>VLOOKUP(A21,[10]SplinectomeR!$B:$F,4,0)</f>
        <v>s</v>
      </c>
    </row>
    <row r="22" spans="1:13" x14ac:dyDescent="0.25">
      <c r="A22" s="4" t="s">
        <v>21</v>
      </c>
      <c r="D22" s="5" t="str">
        <f>VLOOKUP($A22,[1]zibr!$B:$H,5,0)</f>
        <v>ns</v>
      </c>
      <c r="E22" s="8" t="str">
        <f>VLOOKUP($A22,[2]nbmm!$B:$H,5,0)</f>
        <v>ns</v>
      </c>
      <c r="F22" s="8" t="str">
        <f>VLOOKUP($A22,[3]nbmm_AR!$B:$H,5,0)</f>
        <v>ns</v>
      </c>
      <c r="G22" s="8" t="str">
        <f>VLOOKUP($A22,[4]zinbmm!$B:$H,5,0)</f>
        <v>ns</v>
      </c>
      <c r="H22" s="8" t="str">
        <f>VLOOKUP($A22,[5]zinbmm_AR!$B:$H,5,0)</f>
        <v>ns</v>
      </c>
      <c r="I22" s="8" t="str">
        <f>VLOOKUP($A22,[6]zigmmCo!$B:$H,5,0)</f>
        <v>ns</v>
      </c>
      <c r="J22" s="8" t="str">
        <f>VLOOKUP($A22,[7]zigmmCo_AR!$B:$H,5,0)</f>
        <v>ns</v>
      </c>
      <c r="K22" s="8" t="str">
        <f>VLOOKUP($A22,[8]zigmm!$B:$H,5,0)</f>
        <v>ns</v>
      </c>
      <c r="L22" s="8" t="str">
        <f>VLOOKUP($A22,[9]zigmm_AR!$B:$H,5,0)</f>
        <v>ns</v>
      </c>
      <c r="M22" s="8" t="str">
        <f>VLOOKUP(A22,[10]SplinectomeR!$B:$F,4,0)</f>
        <v>ns</v>
      </c>
    </row>
    <row r="23" spans="1:13" x14ac:dyDescent="0.25">
      <c r="A23" s="4" t="s">
        <v>22</v>
      </c>
      <c r="D23" s="5" t="str">
        <f>VLOOKUP($A23,[1]zibr!$B:$H,5,0)</f>
        <v>ns</v>
      </c>
      <c r="E23" s="8" t="str">
        <f>VLOOKUP($A23,[2]nbmm!$B:$H,5,0)</f>
        <v>ns</v>
      </c>
      <c r="F23" s="8" t="str">
        <f>VLOOKUP($A23,[3]nbmm_AR!$B:$H,5,0)</f>
        <v>ns</v>
      </c>
      <c r="G23" s="8" t="str">
        <f>VLOOKUP($A23,[4]zinbmm!$B:$H,5,0)</f>
        <v>ns</v>
      </c>
      <c r="H23" s="8" t="str">
        <f>VLOOKUP($A23,[5]zinbmm_AR!$B:$H,5,0)</f>
        <v>ns</v>
      </c>
      <c r="I23" s="8" t="str">
        <f>VLOOKUP($A23,[6]zigmmCo!$B:$H,5,0)</f>
        <v>ns</v>
      </c>
      <c r="J23" s="8" t="str">
        <f>VLOOKUP($A23,[7]zigmmCo_AR!$B:$H,5,0)</f>
        <v>ns</v>
      </c>
      <c r="K23" s="8" t="str">
        <f>VLOOKUP($A23,[8]zigmm!$B:$H,5,0)</f>
        <v>ns</v>
      </c>
      <c r="L23" s="8" t="str">
        <f>VLOOKUP($A23,[9]zigmm_AR!$B:$H,5,0)</f>
        <v>ns</v>
      </c>
      <c r="M23" s="8" t="str">
        <f>VLOOKUP(A23,[10]SplinectomeR!$B:$F,4,0)</f>
        <v>ns</v>
      </c>
    </row>
    <row r="24" spans="1:13" x14ac:dyDescent="0.25">
      <c r="A24" s="4" t="s">
        <v>23</v>
      </c>
      <c r="B24" s="4" t="str">
        <f>RIGHT(Sheet2!F25,LEN(Sheet2!F25)-4)</f>
        <v>Clostridiales</v>
      </c>
      <c r="C24" s="4" t="str">
        <f>RIGHT(Sheet2!G25,LEN(Sheet2!G25)-4)</f>
        <v/>
      </c>
      <c r="D24" s="5" t="str">
        <f>VLOOKUP($A24,[1]zibr!$B:$H,5,0)</f>
        <v>ns</v>
      </c>
      <c r="E24" s="8" t="str">
        <f>VLOOKUP($A24,[2]nbmm!$B:$H,5,0)</f>
        <v>ns</v>
      </c>
      <c r="F24" s="8" t="str">
        <f>VLOOKUP($A24,[3]nbmm_AR!$B:$H,5,0)</f>
        <v>ns</v>
      </c>
      <c r="G24" s="8" t="str">
        <f>VLOOKUP($A24,[4]zinbmm!$B:$H,5,0)</f>
        <v>ns</v>
      </c>
      <c r="H24" s="8" t="str">
        <f>VLOOKUP($A24,[5]zinbmm_AR!$B:$H,5,0)</f>
        <v>NA</v>
      </c>
      <c r="I24" s="8" t="str">
        <f>VLOOKUP($A24,[6]zigmmCo!$B:$H,5,0)</f>
        <v>ns</v>
      </c>
      <c r="J24" s="8" t="str">
        <f>VLOOKUP($A24,[7]zigmmCo_AR!$B:$H,5,0)</f>
        <v>ns</v>
      </c>
      <c r="K24" s="8" t="str">
        <f>VLOOKUP($A24,[8]zigmm!$B:$H,5,0)</f>
        <v>ns</v>
      </c>
      <c r="L24" s="8" t="str">
        <f>VLOOKUP($A24,[9]zigmm_AR!$B:$H,5,0)</f>
        <v>ns</v>
      </c>
      <c r="M24" s="8" t="str">
        <f>VLOOKUP(A24,[10]SplinectomeR!$B:$F,4,0)</f>
        <v>ns</v>
      </c>
    </row>
    <row r="25" spans="1:13" x14ac:dyDescent="0.25">
      <c r="A25" s="4" t="s">
        <v>24</v>
      </c>
      <c r="B25" s="4" t="str">
        <f>RIGHT(Sheet2!F26,LEN(Sheet2!F26)-4)</f>
        <v>Clostridiales</v>
      </c>
      <c r="C25" s="4" t="str">
        <f>RIGHT(Sheet2!G26,LEN(Sheet2!G26)-4)</f>
        <v>Ruminococcaceae</v>
      </c>
      <c r="D25" s="5" t="str">
        <f>VLOOKUP($A25,[1]zibr!$B:$H,5,0)</f>
        <v>ns</v>
      </c>
      <c r="E25" s="8" t="str">
        <f>VLOOKUP($A25,[2]nbmm!$B:$H,5,0)</f>
        <v>ns</v>
      </c>
      <c r="F25" s="8" t="str">
        <f>VLOOKUP($A25,[3]nbmm_AR!$B:$H,5,0)</f>
        <v>ns</v>
      </c>
      <c r="G25" s="8" t="str">
        <f>VLOOKUP($A25,[4]zinbmm!$B:$H,5,0)</f>
        <v>ns</v>
      </c>
      <c r="H25" s="8" t="str">
        <f>VLOOKUP($A25,[5]zinbmm_AR!$B:$H,5,0)</f>
        <v>ns</v>
      </c>
      <c r="I25" s="8" t="str">
        <f>VLOOKUP($A25,[6]zigmmCo!$B:$H,5,0)</f>
        <v>ns</v>
      </c>
      <c r="J25" s="8" t="str">
        <f>VLOOKUP($A25,[7]zigmmCo_AR!$B:$H,5,0)</f>
        <v>ns</v>
      </c>
      <c r="K25" s="8" t="str">
        <f>VLOOKUP($A25,[8]zigmm!$B:$H,5,0)</f>
        <v>ns</v>
      </c>
      <c r="L25" s="8" t="str">
        <f>VLOOKUP($A25,[9]zigmm_AR!$B:$H,5,0)</f>
        <v>ns</v>
      </c>
      <c r="M25" s="8" t="str">
        <f>VLOOKUP(A25,[10]SplinectomeR!$B:$F,4,0)</f>
        <v>ns</v>
      </c>
    </row>
    <row r="26" spans="1:13" x14ac:dyDescent="0.25">
      <c r="A26" s="4" t="s">
        <v>25</v>
      </c>
      <c r="B26" s="4" t="str">
        <f>RIGHT(Sheet2!F27,LEN(Sheet2!F27)-4)</f>
        <v>Clostridiales</v>
      </c>
      <c r="C26" s="4" t="str">
        <f>RIGHT(Sheet2!G27,LEN(Sheet2!G27)-4)</f>
        <v/>
      </c>
      <c r="D26" s="5" t="str">
        <f>VLOOKUP($A26,[1]zibr!$B:$H,5,0)</f>
        <v>s</v>
      </c>
      <c r="E26" s="8" t="str">
        <f>VLOOKUP($A26,[2]nbmm!$B:$H,5,0)</f>
        <v>s</v>
      </c>
      <c r="F26" s="8" t="str">
        <f>VLOOKUP($A26,[3]nbmm_AR!$B:$H,5,0)</f>
        <v>NA</v>
      </c>
      <c r="G26" s="8" t="str">
        <f>VLOOKUP($A26,[4]zinbmm!$B:$H,5,0)</f>
        <v>s</v>
      </c>
      <c r="H26" s="8" t="str">
        <f>VLOOKUP($A26,[5]zinbmm_AR!$B:$H,5,0)</f>
        <v>NA</v>
      </c>
      <c r="I26" s="8" t="str">
        <f>VLOOKUP($A26,[6]zigmmCo!$B:$H,5,0)</f>
        <v>s</v>
      </c>
      <c r="J26" s="8" t="str">
        <f>VLOOKUP($A26,[7]zigmmCo_AR!$B:$H,5,0)</f>
        <v>s</v>
      </c>
      <c r="K26" s="8" t="str">
        <f>VLOOKUP($A26,[8]zigmm!$B:$H,5,0)</f>
        <v>s</v>
      </c>
      <c r="L26" s="8" t="str">
        <f>VLOOKUP($A26,[9]zigmm_AR!$B:$H,5,0)</f>
        <v>s</v>
      </c>
      <c r="M26" s="8" t="str">
        <f>VLOOKUP(A26,[10]SplinectomeR!$B:$F,4,0)</f>
        <v>ns</v>
      </c>
    </row>
    <row r="27" spans="1:13" x14ac:dyDescent="0.25">
      <c r="A27" s="4" t="s">
        <v>26</v>
      </c>
      <c r="B27" s="4" t="str">
        <f>RIGHT(Sheet2!F28,LEN(Sheet2!F28)-4)</f>
        <v>Clostridiales</v>
      </c>
      <c r="C27" s="4" t="str">
        <f>RIGHT(Sheet2!G28,LEN(Sheet2!G28)-4)</f>
        <v/>
      </c>
      <c r="D27" s="5" t="str">
        <f>VLOOKUP($A27,[1]zibr!$B:$H,5,0)</f>
        <v>ns</v>
      </c>
      <c r="E27" s="8" t="str">
        <f>VLOOKUP($A27,[2]nbmm!$B:$H,5,0)</f>
        <v>ns</v>
      </c>
      <c r="F27" s="8" t="str">
        <f>VLOOKUP($A27,[3]nbmm_AR!$B:$H,5,0)</f>
        <v>ns</v>
      </c>
      <c r="G27" s="8" t="str">
        <f>VLOOKUP($A27,[4]zinbmm!$B:$H,5,0)</f>
        <v>ns</v>
      </c>
      <c r="H27" s="8" t="str">
        <f>VLOOKUP($A27,[5]zinbmm_AR!$B:$H,5,0)</f>
        <v>NA</v>
      </c>
      <c r="I27" s="8" t="str">
        <f>VLOOKUP($A27,[6]zigmmCo!$B:$H,5,0)</f>
        <v>ns</v>
      </c>
      <c r="J27" s="8" t="str">
        <f>VLOOKUP($A27,[7]zigmmCo_AR!$B:$H,5,0)</f>
        <v>ns</v>
      </c>
      <c r="K27" s="8" t="str">
        <f>VLOOKUP($A27,[8]zigmm!$B:$H,5,0)</f>
        <v>ns</v>
      </c>
      <c r="L27" s="8" t="str">
        <f>VLOOKUP($A27,[9]zigmm_AR!$B:$H,5,0)</f>
        <v>ns</v>
      </c>
      <c r="M27" s="8" t="str">
        <f>VLOOKUP(A27,[10]SplinectomeR!$B:$F,4,0)</f>
        <v>ns</v>
      </c>
    </row>
    <row r="28" spans="1:13" x14ac:dyDescent="0.25">
      <c r="A28" s="4" t="s">
        <v>27</v>
      </c>
      <c r="B28" s="4" t="str">
        <f>RIGHT(Sheet2!F29,LEN(Sheet2!F29)-4)</f>
        <v>Clostridiales</v>
      </c>
      <c r="C28" s="4" t="str">
        <f>RIGHT(Sheet2!G29,LEN(Sheet2!G29)-4)</f>
        <v/>
      </c>
      <c r="D28" s="5" t="str">
        <f>VLOOKUP($A28,[1]zibr!$B:$H,5,0)</f>
        <v>ns</v>
      </c>
      <c r="E28" s="8" t="str">
        <f>VLOOKUP($A28,[2]nbmm!$B:$H,5,0)</f>
        <v>s</v>
      </c>
      <c r="F28" s="8" t="str">
        <f>VLOOKUP($A28,[3]nbmm_AR!$B:$H,5,0)</f>
        <v>s</v>
      </c>
      <c r="G28" s="8" t="str">
        <f>VLOOKUP($A28,[4]zinbmm!$B:$H,5,0)</f>
        <v>s</v>
      </c>
      <c r="H28" s="8" t="str">
        <f>VLOOKUP($A28,[5]zinbmm_AR!$B:$H,5,0)</f>
        <v>s</v>
      </c>
      <c r="I28" s="8" t="str">
        <f>VLOOKUP($A28,[6]zigmmCo!$B:$H,5,0)</f>
        <v>ns</v>
      </c>
      <c r="J28" s="8" t="str">
        <f>VLOOKUP($A28,[7]zigmmCo_AR!$B:$H,5,0)</f>
        <v>ns</v>
      </c>
      <c r="K28" s="8" t="str">
        <f>VLOOKUP($A28,[8]zigmm!$B:$H,5,0)</f>
        <v>ns</v>
      </c>
      <c r="L28" s="8" t="str">
        <f>VLOOKUP($A28,[9]zigmm_AR!$B:$H,5,0)</f>
        <v>ns</v>
      </c>
      <c r="M28" s="8" t="str">
        <f>VLOOKUP(A28,[10]SplinectomeR!$B:$F,4,0)</f>
        <v>ns</v>
      </c>
    </row>
    <row r="29" spans="1:13" x14ac:dyDescent="0.25">
      <c r="A29" s="4" t="s">
        <v>28</v>
      </c>
      <c r="B29" s="4" t="str">
        <f>RIGHT(Sheet2!F30,LEN(Sheet2!F30)-4)</f>
        <v>Clostridiales</v>
      </c>
      <c r="C29" s="4" t="str">
        <f>RIGHT(Sheet2!G30,LEN(Sheet2!G30)-4)</f>
        <v/>
      </c>
      <c r="D29" s="5" t="str">
        <f>VLOOKUP($A29,[1]zibr!$B:$H,5,0)</f>
        <v>ns</v>
      </c>
      <c r="E29" s="8" t="str">
        <f>VLOOKUP($A29,[2]nbmm!$B:$H,5,0)</f>
        <v>s</v>
      </c>
      <c r="F29" s="8" t="str">
        <f>VLOOKUP($A29,[3]nbmm_AR!$B:$H,5,0)</f>
        <v>ns</v>
      </c>
      <c r="G29" s="8" t="str">
        <f>VLOOKUP($A29,[4]zinbmm!$B:$H,5,0)</f>
        <v>ns</v>
      </c>
      <c r="H29" s="8" t="str">
        <f>VLOOKUP($A29,[5]zinbmm_AR!$B:$H,5,0)</f>
        <v>ns</v>
      </c>
      <c r="I29" s="8" t="str">
        <f>VLOOKUP($A29,[6]zigmmCo!$B:$H,5,0)</f>
        <v>s</v>
      </c>
      <c r="J29" s="8" t="str">
        <f>VLOOKUP($A29,[7]zigmmCo_AR!$B:$H,5,0)</f>
        <v>s</v>
      </c>
      <c r="K29" s="8" t="str">
        <f>VLOOKUP($A29,[8]zigmm!$B:$H,5,0)</f>
        <v>ns</v>
      </c>
      <c r="L29" s="8" t="str">
        <f>VLOOKUP($A29,[9]zigmm_AR!$B:$H,5,0)</f>
        <v>ns</v>
      </c>
      <c r="M29" s="8" t="str">
        <f>VLOOKUP(A29,[10]SplinectomeR!$B:$F,4,0)</f>
        <v>ns</v>
      </c>
    </row>
    <row r="30" spans="1:13" x14ac:dyDescent="0.25">
      <c r="A30" s="4" t="s">
        <v>29</v>
      </c>
      <c r="B30" s="4" t="str">
        <f>RIGHT(Sheet2!F31,LEN(Sheet2!F31)-4)</f>
        <v>Clostridiales</v>
      </c>
      <c r="C30" s="4" t="str">
        <f>RIGHT(Sheet2!G31,LEN(Sheet2!G31)-4)</f>
        <v/>
      </c>
      <c r="D30" s="5" t="str">
        <f>VLOOKUP($A30,[1]zibr!$B:$H,5,0)</f>
        <v>ns</v>
      </c>
      <c r="E30" s="8" t="str">
        <f>VLOOKUP($A30,[2]nbmm!$B:$H,5,0)</f>
        <v>ns</v>
      </c>
      <c r="F30" s="8" t="str">
        <f>VLOOKUP($A30,[3]nbmm_AR!$B:$H,5,0)</f>
        <v>ns</v>
      </c>
      <c r="G30" s="8" t="str">
        <f>VLOOKUP($A30,[4]zinbmm!$B:$H,5,0)</f>
        <v>ns</v>
      </c>
      <c r="H30" s="8" t="str">
        <f>VLOOKUP($A30,[5]zinbmm_AR!$B:$H,5,0)</f>
        <v>ns</v>
      </c>
      <c r="I30" s="8" t="str">
        <f>VLOOKUP($A30,[6]zigmmCo!$B:$H,5,0)</f>
        <v>ns</v>
      </c>
      <c r="J30" s="8" t="str">
        <f>VLOOKUP($A30,[7]zigmmCo_AR!$B:$H,5,0)</f>
        <v>ns</v>
      </c>
      <c r="K30" s="8" t="str">
        <f>VLOOKUP($A30,[8]zigmm!$B:$H,5,0)</f>
        <v>ns</v>
      </c>
      <c r="L30" s="8" t="str">
        <f>VLOOKUP($A30,[9]zigmm_AR!$B:$H,5,0)</f>
        <v>ns</v>
      </c>
      <c r="M30" s="8" t="str">
        <f>VLOOKUP(A30,[10]SplinectomeR!$B:$F,4,0)</f>
        <v>ns</v>
      </c>
    </row>
    <row r="31" spans="1:13" x14ac:dyDescent="0.25">
      <c r="A31" s="4" t="s">
        <v>30</v>
      </c>
      <c r="B31" s="4" t="str">
        <f>RIGHT(Sheet2!F32,LEN(Sheet2!F32)-4)</f>
        <v>Clostridiales</v>
      </c>
      <c r="C31" s="4" t="str">
        <f>RIGHT(Sheet2!G32,LEN(Sheet2!G32)-4)</f>
        <v/>
      </c>
      <c r="D31" s="5" t="str">
        <f>VLOOKUP($A31,[1]zibr!$B:$H,5,0)</f>
        <v>ns</v>
      </c>
      <c r="E31" s="8" t="str">
        <f>VLOOKUP($A31,[2]nbmm!$B:$H,5,0)</f>
        <v>s</v>
      </c>
      <c r="F31" s="8" t="str">
        <f>VLOOKUP($A31,[3]nbmm_AR!$B:$H,5,0)</f>
        <v>s</v>
      </c>
      <c r="G31" s="8" t="str">
        <f>VLOOKUP($A31,[4]zinbmm!$B:$H,5,0)</f>
        <v>s</v>
      </c>
      <c r="H31" s="8" t="str">
        <f>VLOOKUP($A31,[5]zinbmm_AR!$B:$H,5,0)</f>
        <v>s</v>
      </c>
      <c r="I31" s="8" t="str">
        <f>VLOOKUP($A31,[6]zigmmCo!$B:$H,5,0)</f>
        <v>s</v>
      </c>
      <c r="J31" s="8" t="str">
        <f>VLOOKUP($A31,[7]zigmmCo_AR!$B:$H,5,0)</f>
        <v>s</v>
      </c>
      <c r="K31" s="8" t="str">
        <f>VLOOKUP($A31,[8]zigmm!$B:$H,5,0)</f>
        <v>ns</v>
      </c>
      <c r="L31" s="8" t="str">
        <f>VLOOKUP($A31,[9]zigmm_AR!$B:$H,5,0)</f>
        <v>ns</v>
      </c>
      <c r="M31" s="8" t="str">
        <f>VLOOKUP(A31,[10]SplinectomeR!$B:$F,4,0)</f>
        <v>ns</v>
      </c>
    </row>
    <row r="32" spans="1:13" x14ac:dyDescent="0.25">
      <c r="A32" s="4" t="s">
        <v>31</v>
      </c>
      <c r="B32" s="4" t="str">
        <f>RIGHT(Sheet2!F33,LEN(Sheet2!F33)-4)</f>
        <v>Clostridiales</v>
      </c>
      <c r="C32" s="4" t="str">
        <f>RIGHT(Sheet2!G33,LEN(Sheet2!G33)-4)</f>
        <v/>
      </c>
      <c r="D32" s="5" t="str">
        <f>VLOOKUP($A32,[1]zibr!$B:$H,5,0)</f>
        <v>ns</v>
      </c>
      <c r="E32" s="8" t="str">
        <f>VLOOKUP($A32,[2]nbmm!$B:$H,5,0)</f>
        <v>ns</v>
      </c>
      <c r="F32" s="8" t="str">
        <f>VLOOKUP($A32,[3]nbmm_AR!$B:$H,5,0)</f>
        <v>ns</v>
      </c>
      <c r="G32" s="8" t="str">
        <f>VLOOKUP($A32,[4]zinbmm!$B:$H,5,0)</f>
        <v>s</v>
      </c>
      <c r="H32" s="8" t="str">
        <f>VLOOKUP($A32,[5]zinbmm_AR!$B:$H,5,0)</f>
        <v>NA</v>
      </c>
      <c r="I32" s="8" t="str">
        <f>VLOOKUP($A32,[6]zigmmCo!$B:$H,5,0)</f>
        <v>ns</v>
      </c>
      <c r="J32" s="8" t="str">
        <f>VLOOKUP($A32,[7]zigmmCo_AR!$B:$H,5,0)</f>
        <v>ns</v>
      </c>
      <c r="K32" s="8" t="str">
        <f>VLOOKUP($A32,[8]zigmm!$B:$H,5,0)</f>
        <v>ns</v>
      </c>
      <c r="L32" s="8" t="str">
        <f>VLOOKUP($A32,[9]zigmm_AR!$B:$H,5,0)</f>
        <v>ns</v>
      </c>
      <c r="M32" s="8" t="str">
        <f>VLOOKUP(A32,[10]SplinectomeR!$B:$F,4,0)</f>
        <v>ns</v>
      </c>
    </row>
    <row r="33" spans="1:13" x14ac:dyDescent="0.25">
      <c r="A33" s="4" t="s">
        <v>32</v>
      </c>
      <c r="B33" s="4" t="str">
        <f>RIGHT(Sheet2!F34,LEN(Sheet2!F34)-4)</f>
        <v>Clostridiales</v>
      </c>
      <c r="C33" s="4" t="str">
        <f>RIGHT(Sheet2!G34,LEN(Sheet2!G34)-4)</f>
        <v/>
      </c>
      <c r="D33" s="5" t="str">
        <f>VLOOKUP($A33,[1]zibr!$B:$H,5,0)</f>
        <v>s</v>
      </c>
      <c r="E33" s="8" t="str">
        <f>VLOOKUP($A33,[2]nbmm!$B:$H,5,0)</f>
        <v>s</v>
      </c>
      <c r="F33" s="8" t="str">
        <f>VLOOKUP($A33,[3]nbmm_AR!$B:$H,5,0)</f>
        <v>s</v>
      </c>
      <c r="G33" s="8" t="str">
        <f>VLOOKUP($A33,[4]zinbmm!$B:$H,5,0)</f>
        <v>s</v>
      </c>
      <c r="H33" s="8" t="str">
        <f>VLOOKUP($A33,[5]zinbmm_AR!$B:$H,5,0)</f>
        <v>s</v>
      </c>
      <c r="I33" s="8" t="str">
        <f>VLOOKUP($A33,[6]zigmmCo!$B:$H,5,0)</f>
        <v>s</v>
      </c>
      <c r="J33" s="8" t="str">
        <f>VLOOKUP($A33,[7]zigmmCo_AR!$B:$H,5,0)</f>
        <v>s</v>
      </c>
      <c r="K33" s="8" t="str">
        <f>VLOOKUP($A33,[8]zigmm!$B:$H,5,0)</f>
        <v>s</v>
      </c>
      <c r="L33" s="8" t="str">
        <f>VLOOKUP($A33,[9]zigmm_AR!$B:$H,5,0)</f>
        <v>s</v>
      </c>
      <c r="M33" s="8" t="str">
        <f>VLOOKUP(A33,[10]SplinectomeR!$B:$F,4,0)</f>
        <v>s</v>
      </c>
    </row>
    <row r="34" spans="1:13" x14ac:dyDescent="0.25">
      <c r="A34" s="4" t="s">
        <v>33</v>
      </c>
      <c r="B34" s="4" t="str">
        <f>RIGHT(Sheet2!F35,LEN(Sheet2!F35)-4)</f>
        <v>Clostridiales</v>
      </c>
      <c r="C34" s="4" t="str">
        <f>RIGHT(Sheet2!G35,LEN(Sheet2!G35)-4)</f>
        <v/>
      </c>
      <c r="D34" s="5" t="str">
        <f>VLOOKUP($A34,[1]zibr!$B:$H,5,0)</f>
        <v>s</v>
      </c>
      <c r="E34" s="8" t="str">
        <f>VLOOKUP($A34,[2]nbmm!$B:$H,5,0)</f>
        <v>s</v>
      </c>
      <c r="F34" s="8" t="str">
        <f>VLOOKUP($A34,[3]nbmm_AR!$B:$H,5,0)</f>
        <v>s</v>
      </c>
      <c r="G34" s="8" t="str">
        <f>VLOOKUP($A34,[4]zinbmm!$B:$H,5,0)</f>
        <v>s</v>
      </c>
      <c r="H34" s="8" t="str">
        <f>VLOOKUP($A34,[5]zinbmm_AR!$B:$H,5,0)</f>
        <v>s</v>
      </c>
      <c r="I34" s="8" t="str">
        <f>VLOOKUP($A34,[6]zigmmCo!$B:$H,5,0)</f>
        <v>s</v>
      </c>
      <c r="J34" s="8" t="str">
        <f>VLOOKUP($A34,[7]zigmmCo_AR!$B:$H,5,0)</f>
        <v>s</v>
      </c>
      <c r="K34" s="8" t="str">
        <f>VLOOKUP($A34,[8]zigmm!$B:$H,5,0)</f>
        <v>s</v>
      </c>
      <c r="L34" s="8" t="str">
        <f>VLOOKUP($A34,[9]zigmm_AR!$B:$H,5,0)</f>
        <v>s</v>
      </c>
      <c r="M34" s="8" t="str">
        <f>VLOOKUP(A34,[10]SplinectomeR!$B:$F,4,0)</f>
        <v>ns</v>
      </c>
    </row>
    <row r="35" spans="1:13" x14ac:dyDescent="0.25">
      <c r="A35" s="4" t="s">
        <v>34</v>
      </c>
      <c r="B35" s="4" t="str">
        <f>RIGHT(Sheet2!F36,LEN(Sheet2!F36)-4)</f>
        <v>Clostridiales</v>
      </c>
      <c r="C35" s="4" t="str">
        <f>RIGHT(Sheet2!G36,LEN(Sheet2!G36)-4)</f>
        <v/>
      </c>
      <c r="D35" s="5" t="str">
        <f>VLOOKUP($A35,[1]zibr!$B:$H,5,0)</f>
        <v>ns</v>
      </c>
      <c r="E35" s="8" t="str">
        <f>VLOOKUP($A35,[2]nbmm!$B:$H,5,0)</f>
        <v>ns</v>
      </c>
      <c r="F35" s="8" t="str">
        <f>VLOOKUP($A35,[3]nbmm_AR!$B:$H,5,0)</f>
        <v>ns</v>
      </c>
      <c r="G35" s="8" t="str">
        <f>VLOOKUP($A35,[4]zinbmm!$B:$H,5,0)</f>
        <v>ns</v>
      </c>
      <c r="H35" s="8" t="str">
        <f>VLOOKUP($A35,[5]zinbmm_AR!$B:$H,5,0)</f>
        <v>ns</v>
      </c>
      <c r="I35" s="8" t="str">
        <f>VLOOKUP($A35,[6]zigmmCo!$B:$H,5,0)</f>
        <v>ns</v>
      </c>
      <c r="J35" s="8" t="str">
        <f>VLOOKUP($A35,[7]zigmmCo_AR!$B:$H,5,0)</f>
        <v>ns</v>
      </c>
      <c r="K35" s="8" t="str">
        <f>VLOOKUP($A35,[8]zigmm!$B:$H,5,0)</f>
        <v>ns</v>
      </c>
      <c r="L35" s="8" t="str">
        <f>VLOOKUP($A35,[9]zigmm_AR!$B:$H,5,0)</f>
        <v>ns</v>
      </c>
      <c r="M35" s="8" t="str">
        <f>VLOOKUP(A35,[10]SplinectomeR!$B:$F,4,0)</f>
        <v>ns</v>
      </c>
    </row>
    <row r="36" spans="1:13" x14ac:dyDescent="0.25">
      <c r="A36" s="4" t="s">
        <v>35</v>
      </c>
      <c r="B36" s="4" t="str">
        <f>RIGHT(Sheet2!F37,LEN(Sheet2!F37)-4)</f>
        <v>Clostridiales</v>
      </c>
      <c r="C36" s="4" t="str">
        <f>RIGHT(Sheet2!G37,LEN(Sheet2!G37)-4)</f>
        <v/>
      </c>
      <c r="D36" s="5" t="str">
        <f>VLOOKUP($A36,[1]zibr!$B:$H,5,0)</f>
        <v>s</v>
      </c>
      <c r="E36" s="8" t="str">
        <f>VLOOKUP($A36,[2]nbmm!$B:$H,5,0)</f>
        <v>s</v>
      </c>
      <c r="F36" s="8" t="str">
        <f>VLOOKUP($A36,[3]nbmm_AR!$B:$H,5,0)</f>
        <v>s</v>
      </c>
      <c r="G36" s="8" t="str">
        <f>VLOOKUP($A36,[4]zinbmm!$B:$H,5,0)</f>
        <v>s</v>
      </c>
      <c r="H36" s="8" t="str">
        <f>VLOOKUP($A36,[5]zinbmm_AR!$B:$H,5,0)</f>
        <v>s</v>
      </c>
      <c r="I36" s="8" t="str">
        <f>VLOOKUP($A36,[6]zigmmCo!$B:$H,5,0)</f>
        <v>s</v>
      </c>
      <c r="J36" s="8" t="str">
        <f>VLOOKUP($A36,[7]zigmmCo_AR!$B:$H,5,0)</f>
        <v>s</v>
      </c>
      <c r="K36" s="8" t="str">
        <f>VLOOKUP($A36,[8]zigmm!$B:$H,5,0)</f>
        <v>s</v>
      </c>
      <c r="L36" s="8" t="str">
        <f>VLOOKUP($A36,[9]zigmm_AR!$B:$H,5,0)</f>
        <v>s</v>
      </c>
      <c r="M36" s="8" t="str">
        <f>VLOOKUP(A36,[10]SplinectomeR!$B:$F,4,0)</f>
        <v>ns</v>
      </c>
    </row>
    <row r="37" spans="1:13" x14ac:dyDescent="0.25">
      <c r="A37" s="4" t="s">
        <v>36</v>
      </c>
      <c r="B37" s="4" t="str">
        <f>RIGHT(Sheet2!F38,LEN(Sheet2!F38)-4)</f>
        <v>Clostridiales</v>
      </c>
      <c r="C37" s="4" t="str">
        <f>RIGHT(Sheet2!G38,LEN(Sheet2!G38)-4)</f>
        <v>Dehalobacteriaceae</v>
      </c>
      <c r="D37" s="5" t="str">
        <f>VLOOKUP($A37,[1]zibr!$B:$H,5,0)</f>
        <v>ns</v>
      </c>
      <c r="E37" s="8" t="str">
        <f>VLOOKUP($A37,[2]nbmm!$B:$H,5,0)</f>
        <v>ns</v>
      </c>
      <c r="F37" s="8" t="str">
        <f>VLOOKUP($A37,[3]nbmm_AR!$B:$H,5,0)</f>
        <v>ns</v>
      </c>
      <c r="G37" s="8" t="str">
        <f>VLOOKUP($A37,[4]zinbmm!$B:$H,5,0)</f>
        <v>ns</v>
      </c>
      <c r="H37" s="8" t="str">
        <f>VLOOKUP($A37,[5]zinbmm_AR!$B:$H,5,0)</f>
        <v>ns</v>
      </c>
      <c r="I37" s="8" t="str">
        <f>VLOOKUP($A37,[6]zigmmCo!$B:$H,5,0)</f>
        <v>ns</v>
      </c>
      <c r="J37" s="8" t="str">
        <f>VLOOKUP($A37,[7]zigmmCo_AR!$B:$H,5,0)</f>
        <v>s</v>
      </c>
      <c r="K37" s="8" t="str">
        <f>VLOOKUP($A37,[8]zigmm!$B:$H,5,0)</f>
        <v>ns</v>
      </c>
      <c r="L37" s="8" t="str">
        <f>VLOOKUP($A37,[9]zigmm_AR!$B:$H,5,0)</f>
        <v>s</v>
      </c>
      <c r="M37" s="8" t="str">
        <f>VLOOKUP(A37,[10]SplinectomeR!$B:$F,4,0)</f>
        <v>ns</v>
      </c>
    </row>
    <row r="38" spans="1:13" x14ac:dyDescent="0.25">
      <c r="A38" s="4" t="s">
        <v>37</v>
      </c>
      <c r="B38" s="4" t="str">
        <f>RIGHT(Sheet2!F39,LEN(Sheet2!F39)-4)</f>
        <v>Clostridiales</v>
      </c>
      <c r="C38" s="4" t="str">
        <f>RIGHT(Sheet2!G39,LEN(Sheet2!G39)-4)</f>
        <v>Ruminococcaceae</v>
      </c>
      <c r="D38" s="5" t="str">
        <f>VLOOKUP($A38,[1]zibr!$B:$H,5,0)</f>
        <v>ns</v>
      </c>
      <c r="E38" s="8" t="str">
        <f>VLOOKUP($A38,[2]nbmm!$B:$H,5,0)</f>
        <v>ns</v>
      </c>
      <c r="F38" s="8" t="str">
        <f>VLOOKUP($A38,[3]nbmm_AR!$B:$H,5,0)</f>
        <v>NA</v>
      </c>
      <c r="G38" s="8" t="str">
        <f>VLOOKUP($A38,[4]zinbmm!$B:$H,5,0)</f>
        <v>ns</v>
      </c>
      <c r="H38" s="8" t="str">
        <f>VLOOKUP($A38,[5]zinbmm_AR!$B:$H,5,0)</f>
        <v>NA</v>
      </c>
      <c r="I38" s="8" t="str">
        <f>VLOOKUP($A38,[6]zigmmCo!$B:$H,5,0)</f>
        <v>s</v>
      </c>
      <c r="J38" s="8" t="str">
        <f>VLOOKUP($A38,[7]zigmmCo_AR!$B:$H,5,0)</f>
        <v>s</v>
      </c>
      <c r="K38" s="8" t="str">
        <f>VLOOKUP($A38,[8]zigmm!$B:$H,5,0)</f>
        <v>s</v>
      </c>
      <c r="L38" s="8" t="str">
        <f>VLOOKUP($A38,[9]zigmm_AR!$B:$H,5,0)</f>
        <v>s</v>
      </c>
      <c r="M38" s="8" t="str">
        <f>VLOOKUP(A38,[10]SplinectomeR!$B:$F,4,0)</f>
        <v>ns</v>
      </c>
    </row>
    <row r="39" spans="1:13" x14ac:dyDescent="0.25">
      <c r="A39" s="4" t="s">
        <v>38</v>
      </c>
      <c r="B39" s="4" t="str">
        <f>RIGHT(Sheet2!F40,LEN(Sheet2!F40)-4)</f>
        <v>Clostridiales</v>
      </c>
      <c r="C39" s="4" t="str">
        <f>RIGHT(Sheet2!G40,LEN(Sheet2!G40)-4)</f>
        <v>Ruminococcaceae</v>
      </c>
      <c r="D39" s="5" t="str">
        <f>VLOOKUP($A39,[1]zibr!$B:$H,5,0)</f>
        <v>ns</v>
      </c>
      <c r="E39" s="8" t="str">
        <f>VLOOKUP($A39,[2]nbmm!$B:$H,5,0)</f>
        <v>ns</v>
      </c>
      <c r="F39" s="8" t="str">
        <f>VLOOKUP($A39,[3]nbmm_AR!$B:$H,5,0)</f>
        <v>ns</v>
      </c>
      <c r="G39" s="8" t="str">
        <f>VLOOKUP($A39,[4]zinbmm!$B:$H,5,0)</f>
        <v>ns</v>
      </c>
      <c r="H39" s="8" t="str">
        <f>VLOOKUP($A39,[5]zinbmm_AR!$B:$H,5,0)</f>
        <v>ns</v>
      </c>
      <c r="I39" s="8" t="str">
        <f>VLOOKUP($A39,[6]zigmmCo!$B:$H,5,0)</f>
        <v>ns</v>
      </c>
      <c r="J39" s="8" t="str">
        <f>VLOOKUP($A39,[7]zigmmCo_AR!$B:$H,5,0)</f>
        <v>ns</v>
      </c>
      <c r="K39" s="8" t="str">
        <f>VLOOKUP($A39,[8]zigmm!$B:$H,5,0)</f>
        <v>ns</v>
      </c>
      <c r="L39" s="8" t="str">
        <f>VLOOKUP($A39,[9]zigmm_AR!$B:$H,5,0)</f>
        <v>ns</v>
      </c>
      <c r="M39" s="8" t="str">
        <f>VLOOKUP(A39,[10]SplinectomeR!$B:$F,4,0)</f>
        <v>ns</v>
      </c>
    </row>
    <row r="40" spans="1:13" x14ac:dyDescent="0.25">
      <c r="A40" s="4" t="s">
        <v>39</v>
      </c>
      <c r="B40" s="4" t="str">
        <f>RIGHT(Sheet2!F41,LEN(Sheet2!F41)-4)</f>
        <v>Clostridiales</v>
      </c>
      <c r="C40" s="4" t="str">
        <f>RIGHT(Sheet2!G41,LEN(Sheet2!G41)-4)</f>
        <v>Ruminococcaceae</v>
      </c>
      <c r="D40" s="5" t="str">
        <f>VLOOKUP($A40,[1]zibr!$B:$H,5,0)</f>
        <v>s</v>
      </c>
      <c r="E40" s="8" t="str">
        <f>VLOOKUP($A40,[2]nbmm!$B:$H,5,0)</f>
        <v>s</v>
      </c>
      <c r="F40" s="8" t="str">
        <f>VLOOKUP($A40,[3]nbmm_AR!$B:$H,5,0)</f>
        <v>s</v>
      </c>
      <c r="G40" s="8" t="str">
        <f>VLOOKUP($A40,[4]zinbmm!$B:$H,5,0)</f>
        <v>s</v>
      </c>
      <c r="H40" s="8" t="str">
        <f>VLOOKUP($A40,[5]zinbmm_AR!$B:$H,5,0)</f>
        <v>s</v>
      </c>
      <c r="I40" s="8" t="str">
        <f>VLOOKUP($A40,[6]zigmmCo!$B:$H,5,0)</f>
        <v>s</v>
      </c>
      <c r="J40" s="8" t="str">
        <f>VLOOKUP($A40,[7]zigmmCo_AR!$B:$H,5,0)</f>
        <v>s</v>
      </c>
      <c r="K40" s="8" t="str">
        <f>VLOOKUP($A40,[8]zigmm!$B:$H,5,0)</f>
        <v>s</v>
      </c>
      <c r="L40" s="8" t="str">
        <f>VLOOKUP($A40,[9]zigmm_AR!$B:$H,5,0)</f>
        <v>s</v>
      </c>
      <c r="M40" s="8" t="str">
        <f>VLOOKUP(A40,[10]SplinectomeR!$B:$F,4,0)</f>
        <v>ns</v>
      </c>
    </row>
    <row r="41" spans="1:13" x14ac:dyDescent="0.25">
      <c r="A41" s="4" t="s">
        <v>40</v>
      </c>
      <c r="B41" s="4" t="str">
        <f>RIGHT(Sheet2!F42,LEN(Sheet2!F42)-4)</f>
        <v>Clostridiales</v>
      </c>
      <c r="C41" s="4" t="str">
        <f>RIGHT(Sheet2!G42,LEN(Sheet2!G42)-4)</f>
        <v>Ruminococcaceae</v>
      </c>
      <c r="D41" s="5" t="str">
        <f>VLOOKUP($A41,[1]zibr!$B:$H,5,0)</f>
        <v>ns</v>
      </c>
      <c r="E41" s="8" t="str">
        <f>VLOOKUP($A41,[2]nbmm!$B:$H,5,0)</f>
        <v>s</v>
      </c>
      <c r="F41" s="8" t="str">
        <f>VLOOKUP($A41,[3]nbmm_AR!$B:$H,5,0)</f>
        <v>s</v>
      </c>
      <c r="G41" s="8" t="str">
        <f>VLOOKUP($A41,[4]zinbmm!$B:$H,5,0)</f>
        <v>s</v>
      </c>
      <c r="H41" s="8" t="str">
        <f>VLOOKUP($A41,[5]zinbmm_AR!$B:$H,5,0)</f>
        <v>s</v>
      </c>
      <c r="I41" s="8" t="str">
        <f>VLOOKUP($A41,[6]zigmmCo!$B:$H,5,0)</f>
        <v>s</v>
      </c>
      <c r="J41" s="8" t="str">
        <f>VLOOKUP($A41,[7]zigmmCo_AR!$B:$H,5,0)</f>
        <v>s</v>
      </c>
      <c r="K41" s="8" t="str">
        <f>VLOOKUP($A41,[8]zigmm!$B:$H,5,0)</f>
        <v>ns</v>
      </c>
      <c r="L41" s="8" t="str">
        <f>VLOOKUP($A41,[9]zigmm_AR!$B:$H,5,0)</f>
        <v>ns</v>
      </c>
      <c r="M41" s="8" t="str">
        <f>VLOOKUP(A41,[10]SplinectomeR!$B:$F,4,0)</f>
        <v>ns</v>
      </c>
    </row>
    <row r="42" spans="1:13" x14ac:dyDescent="0.25">
      <c r="A42" s="4" t="s">
        <v>41</v>
      </c>
      <c r="B42" s="4" t="str">
        <f>RIGHT(Sheet2!F43,LEN(Sheet2!F43)-4)</f>
        <v>Clostridiales</v>
      </c>
      <c r="C42" s="4" t="str">
        <f>RIGHT(Sheet2!G43,LEN(Sheet2!G43)-4)</f>
        <v>Ruminococcaceae</v>
      </c>
      <c r="D42" s="5" t="str">
        <f>VLOOKUP($A42,[1]zibr!$B:$H,5,0)</f>
        <v>ns</v>
      </c>
      <c r="E42" s="8" t="str">
        <f>VLOOKUP($A42,[2]nbmm!$B:$H,5,0)</f>
        <v>ns</v>
      </c>
      <c r="F42" s="8" t="str">
        <f>VLOOKUP($A42,[3]nbmm_AR!$B:$H,5,0)</f>
        <v>ns</v>
      </c>
      <c r="G42" s="8" t="str">
        <f>VLOOKUP($A42,[4]zinbmm!$B:$H,5,0)</f>
        <v>s</v>
      </c>
      <c r="H42" s="8" t="str">
        <f>VLOOKUP($A42,[5]zinbmm_AR!$B:$H,5,0)</f>
        <v>s</v>
      </c>
      <c r="I42" s="8" t="str">
        <f>VLOOKUP($A42,[6]zigmmCo!$B:$H,5,0)</f>
        <v>s</v>
      </c>
      <c r="J42" s="8" t="str">
        <f>VLOOKUP($A42,[7]zigmmCo_AR!$B:$H,5,0)</f>
        <v>s</v>
      </c>
      <c r="K42" s="8" t="str">
        <f>VLOOKUP($A42,[8]zigmm!$B:$H,5,0)</f>
        <v>ns</v>
      </c>
      <c r="L42" s="8" t="str">
        <f>VLOOKUP($A42,[9]zigmm_AR!$B:$H,5,0)</f>
        <v>ns</v>
      </c>
      <c r="M42" s="8" t="str">
        <f>VLOOKUP(A42,[10]SplinectomeR!$B:$F,4,0)</f>
        <v>ns</v>
      </c>
    </row>
    <row r="43" spans="1:13" x14ac:dyDescent="0.25">
      <c r="A43" s="4" t="s">
        <v>42</v>
      </c>
      <c r="B43" s="4" t="str">
        <f>RIGHT(Sheet2!F44,LEN(Sheet2!F44)-4)</f>
        <v>Anaeroplasmatales</v>
      </c>
      <c r="C43" s="4" t="str">
        <f>RIGHT(Sheet2!G44,LEN(Sheet2!G44)-4)</f>
        <v>Anaeroplasmataceae</v>
      </c>
      <c r="D43" s="5" t="str">
        <f>VLOOKUP($A43,[1]zibr!$B:$H,5,0)</f>
        <v>s</v>
      </c>
      <c r="E43" s="8" t="str">
        <f>VLOOKUP($A43,[2]nbmm!$B:$H,5,0)</f>
        <v>s</v>
      </c>
      <c r="F43" s="8" t="str">
        <f>VLOOKUP($A43,[3]nbmm_AR!$B:$H,5,0)</f>
        <v>s</v>
      </c>
      <c r="G43" s="8" t="str">
        <f>VLOOKUP($A43,[4]zinbmm!$B:$H,5,0)</f>
        <v>s</v>
      </c>
      <c r="H43" s="8" t="str">
        <f>VLOOKUP($A43,[5]zinbmm_AR!$B:$H,5,0)</f>
        <v>s</v>
      </c>
      <c r="I43" s="8" t="str">
        <f>VLOOKUP($A43,[6]zigmmCo!$B:$H,5,0)</f>
        <v>s</v>
      </c>
      <c r="J43" s="8" t="str">
        <f>VLOOKUP($A43,[7]zigmmCo_AR!$B:$H,5,0)</f>
        <v>s</v>
      </c>
      <c r="K43" s="8" t="str">
        <f>VLOOKUP($A43,[8]zigmm!$B:$H,5,0)</f>
        <v>s</v>
      </c>
      <c r="L43" s="8" t="str">
        <f>VLOOKUP($A43,[9]zigmm_AR!$B:$H,5,0)</f>
        <v>ns</v>
      </c>
      <c r="M43" s="8" t="str">
        <f>VLOOKUP(A43,[10]SplinectomeR!$B:$F,4,0)</f>
        <v>ns</v>
      </c>
    </row>
    <row r="44" spans="1:13" x14ac:dyDescent="0.25">
      <c r="A44" s="4" t="s">
        <v>43</v>
      </c>
      <c r="B44" s="4" t="str">
        <f>RIGHT(Sheet2!F45,LEN(Sheet2!F45)-4)</f>
        <v>Anaeroplasmatales</v>
      </c>
      <c r="C44" s="4" t="str">
        <f>RIGHT(Sheet2!G45,LEN(Sheet2!G45)-4)</f>
        <v>Anaeroplasmataceae</v>
      </c>
      <c r="D44" s="5" t="str">
        <f>VLOOKUP($A44,[1]zibr!$B:$H,5,0)</f>
        <v>ns</v>
      </c>
      <c r="E44" s="8" t="str">
        <f>VLOOKUP($A44,[2]nbmm!$B:$H,5,0)</f>
        <v>ns</v>
      </c>
      <c r="F44" s="8" t="str">
        <f>VLOOKUP($A44,[3]nbmm_AR!$B:$H,5,0)</f>
        <v>ns</v>
      </c>
      <c r="G44" s="8" t="str">
        <f>VLOOKUP($A44,[4]zinbmm!$B:$H,5,0)</f>
        <v>NA</v>
      </c>
      <c r="H44" s="8" t="str">
        <f>VLOOKUP($A44,[5]zinbmm_AR!$B:$H,5,0)</f>
        <v>NA</v>
      </c>
      <c r="I44" s="8" t="str">
        <f>VLOOKUP($A44,[6]zigmmCo!$B:$H,5,0)</f>
        <v>NA</v>
      </c>
      <c r="J44" s="8" t="str">
        <f>VLOOKUP($A44,[7]zigmmCo_AR!$B:$H,5,0)</f>
        <v>NA</v>
      </c>
      <c r="K44" s="8" t="str">
        <f>VLOOKUP($A44,[8]zigmm!$B:$H,5,0)</f>
        <v>NA</v>
      </c>
      <c r="L44" s="8" t="str">
        <f>VLOOKUP($A44,[9]zigmm_AR!$B:$H,5,0)</f>
        <v>NA</v>
      </c>
      <c r="M44" s="8" t="str">
        <f>VLOOKUP(A44,[10]SplinectomeR!$B:$F,4,0)</f>
        <v>ns</v>
      </c>
    </row>
    <row r="45" spans="1:13" x14ac:dyDescent="0.25">
      <c r="A45" s="4" t="s">
        <v>44</v>
      </c>
      <c r="B45" s="4" t="str">
        <f>RIGHT(Sheet2!F46,LEN(Sheet2!F46)-4)</f>
        <v>RF39</v>
      </c>
      <c r="C45" s="4" t="str">
        <f>RIGHT(Sheet2!G46,LEN(Sheet2!G46)-4)</f>
        <v/>
      </c>
      <c r="D45" s="5" t="str">
        <f>VLOOKUP($A45,[1]zibr!$B:$H,5,0)</f>
        <v>ns</v>
      </c>
      <c r="E45" s="8" t="str">
        <f>VLOOKUP($A45,[2]nbmm!$B:$H,5,0)</f>
        <v>s</v>
      </c>
      <c r="F45" s="8" t="str">
        <f>VLOOKUP($A45,[3]nbmm_AR!$B:$H,5,0)</f>
        <v>ns</v>
      </c>
      <c r="G45" s="8" t="str">
        <f>VLOOKUP($A45,[4]zinbmm!$B:$H,5,0)</f>
        <v>ns</v>
      </c>
      <c r="H45" s="8" t="str">
        <f>VLOOKUP($A45,[5]zinbmm_AR!$B:$H,5,0)</f>
        <v>NA</v>
      </c>
      <c r="I45" s="8" t="str">
        <f>VLOOKUP($A45,[6]zigmmCo!$B:$H,5,0)</f>
        <v>s</v>
      </c>
      <c r="J45" s="8" t="str">
        <f>VLOOKUP($A45,[7]zigmmCo_AR!$B:$H,5,0)</f>
        <v>s</v>
      </c>
      <c r="K45" s="8" t="str">
        <f>VLOOKUP($A45,[8]zigmm!$B:$H,5,0)</f>
        <v>s</v>
      </c>
      <c r="L45" s="8" t="str">
        <f>VLOOKUP($A45,[9]zigmm_AR!$B:$H,5,0)</f>
        <v>s</v>
      </c>
      <c r="M45" s="8" t="str">
        <f>VLOOKUP(A45,[10]SplinectomeR!$B:$F,4,0)</f>
        <v>ns</v>
      </c>
    </row>
    <row r="46" spans="1:13" x14ac:dyDescent="0.25">
      <c r="A46" s="4" t="s">
        <v>45</v>
      </c>
      <c r="B46" s="4" t="str">
        <f>RIGHT(Sheet2!F47,LEN(Sheet2!F47)-4)</f>
        <v>Clostridiales</v>
      </c>
      <c r="C46" s="4" t="str">
        <f>RIGHT(Sheet2!G47,LEN(Sheet2!G47)-4)</f>
        <v/>
      </c>
      <c r="D46" s="5" t="str">
        <f>VLOOKUP($A46,[1]zibr!$B:$H,5,0)</f>
        <v>ns</v>
      </c>
      <c r="E46" s="8" t="str">
        <f>VLOOKUP($A46,[2]nbmm!$B:$H,5,0)</f>
        <v>ns</v>
      </c>
      <c r="F46" s="8" t="str">
        <f>VLOOKUP($A46,[3]nbmm_AR!$B:$H,5,0)</f>
        <v>ns</v>
      </c>
      <c r="G46" s="8" t="str">
        <f>VLOOKUP($A46,[4]zinbmm!$B:$H,5,0)</f>
        <v>ns</v>
      </c>
      <c r="H46" s="8" t="str">
        <f>VLOOKUP($A46,[5]zinbmm_AR!$B:$H,5,0)</f>
        <v>ns</v>
      </c>
      <c r="I46" s="8" t="str">
        <f>VLOOKUP($A46,[6]zigmmCo!$B:$H,5,0)</f>
        <v>ns</v>
      </c>
      <c r="J46" s="8" t="str">
        <f>VLOOKUP($A46,[7]zigmmCo_AR!$B:$H,5,0)</f>
        <v>ns</v>
      </c>
      <c r="K46" s="8" t="str">
        <f>VLOOKUP($A46,[8]zigmm!$B:$H,5,0)</f>
        <v>ns</v>
      </c>
      <c r="L46" s="8" t="str">
        <f>VLOOKUP($A46,[9]zigmm_AR!$B:$H,5,0)</f>
        <v>ns</v>
      </c>
      <c r="M46" s="8" t="str">
        <f>VLOOKUP(A46,[10]SplinectomeR!$B:$F,4,0)</f>
        <v>ns</v>
      </c>
    </row>
    <row r="47" spans="1:13" x14ac:dyDescent="0.25">
      <c r="A47" s="4" t="s">
        <v>46</v>
      </c>
      <c r="B47" s="4" t="str">
        <f>RIGHT(Sheet2!F48,LEN(Sheet2!F48)-4)</f>
        <v>Clostridiales</v>
      </c>
      <c r="C47" s="4" t="str">
        <f>RIGHT(Sheet2!G48,LEN(Sheet2!G48)-4)</f>
        <v/>
      </c>
      <c r="D47" s="5" t="str">
        <f>VLOOKUP($A47,[1]zibr!$B:$H,5,0)</f>
        <v>ns</v>
      </c>
      <c r="E47" s="8" t="str">
        <f>VLOOKUP($A47,[2]nbmm!$B:$H,5,0)</f>
        <v>ns</v>
      </c>
      <c r="F47" s="8" t="str">
        <f>VLOOKUP($A47,[3]nbmm_AR!$B:$H,5,0)</f>
        <v>ns</v>
      </c>
      <c r="G47" s="8" t="str">
        <f>VLOOKUP($A47,[4]zinbmm!$B:$H,5,0)</f>
        <v>ns</v>
      </c>
      <c r="H47" s="8" t="str">
        <f>VLOOKUP($A47,[5]zinbmm_AR!$B:$H,5,0)</f>
        <v>ns</v>
      </c>
      <c r="I47" s="8" t="str">
        <f>VLOOKUP($A47,[6]zigmmCo!$B:$H,5,0)</f>
        <v>ns</v>
      </c>
      <c r="J47" s="8" t="str">
        <f>VLOOKUP($A47,[7]zigmmCo_AR!$B:$H,5,0)</f>
        <v>ns</v>
      </c>
      <c r="K47" s="8" t="str">
        <f>VLOOKUP($A47,[8]zigmm!$B:$H,5,0)</f>
        <v>ns</v>
      </c>
      <c r="L47" s="8" t="str">
        <f>VLOOKUP($A47,[9]zigmm_AR!$B:$H,5,0)</f>
        <v>ns</v>
      </c>
      <c r="M47" s="8" t="str">
        <f>VLOOKUP(A47,[10]SplinectomeR!$B:$F,4,0)</f>
        <v>ns</v>
      </c>
    </row>
    <row r="48" spans="1:13" x14ac:dyDescent="0.25">
      <c r="A48" s="4" t="s">
        <v>47</v>
      </c>
      <c r="B48" s="4" t="str">
        <f>RIGHT(Sheet2!F49,LEN(Sheet2!F49)-4)</f>
        <v>RF39</v>
      </c>
      <c r="C48" s="4" t="str">
        <f>RIGHT(Sheet2!G49,LEN(Sheet2!G49)-4)</f>
        <v/>
      </c>
      <c r="D48" s="5" t="str">
        <f>VLOOKUP($A48,[1]zibr!$B:$H,5,0)</f>
        <v>ns</v>
      </c>
      <c r="E48" s="8" t="str">
        <f>VLOOKUP($A48,[2]nbmm!$B:$H,5,0)</f>
        <v>s</v>
      </c>
      <c r="F48" s="8" t="str">
        <f>VLOOKUP($A48,[3]nbmm_AR!$B:$H,5,0)</f>
        <v>NA</v>
      </c>
      <c r="G48" s="8" t="str">
        <f>VLOOKUP($A48,[4]zinbmm!$B:$H,5,0)</f>
        <v>s</v>
      </c>
      <c r="H48" s="8" t="str">
        <f>VLOOKUP($A48,[5]zinbmm_AR!$B:$H,5,0)</f>
        <v>NA</v>
      </c>
      <c r="I48" s="8" t="str">
        <f>VLOOKUP($A48,[6]zigmmCo!$B:$H,5,0)</f>
        <v>s</v>
      </c>
      <c r="J48" s="8" t="str">
        <f>VLOOKUP($A48,[7]zigmmCo_AR!$B:$H,5,0)</f>
        <v>s</v>
      </c>
      <c r="K48" s="8" t="str">
        <f>VLOOKUP($A48,[8]zigmm!$B:$H,5,0)</f>
        <v>s</v>
      </c>
      <c r="L48" s="8" t="str">
        <f>VLOOKUP($A48,[9]zigmm_AR!$B:$H,5,0)</f>
        <v>ns</v>
      </c>
      <c r="M48" s="8" t="str">
        <f>VLOOKUP(A48,[10]SplinectomeR!$B:$F,4,0)</f>
        <v>ns</v>
      </c>
    </row>
    <row r="49" spans="1:13" x14ac:dyDescent="0.25">
      <c r="A49" s="4" t="s">
        <v>48</v>
      </c>
      <c r="B49" s="4" t="str">
        <f>RIGHT(Sheet2!F50,LEN(Sheet2!F50)-4)</f>
        <v>Clostridiales</v>
      </c>
      <c r="C49" s="4" t="str">
        <f>RIGHT(Sheet2!G50,LEN(Sheet2!G50)-4)</f>
        <v/>
      </c>
      <c r="D49" s="5" t="str">
        <f>VLOOKUP($A49,[1]zibr!$B:$H,5,0)</f>
        <v>ns</v>
      </c>
      <c r="E49" s="8" t="str">
        <f>VLOOKUP($A49,[2]nbmm!$B:$H,5,0)</f>
        <v>s</v>
      </c>
      <c r="F49" s="8" t="str">
        <f>VLOOKUP($A49,[3]nbmm_AR!$B:$H,5,0)</f>
        <v>s</v>
      </c>
      <c r="G49" s="8" t="str">
        <f>VLOOKUP($A49,[4]zinbmm!$B:$H,5,0)</f>
        <v>s</v>
      </c>
      <c r="H49" s="8" t="str">
        <f>VLOOKUP($A49,[5]zinbmm_AR!$B:$H,5,0)</f>
        <v>s</v>
      </c>
      <c r="I49" s="8" t="str">
        <f>VLOOKUP($A49,[6]zigmmCo!$B:$H,5,0)</f>
        <v>ns</v>
      </c>
      <c r="J49" s="8" t="str">
        <f>VLOOKUP($A49,[7]zigmmCo_AR!$B:$H,5,0)</f>
        <v>ns</v>
      </c>
      <c r="K49" s="8" t="str">
        <f>VLOOKUP($A49,[8]zigmm!$B:$H,5,0)</f>
        <v>ns</v>
      </c>
      <c r="L49" s="8" t="str">
        <f>VLOOKUP($A49,[9]zigmm_AR!$B:$H,5,0)</f>
        <v>ns</v>
      </c>
      <c r="M49" s="8" t="str">
        <f>VLOOKUP(A49,[10]SplinectomeR!$B:$F,4,0)</f>
        <v>ns</v>
      </c>
    </row>
    <row r="50" spans="1:13" x14ac:dyDescent="0.25">
      <c r="A50" s="4" t="s">
        <v>49</v>
      </c>
      <c r="B50" s="4" t="str">
        <f>RIGHT(Sheet2!F51,LEN(Sheet2!F51)-4)</f>
        <v>Clostridiales</v>
      </c>
      <c r="C50" s="4" t="str">
        <f>RIGHT(Sheet2!G51,LEN(Sheet2!G51)-4)</f>
        <v/>
      </c>
      <c r="D50" s="5" t="str">
        <f>VLOOKUP($A50,[1]zibr!$B:$H,5,0)</f>
        <v>ns</v>
      </c>
      <c r="E50" s="8" t="str">
        <f>VLOOKUP($A50,[2]nbmm!$B:$H,5,0)</f>
        <v>ns</v>
      </c>
      <c r="F50" s="8" t="str">
        <f>VLOOKUP($A50,[3]nbmm_AR!$B:$H,5,0)</f>
        <v>ns</v>
      </c>
      <c r="G50" s="8" t="str">
        <f>VLOOKUP($A50,[4]zinbmm!$B:$H,5,0)</f>
        <v>ns</v>
      </c>
      <c r="H50" s="8" t="str">
        <f>VLOOKUP($A50,[5]zinbmm_AR!$B:$H,5,0)</f>
        <v>ns</v>
      </c>
      <c r="I50" s="8" t="str">
        <f>VLOOKUP($A50,[6]zigmmCo!$B:$H,5,0)</f>
        <v>ns</v>
      </c>
      <c r="J50" s="8" t="str">
        <f>VLOOKUP($A50,[7]zigmmCo_AR!$B:$H,5,0)</f>
        <v>ns</v>
      </c>
      <c r="K50" s="8" t="str">
        <f>VLOOKUP($A50,[8]zigmm!$B:$H,5,0)</f>
        <v>ns</v>
      </c>
      <c r="L50" s="8" t="str">
        <f>VLOOKUP($A50,[9]zigmm_AR!$B:$H,5,0)</f>
        <v>ns</v>
      </c>
      <c r="M50" s="8" t="str">
        <f>VLOOKUP(A50,[10]SplinectomeR!$B:$F,4,0)</f>
        <v>ns</v>
      </c>
    </row>
    <row r="51" spans="1:13" x14ac:dyDescent="0.25">
      <c r="A51" s="4" t="s">
        <v>50</v>
      </c>
      <c r="B51" s="4" t="str">
        <f>RIGHT(Sheet2!F52,LEN(Sheet2!F52)-4)</f>
        <v>RF39</v>
      </c>
      <c r="C51" s="4" t="str">
        <f>RIGHT(Sheet2!G52,LEN(Sheet2!G52)-4)</f>
        <v/>
      </c>
      <c r="D51" s="5" t="str">
        <f>VLOOKUP($A51,[1]zibr!$B:$H,5,0)</f>
        <v>ns</v>
      </c>
      <c r="E51" s="8" t="str">
        <f>VLOOKUP($A51,[2]nbmm!$B:$H,5,0)</f>
        <v>ns</v>
      </c>
      <c r="F51" s="8" t="str">
        <f>VLOOKUP($A51,[3]nbmm_AR!$B:$H,5,0)</f>
        <v>ns</v>
      </c>
      <c r="G51" s="8" t="str">
        <f>VLOOKUP($A51,[4]zinbmm!$B:$H,5,0)</f>
        <v>s</v>
      </c>
      <c r="H51" s="8" t="str">
        <f>VLOOKUP($A51,[5]zinbmm_AR!$B:$H,5,0)</f>
        <v>s</v>
      </c>
      <c r="I51" s="8" t="str">
        <f>VLOOKUP($A51,[6]zigmmCo!$B:$H,5,0)</f>
        <v>ns</v>
      </c>
      <c r="J51" s="8" t="str">
        <f>VLOOKUP($A51,[7]zigmmCo_AR!$B:$H,5,0)</f>
        <v>ns</v>
      </c>
      <c r="K51" s="8" t="str">
        <f>VLOOKUP($A51,[8]zigmm!$B:$H,5,0)</f>
        <v>ns</v>
      </c>
      <c r="L51" s="8" t="str">
        <f>VLOOKUP($A51,[9]zigmm_AR!$B:$H,5,0)</f>
        <v>ns</v>
      </c>
      <c r="M51" s="8" t="str">
        <f>VLOOKUP(A51,[10]SplinectomeR!$B:$F,4,0)</f>
        <v>ns</v>
      </c>
    </row>
    <row r="52" spans="1:13" x14ac:dyDescent="0.25">
      <c r="A52" s="4" t="s">
        <v>51</v>
      </c>
      <c r="B52" s="4" t="str">
        <f>RIGHT(Sheet2!F53,LEN(Sheet2!F53)-4)</f>
        <v>Clostridiales</v>
      </c>
      <c r="C52" s="4" t="str">
        <f>RIGHT(Sheet2!G53,LEN(Sheet2!G53)-4)</f>
        <v>Ruminococcaceae</v>
      </c>
      <c r="D52" s="5" t="str">
        <f>VLOOKUP($A52,[1]zibr!$B:$H,5,0)</f>
        <v>ns</v>
      </c>
      <c r="E52" s="8" t="str">
        <f>VLOOKUP($A52,[2]nbmm!$B:$H,5,0)</f>
        <v>ns</v>
      </c>
      <c r="F52" s="8" t="str">
        <f>VLOOKUP($A52,[3]nbmm_AR!$B:$H,5,0)</f>
        <v>ns</v>
      </c>
      <c r="G52" s="8" t="str">
        <f>VLOOKUP($A52,[4]zinbmm!$B:$H,5,0)</f>
        <v>ns</v>
      </c>
      <c r="H52" s="8" t="str">
        <f>VLOOKUP($A52,[5]zinbmm_AR!$B:$H,5,0)</f>
        <v>ns</v>
      </c>
      <c r="I52" s="8" t="str">
        <f>VLOOKUP($A52,[6]zigmmCo!$B:$H,5,0)</f>
        <v>ns</v>
      </c>
      <c r="J52" s="8" t="str">
        <f>VLOOKUP($A52,[7]zigmmCo_AR!$B:$H,5,0)</f>
        <v>s</v>
      </c>
      <c r="K52" s="8" t="str">
        <f>VLOOKUP($A52,[8]zigmm!$B:$H,5,0)</f>
        <v>ns</v>
      </c>
      <c r="L52" s="8" t="str">
        <f>VLOOKUP($A52,[9]zigmm_AR!$B:$H,5,0)</f>
        <v>ns</v>
      </c>
      <c r="M52" s="8" t="str">
        <f>VLOOKUP(A52,[10]SplinectomeR!$B:$F,4,0)</f>
        <v>ns</v>
      </c>
    </row>
    <row r="53" spans="1:13" x14ac:dyDescent="0.25">
      <c r="A53" s="4" t="s">
        <v>52</v>
      </c>
      <c r="B53" s="4" t="str">
        <f>RIGHT(Sheet2!F54,LEN(Sheet2!F54)-4)</f>
        <v>Clostridiales</v>
      </c>
      <c r="C53" s="4" t="str">
        <f>RIGHT(Sheet2!G54,LEN(Sheet2!G54)-4)</f>
        <v>Ruminococcaceae</v>
      </c>
      <c r="D53" s="5" t="str">
        <f>VLOOKUP($A53,[1]zibr!$B:$H,5,0)</f>
        <v>ns</v>
      </c>
      <c r="E53" s="8" t="str">
        <f>VLOOKUP($A53,[2]nbmm!$B:$H,5,0)</f>
        <v>ns</v>
      </c>
      <c r="F53" s="8" t="str">
        <f>VLOOKUP($A53,[3]nbmm_AR!$B:$H,5,0)</f>
        <v>ns</v>
      </c>
      <c r="G53" s="8" t="str">
        <f>VLOOKUP($A53,[4]zinbmm!$B:$H,5,0)</f>
        <v>ns</v>
      </c>
      <c r="H53" s="8" t="str">
        <f>VLOOKUP($A53,[5]zinbmm_AR!$B:$H,5,0)</f>
        <v>ns</v>
      </c>
      <c r="I53" s="8" t="str">
        <f>VLOOKUP($A53,[6]zigmmCo!$B:$H,5,0)</f>
        <v>ns</v>
      </c>
      <c r="J53" s="8" t="str">
        <f>VLOOKUP($A53,[7]zigmmCo_AR!$B:$H,5,0)</f>
        <v>ns</v>
      </c>
      <c r="K53" s="8" t="str">
        <f>VLOOKUP($A53,[8]zigmm!$B:$H,5,0)</f>
        <v>ns</v>
      </c>
      <c r="L53" s="8" t="str">
        <f>VLOOKUP($A53,[9]zigmm_AR!$B:$H,5,0)</f>
        <v>ns</v>
      </c>
      <c r="M53" s="8" t="str">
        <f>VLOOKUP(A53,[10]SplinectomeR!$B:$F,4,0)</f>
        <v>ns</v>
      </c>
    </row>
    <row r="54" spans="1:13" x14ac:dyDescent="0.25">
      <c r="A54" s="4" t="s">
        <v>53</v>
      </c>
      <c r="B54" s="4" t="str">
        <f>RIGHT(Sheet2!F55,LEN(Sheet2!F55)-4)</f>
        <v>Clostridiales</v>
      </c>
      <c r="C54" s="4" t="str">
        <f>RIGHT(Sheet2!G55,LEN(Sheet2!G55)-4)</f>
        <v>Ruminococcaceae</v>
      </c>
      <c r="D54" s="5" t="str">
        <f>VLOOKUP($A54,[1]zibr!$B:$H,5,0)</f>
        <v>ns</v>
      </c>
      <c r="E54" s="8" t="str">
        <f>VLOOKUP($A54,[2]nbmm!$B:$H,5,0)</f>
        <v>ns</v>
      </c>
      <c r="F54" s="8" t="str">
        <f>VLOOKUP($A54,[3]nbmm_AR!$B:$H,5,0)</f>
        <v>ns</v>
      </c>
      <c r="G54" s="8" t="str">
        <f>VLOOKUP($A54,[4]zinbmm!$B:$H,5,0)</f>
        <v>ns</v>
      </c>
      <c r="H54" s="8" t="str">
        <f>VLOOKUP($A54,[5]zinbmm_AR!$B:$H,5,0)</f>
        <v>ns</v>
      </c>
      <c r="I54" s="8" t="str">
        <f>VLOOKUP($A54,[6]zigmmCo!$B:$H,5,0)</f>
        <v>ns</v>
      </c>
      <c r="J54" s="8" t="str">
        <f>VLOOKUP($A54,[7]zigmmCo_AR!$B:$H,5,0)</f>
        <v>ns</v>
      </c>
      <c r="K54" s="8" t="str">
        <f>VLOOKUP($A54,[8]zigmm!$B:$H,5,0)</f>
        <v>ns</v>
      </c>
      <c r="L54" s="8" t="str">
        <f>VLOOKUP($A54,[9]zigmm_AR!$B:$H,5,0)</f>
        <v>ns</v>
      </c>
      <c r="M54" s="8" t="str">
        <f>VLOOKUP(A54,[10]SplinectomeR!$B:$F,4,0)</f>
        <v>ns</v>
      </c>
    </row>
    <row r="55" spans="1:13" x14ac:dyDescent="0.25">
      <c r="A55" s="4" t="s">
        <v>54</v>
      </c>
      <c r="B55" s="4" t="str">
        <f>RIGHT(Sheet2!F56,LEN(Sheet2!F56)-4)</f>
        <v>Clostridiales</v>
      </c>
      <c r="C55" s="4" t="str">
        <f>RIGHT(Sheet2!G56,LEN(Sheet2!G56)-4)</f>
        <v>Ruminococcaceae</v>
      </c>
      <c r="D55" s="5" t="str">
        <f>VLOOKUP($A55,[1]zibr!$B:$H,5,0)</f>
        <v>s</v>
      </c>
      <c r="E55" s="8" t="str">
        <f>VLOOKUP($A55,[2]nbmm!$B:$H,5,0)</f>
        <v>s</v>
      </c>
      <c r="F55" s="8" t="str">
        <f>VLOOKUP($A55,[3]nbmm_AR!$B:$H,5,0)</f>
        <v>s</v>
      </c>
      <c r="G55" s="8" t="str">
        <f>VLOOKUP($A55,[4]zinbmm!$B:$H,5,0)</f>
        <v>s</v>
      </c>
      <c r="H55" s="8" t="str">
        <f>VLOOKUP($A55,[5]zinbmm_AR!$B:$H,5,0)</f>
        <v>s</v>
      </c>
      <c r="I55" s="8" t="str">
        <f>VLOOKUP($A55,[6]zigmmCo!$B:$H,5,0)</f>
        <v>s</v>
      </c>
      <c r="J55" s="8" t="str">
        <f>VLOOKUP($A55,[7]zigmmCo_AR!$B:$H,5,0)</f>
        <v>s</v>
      </c>
      <c r="K55" s="8" t="str">
        <f>VLOOKUP($A55,[8]zigmm!$B:$H,5,0)</f>
        <v>s</v>
      </c>
      <c r="L55" s="8" t="str">
        <f>VLOOKUP($A55,[9]zigmm_AR!$B:$H,5,0)</f>
        <v>s</v>
      </c>
      <c r="M55" s="8" t="str">
        <f>VLOOKUP(A55,[10]SplinectomeR!$B:$F,4,0)</f>
        <v>ns</v>
      </c>
    </row>
    <row r="56" spans="1:13" x14ac:dyDescent="0.25">
      <c r="A56" s="4" t="s">
        <v>55</v>
      </c>
      <c r="B56" s="4" t="str">
        <f>RIGHT(Sheet2!F57,LEN(Sheet2!F57)-4)</f>
        <v>Clostridiales</v>
      </c>
      <c r="C56" s="4" t="str">
        <f>RIGHT(Sheet2!G57,LEN(Sheet2!G57)-4)</f>
        <v>Ruminococcaceae</v>
      </c>
      <c r="D56" s="5" t="str">
        <f>VLOOKUP($A56,[1]zibr!$B:$H,5,0)</f>
        <v>s</v>
      </c>
      <c r="E56" s="8" t="str">
        <f>VLOOKUP($A56,[2]nbmm!$B:$H,5,0)</f>
        <v>s</v>
      </c>
      <c r="F56" s="8" t="str">
        <f>VLOOKUP($A56,[3]nbmm_AR!$B:$H,5,0)</f>
        <v>s</v>
      </c>
      <c r="G56" s="8" t="str">
        <f>VLOOKUP($A56,[4]zinbmm!$B:$H,5,0)</f>
        <v>s</v>
      </c>
      <c r="H56" s="8" t="str">
        <f>VLOOKUP($A56,[5]zinbmm_AR!$B:$H,5,0)</f>
        <v>s</v>
      </c>
      <c r="I56" s="8" t="str">
        <f>VLOOKUP($A56,[6]zigmmCo!$B:$H,5,0)</f>
        <v>s</v>
      </c>
      <c r="J56" s="8" t="str">
        <f>VLOOKUP($A56,[7]zigmmCo_AR!$B:$H,5,0)</f>
        <v>s</v>
      </c>
      <c r="K56" s="8" t="str">
        <f>VLOOKUP($A56,[8]zigmm!$B:$H,5,0)</f>
        <v>s</v>
      </c>
      <c r="L56" s="8" t="str">
        <f>VLOOKUP($A56,[9]zigmm_AR!$B:$H,5,0)</f>
        <v>s</v>
      </c>
      <c r="M56" s="8" t="str">
        <f>VLOOKUP(A56,[10]SplinectomeR!$B:$F,4,0)</f>
        <v>ns</v>
      </c>
    </row>
    <row r="57" spans="1:13" x14ac:dyDescent="0.25">
      <c r="A57" s="4" t="s">
        <v>56</v>
      </c>
      <c r="B57" s="4" t="str">
        <f>RIGHT(Sheet2!F58,LEN(Sheet2!F58)-4)</f>
        <v>Clostridiales</v>
      </c>
      <c r="C57" s="4" t="str">
        <f>RIGHT(Sheet2!G58,LEN(Sheet2!G58)-4)</f>
        <v>Ruminococcaceae</v>
      </c>
      <c r="D57" s="5" t="str">
        <f>VLOOKUP($A57,[1]zibr!$B:$H,5,0)</f>
        <v>ns</v>
      </c>
      <c r="E57" s="8" t="str">
        <f>VLOOKUP($A57,[2]nbmm!$B:$H,5,0)</f>
        <v>s</v>
      </c>
      <c r="F57" s="8" t="str">
        <f>VLOOKUP($A57,[3]nbmm_AR!$B:$H,5,0)</f>
        <v>ns</v>
      </c>
      <c r="G57" s="8" t="str">
        <f>VLOOKUP($A57,[4]zinbmm!$B:$H,5,0)</f>
        <v>s</v>
      </c>
      <c r="H57" s="8" t="str">
        <f>VLOOKUP($A57,[5]zinbmm_AR!$B:$H,5,0)</f>
        <v>s</v>
      </c>
      <c r="I57" s="8" t="str">
        <f>VLOOKUP($A57,[6]zigmmCo!$B:$H,5,0)</f>
        <v>ns</v>
      </c>
      <c r="J57" s="8" t="str">
        <f>VLOOKUP($A57,[7]zigmmCo_AR!$B:$H,5,0)</f>
        <v>ns</v>
      </c>
      <c r="K57" s="8" t="str">
        <f>VLOOKUP($A57,[8]zigmm!$B:$H,5,0)</f>
        <v>ns</v>
      </c>
      <c r="L57" s="8" t="str">
        <f>VLOOKUP($A57,[9]zigmm_AR!$B:$H,5,0)</f>
        <v>ns</v>
      </c>
      <c r="M57" s="8" t="str">
        <f>VLOOKUP(A57,[10]SplinectomeR!$B:$F,4,0)</f>
        <v>ns</v>
      </c>
    </row>
    <row r="58" spans="1:13" x14ac:dyDescent="0.25">
      <c r="A58" s="4" t="s">
        <v>57</v>
      </c>
      <c r="B58" s="4" t="str">
        <f>RIGHT(Sheet2!F59,LEN(Sheet2!F59)-4)</f>
        <v>Clostridiales</v>
      </c>
      <c r="C58" s="4" t="str">
        <f>RIGHT(Sheet2!G59,LEN(Sheet2!G59)-4)</f>
        <v>Ruminococcaceae</v>
      </c>
      <c r="D58" s="5" t="str">
        <f>VLOOKUP($A58,[1]zibr!$B:$H,5,0)</f>
        <v>ns</v>
      </c>
      <c r="E58" s="8" t="str">
        <f>VLOOKUP($A58,[2]nbmm!$B:$H,5,0)</f>
        <v>s</v>
      </c>
      <c r="F58" s="8" t="str">
        <f>VLOOKUP($A58,[3]nbmm_AR!$B:$H,5,0)</f>
        <v>s</v>
      </c>
      <c r="G58" s="8" t="str">
        <f>VLOOKUP($A58,[4]zinbmm!$B:$H,5,0)</f>
        <v>s</v>
      </c>
      <c r="H58" s="8" t="str">
        <f>VLOOKUP($A58,[5]zinbmm_AR!$B:$H,5,0)</f>
        <v>s</v>
      </c>
      <c r="I58" s="8" t="str">
        <f>VLOOKUP($A58,[6]zigmmCo!$B:$H,5,0)</f>
        <v>ns</v>
      </c>
      <c r="J58" s="8" t="str">
        <f>VLOOKUP($A58,[7]zigmmCo_AR!$B:$H,5,0)</f>
        <v>ns</v>
      </c>
      <c r="K58" s="8" t="str">
        <f>VLOOKUP($A58,[8]zigmm!$B:$H,5,0)</f>
        <v>ns</v>
      </c>
      <c r="L58" s="8" t="str">
        <f>VLOOKUP($A58,[9]zigmm_AR!$B:$H,5,0)</f>
        <v>ns</v>
      </c>
      <c r="M58" s="8" t="str">
        <f>VLOOKUP(A58,[10]SplinectomeR!$B:$F,4,0)</f>
        <v>ns</v>
      </c>
    </row>
    <row r="59" spans="1:13" x14ac:dyDescent="0.25">
      <c r="A59" s="4" t="s">
        <v>58</v>
      </c>
      <c r="B59" s="4" t="str">
        <f>RIGHT(Sheet2!F60,LEN(Sheet2!F60)-4)</f>
        <v>Clostridiales</v>
      </c>
      <c r="C59" s="4" t="str">
        <f>RIGHT(Sheet2!G60,LEN(Sheet2!G60)-4)</f>
        <v>Ruminococcaceae</v>
      </c>
      <c r="D59" s="5" t="str">
        <f>VLOOKUP($A59,[1]zibr!$B:$H,5,0)</f>
        <v>ns</v>
      </c>
      <c r="E59" s="8" t="str">
        <f>VLOOKUP($A59,[2]nbmm!$B:$H,5,0)</f>
        <v>ns</v>
      </c>
      <c r="F59" s="8" t="str">
        <f>VLOOKUP($A59,[3]nbmm_AR!$B:$H,5,0)</f>
        <v>ns</v>
      </c>
      <c r="G59" s="8" t="str">
        <f>VLOOKUP($A59,[4]zinbmm!$B:$H,5,0)</f>
        <v>s</v>
      </c>
      <c r="H59" s="8" t="str">
        <f>VLOOKUP($A59,[5]zinbmm_AR!$B:$H,5,0)</f>
        <v>s</v>
      </c>
      <c r="I59" s="8" t="str">
        <f>VLOOKUP($A59,[6]zigmmCo!$B:$H,5,0)</f>
        <v>ns</v>
      </c>
      <c r="J59" s="8" t="str">
        <f>VLOOKUP($A59,[7]zigmmCo_AR!$B:$H,5,0)</f>
        <v>ns</v>
      </c>
      <c r="K59" s="8" t="str">
        <f>VLOOKUP($A59,[8]zigmm!$B:$H,5,0)</f>
        <v>ns</v>
      </c>
      <c r="L59" s="8" t="str">
        <f>VLOOKUP($A59,[9]zigmm_AR!$B:$H,5,0)</f>
        <v>ns</v>
      </c>
      <c r="M59" s="8" t="str">
        <f>VLOOKUP(A59,[10]SplinectomeR!$B:$F,4,0)</f>
        <v>ns</v>
      </c>
    </row>
    <row r="60" spans="1:13" x14ac:dyDescent="0.25">
      <c r="A60" s="4" t="s">
        <v>59</v>
      </c>
      <c r="B60" s="4" t="str">
        <f>RIGHT(Sheet2!F61,LEN(Sheet2!F61)-4)</f>
        <v>Clostridiales</v>
      </c>
      <c r="C60" s="4" t="str">
        <f>RIGHT(Sheet2!G61,LEN(Sheet2!G61)-4)</f>
        <v>Ruminococcaceae</v>
      </c>
      <c r="D60" s="5" t="str">
        <f>VLOOKUP($A60,[1]zibr!$B:$H,5,0)</f>
        <v>s</v>
      </c>
      <c r="E60" s="8" t="str">
        <f>VLOOKUP($A60,[2]nbmm!$B:$H,5,0)</f>
        <v>ns</v>
      </c>
      <c r="F60" s="8" t="str">
        <f>VLOOKUP($A60,[3]nbmm_AR!$B:$H,5,0)</f>
        <v>ns</v>
      </c>
      <c r="G60" s="8" t="str">
        <f>VLOOKUP($A60,[4]zinbmm!$B:$H,5,0)</f>
        <v>ns</v>
      </c>
      <c r="H60" s="8" t="str">
        <f>VLOOKUP($A60,[5]zinbmm_AR!$B:$H,5,0)</f>
        <v>ns</v>
      </c>
      <c r="I60" s="8" t="str">
        <f>VLOOKUP($A60,[6]zigmmCo!$B:$H,5,0)</f>
        <v>s</v>
      </c>
      <c r="J60" s="8" t="str">
        <f>VLOOKUP($A60,[7]zigmmCo_AR!$B:$H,5,0)</f>
        <v>s</v>
      </c>
      <c r="K60" s="8" t="str">
        <f>VLOOKUP($A60,[8]zigmm!$B:$H,5,0)</f>
        <v>s</v>
      </c>
      <c r="L60" s="8" t="str">
        <f>VLOOKUP($A60,[9]zigmm_AR!$B:$H,5,0)</f>
        <v>ns</v>
      </c>
      <c r="M60" s="8" t="str">
        <f>VLOOKUP(A60,[10]SplinectomeR!$B:$F,4,0)</f>
        <v>ns</v>
      </c>
    </row>
    <row r="61" spans="1:13" x14ac:dyDescent="0.25">
      <c r="A61" s="4" t="s">
        <v>60</v>
      </c>
      <c r="B61" s="4" t="str">
        <f>RIGHT(Sheet2!F62,LEN(Sheet2!F62)-4)</f>
        <v>Clostridiales</v>
      </c>
      <c r="C61" s="4" t="str">
        <f>RIGHT(Sheet2!G62,LEN(Sheet2!G62)-4)</f>
        <v/>
      </c>
      <c r="D61" s="5" t="str">
        <f>VLOOKUP($A61,[1]zibr!$B:$H,5,0)</f>
        <v>ns</v>
      </c>
      <c r="E61" s="8" t="str">
        <f>VLOOKUP($A61,[2]nbmm!$B:$H,5,0)</f>
        <v>s</v>
      </c>
      <c r="F61" s="8" t="str">
        <f>VLOOKUP($A61,[3]nbmm_AR!$B:$H,5,0)</f>
        <v>NA</v>
      </c>
      <c r="G61" s="8" t="str">
        <f>VLOOKUP($A61,[4]zinbmm!$B:$H,5,0)</f>
        <v>s</v>
      </c>
      <c r="H61" s="8" t="str">
        <f>VLOOKUP($A61,[5]zinbmm_AR!$B:$H,5,0)</f>
        <v>NA</v>
      </c>
      <c r="I61" s="8" t="str">
        <f>VLOOKUP($A61,[6]zigmmCo!$B:$H,5,0)</f>
        <v>s</v>
      </c>
      <c r="J61" s="8" t="str">
        <f>VLOOKUP($A61,[7]zigmmCo_AR!$B:$H,5,0)</f>
        <v>s</v>
      </c>
      <c r="K61" s="8" t="str">
        <f>VLOOKUP($A61,[8]zigmm!$B:$H,5,0)</f>
        <v>s</v>
      </c>
      <c r="L61" s="8" t="str">
        <f>VLOOKUP($A61,[9]zigmm_AR!$B:$H,5,0)</f>
        <v>s</v>
      </c>
      <c r="M61" s="8" t="str">
        <f>VLOOKUP(A61,[10]SplinectomeR!$B:$F,4,0)</f>
        <v>ns</v>
      </c>
    </row>
    <row r="62" spans="1:13" x14ac:dyDescent="0.25">
      <c r="A62" s="4" t="s">
        <v>61</v>
      </c>
      <c r="B62" s="4" t="str">
        <f>RIGHT(Sheet2!F63,LEN(Sheet2!F63)-4)</f>
        <v>Clostridiales</v>
      </c>
      <c r="C62" s="4" t="str">
        <f>RIGHT(Sheet2!G63,LEN(Sheet2!G63)-4)</f>
        <v/>
      </c>
      <c r="D62" s="5" t="str">
        <f>VLOOKUP($A62,[1]zibr!$B:$H,5,0)</f>
        <v>ns</v>
      </c>
      <c r="E62" s="8" t="str">
        <f>VLOOKUP($A62,[2]nbmm!$B:$H,5,0)</f>
        <v>ns</v>
      </c>
      <c r="F62" s="8" t="str">
        <f>VLOOKUP($A62,[3]nbmm_AR!$B:$H,5,0)</f>
        <v>NA</v>
      </c>
      <c r="G62" s="8" t="str">
        <f>VLOOKUP($A62,[4]zinbmm!$B:$H,5,0)</f>
        <v>s</v>
      </c>
      <c r="H62" s="8" t="str">
        <f>VLOOKUP($A62,[5]zinbmm_AR!$B:$H,5,0)</f>
        <v>NA</v>
      </c>
      <c r="I62" s="8" t="str">
        <f>VLOOKUP($A62,[6]zigmmCo!$B:$H,5,0)</f>
        <v>s</v>
      </c>
      <c r="J62" s="8" t="str">
        <f>VLOOKUP($A62,[7]zigmmCo_AR!$B:$H,5,0)</f>
        <v>s</v>
      </c>
      <c r="K62" s="8" t="str">
        <f>VLOOKUP($A62,[8]zigmm!$B:$H,5,0)</f>
        <v>s</v>
      </c>
      <c r="L62" s="8" t="str">
        <f>VLOOKUP($A62,[9]zigmm_AR!$B:$H,5,0)</f>
        <v>ns</v>
      </c>
      <c r="M62" s="8" t="str">
        <f>VLOOKUP(A62,[10]SplinectomeR!$B:$F,4,0)</f>
        <v>ns</v>
      </c>
    </row>
    <row r="63" spans="1:13" x14ac:dyDescent="0.25">
      <c r="A63" s="4" t="s">
        <v>62</v>
      </c>
      <c r="B63" s="4" t="str">
        <f>RIGHT(Sheet2!F64,LEN(Sheet2!F64)-4)</f>
        <v>Clostridiales</v>
      </c>
      <c r="C63" s="4" t="str">
        <f>RIGHT(Sheet2!G64,LEN(Sheet2!G64)-4)</f>
        <v/>
      </c>
      <c r="D63" s="5" t="str">
        <f>VLOOKUP($A63,[1]zibr!$B:$H,5,0)</f>
        <v>s</v>
      </c>
      <c r="E63" s="8" t="str">
        <f>VLOOKUP($A63,[2]nbmm!$B:$H,5,0)</f>
        <v>s</v>
      </c>
      <c r="F63" s="8" t="str">
        <f>VLOOKUP($A63,[3]nbmm_AR!$B:$H,5,0)</f>
        <v>s</v>
      </c>
      <c r="G63" s="8" t="str">
        <f>VLOOKUP($A63,[4]zinbmm!$B:$H,5,0)</f>
        <v>s</v>
      </c>
      <c r="H63" s="8" t="str">
        <f>VLOOKUP($A63,[5]zinbmm_AR!$B:$H,5,0)</f>
        <v>s</v>
      </c>
      <c r="I63" s="8" t="str">
        <f>VLOOKUP($A63,[6]zigmmCo!$B:$H,5,0)</f>
        <v>s</v>
      </c>
      <c r="J63" s="8" t="str">
        <f>VLOOKUP($A63,[7]zigmmCo_AR!$B:$H,5,0)</f>
        <v>s</v>
      </c>
      <c r="K63" s="8" t="str">
        <f>VLOOKUP($A63,[8]zigmm!$B:$H,5,0)</f>
        <v>s</v>
      </c>
      <c r="L63" s="8" t="str">
        <f>VLOOKUP($A63,[9]zigmm_AR!$B:$H,5,0)</f>
        <v>s</v>
      </c>
      <c r="M63" s="8" t="str">
        <f>VLOOKUP(A63,[10]SplinectomeR!$B:$F,4,0)</f>
        <v>ns</v>
      </c>
    </row>
    <row r="64" spans="1:13" x14ac:dyDescent="0.25">
      <c r="A64" s="4" t="s">
        <v>63</v>
      </c>
      <c r="B64" s="4" t="str">
        <f>RIGHT(Sheet2!F65,LEN(Sheet2!F65)-4)</f>
        <v>Clostridiales</v>
      </c>
      <c r="D64" s="5" t="str">
        <f>VLOOKUP($A64,[1]zibr!$B:$H,5,0)</f>
        <v>ns</v>
      </c>
      <c r="E64" s="8" t="str">
        <f>VLOOKUP($A64,[2]nbmm!$B:$H,5,0)</f>
        <v>ns</v>
      </c>
      <c r="F64" s="8" t="str">
        <f>VLOOKUP($A64,[3]nbmm_AR!$B:$H,5,0)</f>
        <v>s</v>
      </c>
      <c r="G64" s="8" t="str">
        <f>VLOOKUP($A64,[4]zinbmm!$B:$H,5,0)</f>
        <v>s</v>
      </c>
      <c r="H64" s="8" t="str">
        <f>VLOOKUP($A64,[5]zinbmm_AR!$B:$H,5,0)</f>
        <v>s</v>
      </c>
      <c r="I64" s="8" t="str">
        <f>VLOOKUP($A64,[6]zigmmCo!$B:$H,5,0)</f>
        <v>ns</v>
      </c>
      <c r="J64" s="8" t="str">
        <f>VLOOKUP($A64,[7]zigmmCo_AR!$B:$H,5,0)</f>
        <v>ns</v>
      </c>
      <c r="K64" s="8" t="str">
        <f>VLOOKUP($A64,[8]zigmm!$B:$H,5,0)</f>
        <v>ns</v>
      </c>
      <c r="L64" s="8" t="str">
        <f>VLOOKUP($A64,[9]zigmm_AR!$B:$H,5,0)</f>
        <v>ns</v>
      </c>
      <c r="M64" s="8" t="str">
        <f>VLOOKUP(A64,[10]SplinectomeR!$B:$F,4,0)</f>
        <v>ns</v>
      </c>
    </row>
    <row r="65" spans="1:13" x14ac:dyDescent="0.25">
      <c r="A65" s="4" t="s">
        <v>64</v>
      </c>
      <c r="B65" s="4" t="str">
        <f>RIGHT(Sheet2!F66,LEN(Sheet2!F66)-4)</f>
        <v>Clostridiales</v>
      </c>
      <c r="C65" s="4" t="str">
        <f>RIGHT(Sheet2!G66,LEN(Sheet2!G66)-4)</f>
        <v/>
      </c>
      <c r="D65" s="5" t="str">
        <f>VLOOKUP($A65,[1]zibr!$B:$H,5,0)</f>
        <v>ns</v>
      </c>
      <c r="E65" s="8" t="str">
        <f>VLOOKUP($A65,[2]nbmm!$B:$H,5,0)</f>
        <v>s</v>
      </c>
      <c r="F65" s="8" t="str">
        <f>VLOOKUP($A65,[3]nbmm_AR!$B:$H,5,0)</f>
        <v>s</v>
      </c>
      <c r="G65" s="8" t="str">
        <f>VLOOKUP($A65,[4]zinbmm!$B:$H,5,0)</f>
        <v>s</v>
      </c>
      <c r="H65" s="8" t="str">
        <f>VLOOKUP($A65,[5]zinbmm_AR!$B:$H,5,0)</f>
        <v>s</v>
      </c>
      <c r="I65" s="8" t="str">
        <f>VLOOKUP($A65,[6]zigmmCo!$B:$H,5,0)</f>
        <v>s</v>
      </c>
      <c r="J65" s="8" t="str">
        <f>VLOOKUP($A65,[7]zigmmCo_AR!$B:$H,5,0)</f>
        <v>s</v>
      </c>
      <c r="K65" s="8" t="str">
        <f>VLOOKUP($A65,[8]zigmm!$B:$H,5,0)</f>
        <v>s</v>
      </c>
      <c r="L65" s="8" t="str">
        <f>VLOOKUP($A65,[9]zigmm_AR!$B:$H,5,0)</f>
        <v>s</v>
      </c>
      <c r="M65" s="8" t="str">
        <f>VLOOKUP(A65,[10]SplinectomeR!$B:$F,4,0)</f>
        <v>ns</v>
      </c>
    </row>
    <row r="66" spans="1:13" x14ac:dyDescent="0.25">
      <c r="A66" s="4" t="s">
        <v>65</v>
      </c>
      <c r="B66" s="4" t="str">
        <f>RIGHT(Sheet2!F67,LEN(Sheet2!F67)-4)</f>
        <v>Clostridiales</v>
      </c>
      <c r="C66" s="4" t="str">
        <f>RIGHT(Sheet2!G67,LEN(Sheet2!G67)-4)</f>
        <v/>
      </c>
      <c r="D66" s="5" t="str">
        <f>VLOOKUP($A66,[1]zibr!$B:$H,5,0)</f>
        <v>ns</v>
      </c>
      <c r="E66" s="8" t="str">
        <f>VLOOKUP($A66,[2]nbmm!$B:$H,5,0)</f>
        <v>s</v>
      </c>
      <c r="F66" s="8" t="str">
        <f>VLOOKUP($A66,[3]nbmm_AR!$B:$H,5,0)</f>
        <v>s</v>
      </c>
      <c r="G66" s="8" t="str">
        <f>VLOOKUP($A66,[4]zinbmm!$B:$H,5,0)</f>
        <v>s</v>
      </c>
      <c r="H66" s="8" t="str">
        <f>VLOOKUP($A66,[5]zinbmm_AR!$B:$H,5,0)</f>
        <v>s</v>
      </c>
      <c r="I66" s="8" t="str">
        <f>VLOOKUP($A66,[6]zigmmCo!$B:$H,5,0)</f>
        <v>s</v>
      </c>
      <c r="J66" s="8" t="str">
        <f>VLOOKUP($A66,[7]zigmmCo_AR!$B:$H,5,0)</f>
        <v>s</v>
      </c>
      <c r="K66" s="8" t="str">
        <f>VLOOKUP($A66,[8]zigmm!$B:$H,5,0)</f>
        <v>s</v>
      </c>
      <c r="L66" s="8" t="str">
        <f>VLOOKUP($A66,[9]zigmm_AR!$B:$H,5,0)</f>
        <v>s</v>
      </c>
      <c r="M66" s="8" t="str">
        <f>VLOOKUP(A66,[10]SplinectomeR!$B:$F,4,0)</f>
        <v>ns</v>
      </c>
    </row>
    <row r="67" spans="1:13" x14ac:dyDescent="0.25">
      <c r="A67" s="4" t="s">
        <v>66</v>
      </c>
      <c r="B67" s="4" t="str">
        <f>RIGHT(Sheet2!F68,LEN(Sheet2!F68)-4)</f>
        <v>Clostridiales</v>
      </c>
      <c r="C67" s="4" t="str">
        <f>RIGHT(Sheet2!G68,LEN(Sheet2!G68)-4)</f>
        <v/>
      </c>
      <c r="D67" s="5" t="str">
        <f>VLOOKUP($A67,[1]zibr!$B:$H,5,0)</f>
        <v>ns</v>
      </c>
      <c r="E67" s="8" t="str">
        <f>VLOOKUP($A67,[2]nbmm!$B:$H,5,0)</f>
        <v>ns</v>
      </c>
      <c r="F67" s="8" t="str">
        <f>VLOOKUP($A67,[3]nbmm_AR!$B:$H,5,0)</f>
        <v>ns</v>
      </c>
      <c r="G67" s="8" t="str">
        <f>VLOOKUP($A67,[4]zinbmm!$B:$H,5,0)</f>
        <v>ns</v>
      </c>
      <c r="H67" s="8" t="str">
        <f>VLOOKUP($A67,[5]zinbmm_AR!$B:$H,5,0)</f>
        <v>ns</v>
      </c>
      <c r="I67" s="8" t="str">
        <f>VLOOKUP($A67,[6]zigmmCo!$B:$H,5,0)</f>
        <v>ns</v>
      </c>
      <c r="J67" s="8" t="str">
        <f>VLOOKUP($A67,[7]zigmmCo_AR!$B:$H,5,0)</f>
        <v>ns</v>
      </c>
      <c r="K67" s="8" t="str">
        <f>VLOOKUP($A67,[8]zigmm!$B:$H,5,0)</f>
        <v>ns</v>
      </c>
      <c r="L67" s="8" t="str">
        <f>VLOOKUP($A67,[9]zigmm_AR!$B:$H,5,0)</f>
        <v>ns</v>
      </c>
      <c r="M67" s="8" t="str">
        <f>VLOOKUP(A67,[10]SplinectomeR!$B:$F,4,0)</f>
        <v>ns</v>
      </c>
    </row>
    <row r="68" spans="1:13" x14ac:dyDescent="0.25">
      <c r="A68" s="4" t="s">
        <v>67</v>
      </c>
      <c r="B68" s="4" t="str">
        <f>RIGHT(Sheet2!F69,LEN(Sheet2!F69)-4)</f>
        <v>Clostridiales</v>
      </c>
      <c r="C68" s="4" t="str">
        <f>RIGHT(Sheet2!G69,LEN(Sheet2!G69)-4)</f>
        <v/>
      </c>
      <c r="D68" s="5" t="str">
        <f>VLOOKUP($A68,[1]zibr!$B:$H,5,0)</f>
        <v>ns</v>
      </c>
      <c r="E68" s="8" t="str">
        <f>VLOOKUP($A68,[2]nbmm!$B:$H,5,0)</f>
        <v>ns</v>
      </c>
      <c r="F68" s="8" t="str">
        <f>VLOOKUP($A68,[3]nbmm_AR!$B:$H,5,0)</f>
        <v>ns</v>
      </c>
      <c r="G68" s="8" t="str">
        <f>VLOOKUP($A68,[4]zinbmm!$B:$H,5,0)</f>
        <v>ns</v>
      </c>
      <c r="H68" s="8" t="str">
        <f>VLOOKUP($A68,[5]zinbmm_AR!$B:$H,5,0)</f>
        <v>ns</v>
      </c>
      <c r="I68" s="8" t="str">
        <f>VLOOKUP($A68,[6]zigmmCo!$B:$H,5,0)</f>
        <v>ns</v>
      </c>
      <c r="J68" s="8" t="str">
        <f>VLOOKUP($A68,[7]zigmmCo_AR!$B:$H,5,0)</f>
        <v>ns</v>
      </c>
      <c r="K68" s="8" t="str">
        <f>VLOOKUP($A68,[8]zigmm!$B:$H,5,0)</f>
        <v>ns</v>
      </c>
      <c r="L68" s="8" t="str">
        <f>VLOOKUP($A68,[9]zigmm_AR!$B:$H,5,0)</f>
        <v>ns</v>
      </c>
      <c r="M68" s="8" t="str">
        <f>VLOOKUP(A68,[10]SplinectomeR!$B:$F,4,0)</f>
        <v>ns</v>
      </c>
    </row>
    <row r="69" spans="1:13" x14ac:dyDescent="0.25">
      <c r="A69" s="4" t="s">
        <v>68</v>
      </c>
      <c r="B69" s="4" t="str">
        <f>RIGHT(Sheet2!F70,LEN(Sheet2!F70)-4)</f>
        <v>Clostridiales</v>
      </c>
      <c r="C69" s="4" t="str">
        <f>RIGHT(Sheet2!G70,LEN(Sheet2!G70)-4)</f>
        <v>Lachnospiraceae</v>
      </c>
      <c r="D69" s="5" t="str">
        <f>VLOOKUP($A69,[1]zibr!$B:$H,5,0)</f>
        <v>ns</v>
      </c>
      <c r="E69" s="8" t="str">
        <f>VLOOKUP($A69,[2]nbmm!$B:$H,5,0)</f>
        <v>NA</v>
      </c>
      <c r="F69" s="8" t="str">
        <f>VLOOKUP($A69,[3]nbmm_AR!$B:$H,5,0)</f>
        <v>NA</v>
      </c>
      <c r="G69" s="8" t="str">
        <f>VLOOKUP($A69,[4]zinbmm!$B:$H,5,0)</f>
        <v>ns</v>
      </c>
      <c r="H69" s="8" t="str">
        <f>VLOOKUP($A69,[5]zinbmm_AR!$B:$H,5,0)</f>
        <v>ns</v>
      </c>
      <c r="I69" s="8" t="str">
        <f>VLOOKUP($A69,[6]zigmmCo!$B:$H,5,0)</f>
        <v>ns</v>
      </c>
      <c r="J69" s="8" t="str">
        <f>VLOOKUP($A69,[7]zigmmCo_AR!$B:$H,5,0)</f>
        <v>ns</v>
      </c>
      <c r="K69" s="8" t="str">
        <f>VLOOKUP($A69,[8]zigmm!$B:$H,5,0)</f>
        <v>ns</v>
      </c>
      <c r="L69" s="8" t="str">
        <f>VLOOKUP($A69,[9]zigmm_AR!$B:$H,5,0)</f>
        <v>ns</v>
      </c>
      <c r="M69" s="8" t="str">
        <f>VLOOKUP(A69,[10]SplinectomeR!$B:$F,4,0)</f>
        <v>ns</v>
      </c>
    </row>
    <row r="70" spans="1:13" x14ac:dyDescent="0.25">
      <c r="A70" s="4" t="s">
        <v>69</v>
      </c>
      <c r="B70" s="4" t="str">
        <f>RIGHT(Sheet2!F71,LEN(Sheet2!F71)-4)</f>
        <v>Clostridiales</v>
      </c>
      <c r="C70" s="4" t="str">
        <f>RIGHT(Sheet2!G71,LEN(Sheet2!G71)-4)</f>
        <v>[Mogibacteriaceae]</v>
      </c>
      <c r="D70" s="5" t="str">
        <f>VLOOKUP($A70,[1]zibr!$B:$H,5,0)</f>
        <v>ns</v>
      </c>
      <c r="E70" s="8" t="str">
        <f>VLOOKUP($A70,[2]nbmm!$B:$H,5,0)</f>
        <v>s</v>
      </c>
      <c r="F70" s="8" t="str">
        <f>VLOOKUP($A70,[3]nbmm_AR!$B:$H,5,0)</f>
        <v>s</v>
      </c>
      <c r="G70" s="8" t="str">
        <f>VLOOKUP($A70,[4]zinbmm!$B:$H,5,0)</f>
        <v>s</v>
      </c>
      <c r="H70" s="8" t="str">
        <f>VLOOKUP($A70,[5]zinbmm_AR!$B:$H,5,0)</f>
        <v>s</v>
      </c>
      <c r="I70" s="8" t="str">
        <f>VLOOKUP($A70,[6]zigmmCo!$B:$H,5,0)</f>
        <v>ns</v>
      </c>
      <c r="J70" s="8" t="str">
        <f>VLOOKUP($A70,[7]zigmmCo_AR!$B:$H,5,0)</f>
        <v>ns</v>
      </c>
      <c r="K70" s="8" t="str">
        <f>VLOOKUP($A70,[8]zigmm!$B:$H,5,0)</f>
        <v>ns</v>
      </c>
      <c r="L70" s="8" t="str">
        <f>VLOOKUP($A70,[9]zigmm_AR!$B:$H,5,0)</f>
        <v>ns</v>
      </c>
      <c r="M70" s="8" t="str">
        <f>VLOOKUP(A70,[10]SplinectomeR!$B:$F,4,0)</f>
        <v>ns</v>
      </c>
    </row>
    <row r="71" spans="1:13" x14ac:dyDescent="0.25">
      <c r="A71" s="4" t="s">
        <v>70</v>
      </c>
      <c r="B71" s="4" t="str">
        <f>RIGHT(Sheet2!F72,LEN(Sheet2!F72)-4)</f>
        <v>Clostridiales</v>
      </c>
      <c r="C71" s="4" t="str">
        <f>RIGHT(Sheet2!G72,LEN(Sheet2!G72)-4)</f>
        <v>Lachnospiraceae</v>
      </c>
      <c r="D71" s="5" t="str">
        <f>VLOOKUP($A71,[1]zibr!$B:$H,5,0)</f>
        <v>ns</v>
      </c>
      <c r="E71" s="8" t="str">
        <f>VLOOKUP($A71,[2]nbmm!$B:$H,5,0)</f>
        <v>s</v>
      </c>
      <c r="F71" s="8" t="str">
        <f>VLOOKUP($A71,[3]nbmm_AR!$B:$H,5,0)</f>
        <v>s</v>
      </c>
      <c r="G71" s="8" t="str">
        <f>VLOOKUP($A71,[4]zinbmm!$B:$H,5,0)</f>
        <v>s</v>
      </c>
      <c r="H71" s="8" t="str">
        <f>VLOOKUP($A71,[5]zinbmm_AR!$B:$H,5,0)</f>
        <v>s</v>
      </c>
      <c r="I71" s="8" t="str">
        <f>VLOOKUP($A71,[6]zigmmCo!$B:$H,5,0)</f>
        <v>ns</v>
      </c>
      <c r="J71" s="8" t="str">
        <f>VLOOKUP($A71,[7]zigmmCo_AR!$B:$H,5,0)</f>
        <v>ns</v>
      </c>
      <c r="K71" s="8" t="str">
        <f>VLOOKUP($A71,[8]zigmm!$B:$H,5,0)</f>
        <v>ns</v>
      </c>
      <c r="L71" s="8" t="str">
        <f>VLOOKUP($A71,[9]zigmm_AR!$B:$H,5,0)</f>
        <v>ns</v>
      </c>
      <c r="M71" s="8" t="str">
        <f>VLOOKUP(A71,[10]SplinectomeR!$B:$F,4,0)</f>
        <v>ns</v>
      </c>
    </row>
    <row r="72" spans="1:13" x14ac:dyDescent="0.25">
      <c r="A72" s="4" t="s">
        <v>71</v>
      </c>
      <c r="B72" s="4" t="str">
        <f>RIGHT(Sheet2!F73,LEN(Sheet2!F73)-4)</f>
        <v>Clostridiales</v>
      </c>
      <c r="C72" s="4" t="str">
        <f>RIGHT(Sheet2!G73,LEN(Sheet2!G73)-4)</f>
        <v/>
      </c>
      <c r="D72" s="5" t="str">
        <f>VLOOKUP($A72,[1]zibr!$B:$H,5,0)</f>
        <v>ns</v>
      </c>
      <c r="E72" s="8" t="str">
        <f>VLOOKUP($A72,[2]nbmm!$B:$H,5,0)</f>
        <v>ns</v>
      </c>
      <c r="F72" s="8" t="str">
        <f>VLOOKUP($A72,[3]nbmm_AR!$B:$H,5,0)</f>
        <v>ns</v>
      </c>
      <c r="G72" s="8" t="str">
        <f>VLOOKUP($A72,[4]zinbmm!$B:$H,5,0)</f>
        <v>ns</v>
      </c>
      <c r="H72" s="8" t="str">
        <f>VLOOKUP($A72,[5]zinbmm_AR!$B:$H,5,0)</f>
        <v>ns</v>
      </c>
      <c r="I72" s="8" t="str">
        <f>VLOOKUP($A72,[6]zigmmCo!$B:$H,5,0)</f>
        <v>ns</v>
      </c>
      <c r="J72" s="8" t="str">
        <f>VLOOKUP($A72,[7]zigmmCo_AR!$B:$H,5,0)</f>
        <v>ns</v>
      </c>
      <c r="K72" s="8" t="str">
        <f>VLOOKUP($A72,[8]zigmm!$B:$H,5,0)</f>
        <v>ns</v>
      </c>
      <c r="L72" s="8" t="str">
        <f>VLOOKUP($A72,[9]zigmm_AR!$B:$H,5,0)</f>
        <v>ns</v>
      </c>
      <c r="M72" s="8" t="str">
        <f>VLOOKUP(A72,[10]SplinectomeR!$B:$F,4,0)</f>
        <v>ns</v>
      </c>
    </row>
    <row r="73" spans="1:13" x14ac:dyDescent="0.25">
      <c r="A73" s="4" t="s">
        <v>72</v>
      </c>
      <c r="B73" s="4" t="str">
        <f>RIGHT(Sheet2!F74,LEN(Sheet2!F74)-4)</f>
        <v>Clostridiales</v>
      </c>
      <c r="C73" s="4" t="str">
        <f>RIGHT(Sheet2!G74,LEN(Sheet2!G74)-4)</f>
        <v/>
      </c>
      <c r="D73" s="5" t="str">
        <f>VLOOKUP($A73,[1]zibr!$B:$H,5,0)</f>
        <v>ns</v>
      </c>
      <c r="E73" s="8" t="str">
        <f>VLOOKUP($A73,[2]nbmm!$B:$H,5,0)</f>
        <v>ns</v>
      </c>
      <c r="F73" s="8" t="str">
        <f>VLOOKUP($A73,[3]nbmm_AR!$B:$H,5,0)</f>
        <v>s</v>
      </c>
      <c r="G73" s="8" t="str">
        <f>VLOOKUP($A73,[4]zinbmm!$B:$H,5,0)</f>
        <v>s</v>
      </c>
      <c r="H73" s="8" t="str">
        <f>VLOOKUP($A73,[5]zinbmm_AR!$B:$H,5,0)</f>
        <v>s</v>
      </c>
      <c r="I73" s="8" t="str">
        <f>VLOOKUP($A73,[6]zigmmCo!$B:$H,5,0)</f>
        <v>ns</v>
      </c>
      <c r="J73" s="8" t="str">
        <f>VLOOKUP($A73,[7]zigmmCo_AR!$B:$H,5,0)</f>
        <v>ns</v>
      </c>
      <c r="K73" s="8" t="str">
        <f>VLOOKUP($A73,[8]zigmm!$B:$H,5,0)</f>
        <v>ns</v>
      </c>
      <c r="L73" s="8" t="str">
        <f>VLOOKUP($A73,[9]zigmm_AR!$B:$H,5,0)</f>
        <v>ns</v>
      </c>
      <c r="M73" s="8" t="str">
        <f>VLOOKUP(A73,[10]SplinectomeR!$B:$F,4,0)</f>
        <v>ns</v>
      </c>
    </row>
    <row r="74" spans="1:13" x14ac:dyDescent="0.25">
      <c r="A74" s="4" t="s">
        <v>73</v>
      </c>
      <c r="B74" s="4" t="str">
        <f>RIGHT(Sheet2!F75,LEN(Sheet2!F75)-4)</f>
        <v>Clostridiales</v>
      </c>
      <c r="C74" s="4" t="str">
        <f>RIGHT(Sheet2!G75,LEN(Sheet2!G75)-4)</f>
        <v>Lachnospiraceae</v>
      </c>
      <c r="D74" s="5" t="str">
        <f>VLOOKUP($A74,[1]zibr!$B:$H,5,0)</f>
        <v>ns</v>
      </c>
      <c r="E74" s="8" t="str">
        <f>VLOOKUP($A74,[2]nbmm!$B:$H,5,0)</f>
        <v>s</v>
      </c>
      <c r="F74" s="8" t="str">
        <f>VLOOKUP($A74,[3]nbmm_AR!$B:$H,5,0)</f>
        <v>s</v>
      </c>
      <c r="G74" s="8" t="str">
        <f>VLOOKUP($A74,[4]zinbmm!$B:$H,5,0)</f>
        <v>s</v>
      </c>
      <c r="H74" s="8" t="str">
        <f>VLOOKUP($A74,[5]zinbmm_AR!$B:$H,5,0)</f>
        <v>s</v>
      </c>
      <c r="I74" s="8" t="str">
        <f>VLOOKUP($A74,[6]zigmmCo!$B:$H,5,0)</f>
        <v>s</v>
      </c>
      <c r="J74" s="8" t="str">
        <f>VLOOKUP($A74,[7]zigmmCo_AR!$B:$H,5,0)</f>
        <v>s</v>
      </c>
      <c r="K74" s="8" t="str">
        <f>VLOOKUP($A74,[8]zigmm!$B:$H,5,0)</f>
        <v>s</v>
      </c>
      <c r="L74" s="8" t="str">
        <f>VLOOKUP($A74,[9]zigmm_AR!$B:$H,5,0)</f>
        <v>s</v>
      </c>
      <c r="M74" s="8" t="str">
        <f>VLOOKUP(A74,[10]SplinectomeR!$B:$F,4,0)</f>
        <v>ns</v>
      </c>
    </row>
    <row r="75" spans="1:13" x14ac:dyDescent="0.25">
      <c r="A75" s="4" t="s">
        <v>74</v>
      </c>
      <c r="B75" s="4" t="str">
        <f>RIGHT(Sheet2!F76,LEN(Sheet2!F76)-4)</f>
        <v>Clostridiales</v>
      </c>
      <c r="C75" s="4" t="str">
        <f>RIGHT(Sheet2!G76,LEN(Sheet2!G76)-4)</f>
        <v/>
      </c>
      <c r="D75" s="5" t="str">
        <f>VLOOKUP($A75,[1]zibr!$B:$H,5,0)</f>
        <v>ns</v>
      </c>
      <c r="E75" s="8" t="str">
        <f>VLOOKUP($A75,[2]nbmm!$B:$H,5,0)</f>
        <v>s</v>
      </c>
      <c r="F75" s="8" t="str">
        <f>VLOOKUP($A75,[3]nbmm_AR!$B:$H,5,0)</f>
        <v>s</v>
      </c>
      <c r="G75" s="8" t="str">
        <f>VLOOKUP($A75,[4]zinbmm!$B:$H,5,0)</f>
        <v>s</v>
      </c>
      <c r="H75" s="8" t="str">
        <f>VLOOKUP($A75,[5]zinbmm_AR!$B:$H,5,0)</f>
        <v>s</v>
      </c>
      <c r="I75" s="8" t="str">
        <f>VLOOKUP($A75,[6]zigmmCo!$B:$H,5,0)</f>
        <v>s</v>
      </c>
      <c r="J75" s="8" t="str">
        <f>VLOOKUP($A75,[7]zigmmCo_AR!$B:$H,5,0)</f>
        <v>s</v>
      </c>
      <c r="K75" s="8" t="str">
        <f>VLOOKUP($A75,[8]zigmm!$B:$H,5,0)</f>
        <v>ns</v>
      </c>
      <c r="L75" s="8" t="str">
        <f>VLOOKUP($A75,[9]zigmm_AR!$B:$H,5,0)</f>
        <v>ns</v>
      </c>
      <c r="M75" s="8" t="str">
        <f>VLOOKUP(A75,[10]SplinectomeR!$B:$F,4,0)</f>
        <v>ns</v>
      </c>
    </row>
    <row r="76" spans="1:13" x14ac:dyDescent="0.25">
      <c r="A76" s="4" t="s">
        <v>75</v>
      </c>
      <c r="B76" s="4" t="str">
        <f>RIGHT(Sheet2!F77,LEN(Sheet2!F77)-4)</f>
        <v>Clostridiales</v>
      </c>
      <c r="C76" s="4" t="str">
        <f>RIGHT(Sheet2!G77,LEN(Sheet2!G77)-4)</f>
        <v>Lachnospiraceae</v>
      </c>
      <c r="D76" s="5" t="str">
        <f>VLOOKUP($A76,[1]zibr!$B:$H,5,0)</f>
        <v>ns</v>
      </c>
      <c r="E76" s="8" t="str">
        <f>VLOOKUP($A76,[2]nbmm!$B:$H,5,0)</f>
        <v>s</v>
      </c>
      <c r="F76" s="8" t="str">
        <f>VLOOKUP($A76,[3]nbmm_AR!$B:$H,5,0)</f>
        <v>s</v>
      </c>
      <c r="G76" s="8" t="str">
        <f>VLOOKUP($A76,[4]zinbmm!$B:$H,5,0)</f>
        <v>s</v>
      </c>
      <c r="H76" s="8" t="str">
        <f>VLOOKUP($A76,[5]zinbmm_AR!$B:$H,5,0)</f>
        <v>s</v>
      </c>
      <c r="I76" s="8" t="str">
        <f>VLOOKUP($A76,[6]zigmmCo!$B:$H,5,0)</f>
        <v>s</v>
      </c>
      <c r="J76" s="8" t="str">
        <f>VLOOKUP($A76,[7]zigmmCo_AR!$B:$H,5,0)</f>
        <v>s</v>
      </c>
      <c r="K76" s="8" t="str">
        <f>VLOOKUP($A76,[8]zigmm!$B:$H,5,0)</f>
        <v>ns</v>
      </c>
      <c r="L76" s="8" t="str">
        <f>VLOOKUP($A76,[9]zigmm_AR!$B:$H,5,0)</f>
        <v>s</v>
      </c>
      <c r="M76" s="8" t="str">
        <f>VLOOKUP(A76,[10]SplinectomeR!$B:$F,4,0)</f>
        <v>ns</v>
      </c>
    </row>
    <row r="77" spans="1:13" x14ac:dyDescent="0.25">
      <c r="A77" s="4" t="s">
        <v>76</v>
      </c>
      <c r="B77" s="4" t="str">
        <f>RIGHT(Sheet2!F78,LEN(Sheet2!F78)-4)</f>
        <v>Clostridiales</v>
      </c>
      <c r="C77" s="4" t="str">
        <f>RIGHT(Sheet2!G78,LEN(Sheet2!G78)-4)</f>
        <v>Lachnospiraceae</v>
      </c>
      <c r="D77" s="5" t="str">
        <f>VLOOKUP($A77,[1]zibr!$B:$H,5,0)</f>
        <v>s</v>
      </c>
      <c r="E77" s="8" t="str">
        <f>VLOOKUP($A77,[2]nbmm!$B:$H,5,0)</f>
        <v>s</v>
      </c>
      <c r="F77" s="8" t="str">
        <f>VLOOKUP($A77,[3]nbmm_AR!$B:$H,5,0)</f>
        <v>NA</v>
      </c>
      <c r="G77" s="8" t="str">
        <f>VLOOKUP($A77,[4]zinbmm!$B:$H,5,0)</f>
        <v>s</v>
      </c>
      <c r="H77" s="8" t="str">
        <f>VLOOKUP($A77,[5]zinbmm_AR!$B:$H,5,0)</f>
        <v>NA</v>
      </c>
      <c r="I77" s="8" t="str">
        <f>VLOOKUP($A77,[6]zigmmCo!$B:$H,5,0)</f>
        <v>s</v>
      </c>
      <c r="J77" s="8" t="str">
        <f>VLOOKUP($A77,[7]zigmmCo_AR!$B:$H,5,0)</f>
        <v>s</v>
      </c>
      <c r="K77" s="8" t="str">
        <f>VLOOKUP($A77,[8]zigmm!$B:$H,5,0)</f>
        <v>s</v>
      </c>
      <c r="L77" s="8" t="str">
        <f>VLOOKUP($A77,[9]zigmm_AR!$B:$H,5,0)</f>
        <v>s</v>
      </c>
      <c r="M77" s="8" t="str">
        <f>VLOOKUP(A77,[10]SplinectomeR!$B:$F,4,0)</f>
        <v>ns</v>
      </c>
    </row>
    <row r="78" spans="1:13" x14ac:dyDescent="0.25">
      <c r="A78" s="4" t="s">
        <v>77</v>
      </c>
      <c r="B78" s="4" t="str">
        <f>RIGHT(Sheet2!F79,LEN(Sheet2!F79)-4)</f>
        <v>Clostridiales</v>
      </c>
      <c r="D78" s="5" t="str">
        <f>VLOOKUP($A78,[1]zibr!$B:$H,5,0)</f>
        <v>ns</v>
      </c>
      <c r="E78" s="8" t="str">
        <f>VLOOKUP($A78,[2]nbmm!$B:$H,5,0)</f>
        <v>ns</v>
      </c>
      <c r="F78" s="8" t="str">
        <f>VLOOKUP($A78,[3]nbmm_AR!$B:$H,5,0)</f>
        <v>ns</v>
      </c>
      <c r="G78" s="8" t="str">
        <f>VLOOKUP($A78,[4]zinbmm!$B:$H,5,0)</f>
        <v>ns</v>
      </c>
      <c r="H78" s="8" t="str">
        <f>VLOOKUP($A78,[5]zinbmm_AR!$B:$H,5,0)</f>
        <v>ns</v>
      </c>
      <c r="I78" s="8" t="str">
        <f>VLOOKUP($A78,[6]zigmmCo!$B:$H,5,0)</f>
        <v>ns</v>
      </c>
      <c r="J78" s="8" t="str">
        <f>VLOOKUP($A78,[7]zigmmCo_AR!$B:$H,5,0)</f>
        <v>ns</v>
      </c>
      <c r="K78" s="8" t="str">
        <f>VLOOKUP($A78,[8]zigmm!$B:$H,5,0)</f>
        <v>ns</v>
      </c>
      <c r="L78" s="8" t="str">
        <f>VLOOKUP($A78,[9]zigmm_AR!$B:$H,5,0)</f>
        <v>ns</v>
      </c>
      <c r="M78" s="8" t="str">
        <f>VLOOKUP(A78,[10]SplinectomeR!$B:$F,4,0)</f>
        <v>ns</v>
      </c>
    </row>
    <row r="79" spans="1:13" x14ac:dyDescent="0.25">
      <c r="A79" s="4" t="s">
        <v>78</v>
      </c>
      <c r="B79" s="4" t="str">
        <f>RIGHT(Sheet2!F80,LEN(Sheet2!F80)-4)</f>
        <v>Clostridiales</v>
      </c>
      <c r="C79" s="4" t="str">
        <f>RIGHT(Sheet2!G80,LEN(Sheet2!G80)-4)</f>
        <v>Lachnospiraceae</v>
      </c>
      <c r="D79" s="5" t="str">
        <f>VLOOKUP($A79,[1]zibr!$B:$H,5,0)</f>
        <v>ns</v>
      </c>
      <c r="E79" s="8" t="str">
        <f>VLOOKUP($A79,[2]nbmm!$B:$H,5,0)</f>
        <v>s</v>
      </c>
      <c r="F79" s="8" t="str">
        <f>VLOOKUP($A79,[3]nbmm_AR!$B:$H,5,0)</f>
        <v>s</v>
      </c>
      <c r="G79" s="8" t="str">
        <f>VLOOKUP($A79,[4]zinbmm!$B:$H,5,0)</f>
        <v>s</v>
      </c>
      <c r="H79" s="8" t="str">
        <f>VLOOKUP($A79,[5]zinbmm_AR!$B:$H,5,0)</f>
        <v>s</v>
      </c>
      <c r="I79" s="8" t="str">
        <f>VLOOKUP($A79,[6]zigmmCo!$B:$H,5,0)</f>
        <v>s</v>
      </c>
      <c r="J79" s="8" t="str">
        <f>VLOOKUP($A79,[7]zigmmCo_AR!$B:$H,5,0)</f>
        <v>s</v>
      </c>
      <c r="K79" s="8" t="str">
        <f>VLOOKUP($A79,[8]zigmm!$B:$H,5,0)</f>
        <v>s</v>
      </c>
      <c r="L79" s="8" t="str">
        <f>VLOOKUP($A79,[9]zigmm_AR!$B:$H,5,0)</f>
        <v>ns</v>
      </c>
      <c r="M79" s="8" t="str">
        <f>VLOOKUP(A79,[10]SplinectomeR!$B:$F,4,0)</f>
        <v>s</v>
      </c>
    </row>
    <row r="80" spans="1:13" x14ac:dyDescent="0.25">
      <c r="A80" s="4" t="s">
        <v>79</v>
      </c>
      <c r="B80" s="4" t="str">
        <f>RIGHT(Sheet2!F81,LEN(Sheet2!F81)-4)</f>
        <v>Clostridiales</v>
      </c>
      <c r="C80" s="4" t="str">
        <f>RIGHT(Sheet2!G81,LEN(Sheet2!G81)-4)</f>
        <v/>
      </c>
      <c r="D80" s="5" t="str">
        <f>VLOOKUP($A80,[1]zibr!$B:$H,5,0)</f>
        <v>ns</v>
      </c>
      <c r="E80" s="8" t="str">
        <f>VLOOKUP($A80,[2]nbmm!$B:$H,5,0)</f>
        <v>s</v>
      </c>
      <c r="F80" s="8" t="str">
        <f>VLOOKUP($A80,[3]nbmm_AR!$B:$H,5,0)</f>
        <v>s</v>
      </c>
      <c r="G80" s="8" t="str">
        <f>VLOOKUP($A80,[4]zinbmm!$B:$H,5,0)</f>
        <v>s</v>
      </c>
      <c r="H80" s="8" t="str">
        <f>VLOOKUP($A80,[5]zinbmm_AR!$B:$H,5,0)</f>
        <v>s</v>
      </c>
      <c r="I80" s="8" t="str">
        <f>VLOOKUP($A80,[6]zigmmCo!$B:$H,5,0)</f>
        <v>s</v>
      </c>
      <c r="J80" s="8" t="str">
        <f>VLOOKUP($A80,[7]zigmmCo_AR!$B:$H,5,0)</f>
        <v>s</v>
      </c>
      <c r="K80" s="8" t="str">
        <f>VLOOKUP($A80,[8]zigmm!$B:$H,5,0)</f>
        <v>s</v>
      </c>
      <c r="L80" s="8" t="str">
        <f>VLOOKUP($A80,[9]zigmm_AR!$B:$H,5,0)</f>
        <v>s</v>
      </c>
      <c r="M80" s="8" t="str">
        <f>VLOOKUP(A80,[10]SplinectomeR!$B:$F,4,0)</f>
        <v>ns</v>
      </c>
    </row>
    <row r="81" spans="1:13" x14ac:dyDescent="0.25">
      <c r="A81" s="4" t="s">
        <v>80</v>
      </c>
      <c r="B81" s="4" t="str">
        <f>RIGHT(Sheet2!F82,LEN(Sheet2!F82)-4)</f>
        <v>Clostridiales</v>
      </c>
      <c r="C81" s="4" t="str">
        <f>RIGHT(Sheet2!G82,LEN(Sheet2!G82)-4)</f>
        <v/>
      </c>
      <c r="D81" s="5" t="str">
        <f>VLOOKUP($A81,[1]zibr!$B:$H,5,0)</f>
        <v>ns</v>
      </c>
      <c r="E81" s="8" t="str">
        <f>VLOOKUP($A81,[2]nbmm!$B:$H,5,0)</f>
        <v>s</v>
      </c>
      <c r="F81" s="8" t="str">
        <f>VLOOKUP($A81,[3]nbmm_AR!$B:$H,5,0)</f>
        <v>s</v>
      </c>
      <c r="G81" s="8" t="str">
        <f>VLOOKUP($A81,[4]zinbmm!$B:$H,5,0)</f>
        <v>s</v>
      </c>
      <c r="H81" s="8" t="str">
        <f>VLOOKUP($A81,[5]zinbmm_AR!$B:$H,5,0)</f>
        <v>s</v>
      </c>
      <c r="I81" s="8" t="str">
        <f>VLOOKUP($A81,[6]zigmmCo!$B:$H,5,0)</f>
        <v>ns</v>
      </c>
      <c r="J81" s="8" t="str">
        <f>VLOOKUP($A81,[7]zigmmCo_AR!$B:$H,5,0)</f>
        <v>ns</v>
      </c>
      <c r="K81" s="8" t="str">
        <f>VLOOKUP($A81,[8]zigmm!$B:$H,5,0)</f>
        <v>ns</v>
      </c>
      <c r="L81" s="8" t="str">
        <f>VLOOKUP($A81,[9]zigmm_AR!$B:$H,5,0)</f>
        <v>ns</v>
      </c>
      <c r="M81" s="8" t="str">
        <f>VLOOKUP(A81,[10]SplinectomeR!$B:$F,4,0)</f>
        <v>ns</v>
      </c>
    </row>
    <row r="82" spans="1:13" x14ac:dyDescent="0.25">
      <c r="A82" s="4" t="s">
        <v>81</v>
      </c>
      <c r="B82" s="4" t="str">
        <f>RIGHT(Sheet2!F83,LEN(Sheet2!F83)-4)</f>
        <v>Clostridiales</v>
      </c>
      <c r="C82" s="4" t="str">
        <f>RIGHT(Sheet2!G83,LEN(Sheet2!G83)-4)</f>
        <v>Lachnospiraceae</v>
      </c>
      <c r="D82" s="5" t="str">
        <f>VLOOKUP($A82,[1]zibr!$B:$H,5,0)</f>
        <v>ns</v>
      </c>
      <c r="E82" s="8" t="str">
        <f>VLOOKUP($A82,[2]nbmm!$B:$H,5,0)</f>
        <v>ns</v>
      </c>
      <c r="F82" s="8" t="str">
        <f>VLOOKUP($A82,[3]nbmm_AR!$B:$H,5,0)</f>
        <v>NA</v>
      </c>
      <c r="G82" s="8" t="str">
        <f>VLOOKUP($A82,[4]zinbmm!$B:$H,5,0)</f>
        <v>ns</v>
      </c>
      <c r="H82" s="8" t="str">
        <f>VLOOKUP($A82,[5]zinbmm_AR!$B:$H,5,0)</f>
        <v>NA</v>
      </c>
      <c r="I82" s="8" t="str">
        <f>VLOOKUP($A82,[6]zigmmCo!$B:$H,5,0)</f>
        <v>ns</v>
      </c>
      <c r="J82" s="8" t="str">
        <f>VLOOKUP($A82,[7]zigmmCo_AR!$B:$H,5,0)</f>
        <v>ns</v>
      </c>
      <c r="K82" s="8" t="str">
        <f>VLOOKUP($A82,[8]zigmm!$B:$H,5,0)</f>
        <v>ns</v>
      </c>
      <c r="L82" s="8" t="str">
        <f>VLOOKUP($A82,[9]zigmm_AR!$B:$H,5,0)</f>
        <v>ns</v>
      </c>
      <c r="M82" s="8" t="str">
        <f>VLOOKUP(A82,[10]SplinectomeR!$B:$F,4,0)</f>
        <v>ns</v>
      </c>
    </row>
    <row r="83" spans="1:13" x14ac:dyDescent="0.25">
      <c r="A83" s="4" t="s">
        <v>82</v>
      </c>
      <c r="B83" s="4" t="str">
        <f>RIGHT(Sheet2!F84,LEN(Sheet2!F84)-4)</f>
        <v>Clostridiales</v>
      </c>
      <c r="C83" s="4" t="str">
        <f>RIGHT(Sheet2!G84,LEN(Sheet2!G84)-4)</f>
        <v/>
      </c>
      <c r="D83" s="5" t="str">
        <f>VLOOKUP($A83,[1]zibr!$B:$H,5,0)</f>
        <v>s</v>
      </c>
      <c r="E83" s="8" t="str">
        <f>VLOOKUP($A83,[2]nbmm!$B:$H,5,0)</f>
        <v>s</v>
      </c>
      <c r="F83" s="8" t="str">
        <f>VLOOKUP($A83,[3]nbmm_AR!$B:$H,5,0)</f>
        <v>s</v>
      </c>
      <c r="G83" s="8" t="str">
        <f>VLOOKUP($A83,[4]zinbmm!$B:$H,5,0)</f>
        <v>s</v>
      </c>
      <c r="H83" s="8" t="str">
        <f>VLOOKUP($A83,[5]zinbmm_AR!$B:$H,5,0)</f>
        <v>s</v>
      </c>
      <c r="I83" s="8" t="str">
        <f>VLOOKUP($A83,[6]zigmmCo!$B:$H,5,0)</f>
        <v>s</v>
      </c>
      <c r="J83" s="8" t="str">
        <f>VLOOKUP($A83,[7]zigmmCo_AR!$B:$H,5,0)</f>
        <v>s</v>
      </c>
      <c r="K83" s="8" t="str">
        <f>VLOOKUP($A83,[8]zigmm!$B:$H,5,0)</f>
        <v>s</v>
      </c>
      <c r="L83" s="8" t="str">
        <f>VLOOKUP($A83,[9]zigmm_AR!$B:$H,5,0)</f>
        <v>ns</v>
      </c>
      <c r="M83" s="8" t="str">
        <f>VLOOKUP(A83,[10]SplinectomeR!$B:$F,4,0)</f>
        <v>ns</v>
      </c>
    </row>
    <row r="84" spans="1:13" x14ac:dyDescent="0.25">
      <c r="A84" s="4" t="s">
        <v>83</v>
      </c>
      <c r="B84" s="4" t="str">
        <f>RIGHT(Sheet2!F85,LEN(Sheet2!F85)-4)</f>
        <v>Clostridiales</v>
      </c>
      <c r="C84" s="4" t="str">
        <f>RIGHT(Sheet2!G85,LEN(Sheet2!G85)-4)</f>
        <v/>
      </c>
      <c r="D84" s="5" t="str">
        <f>VLOOKUP($A84,[1]zibr!$B:$H,5,0)</f>
        <v>ns</v>
      </c>
      <c r="E84" s="8" t="str">
        <f>VLOOKUP($A84,[2]nbmm!$B:$H,5,0)</f>
        <v>s</v>
      </c>
      <c r="F84" s="8" t="str">
        <f>VLOOKUP($A84,[3]nbmm_AR!$B:$H,5,0)</f>
        <v>s</v>
      </c>
      <c r="G84" s="8" t="str">
        <f>VLOOKUP($A84,[4]zinbmm!$B:$H,5,0)</f>
        <v>s</v>
      </c>
      <c r="H84" s="8" t="str">
        <f>VLOOKUP($A84,[5]zinbmm_AR!$B:$H,5,0)</f>
        <v>s</v>
      </c>
      <c r="I84" s="8" t="str">
        <f>VLOOKUP($A84,[6]zigmmCo!$B:$H,5,0)</f>
        <v>s</v>
      </c>
      <c r="J84" s="8" t="str">
        <f>VLOOKUP($A84,[7]zigmmCo_AR!$B:$H,5,0)</f>
        <v>s</v>
      </c>
      <c r="K84" s="8" t="str">
        <f>VLOOKUP($A84,[8]zigmm!$B:$H,5,0)</f>
        <v>s</v>
      </c>
      <c r="L84" s="8" t="str">
        <f>VLOOKUP($A84,[9]zigmm_AR!$B:$H,5,0)</f>
        <v>s</v>
      </c>
      <c r="M84" s="8" t="str">
        <f>VLOOKUP(A84,[10]SplinectomeR!$B:$F,4,0)</f>
        <v>s</v>
      </c>
    </row>
    <row r="85" spans="1:13" x14ac:dyDescent="0.25">
      <c r="A85" s="4" t="s">
        <v>84</v>
      </c>
      <c r="B85" s="4" t="str">
        <f>RIGHT(Sheet2!F86,LEN(Sheet2!F86)-4)</f>
        <v>Clostridiales</v>
      </c>
      <c r="C85" s="4" t="str">
        <f>RIGHT(Sheet2!G86,LEN(Sheet2!G86)-4)</f>
        <v/>
      </c>
      <c r="D85" s="5" t="str">
        <f>VLOOKUP($A85,[1]zibr!$B:$H,5,0)</f>
        <v>ns</v>
      </c>
      <c r="E85" s="8" t="str">
        <f>VLOOKUP($A85,[2]nbmm!$B:$H,5,0)</f>
        <v>ns</v>
      </c>
      <c r="F85" s="8" t="str">
        <f>VLOOKUP($A85,[3]nbmm_AR!$B:$H,5,0)</f>
        <v>ns</v>
      </c>
      <c r="G85" s="8" t="str">
        <f>VLOOKUP($A85,[4]zinbmm!$B:$H,5,0)</f>
        <v>ns</v>
      </c>
      <c r="H85" s="8" t="str">
        <f>VLOOKUP($A85,[5]zinbmm_AR!$B:$H,5,0)</f>
        <v>ns</v>
      </c>
      <c r="I85" s="8" t="str">
        <f>VLOOKUP($A85,[6]zigmmCo!$B:$H,5,0)</f>
        <v>ns</v>
      </c>
      <c r="J85" s="8" t="str">
        <f>VLOOKUP($A85,[7]zigmmCo_AR!$B:$H,5,0)</f>
        <v>ns</v>
      </c>
      <c r="K85" s="8" t="str">
        <f>VLOOKUP($A85,[8]zigmm!$B:$H,5,0)</f>
        <v>ns</v>
      </c>
      <c r="L85" s="8" t="str">
        <f>VLOOKUP($A85,[9]zigmm_AR!$B:$H,5,0)</f>
        <v>ns</v>
      </c>
      <c r="M85" s="8" t="str">
        <f>VLOOKUP(A85,[10]SplinectomeR!$B:$F,4,0)</f>
        <v>ns</v>
      </c>
    </row>
    <row r="86" spans="1:13" x14ac:dyDescent="0.25">
      <c r="A86" s="4" t="s">
        <v>85</v>
      </c>
      <c r="B86" s="4" t="str">
        <f>RIGHT(Sheet2!F87,LEN(Sheet2!F87)-4)</f>
        <v>Clostridiales</v>
      </c>
      <c r="C86" s="4" t="str">
        <f>RIGHT(Sheet2!G87,LEN(Sheet2!G87)-4)</f>
        <v/>
      </c>
      <c r="D86" s="5" t="str">
        <f>VLOOKUP($A86,[1]zibr!$B:$H,5,0)</f>
        <v>ns</v>
      </c>
      <c r="E86" s="8" t="str">
        <f>VLOOKUP($A86,[2]nbmm!$B:$H,5,0)</f>
        <v>ns</v>
      </c>
      <c r="F86" s="8" t="str">
        <f>VLOOKUP($A86,[3]nbmm_AR!$B:$H,5,0)</f>
        <v>s</v>
      </c>
      <c r="G86" s="8" t="str">
        <f>VLOOKUP($A86,[4]zinbmm!$B:$H,5,0)</f>
        <v>s</v>
      </c>
      <c r="H86" s="8" t="str">
        <f>VLOOKUP($A86,[5]zinbmm_AR!$B:$H,5,0)</f>
        <v>s</v>
      </c>
      <c r="I86" s="8" t="str">
        <f>VLOOKUP($A86,[6]zigmmCo!$B:$H,5,0)</f>
        <v>ns</v>
      </c>
      <c r="J86" s="8" t="str">
        <f>VLOOKUP($A86,[7]zigmmCo_AR!$B:$H,5,0)</f>
        <v>ns</v>
      </c>
      <c r="K86" s="8" t="str">
        <f>VLOOKUP($A86,[8]zigmm!$B:$H,5,0)</f>
        <v>ns</v>
      </c>
      <c r="L86" s="8" t="str">
        <f>VLOOKUP($A86,[9]zigmm_AR!$B:$H,5,0)</f>
        <v>ns</v>
      </c>
      <c r="M86" s="8" t="str">
        <f>VLOOKUP(A86,[10]SplinectomeR!$B:$F,4,0)</f>
        <v>ns</v>
      </c>
    </row>
    <row r="87" spans="1:13" x14ac:dyDescent="0.25">
      <c r="A87" s="4" t="s">
        <v>86</v>
      </c>
      <c r="B87" s="4" t="str">
        <f>RIGHT(Sheet2!F88,LEN(Sheet2!F88)-4)</f>
        <v>Clostridiales</v>
      </c>
      <c r="D87" s="5" t="str">
        <f>VLOOKUP($A87,[1]zibr!$B:$H,5,0)</f>
        <v>s</v>
      </c>
      <c r="E87" s="8" t="str">
        <f>VLOOKUP($A87,[2]nbmm!$B:$H,5,0)</f>
        <v>s</v>
      </c>
      <c r="F87" s="8" t="str">
        <f>VLOOKUP($A87,[3]nbmm_AR!$B:$H,5,0)</f>
        <v>s</v>
      </c>
      <c r="G87" s="8" t="str">
        <f>VLOOKUP($A87,[4]zinbmm!$B:$H,5,0)</f>
        <v>s</v>
      </c>
      <c r="H87" s="8" t="str">
        <f>VLOOKUP($A87,[5]zinbmm_AR!$B:$H,5,0)</f>
        <v>s</v>
      </c>
      <c r="I87" s="8" t="str">
        <f>VLOOKUP($A87,[6]zigmmCo!$B:$H,5,0)</f>
        <v>s</v>
      </c>
      <c r="J87" s="8" t="str">
        <f>VLOOKUP($A87,[7]zigmmCo_AR!$B:$H,5,0)</f>
        <v>s</v>
      </c>
      <c r="K87" s="8" t="str">
        <f>VLOOKUP($A87,[8]zigmm!$B:$H,5,0)</f>
        <v>s</v>
      </c>
      <c r="L87" s="8" t="str">
        <f>VLOOKUP($A87,[9]zigmm_AR!$B:$H,5,0)</f>
        <v>ns</v>
      </c>
      <c r="M87" s="8" t="str">
        <f>VLOOKUP(A87,[10]SplinectomeR!$B:$F,4,0)</f>
        <v>ns</v>
      </c>
    </row>
    <row r="88" spans="1:13" x14ac:dyDescent="0.25">
      <c r="A88" s="4" t="s">
        <v>87</v>
      </c>
      <c r="B88" s="4" t="str">
        <f>RIGHT(Sheet2!F89,LEN(Sheet2!F89)-4)</f>
        <v>Clostridiales</v>
      </c>
      <c r="D88" s="5" t="str">
        <f>VLOOKUP($A88,[1]zibr!$B:$H,5,0)</f>
        <v>s</v>
      </c>
      <c r="E88" s="8" t="str">
        <f>VLOOKUP($A88,[2]nbmm!$B:$H,5,0)</f>
        <v>s</v>
      </c>
      <c r="F88" s="8" t="str">
        <f>VLOOKUP($A88,[3]nbmm_AR!$B:$H,5,0)</f>
        <v>ns</v>
      </c>
      <c r="G88" s="8" t="str">
        <f>VLOOKUP($A88,[4]zinbmm!$B:$H,5,0)</f>
        <v>s</v>
      </c>
      <c r="H88" s="8" t="str">
        <f>VLOOKUP($A88,[5]zinbmm_AR!$B:$H,5,0)</f>
        <v>s</v>
      </c>
      <c r="I88" s="8" t="str">
        <f>VLOOKUP($A88,[6]zigmmCo!$B:$H,5,0)</f>
        <v>s</v>
      </c>
      <c r="J88" s="8" t="str">
        <f>VLOOKUP($A88,[7]zigmmCo_AR!$B:$H,5,0)</f>
        <v>s</v>
      </c>
      <c r="K88" s="8" t="str">
        <f>VLOOKUP($A88,[8]zigmm!$B:$H,5,0)</f>
        <v>s</v>
      </c>
      <c r="L88" s="8" t="str">
        <f>VLOOKUP($A88,[9]zigmm_AR!$B:$H,5,0)</f>
        <v>ns</v>
      </c>
      <c r="M88" s="8" t="str">
        <f>VLOOKUP(A88,[10]SplinectomeR!$B:$F,4,0)</f>
        <v>ns</v>
      </c>
    </row>
    <row r="89" spans="1:13" x14ac:dyDescent="0.25">
      <c r="A89" s="4" t="s">
        <v>88</v>
      </c>
      <c r="B89" s="4" t="str">
        <f>RIGHT(Sheet2!F90,LEN(Sheet2!F90)-4)</f>
        <v>Clostridiales</v>
      </c>
      <c r="D89" s="5" t="str">
        <f>VLOOKUP($A89,[1]zibr!$B:$H,5,0)</f>
        <v>ns</v>
      </c>
      <c r="E89" s="8" t="str">
        <f>VLOOKUP($A89,[2]nbmm!$B:$H,5,0)</f>
        <v>ns</v>
      </c>
      <c r="F89" s="8" t="str">
        <f>VLOOKUP($A89,[3]nbmm_AR!$B:$H,5,0)</f>
        <v>ns</v>
      </c>
      <c r="G89" s="8" t="str">
        <f>VLOOKUP($A89,[4]zinbmm!$B:$H,5,0)</f>
        <v>s</v>
      </c>
      <c r="H89" s="8" t="str">
        <f>VLOOKUP($A89,[5]zinbmm_AR!$B:$H,5,0)</f>
        <v>s</v>
      </c>
      <c r="I89" s="8" t="str">
        <f>VLOOKUP($A89,[6]zigmmCo!$B:$H,5,0)</f>
        <v>s</v>
      </c>
      <c r="J89" s="8" t="str">
        <f>VLOOKUP($A89,[7]zigmmCo_AR!$B:$H,5,0)</f>
        <v>s</v>
      </c>
      <c r="K89" s="8" t="str">
        <f>VLOOKUP($A89,[8]zigmm!$B:$H,5,0)</f>
        <v>ns</v>
      </c>
      <c r="L89" s="8" t="str">
        <f>VLOOKUP($A89,[9]zigmm_AR!$B:$H,5,0)</f>
        <v>ns</v>
      </c>
      <c r="M89" s="8" t="str">
        <f>VLOOKUP(A89,[10]SplinectomeR!$B:$F,4,0)</f>
        <v>ns</v>
      </c>
    </row>
    <row r="90" spans="1:13" x14ac:dyDescent="0.25">
      <c r="A90" s="4" t="s">
        <v>89</v>
      </c>
      <c r="B90" s="4" t="str">
        <f>RIGHT(Sheet2!F91,LEN(Sheet2!F91)-4)</f>
        <v>Clostridiales</v>
      </c>
      <c r="D90" s="5" t="str">
        <f>VLOOKUP($A90,[1]zibr!$B:$H,5,0)</f>
        <v>ns</v>
      </c>
      <c r="E90" s="8" t="str">
        <f>VLOOKUP($A90,[2]nbmm!$B:$H,5,0)</f>
        <v>ns</v>
      </c>
      <c r="F90" s="8" t="str">
        <f>VLOOKUP($A90,[3]nbmm_AR!$B:$H,5,0)</f>
        <v>ns</v>
      </c>
      <c r="G90" s="8" t="str">
        <f>VLOOKUP($A90,[4]zinbmm!$B:$H,5,0)</f>
        <v>s</v>
      </c>
      <c r="H90" s="8" t="str">
        <f>VLOOKUP($A90,[5]zinbmm_AR!$B:$H,5,0)</f>
        <v>s</v>
      </c>
      <c r="I90" s="8" t="str">
        <f>VLOOKUP($A90,[6]zigmmCo!$B:$H,5,0)</f>
        <v>ns</v>
      </c>
      <c r="J90" s="8" t="str">
        <f>VLOOKUP($A90,[7]zigmmCo_AR!$B:$H,5,0)</f>
        <v>ns</v>
      </c>
      <c r="K90" s="8" t="str">
        <f>VLOOKUP($A90,[8]zigmm!$B:$H,5,0)</f>
        <v>ns</v>
      </c>
      <c r="L90" s="8" t="str">
        <f>VLOOKUP($A90,[9]zigmm_AR!$B:$H,5,0)</f>
        <v>ns</v>
      </c>
      <c r="M90" s="8" t="str">
        <f>VLOOKUP(A90,[10]SplinectomeR!$B:$F,4,0)</f>
        <v>ns</v>
      </c>
    </row>
    <row r="91" spans="1:13" x14ac:dyDescent="0.25">
      <c r="A91" s="4" t="s">
        <v>90</v>
      </c>
      <c r="B91" s="4" t="str">
        <f>RIGHT(Sheet2!F92,LEN(Sheet2!F92)-4)</f>
        <v>Clostridiales</v>
      </c>
      <c r="D91" s="5" t="str">
        <f>VLOOKUP($A91,[1]zibr!$B:$H,5,0)</f>
        <v>s</v>
      </c>
      <c r="E91" s="8" t="str">
        <f>VLOOKUP($A91,[2]nbmm!$B:$H,5,0)</f>
        <v>s</v>
      </c>
      <c r="F91" s="8" t="str">
        <f>VLOOKUP($A91,[3]nbmm_AR!$B:$H,5,0)</f>
        <v>s</v>
      </c>
      <c r="G91" s="8" t="str">
        <f>VLOOKUP($A91,[4]zinbmm!$B:$H,5,0)</f>
        <v>s</v>
      </c>
      <c r="H91" s="8" t="str">
        <f>VLOOKUP($A91,[5]zinbmm_AR!$B:$H,5,0)</f>
        <v>s</v>
      </c>
      <c r="I91" s="8" t="str">
        <f>VLOOKUP($A91,[6]zigmmCo!$B:$H,5,0)</f>
        <v>s</v>
      </c>
      <c r="J91" s="8" t="str">
        <f>VLOOKUP($A91,[7]zigmmCo_AR!$B:$H,5,0)</f>
        <v>s</v>
      </c>
      <c r="K91" s="8" t="str">
        <f>VLOOKUP($A91,[8]zigmm!$B:$H,5,0)</f>
        <v>s</v>
      </c>
      <c r="L91" s="8" t="str">
        <f>VLOOKUP($A91,[9]zigmm_AR!$B:$H,5,0)</f>
        <v>s</v>
      </c>
      <c r="M91" s="8" t="str">
        <f>VLOOKUP(A91,[10]SplinectomeR!$B:$F,4,0)</f>
        <v>ns</v>
      </c>
    </row>
    <row r="92" spans="1:13" x14ac:dyDescent="0.25">
      <c r="A92" s="4" t="s">
        <v>91</v>
      </c>
      <c r="B92" s="4" t="str">
        <f>RIGHT(Sheet2!F93,LEN(Sheet2!F93)-4)</f>
        <v>Clostridiales</v>
      </c>
      <c r="C92" s="4" t="str">
        <f>RIGHT(Sheet2!G93,LEN(Sheet2!G93)-4)</f>
        <v/>
      </c>
      <c r="D92" s="5" t="str">
        <f>VLOOKUP($A92,[1]zibr!$B:$H,5,0)</f>
        <v>ns</v>
      </c>
      <c r="E92" s="8" t="str">
        <f>VLOOKUP($A92,[2]nbmm!$B:$H,5,0)</f>
        <v>s</v>
      </c>
      <c r="F92" s="8" t="str">
        <f>VLOOKUP($A92,[3]nbmm_AR!$B:$H,5,0)</f>
        <v>NA</v>
      </c>
      <c r="G92" s="8" t="str">
        <f>VLOOKUP($A92,[4]zinbmm!$B:$H,5,0)</f>
        <v>s</v>
      </c>
      <c r="H92" s="8" t="str">
        <f>VLOOKUP($A92,[5]zinbmm_AR!$B:$H,5,0)</f>
        <v>s</v>
      </c>
      <c r="I92" s="8" t="str">
        <f>VLOOKUP($A92,[6]zigmmCo!$B:$H,5,0)</f>
        <v>ns</v>
      </c>
      <c r="J92" s="8" t="str">
        <f>VLOOKUP($A92,[7]zigmmCo_AR!$B:$H,5,0)</f>
        <v>s</v>
      </c>
      <c r="K92" s="8" t="str">
        <f>VLOOKUP($A92,[8]zigmm!$B:$H,5,0)</f>
        <v>ns</v>
      </c>
      <c r="L92" s="8" t="str">
        <f>VLOOKUP($A92,[9]zigmm_AR!$B:$H,5,0)</f>
        <v>ns</v>
      </c>
      <c r="M92" s="8" t="str">
        <f>VLOOKUP(A92,[10]SplinectomeR!$B:$F,4,0)</f>
        <v>ns</v>
      </c>
    </row>
    <row r="93" spans="1:13" x14ac:dyDescent="0.25">
      <c r="A93" s="4" t="s">
        <v>92</v>
      </c>
      <c r="B93" s="4" t="str">
        <f>RIGHT(Sheet2!F94,LEN(Sheet2!F94)-4)</f>
        <v>Clostridiales</v>
      </c>
      <c r="C93" s="4" t="str">
        <f>RIGHT(Sheet2!G94,LEN(Sheet2!G94)-4)</f>
        <v>Lachnospiraceae</v>
      </c>
      <c r="D93" s="5" t="str">
        <f>VLOOKUP($A93,[1]zibr!$B:$H,5,0)</f>
        <v>ns</v>
      </c>
      <c r="E93" s="8" t="str">
        <f>VLOOKUP($A93,[2]nbmm!$B:$H,5,0)</f>
        <v>s</v>
      </c>
      <c r="F93" s="8" t="str">
        <f>VLOOKUP($A93,[3]nbmm_AR!$B:$H,5,0)</f>
        <v>ns</v>
      </c>
      <c r="G93" s="8" t="str">
        <f>VLOOKUP($A93,[4]zinbmm!$B:$H,5,0)</f>
        <v>s</v>
      </c>
      <c r="H93" s="8" t="str">
        <f>VLOOKUP($A93,[5]zinbmm_AR!$B:$H,5,0)</f>
        <v>ns</v>
      </c>
      <c r="I93" s="8" t="str">
        <f>VLOOKUP($A93,[6]zigmmCo!$B:$H,5,0)</f>
        <v>s</v>
      </c>
      <c r="J93" s="8" t="str">
        <f>VLOOKUP($A93,[7]zigmmCo_AR!$B:$H,5,0)</f>
        <v>s</v>
      </c>
      <c r="K93" s="8" t="str">
        <f>VLOOKUP($A93,[8]zigmm!$B:$H,5,0)</f>
        <v>s</v>
      </c>
      <c r="L93" s="8" t="str">
        <f>VLOOKUP($A93,[9]zigmm_AR!$B:$H,5,0)</f>
        <v>s</v>
      </c>
      <c r="M93" s="8" t="str">
        <f>VLOOKUP(A93,[10]SplinectomeR!$B:$F,4,0)</f>
        <v>ns</v>
      </c>
    </row>
    <row r="94" spans="1:13" x14ac:dyDescent="0.25">
      <c r="A94" s="4" t="s">
        <v>93</v>
      </c>
      <c r="B94" s="4" t="str">
        <f>RIGHT(Sheet2!F95,LEN(Sheet2!F95)-4)</f>
        <v>Clostridiales</v>
      </c>
      <c r="C94" s="4" t="str">
        <f>RIGHT(Sheet2!G95,LEN(Sheet2!G95)-4)</f>
        <v>Lachnospiraceae</v>
      </c>
      <c r="D94" s="5" t="str">
        <f>VLOOKUP($A94,[1]zibr!$B:$H,5,0)</f>
        <v>s</v>
      </c>
      <c r="E94" s="8" t="str">
        <f>VLOOKUP($A94,[2]nbmm!$B:$H,5,0)</f>
        <v>s</v>
      </c>
      <c r="F94" s="8" t="str">
        <f>VLOOKUP($A94,[3]nbmm_AR!$B:$H,5,0)</f>
        <v>ns</v>
      </c>
      <c r="G94" s="8" t="str">
        <f>VLOOKUP($A94,[4]zinbmm!$B:$H,5,0)</f>
        <v>s</v>
      </c>
      <c r="H94" s="8" t="str">
        <f>VLOOKUP($A94,[5]zinbmm_AR!$B:$H,5,0)</f>
        <v>s</v>
      </c>
      <c r="I94" s="8" t="str">
        <f>VLOOKUP($A94,[6]zigmmCo!$B:$H,5,0)</f>
        <v>s</v>
      </c>
      <c r="J94" s="8" t="str">
        <f>VLOOKUP($A94,[7]zigmmCo_AR!$B:$H,5,0)</f>
        <v>s</v>
      </c>
      <c r="K94" s="8" t="str">
        <f>VLOOKUP($A94,[8]zigmm!$B:$H,5,0)</f>
        <v>s</v>
      </c>
      <c r="L94" s="8" t="str">
        <f>VLOOKUP($A94,[9]zigmm_AR!$B:$H,5,0)</f>
        <v>s</v>
      </c>
      <c r="M94" s="8" t="str">
        <f>VLOOKUP(A94,[10]SplinectomeR!$B:$F,4,0)</f>
        <v>ns</v>
      </c>
    </row>
    <row r="95" spans="1:13" x14ac:dyDescent="0.25">
      <c r="A95" s="4" t="s">
        <v>94</v>
      </c>
      <c r="B95" s="4" t="str">
        <f>RIGHT(Sheet2!F96,LEN(Sheet2!F96)-4)</f>
        <v>Clostridiales</v>
      </c>
      <c r="D95" s="5" t="str">
        <f>VLOOKUP($A95,[1]zibr!$B:$H,5,0)</f>
        <v>s</v>
      </c>
      <c r="E95" s="8" t="str">
        <f>VLOOKUP($A95,[2]nbmm!$B:$H,5,0)</f>
        <v>s</v>
      </c>
      <c r="F95" s="8" t="str">
        <f>VLOOKUP($A95,[3]nbmm_AR!$B:$H,5,0)</f>
        <v>s</v>
      </c>
      <c r="G95" s="8" t="str">
        <f>VLOOKUP($A95,[4]zinbmm!$B:$H,5,0)</f>
        <v>s</v>
      </c>
      <c r="H95" s="8" t="str">
        <f>VLOOKUP($A95,[5]zinbmm_AR!$B:$H,5,0)</f>
        <v>s</v>
      </c>
      <c r="I95" s="8" t="str">
        <f>VLOOKUP($A95,[6]zigmmCo!$B:$H,5,0)</f>
        <v>s</v>
      </c>
      <c r="J95" s="8" t="str">
        <f>VLOOKUP($A95,[7]zigmmCo_AR!$B:$H,5,0)</f>
        <v>s</v>
      </c>
      <c r="K95" s="8" t="str">
        <f>VLOOKUP($A95,[8]zigmm!$B:$H,5,0)</f>
        <v>s</v>
      </c>
      <c r="L95" s="8" t="str">
        <f>VLOOKUP($A95,[9]zigmm_AR!$B:$H,5,0)</f>
        <v>ns</v>
      </c>
      <c r="M95" s="8" t="str">
        <f>VLOOKUP(A95,[10]SplinectomeR!$B:$F,4,0)</f>
        <v>ns</v>
      </c>
    </row>
    <row r="96" spans="1:13" x14ac:dyDescent="0.25">
      <c r="A96" s="4" t="s">
        <v>95</v>
      </c>
      <c r="B96" s="4" t="str">
        <f>RIGHT(Sheet2!F97,LEN(Sheet2!F97)-4)</f>
        <v>Clostridiales</v>
      </c>
      <c r="C96" s="4" t="str">
        <f>RIGHT(Sheet2!G97,LEN(Sheet2!G97)-4)</f>
        <v>Lachnospiraceae</v>
      </c>
      <c r="D96" s="5" t="str">
        <f>VLOOKUP($A96,[1]zibr!$B:$H,5,0)</f>
        <v>ns</v>
      </c>
      <c r="E96" s="8" t="str">
        <f>VLOOKUP($A96,[2]nbmm!$B:$H,5,0)</f>
        <v>ns</v>
      </c>
      <c r="F96" s="8" t="str">
        <f>VLOOKUP($A96,[3]nbmm_AR!$B:$H,5,0)</f>
        <v>ns</v>
      </c>
      <c r="G96" s="8" t="str">
        <f>VLOOKUP($A96,[4]zinbmm!$B:$H,5,0)</f>
        <v>s</v>
      </c>
      <c r="H96" s="8" t="str">
        <f>VLOOKUP($A96,[5]zinbmm_AR!$B:$H,5,0)</f>
        <v>s</v>
      </c>
      <c r="I96" s="8" t="str">
        <f>VLOOKUP($A96,[6]zigmmCo!$B:$H,5,0)</f>
        <v>ns</v>
      </c>
      <c r="J96" s="8" t="str">
        <f>VLOOKUP($A96,[7]zigmmCo_AR!$B:$H,5,0)</f>
        <v>ns</v>
      </c>
      <c r="K96" s="8" t="str">
        <f>VLOOKUP($A96,[8]zigmm!$B:$H,5,0)</f>
        <v>ns</v>
      </c>
      <c r="L96" s="8" t="str">
        <f>VLOOKUP($A96,[9]zigmm_AR!$B:$H,5,0)</f>
        <v>ns</v>
      </c>
      <c r="M96" s="8" t="str">
        <f>VLOOKUP(A96,[10]SplinectomeR!$B:$F,4,0)</f>
        <v>ns</v>
      </c>
    </row>
    <row r="97" spans="1:13" x14ac:dyDescent="0.25">
      <c r="A97" s="4" t="s">
        <v>96</v>
      </c>
      <c r="B97" s="4" t="str">
        <f>RIGHT(Sheet2!F98,LEN(Sheet2!F98)-4)</f>
        <v>Clostridiales</v>
      </c>
      <c r="C97" s="4" t="str">
        <f>RIGHT(Sheet2!G98,LEN(Sheet2!G98)-4)</f>
        <v>Lachnospiraceae</v>
      </c>
      <c r="D97" s="5" t="str">
        <f>VLOOKUP($A97,[1]zibr!$B:$H,5,0)</f>
        <v>ns</v>
      </c>
      <c r="E97" s="8" t="str">
        <f>VLOOKUP($A97,[2]nbmm!$B:$H,5,0)</f>
        <v>ns</v>
      </c>
      <c r="F97" s="8" t="str">
        <f>VLOOKUP($A97,[3]nbmm_AR!$B:$H,5,0)</f>
        <v>NA</v>
      </c>
      <c r="G97" s="8" t="str">
        <f>VLOOKUP($A97,[4]zinbmm!$B:$H,5,0)</f>
        <v>ns</v>
      </c>
      <c r="H97" s="8" t="str">
        <f>VLOOKUP($A97,[5]zinbmm_AR!$B:$H,5,0)</f>
        <v>NA</v>
      </c>
      <c r="I97" s="8" t="str">
        <f>VLOOKUP($A97,[6]zigmmCo!$B:$H,5,0)</f>
        <v>ns</v>
      </c>
      <c r="J97" s="8" t="str">
        <f>VLOOKUP($A97,[7]zigmmCo_AR!$B:$H,5,0)</f>
        <v>ns</v>
      </c>
      <c r="K97" s="8" t="str">
        <f>VLOOKUP($A97,[8]zigmm!$B:$H,5,0)</f>
        <v>ns</v>
      </c>
      <c r="L97" s="8" t="str">
        <f>VLOOKUP($A97,[9]zigmm_AR!$B:$H,5,0)</f>
        <v>ns</v>
      </c>
      <c r="M97" s="8" t="str">
        <f>VLOOKUP(A97,[10]SplinectomeR!$B:$F,4,0)</f>
        <v>ns</v>
      </c>
    </row>
    <row r="98" spans="1:13" x14ac:dyDescent="0.25">
      <c r="A98" s="4" t="s">
        <v>97</v>
      </c>
      <c r="B98" s="4" t="str">
        <f>RIGHT(Sheet2!F99,LEN(Sheet2!F99)-4)</f>
        <v>Clostridiales</v>
      </c>
      <c r="C98" s="4" t="str">
        <f>RIGHT(Sheet2!G99,LEN(Sheet2!G99)-4)</f>
        <v>Lachnospiraceae</v>
      </c>
      <c r="D98" s="5" t="str">
        <f>VLOOKUP($A98,[1]zibr!$B:$H,5,0)</f>
        <v>ns</v>
      </c>
      <c r="E98" s="8" t="str">
        <f>VLOOKUP($A98,[2]nbmm!$B:$H,5,0)</f>
        <v>s</v>
      </c>
      <c r="F98" s="8" t="str">
        <f>VLOOKUP($A98,[3]nbmm_AR!$B:$H,5,0)</f>
        <v>s</v>
      </c>
      <c r="G98" s="8" t="str">
        <f>VLOOKUP($A98,[4]zinbmm!$B:$H,5,0)</f>
        <v>s</v>
      </c>
      <c r="H98" s="8" t="str">
        <f>VLOOKUP($A98,[5]zinbmm_AR!$B:$H,5,0)</f>
        <v>s</v>
      </c>
      <c r="I98" s="8" t="str">
        <f>VLOOKUP($A98,[6]zigmmCo!$B:$H,5,0)</f>
        <v>ns</v>
      </c>
      <c r="J98" s="8" t="str">
        <f>VLOOKUP($A98,[7]zigmmCo_AR!$B:$H,5,0)</f>
        <v>ns</v>
      </c>
      <c r="K98" s="8" t="str">
        <f>VLOOKUP($A98,[8]zigmm!$B:$H,5,0)</f>
        <v>ns</v>
      </c>
      <c r="L98" s="8" t="str">
        <f>VLOOKUP($A98,[9]zigmm_AR!$B:$H,5,0)</f>
        <v>ns</v>
      </c>
      <c r="M98" s="8" t="str">
        <f>VLOOKUP(A98,[10]SplinectomeR!$B:$F,4,0)</f>
        <v>ns</v>
      </c>
    </row>
    <row r="99" spans="1:13" x14ac:dyDescent="0.25">
      <c r="A99" s="4" t="s">
        <v>98</v>
      </c>
      <c r="B99" s="4" t="str">
        <f>RIGHT(Sheet2!F100,LEN(Sheet2!F100)-4)</f>
        <v>Clostridiales</v>
      </c>
      <c r="D99" s="5" t="str">
        <f>VLOOKUP($A99,[1]zibr!$B:$H,5,0)</f>
        <v>ns</v>
      </c>
      <c r="E99" s="8" t="str">
        <f>VLOOKUP($A99,[2]nbmm!$B:$H,5,0)</f>
        <v>ns</v>
      </c>
      <c r="F99" s="8" t="str">
        <f>VLOOKUP($A99,[3]nbmm_AR!$B:$H,5,0)</f>
        <v>ns</v>
      </c>
      <c r="G99" s="8" t="str">
        <f>VLOOKUP($A99,[4]zinbmm!$B:$H,5,0)</f>
        <v>ns</v>
      </c>
      <c r="H99" s="8" t="str">
        <f>VLOOKUP($A99,[5]zinbmm_AR!$B:$H,5,0)</f>
        <v>ns</v>
      </c>
      <c r="I99" s="8" t="str">
        <f>VLOOKUP($A99,[6]zigmmCo!$B:$H,5,0)</f>
        <v>ns</v>
      </c>
      <c r="J99" s="8" t="str">
        <f>VLOOKUP($A99,[7]zigmmCo_AR!$B:$H,5,0)</f>
        <v>ns</v>
      </c>
      <c r="K99" s="8" t="str">
        <f>VLOOKUP($A99,[8]zigmm!$B:$H,5,0)</f>
        <v>ns</v>
      </c>
      <c r="L99" s="8" t="str">
        <f>VLOOKUP($A99,[9]zigmm_AR!$B:$H,5,0)</f>
        <v>ns</v>
      </c>
      <c r="M99" s="8" t="str">
        <f>VLOOKUP(A99,[10]SplinectomeR!$B:$F,4,0)</f>
        <v>ns</v>
      </c>
    </row>
    <row r="100" spans="1:13" x14ac:dyDescent="0.25">
      <c r="A100" s="4" t="s">
        <v>99</v>
      </c>
      <c r="B100" s="4" t="str">
        <f>RIGHT(Sheet2!F101,LEN(Sheet2!F101)-4)</f>
        <v>Clostridiales</v>
      </c>
      <c r="C100" s="4" t="str">
        <f>RIGHT(Sheet2!G101,LEN(Sheet2!G101)-4)</f>
        <v>Lachnospiraceae</v>
      </c>
      <c r="D100" s="5" t="str">
        <f>VLOOKUP($A100,[1]zibr!$B:$H,5,0)</f>
        <v>ns</v>
      </c>
      <c r="E100" s="8" t="str">
        <f>VLOOKUP($A100,[2]nbmm!$B:$H,5,0)</f>
        <v>s</v>
      </c>
      <c r="F100" s="8" t="str">
        <f>VLOOKUP($A100,[3]nbmm_AR!$B:$H,5,0)</f>
        <v>NA</v>
      </c>
      <c r="G100" s="8" t="str">
        <f>VLOOKUP($A100,[4]zinbmm!$B:$H,5,0)</f>
        <v>s</v>
      </c>
      <c r="H100" s="8" t="str">
        <f>VLOOKUP($A100,[5]zinbmm_AR!$B:$H,5,0)</f>
        <v>NA</v>
      </c>
      <c r="I100" s="8" t="str">
        <f>VLOOKUP($A100,[6]zigmmCo!$B:$H,5,0)</f>
        <v>ns</v>
      </c>
      <c r="J100" s="8" t="str">
        <f>VLOOKUP($A100,[7]zigmmCo_AR!$B:$H,5,0)</f>
        <v>ns</v>
      </c>
      <c r="K100" s="8" t="str">
        <f>VLOOKUP($A100,[8]zigmm!$B:$H,5,0)</f>
        <v>ns</v>
      </c>
      <c r="L100" s="8" t="str">
        <f>VLOOKUP($A100,[9]zigmm_AR!$B:$H,5,0)</f>
        <v>ns</v>
      </c>
      <c r="M100" s="8" t="str">
        <f>VLOOKUP(A100,[10]SplinectomeR!$B:$F,4,0)</f>
        <v>ns</v>
      </c>
    </row>
    <row r="101" spans="1:13" x14ac:dyDescent="0.25">
      <c r="A101" s="4" t="s">
        <v>100</v>
      </c>
      <c r="B101" s="4" t="str">
        <f>RIGHT(Sheet2!F102,LEN(Sheet2!F102)-4)</f>
        <v>Clostridiales</v>
      </c>
      <c r="C101" s="4" t="str">
        <f>RIGHT(Sheet2!G102,LEN(Sheet2!G102)-4)</f>
        <v>Lachnospiraceae</v>
      </c>
      <c r="D101" s="5" t="str">
        <f>VLOOKUP($A101,[1]zibr!$B:$H,5,0)</f>
        <v>ns</v>
      </c>
      <c r="E101" s="8" t="str">
        <f>VLOOKUP($A101,[2]nbmm!$B:$H,5,0)</f>
        <v>ns</v>
      </c>
      <c r="F101" s="8" t="str">
        <f>VLOOKUP($A101,[3]nbmm_AR!$B:$H,5,0)</f>
        <v>ns</v>
      </c>
      <c r="G101" s="8" t="str">
        <f>VLOOKUP($A101,[4]zinbmm!$B:$H,5,0)</f>
        <v>ns</v>
      </c>
      <c r="H101" s="8" t="str">
        <f>VLOOKUP($A101,[5]zinbmm_AR!$B:$H,5,0)</f>
        <v>ns</v>
      </c>
      <c r="I101" s="8" t="str">
        <f>VLOOKUP($A101,[6]zigmmCo!$B:$H,5,0)</f>
        <v>ns</v>
      </c>
      <c r="J101" s="8" t="str">
        <f>VLOOKUP($A101,[7]zigmmCo_AR!$B:$H,5,0)</f>
        <v>ns</v>
      </c>
      <c r="K101" s="8" t="str">
        <f>VLOOKUP($A101,[8]zigmm!$B:$H,5,0)</f>
        <v>ns</v>
      </c>
      <c r="L101" s="8" t="str">
        <f>VLOOKUP($A101,[9]zigmm_AR!$B:$H,5,0)</f>
        <v>ns</v>
      </c>
      <c r="M101" s="8" t="str">
        <f>VLOOKUP(A101,[10]SplinectomeR!$B:$F,4,0)</f>
        <v>ns</v>
      </c>
    </row>
    <row r="102" spans="1:13" x14ac:dyDescent="0.25">
      <c r="A102" s="4" t="s">
        <v>101</v>
      </c>
      <c r="B102" s="4" t="str">
        <f>RIGHT(Sheet2!F103,LEN(Sheet2!F103)-4)</f>
        <v>Clostridiales</v>
      </c>
      <c r="D102" s="5" t="str">
        <f>VLOOKUP($A102,[1]zibr!$B:$H,5,0)</f>
        <v>s</v>
      </c>
      <c r="E102" s="8" t="str">
        <f>VLOOKUP($A102,[2]nbmm!$B:$H,5,0)</f>
        <v>s</v>
      </c>
      <c r="F102" s="8" t="str">
        <f>VLOOKUP($A102,[3]nbmm_AR!$B:$H,5,0)</f>
        <v>s</v>
      </c>
      <c r="G102" s="8" t="str">
        <f>VLOOKUP($A102,[4]zinbmm!$B:$H,5,0)</f>
        <v>s</v>
      </c>
      <c r="H102" s="8" t="str">
        <f>VLOOKUP($A102,[5]zinbmm_AR!$B:$H,5,0)</f>
        <v>s</v>
      </c>
      <c r="I102" s="8" t="str">
        <f>VLOOKUP($A102,[6]zigmmCo!$B:$H,5,0)</f>
        <v>s</v>
      </c>
      <c r="J102" s="8" t="str">
        <f>VLOOKUP($A102,[7]zigmmCo_AR!$B:$H,5,0)</f>
        <v>s</v>
      </c>
      <c r="K102" s="8" t="str">
        <f>VLOOKUP($A102,[8]zigmm!$B:$H,5,0)</f>
        <v>s</v>
      </c>
      <c r="L102" s="8" t="str">
        <f>VLOOKUP($A102,[9]zigmm_AR!$B:$H,5,0)</f>
        <v>s</v>
      </c>
      <c r="M102" s="8" t="str">
        <f>VLOOKUP(A102,[10]SplinectomeR!$B:$F,4,0)</f>
        <v>ns</v>
      </c>
    </row>
    <row r="103" spans="1:13" x14ac:dyDescent="0.25">
      <c r="A103" s="4" t="s">
        <v>102</v>
      </c>
      <c r="B103" s="4" t="str">
        <f>RIGHT(Sheet2!F104,LEN(Sheet2!F104)-4)</f>
        <v>Clostridiales</v>
      </c>
      <c r="C103" s="4" t="str">
        <f>RIGHT(Sheet2!G104,LEN(Sheet2!G104)-4)</f>
        <v>Lachnospiraceae</v>
      </c>
      <c r="D103" s="5" t="str">
        <f>VLOOKUP($A103,[1]zibr!$B:$H,5,0)</f>
        <v>ns</v>
      </c>
      <c r="E103" s="8" t="str">
        <f>VLOOKUP($A103,[2]nbmm!$B:$H,5,0)</f>
        <v>ns</v>
      </c>
      <c r="F103" s="8" t="str">
        <f>VLOOKUP($A103,[3]nbmm_AR!$B:$H,5,0)</f>
        <v>ns</v>
      </c>
      <c r="G103" s="8" t="str">
        <f>VLOOKUP($A103,[4]zinbmm!$B:$H,5,0)</f>
        <v>ns</v>
      </c>
      <c r="H103" s="8" t="str">
        <f>VLOOKUP($A103,[5]zinbmm_AR!$B:$H,5,0)</f>
        <v>ns</v>
      </c>
      <c r="I103" s="8" t="str">
        <f>VLOOKUP($A103,[6]zigmmCo!$B:$H,5,0)</f>
        <v>ns</v>
      </c>
      <c r="J103" s="8" t="str">
        <f>VLOOKUP($A103,[7]zigmmCo_AR!$B:$H,5,0)</f>
        <v>ns</v>
      </c>
      <c r="K103" s="8" t="str">
        <f>VLOOKUP($A103,[8]zigmm!$B:$H,5,0)</f>
        <v>ns</v>
      </c>
      <c r="L103" s="8" t="str">
        <f>VLOOKUP($A103,[9]zigmm_AR!$B:$H,5,0)</f>
        <v>ns</v>
      </c>
      <c r="M103" s="8" t="str">
        <f>VLOOKUP(A103,[10]SplinectomeR!$B:$F,4,0)</f>
        <v>ns</v>
      </c>
    </row>
    <row r="104" spans="1:13" x14ac:dyDescent="0.25">
      <c r="A104" s="4" t="s">
        <v>103</v>
      </c>
      <c r="B104" s="4" t="str">
        <f>RIGHT(Sheet2!F105,LEN(Sheet2!F105)-4)</f>
        <v>Clostridiales</v>
      </c>
      <c r="C104" s="4" t="str">
        <f>RIGHT(Sheet2!G105,LEN(Sheet2!G105)-4)</f>
        <v/>
      </c>
      <c r="D104" s="5" t="str">
        <f>VLOOKUP($A104,[1]zibr!$B:$H,5,0)</f>
        <v>s</v>
      </c>
      <c r="E104" s="8" t="str">
        <f>VLOOKUP($A104,[2]nbmm!$B:$H,5,0)</f>
        <v>s</v>
      </c>
      <c r="F104" s="8" t="str">
        <f>VLOOKUP($A104,[3]nbmm_AR!$B:$H,5,0)</f>
        <v>s</v>
      </c>
      <c r="G104" s="8" t="str">
        <f>VLOOKUP($A104,[4]zinbmm!$B:$H,5,0)</f>
        <v>s</v>
      </c>
      <c r="H104" s="8" t="str">
        <f>VLOOKUP($A104,[5]zinbmm_AR!$B:$H,5,0)</f>
        <v>s</v>
      </c>
      <c r="I104" s="8" t="str">
        <f>VLOOKUP($A104,[6]zigmmCo!$B:$H,5,0)</f>
        <v>s</v>
      </c>
      <c r="J104" s="8" t="str">
        <f>VLOOKUP($A104,[7]zigmmCo_AR!$B:$H,5,0)</f>
        <v>s</v>
      </c>
      <c r="K104" s="8" t="str">
        <f>VLOOKUP($A104,[8]zigmm!$B:$H,5,0)</f>
        <v>s</v>
      </c>
      <c r="L104" s="8" t="str">
        <f>VLOOKUP($A104,[9]zigmm_AR!$B:$H,5,0)</f>
        <v>s</v>
      </c>
      <c r="M104" s="8" t="str">
        <f>VLOOKUP(A104,[10]SplinectomeR!$B:$F,4,0)</f>
        <v>ns</v>
      </c>
    </row>
    <row r="105" spans="1:13" x14ac:dyDescent="0.25">
      <c r="A105" s="4" t="s">
        <v>104</v>
      </c>
      <c r="B105" s="4" t="str">
        <f>RIGHT(Sheet2!F106,LEN(Sheet2!F106)-4)</f>
        <v>Clostridiales</v>
      </c>
      <c r="C105" s="4" t="str">
        <f>RIGHT(Sheet2!G106,LEN(Sheet2!G106)-4)</f>
        <v>Lachnospiraceae</v>
      </c>
      <c r="D105" s="5" t="str">
        <f>VLOOKUP($A105,[1]zibr!$B:$H,5,0)</f>
        <v>ns</v>
      </c>
      <c r="E105" s="8" t="str">
        <f>VLOOKUP($A105,[2]nbmm!$B:$H,5,0)</f>
        <v>ns</v>
      </c>
      <c r="F105" s="8" t="str">
        <f>VLOOKUP($A105,[3]nbmm_AR!$B:$H,5,0)</f>
        <v>ns</v>
      </c>
      <c r="G105" s="8" t="str">
        <f>VLOOKUP($A105,[4]zinbmm!$B:$H,5,0)</f>
        <v>ns</v>
      </c>
      <c r="H105" s="8" t="str">
        <f>VLOOKUP($A105,[5]zinbmm_AR!$B:$H,5,0)</f>
        <v>ns</v>
      </c>
      <c r="I105" s="8" t="str">
        <f>VLOOKUP($A105,[6]zigmmCo!$B:$H,5,0)</f>
        <v>ns</v>
      </c>
      <c r="J105" s="8" t="str">
        <f>VLOOKUP($A105,[7]zigmmCo_AR!$B:$H,5,0)</f>
        <v>ns</v>
      </c>
      <c r="K105" s="8" t="str">
        <f>VLOOKUP($A105,[8]zigmm!$B:$H,5,0)</f>
        <v>ns</v>
      </c>
      <c r="L105" s="8" t="str">
        <f>VLOOKUP($A105,[9]zigmm_AR!$B:$H,5,0)</f>
        <v>ns</v>
      </c>
      <c r="M105" s="8" t="str">
        <f>VLOOKUP(A105,[10]SplinectomeR!$B:$F,4,0)</f>
        <v>ns</v>
      </c>
    </row>
    <row r="106" spans="1:13" x14ac:dyDescent="0.25">
      <c r="A106" s="4" t="s">
        <v>105</v>
      </c>
      <c r="B106" s="4" t="str">
        <f>RIGHT(Sheet2!F107,LEN(Sheet2!F107)-4)</f>
        <v>Clostridiales</v>
      </c>
      <c r="C106" s="4" t="str">
        <f>RIGHT(Sheet2!G107,LEN(Sheet2!G107)-4)</f>
        <v>Lachnospiraceae</v>
      </c>
      <c r="D106" s="5" t="str">
        <f>VLOOKUP($A106,[1]zibr!$B:$H,5,0)</f>
        <v>ns</v>
      </c>
      <c r="E106" s="8" t="str">
        <f>VLOOKUP($A106,[2]nbmm!$B:$H,5,0)</f>
        <v>ns</v>
      </c>
      <c r="F106" s="8" t="str">
        <f>VLOOKUP($A106,[3]nbmm_AR!$B:$H,5,0)</f>
        <v>ns</v>
      </c>
      <c r="G106" s="8" t="str">
        <f>VLOOKUP($A106,[4]zinbmm!$B:$H,5,0)</f>
        <v>ns</v>
      </c>
      <c r="H106" s="8" t="str">
        <f>VLOOKUP($A106,[5]zinbmm_AR!$B:$H,5,0)</f>
        <v>ns</v>
      </c>
      <c r="I106" s="8" t="str">
        <f>VLOOKUP($A106,[6]zigmmCo!$B:$H,5,0)</f>
        <v>ns</v>
      </c>
      <c r="J106" s="8" t="str">
        <f>VLOOKUP($A106,[7]zigmmCo_AR!$B:$H,5,0)</f>
        <v>ns</v>
      </c>
      <c r="K106" s="8" t="str">
        <f>VLOOKUP($A106,[8]zigmm!$B:$H,5,0)</f>
        <v>ns</v>
      </c>
      <c r="L106" s="8" t="str">
        <f>VLOOKUP($A106,[9]zigmm_AR!$B:$H,5,0)</f>
        <v>ns</v>
      </c>
      <c r="M106" s="8" t="str">
        <f>VLOOKUP(A106,[10]SplinectomeR!$B:$F,4,0)</f>
        <v>ns</v>
      </c>
    </row>
    <row r="107" spans="1:13" x14ac:dyDescent="0.25">
      <c r="A107" s="4" t="s">
        <v>106</v>
      </c>
      <c r="B107" s="4" t="str">
        <f>RIGHT(Sheet2!F108,LEN(Sheet2!F108)-4)</f>
        <v>Clostridiales</v>
      </c>
      <c r="C107" s="4" t="str">
        <f>RIGHT(Sheet2!G108,LEN(Sheet2!G108)-4)</f>
        <v>Lachnospiraceae</v>
      </c>
      <c r="D107" s="5" t="str">
        <f>VLOOKUP($A107,[1]zibr!$B:$H,5,0)</f>
        <v>ns</v>
      </c>
      <c r="E107" s="8" t="str">
        <f>VLOOKUP($A107,[2]nbmm!$B:$H,5,0)</f>
        <v>s</v>
      </c>
      <c r="F107" s="8" t="str">
        <f>VLOOKUP($A107,[3]nbmm_AR!$B:$H,5,0)</f>
        <v>s</v>
      </c>
      <c r="G107" s="8" t="str">
        <f>VLOOKUP($A107,[4]zinbmm!$B:$H,5,0)</f>
        <v>s</v>
      </c>
      <c r="H107" s="8" t="str">
        <f>VLOOKUP($A107,[5]zinbmm_AR!$B:$H,5,0)</f>
        <v>s</v>
      </c>
      <c r="I107" s="8" t="str">
        <f>VLOOKUP($A107,[6]zigmmCo!$B:$H,5,0)</f>
        <v>ns</v>
      </c>
      <c r="J107" s="8" t="str">
        <f>VLOOKUP($A107,[7]zigmmCo_AR!$B:$H,5,0)</f>
        <v>ns</v>
      </c>
      <c r="K107" s="8" t="str">
        <f>VLOOKUP($A107,[8]zigmm!$B:$H,5,0)</f>
        <v>ns</v>
      </c>
      <c r="L107" s="8" t="str">
        <f>VLOOKUP($A107,[9]zigmm_AR!$B:$H,5,0)</f>
        <v>ns</v>
      </c>
      <c r="M107" s="8" t="str">
        <f>VLOOKUP(A107,[10]SplinectomeR!$B:$F,4,0)</f>
        <v>ns</v>
      </c>
    </row>
    <row r="108" spans="1:13" x14ac:dyDescent="0.25">
      <c r="A108" s="4" t="s">
        <v>107</v>
      </c>
      <c r="B108" s="4" t="str">
        <f>RIGHT(Sheet2!F109,LEN(Sheet2!F109)-4)</f>
        <v>Clostridiales</v>
      </c>
      <c r="C108" s="4" t="str">
        <f>RIGHT(Sheet2!G109,LEN(Sheet2!G109)-4)</f>
        <v>Lachnospiraceae</v>
      </c>
      <c r="D108" s="5" t="str">
        <f>VLOOKUP($A108,[1]zibr!$B:$H,5,0)</f>
        <v>s</v>
      </c>
      <c r="E108" s="8" t="str">
        <f>VLOOKUP($A108,[2]nbmm!$B:$H,5,0)</f>
        <v>ns</v>
      </c>
      <c r="F108" s="8" t="str">
        <f>VLOOKUP($A108,[3]nbmm_AR!$B:$H,5,0)</f>
        <v>ns</v>
      </c>
      <c r="G108" s="8" t="str">
        <f>VLOOKUP($A108,[4]zinbmm!$B:$H,5,0)</f>
        <v>ns</v>
      </c>
      <c r="H108" s="8" t="str">
        <f>VLOOKUP($A108,[5]zinbmm_AR!$B:$H,5,0)</f>
        <v>ns</v>
      </c>
      <c r="I108" s="8" t="str">
        <f>VLOOKUP($A108,[6]zigmmCo!$B:$H,5,0)</f>
        <v>s</v>
      </c>
      <c r="J108" s="8" t="str">
        <f>VLOOKUP($A108,[7]zigmmCo_AR!$B:$H,5,0)</f>
        <v>s</v>
      </c>
      <c r="K108" s="8" t="str">
        <f>VLOOKUP($A108,[8]zigmm!$B:$H,5,0)</f>
        <v>ns</v>
      </c>
      <c r="L108" s="8" t="str">
        <f>VLOOKUP($A108,[9]zigmm_AR!$B:$H,5,0)</f>
        <v>ns</v>
      </c>
      <c r="M108" s="8" t="str">
        <f>VLOOKUP(A108,[10]SplinectomeR!$B:$F,4,0)</f>
        <v>ns</v>
      </c>
    </row>
    <row r="109" spans="1:13" x14ac:dyDescent="0.25">
      <c r="A109" s="4" t="s">
        <v>108</v>
      </c>
      <c r="B109" s="4" t="str">
        <f>RIGHT(Sheet2!F110,LEN(Sheet2!F110)-4)</f>
        <v>Clostridiales</v>
      </c>
      <c r="C109" s="4" t="str">
        <f>RIGHT(Sheet2!G110,LEN(Sheet2!G110)-4)</f>
        <v>Lachnospiraceae</v>
      </c>
      <c r="D109" s="5" t="str">
        <f>VLOOKUP($A109,[1]zibr!$B:$H,5,0)</f>
        <v>ns</v>
      </c>
      <c r="E109" s="8" t="str">
        <f>VLOOKUP($A109,[2]nbmm!$B:$H,5,0)</f>
        <v>s</v>
      </c>
      <c r="F109" s="8" t="str">
        <f>VLOOKUP($A109,[3]nbmm_AR!$B:$H,5,0)</f>
        <v>s</v>
      </c>
      <c r="G109" s="8" t="str">
        <f>VLOOKUP($A109,[4]zinbmm!$B:$H,5,0)</f>
        <v>ns</v>
      </c>
      <c r="H109" s="8" t="str">
        <f>VLOOKUP($A109,[5]zinbmm_AR!$B:$H,5,0)</f>
        <v>ns</v>
      </c>
      <c r="I109" s="8" t="str">
        <f>VLOOKUP($A109,[6]zigmmCo!$B:$H,5,0)</f>
        <v>ns</v>
      </c>
      <c r="J109" s="8" t="str">
        <f>VLOOKUP($A109,[7]zigmmCo_AR!$B:$H,5,0)</f>
        <v>ns</v>
      </c>
      <c r="K109" s="8" t="str">
        <f>VLOOKUP($A109,[8]zigmm!$B:$H,5,0)</f>
        <v>ns</v>
      </c>
      <c r="L109" s="8" t="str">
        <f>VLOOKUP($A109,[9]zigmm_AR!$B:$H,5,0)</f>
        <v>ns</v>
      </c>
      <c r="M109" s="8" t="str">
        <f>VLOOKUP(A109,[10]SplinectomeR!$B:$F,4,0)</f>
        <v>ns</v>
      </c>
    </row>
    <row r="110" spans="1:13" x14ac:dyDescent="0.25">
      <c r="A110" s="4" t="s">
        <v>109</v>
      </c>
      <c r="B110" s="4" t="str">
        <f>RIGHT(Sheet2!F111,LEN(Sheet2!F111)-4)</f>
        <v>Clostridiales</v>
      </c>
      <c r="C110" s="4" t="str">
        <f>RIGHT(Sheet2!G111,LEN(Sheet2!G111)-4)</f>
        <v>Lachnospiraceae</v>
      </c>
      <c r="D110" s="5" t="str">
        <f>VLOOKUP($A110,[1]zibr!$B:$H,5,0)</f>
        <v>ns</v>
      </c>
      <c r="E110" s="8" t="str">
        <f>VLOOKUP($A110,[2]nbmm!$B:$H,5,0)</f>
        <v>ns</v>
      </c>
      <c r="F110" s="8" t="str">
        <f>VLOOKUP($A110,[3]nbmm_AR!$B:$H,5,0)</f>
        <v>ns</v>
      </c>
      <c r="G110" s="8" t="str">
        <f>VLOOKUP($A110,[4]zinbmm!$B:$H,5,0)</f>
        <v>ns</v>
      </c>
      <c r="H110" s="8" t="str">
        <f>VLOOKUP($A110,[5]zinbmm_AR!$B:$H,5,0)</f>
        <v>ns</v>
      </c>
      <c r="I110" s="8" t="str">
        <f>VLOOKUP($A110,[6]zigmmCo!$B:$H,5,0)</f>
        <v>ns</v>
      </c>
      <c r="J110" s="8" t="str">
        <f>VLOOKUP($A110,[7]zigmmCo_AR!$B:$H,5,0)</f>
        <v>ns</v>
      </c>
      <c r="K110" s="8" t="str">
        <f>VLOOKUP($A110,[8]zigmm!$B:$H,5,0)</f>
        <v>ns</v>
      </c>
      <c r="L110" s="8" t="str">
        <f>VLOOKUP($A110,[9]zigmm_AR!$B:$H,5,0)</f>
        <v>ns</v>
      </c>
      <c r="M110" s="8" t="str">
        <f>VLOOKUP(A110,[10]SplinectomeR!$B:$F,4,0)</f>
        <v>ns</v>
      </c>
    </row>
    <row r="111" spans="1:13" x14ac:dyDescent="0.25">
      <c r="A111" s="4" t="s">
        <v>110</v>
      </c>
      <c r="B111" s="4" t="str">
        <f>RIGHT(Sheet2!F112,LEN(Sheet2!F112)-4)</f>
        <v>Clostridiales</v>
      </c>
      <c r="C111" s="4" t="str">
        <f>RIGHT(Sheet2!G112,LEN(Sheet2!G112)-4)</f>
        <v>Lachnospiraceae</v>
      </c>
      <c r="D111" s="5" t="str">
        <f>VLOOKUP($A111,[1]zibr!$B:$H,5,0)</f>
        <v>ns</v>
      </c>
      <c r="E111" s="8" t="str">
        <f>VLOOKUP($A111,[2]nbmm!$B:$H,5,0)</f>
        <v>s</v>
      </c>
      <c r="F111" s="8" t="str">
        <f>VLOOKUP($A111,[3]nbmm_AR!$B:$H,5,0)</f>
        <v>s</v>
      </c>
      <c r="G111" s="8" t="str">
        <f>VLOOKUP($A111,[4]zinbmm!$B:$H,5,0)</f>
        <v>ns</v>
      </c>
      <c r="H111" s="8" t="str">
        <f>VLOOKUP($A111,[5]zinbmm_AR!$B:$H,5,0)</f>
        <v>ns</v>
      </c>
      <c r="I111" s="8" t="str">
        <f>VLOOKUP($A111,[6]zigmmCo!$B:$H,5,0)</f>
        <v>ns</v>
      </c>
      <c r="J111" s="8" t="str">
        <f>VLOOKUP($A111,[7]zigmmCo_AR!$B:$H,5,0)</f>
        <v>ns</v>
      </c>
      <c r="K111" s="8" t="str">
        <f>VLOOKUP($A111,[8]zigmm!$B:$H,5,0)</f>
        <v>ns</v>
      </c>
      <c r="L111" s="8" t="str">
        <f>VLOOKUP($A111,[9]zigmm_AR!$B:$H,5,0)</f>
        <v>ns</v>
      </c>
      <c r="M111" s="8" t="str">
        <f>VLOOKUP(A111,[10]SplinectomeR!$B:$F,4,0)</f>
        <v>ns</v>
      </c>
    </row>
    <row r="112" spans="1:13" x14ac:dyDescent="0.25">
      <c r="A112" s="4" t="s">
        <v>111</v>
      </c>
      <c r="B112" s="4" t="str">
        <f>RIGHT(Sheet2!F113,LEN(Sheet2!F113)-4)</f>
        <v>Clostridiales</v>
      </c>
      <c r="C112" s="4" t="str">
        <f>RIGHT(Sheet2!G113,LEN(Sheet2!G113)-4)</f>
        <v>Lachnospiraceae</v>
      </c>
      <c r="D112" s="5" t="str">
        <f>VLOOKUP($A112,[1]zibr!$B:$H,5,0)</f>
        <v>ns</v>
      </c>
      <c r="E112" s="8" t="str">
        <f>VLOOKUP($A112,[2]nbmm!$B:$H,5,0)</f>
        <v>ns</v>
      </c>
      <c r="F112" s="8" t="str">
        <f>VLOOKUP($A112,[3]nbmm_AR!$B:$H,5,0)</f>
        <v>ns</v>
      </c>
      <c r="G112" s="8" t="str">
        <f>VLOOKUP($A112,[4]zinbmm!$B:$H,5,0)</f>
        <v>ns</v>
      </c>
      <c r="H112" s="8" t="str">
        <f>VLOOKUP($A112,[5]zinbmm_AR!$B:$H,5,0)</f>
        <v>ns</v>
      </c>
      <c r="I112" s="8" t="str">
        <f>VLOOKUP($A112,[6]zigmmCo!$B:$H,5,0)</f>
        <v>ns</v>
      </c>
      <c r="J112" s="8" t="str">
        <f>VLOOKUP($A112,[7]zigmmCo_AR!$B:$H,5,0)</f>
        <v>ns</v>
      </c>
      <c r="K112" s="8" t="str">
        <f>VLOOKUP($A112,[8]zigmm!$B:$H,5,0)</f>
        <v>ns</v>
      </c>
      <c r="L112" s="8" t="str">
        <f>VLOOKUP($A112,[9]zigmm_AR!$B:$H,5,0)</f>
        <v>ns</v>
      </c>
      <c r="M112" s="8" t="str">
        <f>VLOOKUP(A112,[10]SplinectomeR!$B:$F,4,0)</f>
        <v>ns</v>
      </c>
    </row>
    <row r="113" spans="1:13" x14ac:dyDescent="0.25">
      <c r="A113" s="4" t="s">
        <v>112</v>
      </c>
      <c r="B113" s="4" t="str">
        <f>RIGHT(Sheet2!F114,LEN(Sheet2!F114)-4)</f>
        <v>Clostridiales</v>
      </c>
      <c r="C113" s="4" t="str">
        <f>RIGHT(Sheet2!G114,LEN(Sheet2!G114)-4)</f>
        <v>Lachnospiraceae</v>
      </c>
      <c r="D113" s="5" t="str">
        <f>VLOOKUP($A113,[1]zibr!$B:$H,5,0)</f>
        <v>ns</v>
      </c>
      <c r="E113" s="8" t="str">
        <f>VLOOKUP($A113,[2]nbmm!$B:$H,5,0)</f>
        <v>s</v>
      </c>
      <c r="F113" s="8" t="str">
        <f>VLOOKUP($A113,[3]nbmm_AR!$B:$H,5,0)</f>
        <v>s</v>
      </c>
      <c r="G113" s="8" t="str">
        <f>VLOOKUP($A113,[4]zinbmm!$B:$H,5,0)</f>
        <v>s</v>
      </c>
      <c r="H113" s="8" t="str">
        <f>VLOOKUP($A113,[5]zinbmm_AR!$B:$H,5,0)</f>
        <v>s</v>
      </c>
      <c r="I113" s="8" t="str">
        <f>VLOOKUP($A113,[6]zigmmCo!$B:$H,5,0)</f>
        <v>s</v>
      </c>
      <c r="J113" s="8" t="str">
        <f>VLOOKUP($A113,[7]zigmmCo_AR!$B:$H,5,0)</f>
        <v>s</v>
      </c>
      <c r="K113" s="8" t="str">
        <f>VLOOKUP($A113,[8]zigmm!$B:$H,5,0)</f>
        <v>s</v>
      </c>
      <c r="L113" s="8" t="str">
        <f>VLOOKUP($A113,[9]zigmm_AR!$B:$H,5,0)</f>
        <v>s</v>
      </c>
      <c r="M113" s="8" t="str">
        <f>VLOOKUP(A113,[10]SplinectomeR!$B:$F,4,0)</f>
        <v>ns</v>
      </c>
    </row>
    <row r="114" spans="1:13" x14ac:dyDescent="0.25">
      <c r="A114" s="4" t="s">
        <v>113</v>
      </c>
      <c r="B114" s="4" t="str">
        <f>RIGHT(Sheet2!F115,LEN(Sheet2!F115)-4)</f>
        <v>Clostridiales</v>
      </c>
      <c r="C114" s="4" t="str">
        <f>RIGHT(Sheet2!G115,LEN(Sheet2!G115)-4)</f>
        <v>Lachnospiraceae</v>
      </c>
      <c r="D114" s="5" t="str">
        <f>VLOOKUP($A114,[1]zibr!$B:$H,5,0)</f>
        <v>ns</v>
      </c>
      <c r="E114" s="8" t="str">
        <f>VLOOKUP($A114,[2]nbmm!$B:$H,5,0)</f>
        <v>ns</v>
      </c>
      <c r="F114" s="8" t="str">
        <f>VLOOKUP($A114,[3]nbmm_AR!$B:$H,5,0)</f>
        <v>NA</v>
      </c>
      <c r="G114" s="8" t="str">
        <f>VLOOKUP($A114,[4]zinbmm!$B:$H,5,0)</f>
        <v>ns</v>
      </c>
      <c r="H114" s="8" t="str">
        <f>VLOOKUP($A114,[5]zinbmm_AR!$B:$H,5,0)</f>
        <v>NA</v>
      </c>
      <c r="I114" s="8" t="str">
        <f>VLOOKUP($A114,[6]zigmmCo!$B:$H,5,0)</f>
        <v>ns</v>
      </c>
      <c r="J114" s="8" t="str">
        <f>VLOOKUP($A114,[7]zigmmCo_AR!$B:$H,5,0)</f>
        <v>ns</v>
      </c>
      <c r="K114" s="8" t="str">
        <f>VLOOKUP($A114,[8]zigmm!$B:$H,5,0)</f>
        <v>ns</v>
      </c>
      <c r="L114" s="8" t="str">
        <f>VLOOKUP($A114,[9]zigmm_AR!$B:$H,5,0)</f>
        <v>ns</v>
      </c>
      <c r="M114" s="8" t="str">
        <f>VLOOKUP(A114,[10]SplinectomeR!$B:$F,4,0)</f>
        <v>ns</v>
      </c>
    </row>
    <row r="115" spans="1:13" x14ac:dyDescent="0.25">
      <c r="A115" s="4" t="s">
        <v>114</v>
      </c>
      <c r="B115" s="4" t="str">
        <f>RIGHT(Sheet2!F116,LEN(Sheet2!F116)-4)</f>
        <v>Clostridiales</v>
      </c>
      <c r="C115" s="4" t="str">
        <f>RIGHT(Sheet2!G116,LEN(Sheet2!G116)-4)</f>
        <v>Lachnospiraceae</v>
      </c>
      <c r="D115" s="5" t="str">
        <f>VLOOKUP($A115,[1]zibr!$B:$H,5,0)</f>
        <v>ns</v>
      </c>
      <c r="E115" s="8" t="str">
        <f>VLOOKUP($A115,[2]nbmm!$B:$H,5,0)</f>
        <v>ns</v>
      </c>
      <c r="F115" s="8" t="str">
        <f>VLOOKUP($A115,[3]nbmm_AR!$B:$H,5,0)</f>
        <v>ns</v>
      </c>
      <c r="G115" s="8" t="str">
        <f>VLOOKUP($A115,[4]zinbmm!$B:$H,5,0)</f>
        <v>ns</v>
      </c>
      <c r="H115" s="8" t="str">
        <f>VLOOKUP($A115,[5]zinbmm_AR!$B:$H,5,0)</f>
        <v>ns</v>
      </c>
      <c r="I115" s="8" t="str">
        <f>VLOOKUP($A115,[6]zigmmCo!$B:$H,5,0)</f>
        <v>ns</v>
      </c>
      <c r="J115" s="8" t="str">
        <f>VLOOKUP($A115,[7]zigmmCo_AR!$B:$H,5,0)</f>
        <v>ns</v>
      </c>
      <c r="K115" s="8" t="str">
        <f>VLOOKUP($A115,[8]zigmm!$B:$H,5,0)</f>
        <v>ns</v>
      </c>
      <c r="L115" s="8" t="str">
        <f>VLOOKUP($A115,[9]zigmm_AR!$B:$H,5,0)</f>
        <v>ns</v>
      </c>
      <c r="M115" s="8" t="str">
        <f>VLOOKUP(A115,[10]SplinectomeR!$B:$F,4,0)</f>
        <v>ns</v>
      </c>
    </row>
    <row r="116" spans="1:13" x14ac:dyDescent="0.25">
      <c r="A116" s="4" t="s">
        <v>115</v>
      </c>
      <c r="B116" s="4" t="str">
        <f>RIGHT(Sheet2!F117,LEN(Sheet2!F117)-4)</f>
        <v>Clostridiales</v>
      </c>
      <c r="C116" s="4" t="str">
        <f>RIGHT(Sheet2!G117,LEN(Sheet2!G117)-4)</f>
        <v>Lachnospiraceae</v>
      </c>
      <c r="D116" s="5" t="str">
        <f>VLOOKUP($A116,[1]zibr!$B:$H,5,0)</f>
        <v>ns</v>
      </c>
      <c r="E116" s="8" t="str">
        <f>VLOOKUP($A116,[2]nbmm!$B:$H,5,0)</f>
        <v>ns</v>
      </c>
      <c r="F116" s="8" t="str">
        <f>VLOOKUP($A116,[3]nbmm_AR!$B:$H,5,0)</f>
        <v>ns</v>
      </c>
      <c r="G116" s="8" t="str">
        <f>VLOOKUP($A116,[4]zinbmm!$B:$H,5,0)</f>
        <v>ns</v>
      </c>
      <c r="H116" s="8" t="str">
        <f>VLOOKUP($A116,[5]zinbmm_AR!$B:$H,5,0)</f>
        <v>ns</v>
      </c>
      <c r="I116" s="8" t="str">
        <f>VLOOKUP($A116,[6]zigmmCo!$B:$H,5,0)</f>
        <v>ns</v>
      </c>
      <c r="J116" s="8" t="str">
        <f>VLOOKUP($A116,[7]zigmmCo_AR!$B:$H,5,0)</f>
        <v>ns</v>
      </c>
      <c r="K116" s="8" t="str">
        <f>VLOOKUP($A116,[8]zigmm!$B:$H,5,0)</f>
        <v>ns</v>
      </c>
      <c r="L116" s="8" t="str">
        <f>VLOOKUP($A116,[9]zigmm_AR!$B:$H,5,0)</f>
        <v>ns</v>
      </c>
      <c r="M116" s="8" t="str">
        <f>VLOOKUP(A116,[10]SplinectomeR!$B:$F,4,0)</f>
        <v>ns</v>
      </c>
    </row>
    <row r="117" spans="1:13" x14ac:dyDescent="0.25">
      <c r="A117" s="4" t="s">
        <v>116</v>
      </c>
      <c r="B117" s="4" t="str">
        <f>RIGHT(Sheet2!F118,LEN(Sheet2!F118)-4)</f>
        <v>Clostridiales</v>
      </c>
      <c r="C117" s="4" t="str">
        <f>RIGHT(Sheet2!G118,LEN(Sheet2!G118)-4)</f>
        <v>Lachnospiraceae</v>
      </c>
      <c r="D117" s="5" t="str">
        <f>VLOOKUP($A117,[1]zibr!$B:$H,5,0)</f>
        <v>ns</v>
      </c>
      <c r="E117" s="8" t="str">
        <f>VLOOKUP($A117,[2]nbmm!$B:$H,5,0)</f>
        <v>ns</v>
      </c>
      <c r="F117" s="8" t="str">
        <f>VLOOKUP($A117,[3]nbmm_AR!$B:$H,5,0)</f>
        <v>ns</v>
      </c>
      <c r="G117" s="8" t="str">
        <f>VLOOKUP($A117,[4]zinbmm!$B:$H,5,0)</f>
        <v>ns</v>
      </c>
      <c r="H117" s="8" t="str">
        <f>VLOOKUP($A117,[5]zinbmm_AR!$B:$H,5,0)</f>
        <v>ns</v>
      </c>
      <c r="I117" s="8" t="str">
        <f>VLOOKUP($A117,[6]zigmmCo!$B:$H,5,0)</f>
        <v>ns</v>
      </c>
      <c r="J117" s="8" t="str">
        <f>VLOOKUP($A117,[7]zigmmCo_AR!$B:$H,5,0)</f>
        <v>ns</v>
      </c>
      <c r="K117" s="8" t="str">
        <f>VLOOKUP($A117,[8]zigmm!$B:$H,5,0)</f>
        <v>ns</v>
      </c>
      <c r="L117" s="8" t="str">
        <f>VLOOKUP($A117,[9]zigmm_AR!$B:$H,5,0)</f>
        <v>ns</v>
      </c>
      <c r="M117" s="8" t="str">
        <f>VLOOKUP(A117,[10]SplinectomeR!$B:$F,4,0)</f>
        <v>ns</v>
      </c>
    </row>
    <row r="118" spans="1:13" x14ac:dyDescent="0.25">
      <c r="A118" s="4" t="s">
        <v>117</v>
      </c>
      <c r="B118" s="4" t="str">
        <f>RIGHT(Sheet2!F119,LEN(Sheet2!F119)-4)</f>
        <v>Clostridiales</v>
      </c>
      <c r="C118" s="4" t="str">
        <f>RIGHT(Sheet2!G119,LEN(Sheet2!G119)-4)</f>
        <v>Lachnospiraceae</v>
      </c>
      <c r="D118" s="5" t="str">
        <f>VLOOKUP($A118,[1]zibr!$B:$H,5,0)</f>
        <v>ns</v>
      </c>
      <c r="E118" s="8" t="str">
        <f>VLOOKUP($A118,[2]nbmm!$B:$H,5,0)</f>
        <v>s</v>
      </c>
      <c r="F118" s="8" t="str">
        <f>VLOOKUP($A118,[3]nbmm_AR!$B:$H,5,0)</f>
        <v>s</v>
      </c>
      <c r="G118" s="8" t="str">
        <f>VLOOKUP($A118,[4]zinbmm!$B:$H,5,0)</f>
        <v>s</v>
      </c>
      <c r="H118" s="8" t="str">
        <f>VLOOKUP($A118,[5]zinbmm_AR!$B:$H,5,0)</f>
        <v>s</v>
      </c>
      <c r="I118" s="8" t="str">
        <f>VLOOKUP($A118,[6]zigmmCo!$B:$H,5,0)</f>
        <v>s</v>
      </c>
      <c r="J118" s="8" t="str">
        <f>VLOOKUP($A118,[7]zigmmCo_AR!$B:$H,5,0)</f>
        <v>s</v>
      </c>
      <c r="K118" s="8" t="str">
        <f>VLOOKUP($A118,[8]zigmm!$B:$H,5,0)</f>
        <v>ns</v>
      </c>
      <c r="L118" s="8" t="str">
        <f>VLOOKUP($A118,[9]zigmm_AR!$B:$H,5,0)</f>
        <v>ns</v>
      </c>
      <c r="M118" s="8" t="str">
        <f>VLOOKUP(A118,[10]SplinectomeR!$B:$F,4,0)</f>
        <v>ns</v>
      </c>
    </row>
    <row r="119" spans="1:13" x14ac:dyDescent="0.25">
      <c r="A119" s="4" t="s">
        <v>118</v>
      </c>
      <c r="B119" s="4" t="str">
        <f>RIGHT(Sheet2!F120,LEN(Sheet2!F120)-4)</f>
        <v>Clostridiales</v>
      </c>
      <c r="C119" s="4" t="str">
        <f>RIGHT(Sheet2!G120,LEN(Sheet2!G120)-4)</f>
        <v>Lachnospiraceae</v>
      </c>
      <c r="D119" s="5" t="str">
        <f>VLOOKUP($A119,[1]zibr!$B:$H,5,0)</f>
        <v>ns</v>
      </c>
      <c r="E119" s="8" t="str">
        <f>VLOOKUP($A119,[2]nbmm!$B:$H,5,0)</f>
        <v>ns</v>
      </c>
      <c r="F119" s="8" t="str">
        <f>VLOOKUP($A119,[3]nbmm_AR!$B:$H,5,0)</f>
        <v>ns</v>
      </c>
      <c r="G119" s="8" t="str">
        <f>VLOOKUP($A119,[4]zinbmm!$B:$H,5,0)</f>
        <v>ns</v>
      </c>
      <c r="H119" s="8" t="str">
        <f>VLOOKUP($A119,[5]zinbmm_AR!$B:$H,5,0)</f>
        <v>ns</v>
      </c>
      <c r="I119" s="8" t="str">
        <f>VLOOKUP($A119,[6]zigmmCo!$B:$H,5,0)</f>
        <v>ns</v>
      </c>
      <c r="J119" s="8" t="str">
        <f>VLOOKUP($A119,[7]zigmmCo_AR!$B:$H,5,0)</f>
        <v>ns</v>
      </c>
      <c r="K119" s="8" t="str">
        <f>VLOOKUP($A119,[8]zigmm!$B:$H,5,0)</f>
        <v>ns</v>
      </c>
      <c r="L119" s="8" t="str">
        <f>VLOOKUP($A119,[9]zigmm_AR!$B:$H,5,0)</f>
        <v>ns</v>
      </c>
      <c r="M119" s="8" t="str">
        <f>VLOOKUP(A119,[10]SplinectomeR!$B:$F,4,0)</f>
        <v>ns</v>
      </c>
    </row>
    <row r="120" spans="1:13" x14ac:dyDescent="0.25">
      <c r="A120" s="4" t="s">
        <v>119</v>
      </c>
      <c r="B120" s="4" t="str">
        <f>RIGHT(Sheet2!F121,LEN(Sheet2!F121)-4)</f>
        <v>Clostridiales</v>
      </c>
      <c r="C120" s="4" t="str">
        <f>RIGHT(Sheet2!G121,LEN(Sheet2!G121)-4)</f>
        <v>Lachnospiraceae</v>
      </c>
      <c r="D120" s="5" t="str">
        <f>VLOOKUP($A120,[1]zibr!$B:$H,5,0)</f>
        <v>ns</v>
      </c>
      <c r="E120" s="8" t="str">
        <f>VLOOKUP($A120,[2]nbmm!$B:$H,5,0)</f>
        <v>ns</v>
      </c>
      <c r="F120" s="8" t="str">
        <f>VLOOKUP($A120,[3]nbmm_AR!$B:$H,5,0)</f>
        <v>ns</v>
      </c>
      <c r="G120" s="8" t="str">
        <f>VLOOKUP($A120,[4]zinbmm!$B:$H,5,0)</f>
        <v>ns</v>
      </c>
      <c r="H120" s="8" t="str">
        <f>VLOOKUP($A120,[5]zinbmm_AR!$B:$H,5,0)</f>
        <v>ns</v>
      </c>
      <c r="I120" s="8" t="str">
        <f>VLOOKUP($A120,[6]zigmmCo!$B:$H,5,0)</f>
        <v>ns</v>
      </c>
      <c r="J120" s="8" t="str">
        <f>VLOOKUP($A120,[7]zigmmCo_AR!$B:$H,5,0)</f>
        <v>ns</v>
      </c>
      <c r="K120" s="8" t="str">
        <f>VLOOKUP($A120,[8]zigmm!$B:$H,5,0)</f>
        <v>ns</v>
      </c>
      <c r="L120" s="8" t="str">
        <f>VLOOKUP($A120,[9]zigmm_AR!$B:$H,5,0)</f>
        <v>ns</v>
      </c>
      <c r="M120" s="8" t="str">
        <f>VLOOKUP(A120,[10]SplinectomeR!$B:$F,4,0)</f>
        <v>ns</v>
      </c>
    </row>
    <row r="121" spans="1:13" x14ac:dyDescent="0.25">
      <c r="A121" s="4" t="s">
        <v>120</v>
      </c>
      <c r="B121" s="4" t="str">
        <f>RIGHT(Sheet2!F122,LEN(Sheet2!F122)-4)</f>
        <v>Clostridiales</v>
      </c>
      <c r="C121" s="4" t="str">
        <f>RIGHT(Sheet2!G122,LEN(Sheet2!G122)-4)</f>
        <v>Lachnospiraceae</v>
      </c>
      <c r="D121" s="5" t="str">
        <f>VLOOKUP($A121,[1]zibr!$B:$H,5,0)</f>
        <v>ns</v>
      </c>
      <c r="E121" s="8" t="str">
        <f>VLOOKUP($A121,[2]nbmm!$B:$H,5,0)</f>
        <v>ns</v>
      </c>
      <c r="F121" s="8" t="str">
        <f>VLOOKUP($A121,[3]nbmm_AR!$B:$H,5,0)</f>
        <v>ns</v>
      </c>
      <c r="G121" s="8" t="str">
        <f>VLOOKUP($A121,[4]zinbmm!$B:$H,5,0)</f>
        <v>ns</v>
      </c>
      <c r="H121" s="8" t="str">
        <f>VLOOKUP($A121,[5]zinbmm_AR!$B:$H,5,0)</f>
        <v>ns</v>
      </c>
      <c r="I121" s="8" t="str">
        <f>VLOOKUP($A121,[6]zigmmCo!$B:$H,5,0)</f>
        <v>ns</v>
      </c>
      <c r="J121" s="8" t="str">
        <f>VLOOKUP($A121,[7]zigmmCo_AR!$B:$H,5,0)</f>
        <v>ns</v>
      </c>
      <c r="K121" s="8" t="str">
        <f>VLOOKUP($A121,[8]zigmm!$B:$H,5,0)</f>
        <v>ns</v>
      </c>
      <c r="L121" s="8" t="str">
        <f>VLOOKUP($A121,[9]zigmm_AR!$B:$H,5,0)</f>
        <v>ns</v>
      </c>
      <c r="M121" s="8" t="str">
        <f>VLOOKUP(A121,[10]SplinectomeR!$B:$F,4,0)</f>
        <v>ns</v>
      </c>
    </row>
    <row r="122" spans="1:13" x14ac:dyDescent="0.25">
      <c r="A122" s="4" t="s">
        <v>121</v>
      </c>
      <c r="B122" s="4" t="str">
        <f>RIGHT(Sheet2!F123,LEN(Sheet2!F123)-4)</f>
        <v>Clostridiales</v>
      </c>
      <c r="C122" s="4" t="str">
        <f>RIGHT(Sheet2!G123,LEN(Sheet2!G123)-4)</f>
        <v>Lachnospiraceae</v>
      </c>
      <c r="D122" s="5" t="str">
        <f>VLOOKUP($A122,[1]zibr!$B:$H,5,0)</f>
        <v>ns</v>
      </c>
      <c r="E122" s="8" t="str">
        <f>VLOOKUP($A122,[2]nbmm!$B:$H,5,0)</f>
        <v>ns</v>
      </c>
      <c r="F122" s="8" t="str">
        <f>VLOOKUP($A122,[3]nbmm_AR!$B:$H,5,0)</f>
        <v>ns</v>
      </c>
      <c r="G122" s="8" t="str">
        <f>VLOOKUP($A122,[4]zinbmm!$B:$H,5,0)</f>
        <v>s</v>
      </c>
      <c r="H122" s="8" t="str">
        <f>VLOOKUP($A122,[5]zinbmm_AR!$B:$H,5,0)</f>
        <v>s</v>
      </c>
      <c r="I122" s="8" t="str">
        <f>VLOOKUP($A122,[6]zigmmCo!$B:$H,5,0)</f>
        <v>ns</v>
      </c>
      <c r="J122" s="8" t="str">
        <f>VLOOKUP($A122,[7]zigmmCo_AR!$B:$H,5,0)</f>
        <v>ns</v>
      </c>
      <c r="K122" s="8" t="str">
        <f>VLOOKUP($A122,[8]zigmm!$B:$H,5,0)</f>
        <v>ns</v>
      </c>
      <c r="L122" s="8" t="str">
        <f>VLOOKUP($A122,[9]zigmm_AR!$B:$H,5,0)</f>
        <v>ns</v>
      </c>
      <c r="M122" s="8" t="str">
        <f>VLOOKUP(A122,[10]SplinectomeR!$B:$F,4,0)</f>
        <v>ns</v>
      </c>
    </row>
    <row r="123" spans="1:13" x14ac:dyDescent="0.25">
      <c r="A123" s="4" t="s">
        <v>122</v>
      </c>
      <c r="B123" s="4" t="str">
        <f>RIGHT(Sheet2!F124,LEN(Sheet2!F124)-4)</f>
        <v>Clostridiales</v>
      </c>
      <c r="C123" s="4" t="str">
        <f>RIGHT(Sheet2!G124,LEN(Sheet2!G124)-4)</f>
        <v/>
      </c>
      <c r="D123" s="5" t="str">
        <f>VLOOKUP($A123,[1]zibr!$B:$H,5,0)</f>
        <v>ns</v>
      </c>
      <c r="E123" s="8" t="str">
        <f>VLOOKUP($A123,[2]nbmm!$B:$H,5,0)</f>
        <v>s</v>
      </c>
      <c r="F123" s="8" t="str">
        <f>VLOOKUP($A123,[3]nbmm_AR!$B:$H,5,0)</f>
        <v>s</v>
      </c>
      <c r="G123" s="8" t="str">
        <f>VLOOKUP($A123,[4]zinbmm!$B:$H,5,0)</f>
        <v>s</v>
      </c>
      <c r="H123" s="8" t="str">
        <f>VLOOKUP($A123,[5]zinbmm_AR!$B:$H,5,0)</f>
        <v>s</v>
      </c>
      <c r="I123" s="8" t="str">
        <f>VLOOKUP($A123,[6]zigmmCo!$B:$H,5,0)</f>
        <v>s</v>
      </c>
      <c r="J123" s="8" t="str">
        <f>VLOOKUP($A123,[7]zigmmCo_AR!$B:$H,5,0)</f>
        <v>s</v>
      </c>
      <c r="K123" s="8" t="str">
        <f>VLOOKUP($A123,[8]zigmm!$B:$H,5,0)</f>
        <v>s</v>
      </c>
      <c r="L123" s="8" t="str">
        <f>VLOOKUP($A123,[9]zigmm_AR!$B:$H,5,0)</f>
        <v>s</v>
      </c>
      <c r="M123" s="8" t="str">
        <f>VLOOKUP(A123,[10]SplinectomeR!$B:$F,4,0)</f>
        <v>ns</v>
      </c>
    </row>
    <row r="124" spans="1:13" x14ac:dyDescent="0.25">
      <c r="A124" s="4" t="s">
        <v>123</v>
      </c>
      <c r="B124" s="4" t="str">
        <f>RIGHT(Sheet2!F125,LEN(Sheet2!F125)-4)</f>
        <v>Clostridiales</v>
      </c>
      <c r="C124" s="4" t="str">
        <f>RIGHT(Sheet2!G125,LEN(Sheet2!G125)-4)</f>
        <v>Lachnospiraceae</v>
      </c>
      <c r="D124" s="5" t="str">
        <f>VLOOKUP($A124,[1]zibr!$B:$H,5,0)</f>
        <v>ns</v>
      </c>
      <c r="E124" s="8" t="str">
        <f>VLOOKUP($A124,[2]nbmm!$B:$H,5,0)</f>
        <v>ns</v>
      </c>
      <c r="F124" s="8" t="str">
        <f>VLOOKUP($A124,[3]nbmm_AR!$B:$H,5,0)</f>
        <v>NA</v>
      </c>
      <c r="G124" s="8" t="str">
        <f>VLOOKUP($A124,[4]zinbmm!$B:$H,5,0)</f>
        <v>ns</v>
      </c>
      <c r="H124" s="8" t="str">
        <f>VLOOKUP($A124,[5]zinbmm_AR!$B:$H,5,0)</f>
        <v>NA</v>
      </c>
      <c r="I124" s="8" t="str">
        <f>VLOOKUP($A124,[6]zigmmCo!$B:$H,5,0)</f>
        <v>s</v>
      </c>
      <c r="J124" s="8" t="str">
        <f>VLOOKUP($A124,[7]zigmmCo_AR!$B:$H,5,0)</f>
        <v>s</v>
      </c>
      <c r="K124" s="8" t="str">
        <f>VLOOKUP($A124,[8]zigmm!$B:$H,5,0)</f>
        <v>s</v>
      </c>
      <c r="L124" s="8" t="str">
        <f>VLOOKUP($A124,[9]zigmm_AR!$B:$H,5,0)</f>
        <v>s</v>
      </c>
      <c r="M124" s="8" t="str">
        <f>VLOOKUP(A124,[10]SplinectomeR!$B:$F,4,0)</f>
        <v>ns</v>
      </c>
    </row>
    <row r="125" spans="1:13" x14ac:dyDescent="0.25">
      <c r="A125" s="4" t="s">
        <v>124</v>
      </c>
      <c r="B125" s="4" t="str">
        <f>RIGHT(Sheet2!F126,LEN(Sheet2!F126)-4)</f>
        <v>Clostridiales</v>
      </c>
      <c r="C125" s="4" t="str">
        <f>RIGHT(Sheet2!G126,LEN(Sheet2!G126)-4)</f>
        <v>Lachnospiraceae</v>
      </c>
      <c r="D125" s="5" t="str">
        <f>VLOOKUP($A125,[1]zibr!$B:$H,5,0)</f>
        <v>ns</v>
      </c>
      <c r="E125" s="8" t="str">
        <f>VLOOKUP($A125,[2]nbmm!$B:$H,5,0)</f>
        <v>ns</v>
      </c>
      <c r="F125" s="8" t="str">
        <f>VLOOKUP($A125,[3]nbmm_AR!$B:$H,5,0)</f>
        <v>NA</v>
      </c>
      <c r="G125" s="8" t="str">
        <f>VLOOKUP($A125,[4]zinbmm!$B:$H,5,0)</f>
        <v>ns</v>
      </c>
      <c r="H125" s="8" t="str">
        <f>VLOOKUP($A125,[5]zinbmm_AR!$B:$H,5,0)</f>
        <v>NA</v>
      </c>
      <c r="I125" s="8" t="str">
        <f>VLOOKUP($A125,[6]zigmmCo!$B:$H,5,0)</f>
        <v>s</v>
      </c>
      <c r="J125" s="8" t="str">
        <f>VLOOKUP($A125,[7]zigmmCo_AR!$B:$H,5,0)</f>
        <v>s</v>
      </c>
      <c r="K125" s="8" t="str">
        <f>VLOOKUP($A125,[8]zigmm!$B:$H,5,0)</f>
        <v>s</v>
      </c>
      <c r="L125" s="8" t="str">
        <f>VLOOKUP($A125,[9]zigmm_AR!$B:$H,5,0)</f>
        <v>s</v>
      </c>
      <c r="M125" s="8" t="str">
        <f>VLOOKUP(A125,[10]SplinectomeR!$B:$F,4,0)</f>
        <v>ns</v>
      </c>
    </row>
    <row r="126" spans="1:13" x14ac:dyDescent="0.25">
      <c r="A126" s="4" t="s">
        <v>125</v>
      </c>
      <c r="B126" s="4" t="str">
        <f>RIGHT(Sheet2!F127,LEN(Sheet2!F127)-4)</f>
        <v>Clostridiales</v>
      </c>
      <c r="C126" s="4" t="str">
        <f>RIGHT(Sheet2!G127,LEN(Sheet2!G127)-4)</f>
        <v>Lachnospiraceae</v>
      </c>
      <c r="D126" s="5" t="str">
        <f>VLOOKUP($A126,[1]zibr!$B:$H,5,0)</f>
        <v>ns</v>
      </c>
      <c r="E126" s="8" t="str">
        <f>VLOOKUP($A126,[2]nbmm!$B:$H,5,0)</f>
        <v>s</v>
      </c>
      <c r="F126" s="8" t="str">
        <f>VLOOKUP($A126,[3]nbmm_AR!$B:$H,5,0)</f>
        <v>ns</v>
      </c>
      <c r="G126" s="8" t="str">
        <f>VLOOKUP($A126,[4]zinbmm!$B:$H,5,0)</f>
        <v>s</v>
      </c>
      <c r="H126" s="8" t="str">
        <f>VLOOKUP($A126,[5]zinbmm_AR!$B:$H,5,0)</f>
        <v>s</v>
      </c>
      <c r="I126" s="8" t="str">
        <f>VLOOKUP($A126,[6]zigmmCo!$B:$H,5,0)</f>
        <v>ns</v>
      </c>
      <c r="J126" s="8" t="str">
        <f>VLOOKUP($A126,[7]zigmmCo_AR!$B:$H,5,0)</f>
        <v>s</v>
      </c>
      <c r="K126" s="8" t="str">
        <f>VLOOKUP($A126,[8]zigmm!$B:$H,5,0)</f>
        <v>ns</v>
      </c>
      <c r="L126" s="8" t="str">
        <f>VLOOKUP($A126,[9]zigmm_AR!$B:$H,5,0)</f>
        <v>ns</v>
      </c>
      <c r="M126" s="8" t="str">
        <f>VLOOKUP(A126,[10]SplinectomeR!$B:$F,4,0)</f>
        <v>ns</v>
      </c>
    </row>
    <row r="127" spans="1:13" x14ac:dyDescent="0.25">
      <c r="A127" s="4" t="s">
        <v>126</v>
      </c>
      <c r="B127" s="4" t="str">
        <f>RIGHT(Sheet2!F128,LEN(Sheet2!F128)-4)</f>
        <v>Clostridiales</v>
      </c>
      <c r="C127" s="4" t="str">
        <f>RIGHT(Sheet2!G128,LEN(Sheet2!G128)-4)</f>
        <v/>
      </c>
      <c r="D127" s="5" t="str">
        <f>VLOOKUP($A127,[1]zibr!$B:$H,5,0)</f>
        <v>s</v>
      </c>
      <c r="E127" s="8" t="str">
        <f>VLOOKUP($A127,[2]nbmm!$B:$H,5,0)</f>
        <v>s</v>
      </c>
      <c r="F127" s="8" t="str">
        <f>VLOOKUP($A127,[3]nbmm_AR!$B:$H,5,0)</f>
        <v>s</v>
      </c>
      <c r="G127" s="8" t="str">
        <f>VLOOKUP($A127,[4]zinbmm!$B:$H,5,0)</f>
        <v>s</v>
      </c>
      <c r="H127" s="8" t="str">
        <f>VLOOKUP($A127,[5]zinbmm_AR!$B:$H,5,0)</f>
        <v>s</v>
      </c>
      <c r="I127" s="8" t="str">
        <f>VLOOKUP($A127,[6]zigmmCo!$B:$H,5,0)</f>
        <v>s</v>
      </c>
      <c r="J127" s="8" t="str">
        <f>VLOOKUP($A127,[7]zigmmCo_AR!$B:$H,5,0)</f>
        <v>s</v>
      </c>
      <c r="K127" s="8" t="str">
        <f>VLOOKUP($A127,[8]zigmm!$B:$H,5,0)</f>
        <v>s</v>
      </c>
      <c r="L127" s="8" t="str">
        <f>VLOOKUP($A127,[9]zigmm_AR!$B:$H,5,0)</f>
        <v>s</v>
      </c>
      <c r="M127" s="8" t="str">
        <f>VLOOKUP(A127,[10]SplinectomeR!$B:$F,4,0)</f>
        <v>ns</v>
      </c>
    </row>
    <row r="128" spans="1:13" x14ac:dyDescent="0.25">
      <c r="A128" s="4" t="s">
        <v>127</v>
      </c>
      <c r="B128" s="4" t="str">
        <f>RIGHT(Sheet2!F129,LEN(Sheet2!F129)-4)</f>
        <v>Clostridiales</v>
      </c>
      <c r="C128" s="4" t="str">
        <f>RIGHT(Sheet2!G129,LEN(Sheet2!G129)-4)</f>
        <v/>
      </c>
      <c r="D128" s="5" t="str">
        <f>VLOOKUP($A128,[1]zibr!$B:$H,5,0)</f>
        <v>ns</v>
      </c>
      <c r="E128" s="8" t="str">
        <f>VLOOKUP($A128,[2]nbmm!$B:$H,5,0)</f>
        <v>ns</v>
      </c>
      <c r="F128" s="8" t="str">
        <f>VLOOKUP($A128,[3]nbmm_AR!$B:$H,5,0)</f>
        <v>ns</v>
      </c>
      <c r="G128" s="8" t="str">
        <f>VLOOKUP($A128,[4]zinbmm!$B:$H,5,0)</f>
        <v>ns</v>
      </c>
      <c r="H128" s="8" t="str">
        <f>VLOOKUP($A128,[5]zinbmm_AR!$B:$H,5,0)</f>
        <v>ns</v>
      </c>
      <c r="I128" s="8" t="str">
        <f>VLOOKUP($A128,[6]zigmmCo!$B:$H,5,0)</f>
        <v>ns</v>
      </c>
      <c r="J128" s="8" t="str">
        <f>VLOOKUP($A128,[7]zigmmCo_AR!$B:$H,5,0)</f>
        <v>ns</v>
      </c>
      <c r="K128" s="8" t="str">
        <f>VLOOKUP($A128,[8]zigmm!$B:$H,5,0)</f>
        <v>ns</v>
      </c>
      <c r="L128" s="8" t="str">
        <f>VLOOKUP($A128,[9]zigmm_AR!$B:$H,5,0)</f>
        <v>ns</v>
      </c>
      <c r="M128" s="8" t="str">
        <f>VLOOKUP(A128,[10]SplinectomeR!$B:$F,4,0)</f>
        <v>ns</v>
      </c>
    </row>
    <row r="129" spans="1:13" x14ac:dyDescent="0.25">
      <c r="A129" s="4" t="s">
        <v>128</v>
      </c>
      <c r="B129" s="4" t="str">
        <f>RIGHT(Sheet2!F130,LEN(Sheet2!F130)-4)</f>
        <v>Clostridiales</v>
      </c>
      <c r="C129" s="4" t="str">
        <f>RIGHT(Sheet2!G130,LEN(Sheet2!G130)-4)</f>
        <v>Lachnospiraceae</v>
      </c>
      <c r="D129" s="5" t="str">
        <f>VLOOKUP($A129,[1]zibr!$B:$H,5,0)</f>
        <v>ns</v>
      </c>
      <c r="E129" s="8" t="str">
        <f>VLOOKUP($A129,[2]nbmm!$B:$H,5,0)</f>
        <v>s</v>
      </c>
      <c r="F129" s="8" t="str">
        <f>VLOOKUP($A129,[3]nbmm_AR!$B:$H,5,0)</f>
        <v>NA</v>
      </c>
      <c r="G129" s="8" t="str">
        <f>VLOOKUP($A129,[4]zinbmm!$B:$H,5,0)</f>
        <v>s</v>
      </c>
      <c r="H129" s="8" t="str">
        <f>VLOOKUP($A129,[5]zinbmm_AR!$B:$H,5,0)</f>
        <v>NA</v>
      </c>
      <c r="I129" s="8" t="str">
        <f>VLOOKUP($A129,[6]zigmmCo!$B:$H,5,0)</f>
        <v>ns</v>
      </c>
      <c r="J129" s="8" t="str">
        <f>VLOOKUP($A129,[7]zigmmCo_AR!$B:$H,5,0)</f>
        <v>ns</v>
      </c>
      <c r="K129" s="8" t="str">
        <f>VLOOKUP($A129,[8]zigmm!$B:$H,5,0)</f>
        <v>ns</v>
      </c>
      <c r="L129" s="8" t="str">
        <f>VLOOKUP($A129,[9]zigmm_AR!$B:$H,5,0)</f>
        <v>ns</v>
      </c>
      <c r="M129" s="8" t="str">
        <f>VLOOKUP(A129,[10]SplinectomeR!$B:$F,4,0)</f>
        <v>ns</v>
      </c>
    </row>
    <row r="130" spans="1:13" x14ac:dyDescent="0.25">
      <c r="A130" s="4" t="s">
        <v>129</v>
      </c>
      <c r="D130" s="5" t="str">
        <f>VLOOKUP($A130,[1]zibr!$B:$H,5,0)</f>
        <v>s</v>
      </c>
      <c r="E130" s="8" t="str">
        <f>VLOOKUP($A130,[2]nbmm!$B:$H,5,0)</f>
        <v>s</v>
      </c>
      <c r="F130" s="8" t="str">
        <f>VLOOKUP($A130,[3]nbmm_AR!$B:$H,5,0)</f>
        <v>NA</v>
      </c>
      <c r="G130" s="8" t="str">
        <f>VLOOKUP($A130,[4]zinbmm!$B:$H,5,0)</f>
        <v>s</v>
      </c>
      <c r="H130" s="8" t="str">
        <f>VLOOKUP($A130,[5]zinbmm_AR!$B:$H,5,0)</f>
        <v>NA</v>
      </c>
      <c r="I130" s="8" t="str">
        <f>VLOOKUP($A130,[6]zigmmCo!$B:$H,5,0)</f>
        <v>s</v>
      </c>
      <c r="J130" s="8" t="str">
        <f>VLOOKUP($A130,[7]zigmmCo_AR!$B:$H,5,0)</f>
        <v>s</v>
      </c>
      <c r="K130" s="8" t="str">
        <f>VLOOKUP($A130,[8]zigmm!$B:$H,5,0)</f>
        <v>s</v>
      </c>
      <c r="L130" s="8" t="str">
        <f>VLOOKUP($A130,[9]zigmm_AR!$B:$H,5,0)</f>
        <v>s</v>
      </c>
      <c r="M130" s="8" t="str">
        <f>VLOOKUP(A130,[10]SplinectomeR!$B:$F,4,0)</f>
        <v>ns</v>
      </c>
    </row>
    <row r="131" spans="1:13" x14ac:dyDescent="0.25">
      <c r="A131" s="4" t="s">
        <v>130</v>
      </c>
      <c r="B131" s="4" t="str">
        <f>RIGHT(Sheet2!F132,LEN(Sheet2!F132)-4)</f>
        <v>Clostridiales</v>
      </c>
      <c r="C131" s="4" t="str">
        <f>RIGHT(Sheet2!G132,LEN(Sheet2!G132)-4)</f>
        <v/>
      </c>
      <c r="D131" s="5" t="str">
        <f>VLOOKUP($A131,[1]zibr!$B:$H,5,0)</f>
        <v>s</v>
      </c>
      <c r="E131" s="8" t="str">
        <f>VLOOKUP($A131,[2]nbmm!$B:$H,5,0)</f>
        <v>s</v>
      </c>
      <c r="F131" s="8" t="str">
        <f>VLOOKUP($A131,[3]nbmm_AR!$B:$H,5,0)</f>
        <v>s</v>
      </c>
      <c r="G131" s="8" t="str">
        <f>VLOOKUP($A131,[4]zinbmm!$B:$H,5,0)</f>
        <v>s</v>
      </c>
      <c r="H131" s="8" t="str">
        <f>VLOOKUP($A131,[5]zinbmm_AR!$B:$H,5,0)</f>
        <v>s</v>
      </c>
      <c r="I131" s="8" t="str">
        <f>VLOOKUP($A131,[6]zigmmCo!$B:$H,5,0)</f>
        <v>s</v>
      </c>
      <c r="J131" s="8" t="str">
        <f>VLOOKUP($A131,[7]zigmmCo_AR!$B:$H,5,0)</f>
        <v>s</v>
      </c>
      <c r="K131" s="8" t="str">
        <f>VLOOKUP($A131,[8]zigmm!$B:$H,5,0)</f>
        <v>s</v>
      </c>
      <c r="L131" s="8" t="str">
        <f>VLOOKUP($A131,[9]zigmm_AR!$B:$H,5,0)</f>
        <v>s</v>
      </c>
      <c r="M131" s="8" t="str">
        <f>VLOOKUP(A131,[10]SplinectomeR!$B:$F,4,0)</f>
        <v>ns</v>
      </c>
    </row>
    <row r="132" spans="1:13" x14ac:dyDescent="0.25">
      <c r="A132" s="4" t="s">
        <v>131</v>
      </c>
      <c r="B132" s="4" t="str">
        <f>RIGHT(Sheet2!F133,LEN(Sheet2!F133)-4)</f>
        <v>Clostridiales</v>
      </c>
      <c r="C132" s="4" t="str">
        <f>RIGHT(Sheet2!G133,LEN(Sheet2!G133)-4)</f>
        <v/>
      </c>
      <c r="D132" s="5" t="str">
        <f>VLOOKUP($A132,[1]zibr!$B:$H,5,0)</f>
        <v>ns</v>
      </c>
      <c r="E132" s="8" t="str">
        <f>VLOOKUP($A132,[2]nbmm!$B:$H,5,0)</f>
        <v>s</v>
      </c>
      <c r="F132" s="8" t="str">
        <f>VLOOKUP($A132,[3]nbmm_AR!$B:$H,5,0)</f>
        <v>s</v>
      </c>
      <c r="G132" s="8" t="str">
        <f>VLOOKUP($A132,[4]zinbmm!$B:$H,5,0)</f>
        <v>s</v>
      </c>
      <c r="H132" s="8" t="str">
        <f>VLOOKUP($A132,[5]zinbmm_AR!$B:$H,5,0)</f>
        <v>s</v>
      </c>
      <c r="I132" s="8" t="str">
        <f>VLOOKUP($A132,[6]zigmmCo!$B:$H,5,0)</f>
        <v>s</v>
      </c>
      <c r="J132" s="8" t="str">
        <f>VLOOKUP($A132,[7]zigmmCo_AR!$B:$H,5,0)</f>
        <v>s</v>
      </c>
      <c r="K132" s="8" t="str">
        <f>VLOOKUP($A132,[8]zigmm!$B:$H,5,0)</f>
        <v>s</v>
      </c>
      <c r="L132" s="8" t="str">
        <f>VLOOKUP($A132,[9]zigmm_AR!$B:$H,5,0)</f>
        <v>s</v>
      </c>
      <c r="M132" s="8" t="str">
        <f>VLOOKUP(A132,[10]SplinectomeR!$B:$F,4,0)</f>
        <v>ns</v>
      </c>
    </row>
    <row r="133" spans="1:13" x14ac:dyDescent="0.25">
      <c r="A133" s="4" t="s">
        <v>132</v>
      </c>
      <c r="B133" s="4" t="str">
        <f>RIGHT(Sheet2!F134,LEN(Sheet2!F134)-4)</f>
        <v>Clostridiales</v>
      </c>
      <c r="C133" s="4" t="str">
        <f>RIGHT(Sheet2!G134,LEN(Sheet2!G134)-4)</f>
        <v/>
      </c>
      <c r="D133" s="5" t="str">
        <f>VLOOKUP($A133,[1]zibr!$B:$H,5,0)</f>
        <v>ns</v>
      </c>
      <c r="E133" s="8" t="str">
        <f>VLOOKUP($A133,[2]nbmm!$B:$H,5,0)</f>
        <v>NA</v>
      </c>
      <c r="F133" s="8" t="str">
        <f>VLOOKUP($A133,[3]nbmm_AR!$B:$H,5,0)</f>
        <v>NA</v>
      </c>
      <c r="G133" s="8" t="str">
        <f>VLOOKUP($A133,[4]zinbmm!$B:$H,5,0)</f>
        <v>NA</v>
      </c>
      <c r="H133" s="8" t="str">
        <f>VLOOKUP($A133,[5]zinbmm_AR!$B:$H,5,0)</f>
        <v>NA</v>
      </c>
      <c r="I133" s="8" t="str">
        <f>VLOOKUP($A133,[6]zigmmCo!$B:$H,5,0)</f>
        <v>s</v>
      </c>
      <c r="J133" s="8" t="str">
        <f>VLOOKUP($A133,[7]zigmmCo_AR!$B:$H,5,0)</f>
        <v>s</v>
      </c>
      <c r="K133" s="8" t="str">
        <f>VLOOKUP($A133,[8]zigmm!$B:$H,5,0)</f>
        <v>s</v>
      </c>
      <c r="L133" s="8" t="str">
        <f>VLOOKUP($A133,[9]zigmm_AR!$B:$H,5,0)</f>
        <v>s</v>
      </c>
      <c r="M133" s="8" t="str">
        <f>VLOOKUP(A133,[10]SplinectomeR!$B:$F,4,0)</f>
        <v>ns</v>
      </c>
    </row>
    <row r="134" spans="1:13" x14ac:dyDescent="0.25">
      <c r="A134" s="4" t="s">
        <v>133</v>
      </c>
      <c r="B134" s="4" t="str">
        <f>RIGHT(Sheet2!F135,LEN(Sheet2!F135)-4)</f>
        <v>Clostridiales</v>
      </c>
      <c r="C134" s="4" t="str">
        <f>RIGHT(Sheet2!G135,LEN(Sheet2!G135)-4)</f>
        <v/>
      </c>
      <c r="D134" s="5" t="str">
        <f>VLOOKUP($A134,[1]zibr!$B:$H,5,0)</f>
        <v>ns</v>
      </c>
      <c r="E134" s="8" t="str">
        <f>VLOOKUP($A134,[2]nbmm!$B:$H,5,0)</f>
        <v>s</v>
      </c>
      <c r="F134" s="8" t="str">
        <f>VLOOKUP($A134,[3]nbmm_AR!$B:$H,5,0)</f>
        <v>s</v>
      </c>
      <c r="G134" s="8" t="str">
        <f>VLOOKUP($A134,[4]zinbmm!$B:$H,5,0)</f>
        <v>s</v>
      </c>
      <c r="H134" s="8" t="str">
        <f>VLOOKUP($A134,[5]zinbmm_AR!$B:$H,5,0)</f>
        <v>s</v>
      </c>
      <c r="I134" s="8" t="str">
        <f>VLOOKUP($A134,[6]zigmmCo!$B:$H,5,0)</f>
        <v>s</v>
      </c>
      <c r="J134" s="8" t="str">
        <f>VLOOKUP($A134,[7]zigmmCo_AR!$B:$H,5,0)</f>
        <v>s</v>
      </c>
      <c r="K134" s="8" t="str">
        <f>VLOOKUP($A134,[8]zigmm!$B:$H,5,0)</f>
        <v>s</v>
      </c>
      <c r="L134" s="8" t="str">
        <f>VLOOKUP($A134,[9]zigmm_AR!$B:$H,5,0)</f>
        <v>s</v>
      </c>
      <c r="M134" s="8" t="str">
        <f>VLOOKUP(A134,[10]SplinectomeR!$B:$F,4,0)</f>
        <v>ns</v>
      </c>
    </row>
    <row r="135" spans="1:13" x14ac:dyDescent="0.25">
      <c r="A135" s="4" t="s">
        <v>134</v>
      </c>
      <c r="B135" s="4" t="str">
        <f>RIGHT(Sheet2!F136,LEN(Sheet2!F136)-4)</f>
        <v>Clostridiales</v>
      </c>
      <c r="C135" s="4" t="str">
        <f>RIGHT(Sheet2!G136,LEN(Sheet2!G136)-4)</f>
        <v/>
      </c>
      <c r="D135" s="5" t="str">
        <f>VLOOKUP($A135,[1]zibr!$B:$H,5,0)</f>
        <v>ns</v>
      </c>
      <c r="E135" s="8" t="str">
        <f>VLOOKUP($A135,[2]nbmm!$B:$H,5,0)</f>
        <v>s</v>
      </c>
      <c r="F135" s="8" t="str">
        <f>VLOOKUP($A135,[3]nbmm_AR!$B:$H,5,0)</f>
        <v>s</v>
      </c>
      <c r="G135" s="8" t="str">
        <f>VLOOKUP($A135,[4]zinbmm!$B:$H,5,0)</f>
        <v>s</v>
      </c>
      <c r="H135" s="8" t="str">
        <f>VLOOKUP($A135,[5]zinbmm_AR!$B:$H,5,0)</f>
        <v>s</v>
      </c>
      <c r="I135" s="8" t="str">
        <f>VLOOKUP($A135,[6]zigmmCo!$B:$H,5,0)</f>
        <v>s</v>
      </c>
      <c r="J135" s="8" t="str">
        <f>VLOOKUP($A135,[7]zigmmCo_AR!$B:$H,5,0)</f>
        <v>s</v>
      </c>
      <c r="K135" s="8" t="str">
        <f>VLOOKUP($A135,[8]zigmm!$B:$H,5,0)</f>
        <v>s</v>
      </c>
      <c r="L135" s="8" t="str">
        <f>VLOOKUP($A135,[9]zigmm_AR!$B:$H,5,0)</f>
        <v>s</v>
      </c>
      <c r="M135" s="8" t="str">
        <f>VLOOKUP(A135,[10]SplinectomeR!$B:$F,4,0)</f>
        <v>ns</v>
      </c>
    </row>
    <row r="136" spans="1:13" x14ac:dyDescent="0.25">
      <c r="A136" s="4" t="s">
        <v>135</v>
      </c>
      <c r="B136" s="4" t="str">
        <f>RIGHT(Sheet2!F137,LEN(Sheet2!F137)-4)</f>
        <v>Clostridiales</v>
      </c>
      <c r="C136" s="4" t="str">
        <f>RIGHT(Sheet2!G137,LEN(Sheet2!G137)-4)</f>
        <v/>
      </c>
      <c r="D136" s="5" t="str">
        <f>VLOOKUP($A136,[1]zibr!$B:$H,5,0)</f>
        <v>ns</v>
      </c>
      <c r="E136" s="8" t="str">
        <f>VLOOKUP($A136,[2]nbmm!$B:$H,5,0)</f>
        <v>ns</v>
      </c>
      <c r="F136" s="8" t="str">
        <f>VLOOKUP($A136,[3]nbmm_AR!$B:$H,5,0)</f>
        <v>NA</v>
      </c>
      <c r="G136" s="8" t="str">
        <f>VLOOKUP($A136,[4]zinbmm!$B:$H,5,0)</f>
        <v>ns</v>
      </c>
      <c r="H136" s="8" t="str">
        <f>VLOOKUP($A136,[5]zinbmm_AR!$B:$H,5,0)</f>
        <v>NA</v>
      </c>
      <c r="I136" s="8" t="str">
        <f>VLOOKUP($A136,[6]zigmmCo!$B:$H,5,0)</f>
        <v>ns</v>
      </c>
      <c r="J136" s="8" t="str">
        <f>VLOOKUP($A136,[7]zigmmCo_AR!$B:$H,5,0)</f>
        <v>s</v>
      </c>
      <c r="K136" s="8" t="str">
        <f>VLOOKUP($A136,[8]zigmm!$B:$H,5,0)</f>
        <v>ns</v>
      </c>
      <c r="L136" s="8" t="str">
        <f>VLOOKUP($A136,[9]zigmm_AR!$B:$H,5,0)</f>
        <v>s</v>
      </c>
      <c r="M136" s="8" t="str">
        <f>VLOOKUP(A136,[10]SplinectomeR!$B:$F,4,0)</f>
        <v>ns</v>
      </c>
    </row>
    <row r="137" spans="1:13" x14ac:dyDescent="0.25">
      <c r="A137" s="4" t="s">
        <v>136</v>
      </c>
      <c r="B137" s="4" t="str">
        <f>RIGHT(Sheet2!F138,LEN(Sheet2!F138)-4)</f>
        <v>Clostridiales</v>
      </c>
      <c r="C137" s="4" t="str">
        <f>RIGHT(Sheet2!G138,LEN(Sheet2!G138)-4)</f>
        <v>Lachnospiraceae</v>
      </c>
      <c r="D137" s="5" t="str">
        <f>VLOOKUP($A137,[1]zibr!$B:$H,5,0)</f>
        <v>ns</v>
      </c>
      <c r="E137" s="8" t="str">
        <f>VLOOKUP($A137,[2]nbmm!$B:$H,5,0)</f>
        <v>ns</v>
      </c>
      <c r="F137" s="8" t="str">
        <f>VLOOKUP($A137,[3]nbmm_AR!$B:$H,5,0)</f>
        <v>ns</v>
      </c>
      <c r="G137" s="8" t="str">
        <f>VLOOKUP($A137,[4]zinbmm!$B:$H,5,0)</f>
        <v>ns</v>
      </c>
      <c r="H137" s="8" t="str">
        <f>VLOOKUP($A137,[5]zinbmm_AR!$B:$H,5,0)</f>
        <v>ns</v>
      </c>
      <c r="I137" s="8" t="str">
        <f>VLOOKUP($A137,[6]zigmmCo!$B:$H,5,0)</f>
        <v>ns</v>
      </c>
      <c r="J137" s="8" t="str">
        <f>VLOOKUP($A137,[7]zigmmCo_AR!$B:$H,5,0)</f>
        <v>ns</v>
      </c>
      <c r="K137" s="8" t="str">
        <f>VLOOKUP($A137,[8]zigmm!$B:$H,5,0)</f>
        <v>ns</v>
      </c>
      <c r="L137" s="8" t="str">
        <f>VLOOKUP($A137,[9]zigmm_AR!$B:$H,5,0)</f>
        <v>ns</v>
      </c>
      <c r="M137" s="8" t="str">
        <f>VLOOKUP(A137,[10]SplinectomeR!$B:$F,4,0)</f>
        <v>ns</v>
      </c>
    </row>
    <row r="138" spans="1:13" x14ac:dyDescent="0.25">
      <c r="A138" s="4" t="s">
        <v>137</v>
      </c>
      <c r="B138" s="4" t="str">
        <f>RIGHT(Sheet2!F139,LEN(Sheet2!F139)-4)</f>
        <v>RF39</v>
      </c>
      <c r="C138" s="4" t="str">
        <f>RIGHT(Sheet2!G139,LEN(Sheet2!G139)-4)</f>
        <v/>
      </c>
      <c r="D138" s="5" t="str">
        <f>VLOOKUP($A138,[1]zibr!$B:$H,5,0)</f>
        <v>s</v>
      </c>
      <c r="E138" s="8" t="str">
        <f>VLOOKUP($A138,[2]nbmm!$B:$H,5,0)</f>
        <v>s</v>
      </c>
      <c r="F138" s="8" t="str">
        <f>VLOOKUP($A138,[3]nbmm_AR!$B:$H,5,0)</f>
        <v>s</v>
      </c>
      <c r="G138" s="8" t="str">
        <f>VLOOKUP($A138,[4]zinbmm!$B:$H,5,0)</f>
        <v>s</v>
      </c>
      <c r="H138" s="8" t="str">
        <f>VLOOKUP($A138,[5]zinbmm_AR!$B:$H,5,0)</f>
        <v>s</v>
      </c>
      <c r="I138" s="8" t="str">
        <f>VLOOKUP($A138,[6]zigmmCo!$B:$H,5,0)</f>
        <v>s</v>
      </c>
      <c r="J138" s="8" t="str">
        <f>VLOOKUP($A138,[7]zigmmCo_AR!$B:$H,5,0)</f>
        <v>s</v>
      </c>
      <c r="K138" s="8" t="str">
        <f>VLOOKUP($A138,[8]zigmm!$B:$H,5,0)</f>
        <v>s</v>
      </c>
      <c r="L138" s="8" t="str">
        <f>VLOOKUP($A138,[9]zigmm_AR!$B:$H,5,0)</f>
        <v>s</v>
      </c>
      <c r="M138" s="8" t="str">
        <f>VLOOKUP(A138,[10]SplinectomeR!$B:$F,4,0)</f>
        <v>ns</v>
      </c>
    </row>
    <row r="139" spans="1:13" x14ac:dyDescent="0.25">
      <c r="A139" s="4" t="s">
        <v>138</v>
      </c>
      <c r="D139" s="5" t="str">
        <f>VLOOKUP($A139,[1]zibr!$B:$H,5,0)</f>
        <v>ns</v>
      </c>
      <c r="E139" s="8" t="str">
        <f>VLOOKUP($A139,[2]nbmm!$B:$H,5,0)</f>
        <v>ns</v>
      </c>
      <c r="F139" s="8" t="str">
        <f>VLOOKUP($A139,[3]nbmm_AR!$B:$H,5,0)</f>
        <v>NA</v>
      </c>
      <c r="G139" s="8" t="str">
        <f>VLOOKUP($A139,[4]zinbmm!$B:$H,5,0)</f>
        <v>ns</v>
      </c>
      <c r="H139" s="8" t="str">
        <f>VLOOKUP($A139,[5]zinbmm_AR!$B:$H,5,0)</f>
        <v>NA</v>
      </c>
      <c r="I139" s="8" t="str">
        <f>VLOOKUP($A139,[6]zigmmCo!$B:$H,5,0)</f>
        <v>s</v>
      </c>
      <c r="J139" s="8" t="str">
        <f>VLOOKUP($A139,[7]zigmmCo_AR!$B:$H,5,0)</f>
        <v>s</v>
      </c>
      <c r="K139" s="8" t="str">
        <f>VLOOKUP($A139,[8]zigmm!$B:$H,5,0)</f>
        <v>s</v>
      </c>
      <c r="L139" s="8" t="str">
        <f>VLOOKUP($A139,[9]zigmm_AR!$B:$H,5,0)</f>
        <v>ns</v>
      </c>
      <c r="M139" s="8" t="str">
        <f>VLOOKUP(A139,[10]SplinectomeR!$B:$F,4,0)</f>
        <v>ns</v>
      </c>
    </row>
    <row r="140" spans="1:13" x14ac:dyDescent="0.25">
      <c r="A140" s="4" t="s">
        <v>139</v>
      </c>
      <c r="B140" s="4" t="str">
        <f>RIGHT(Sheet2!F141,LEN(Sheet2!F141)-4)</f>
        <v>Clostridiales</v>
      </c>
      <c r="D140" s="5" t="str">
        <f>VLOOKUP($A140,[1]zibr!$B:$H,5,0)</f>
        <v>ns</v>
      </c>
      <c r="E140" s="8" t="str">
        <f>VLOOKUP($A140,[2]nbmm!$B:$H,5,0)</f>
        <v>ns</v>
      </c>
      <c r="F140" s="8" t="str">
        <f>VLOOKUP($A140,[3]nbmm_AR!$B:$H,5,0)</f>
        <v>ns</v>
      </c>
      <c r="G140" s="8" t="str">
        <f>VLOOKUP($A140,[4]zinbmm!$B:$H,5,0)</f>
        <v>ns</v>
      </c>
      <c r="H140" s="8" t="str">
        <f>VLOOKUP($A140,[5]zinbmm_AR!$B:$H,5,0)</f>
        <v>ns</v>
      </c>
      <c r="I140" s="8" t="str">
        <f>VLOOKUP($A140,[6]zigmmCo!$B:$H,5,0)</f>
        <v>ns</v>
      </c>
      <c r="J140" s="8" t="str">
        <f>VLOOKUP($A140,[7]zigmmCo_AR!$B:$H,5,0)</f>
        <v>ns</v>
      </c>
      <c r="K140" s="8" t="str">
        <f>VLOOKUP($A140,[8]zigmm!$B:$H,5,0)</f>
        <v>ns</v>
      </c>
      <c r="L140" s="8" t="str">
        <f>VLOOKUP($A140,[9]zigmm_AR!$B:$H,5,0)</f>
        <v>ns</v>
      </c>
      <c r="M140" s="8" t="str">
        <f>VLOOKUP(A140,[10]SplinectomeR!$B:$F,4,0)</f>
        <v>ns</v>
      </c>
    </row>
    <row r="141" spans="1:13" x14ac:dyDescent="0.25">
      <c r="A141" s="4" t="s">
        <v>140</v>
      </c>
      <c r="B141" s="4" t="str">
        <f>RIGHT(Sheet2!F142,LEN(Sheet2!F142)-4)</f>
        <v>Clostridiales</v>
      </c>
      <c r="C141" s="4" t="str">
        <f>RIGHT(Sheet2!G142,LEN(Sheet2!G142)-4)</f>
        <v>Clostridiaceae</v>
      </c>
      <c r="D141" s="5" t="str">
        <f>VLOOKUP($A141,[1]zibr!$B:$H,5,0)</f>
        <v>ns</v>
      </c>
      <c r="E141" s="8" t="str">
        <f>VLOOKUP($A141,[2]nbmm!$B:$H,5,0)</f>
        <v>ns</v>
      </c>
      <c r="F141" s="8" t="str">
        <f>VLOOKUP($A141,[3]nbmm_AR!$B:$H,5,0)</f>
        <v>ns</v>
      </c>
      <c r="G141" s="8" t="str">
        <f>VLOOKUP($A141,[4]zinbmm!$B:$H,5,0)</f>
        <v>ns</v>
      </c>
      <c r="H141" s="8" t="str">
        <f>VLOOKUP($A141,[5]zinbmm_AR!$B:$H,5,0)</f>
        <v>ns</v>
      </c>
      <c r="I141" s="8" t="str">
        <f>VLOOKUP($A141,[6]zigmmCo!$B:$H,5,0)</f>
        <v>ns</v>
      </c>
      <c r="J141" s="8" t="str">
        <f>VLOOKUP($A141,[7]zigmmCo_AR!$B:$H,5,0)</f>
        <v>ns</v>
      </c>
      <c r="K141" s="8" t="str">
        <f>VLOOKUP($A141,[8]zigmm!$B:$H,5,0)</f>
        <v>ns</v>
      </c>
      <c r="L141" s="8" t="str">
        <f>VLOOKUP($A141,[9]zigmm_AR!$B:$H,5,0)</f>
        <v>ns</v>
      </c>
      <c r="M141" s="8" t="str">
        <f>VLOOKUP(A141,[10]SplinectomeR!$B:$F,4,0)</f>
        <v>ns</v>
      </c>
    </row>
    <row r="142" spans="1:13" x14ac:dyDescent="0.25">
      <c r="A142" s="4" t="s">
        <v>141</v>
      </c>
      <c r="B142" s="4" t="str">
        <f>RIGHT(Sheet2!F143,LEN(Sheet2!F143)-4)</f>
        <v>Erysipelotrichales</v>
      </c>
      <c r="C142" s="4" t="str">
        <f>RIGHT(Sheet2!G143,LEN(Sheet2!G143)-4)</f>
        <v>Erysipelotrichaceae</v>
      </c>
      <c r="D142" s="5" t="str">
        <f>VLOOKUP($A142,[1]zibr!$B:$H,5,0)</f>
        <v>ns</v>
      </c>
      <c r="E142" s="8" t="str">
        <f>VLOOKUP($A142,[2]nbmm!$B:$H,5,0)</f>
        <v>ns</v>
      </c>
      <c r="F142" s="8" t="str">
        <f>VLOOKUP($A142,[3]nbmm_AR!$B:$H,5,0)</f>
        <v>ns</v>
      </c>
      <c r="G142" s="8" t="str">
        <f>VLOOKUP($A142,[4]zinbmm!$B:$H,5,0)</f>
        <v>s</v>
      </c>
      <c r="H142" s="8" t="str">
        <f>VLOOKUP($A142,[5]zinbmm_AR!$B:$H,5,0)</f>
        <v>s</v>
      </c>
      <c r="I142" s="8" t="str">
        <f>VLOOKUP($A142,[6]zigmmCo!$B:$H,5,0)</f>
        <v>ns</v>
      </c>
      <c r="J142" s="8" t="str">
        <f>VLOOKUP($A142,[7]zigmmCo_AR!$B:$H,5,0)</f>
        <v>ns</v>
      </c>
      <c r="K142" s="8" t="str">
        <f>VLOOKUP($A142,[8]zigmm!$B:$H,5,0)</f>
        <v>ns</v>
      </c>
      <c r="L142" s="8" t="str">
        <f>VLOOKUP($A142,[9]zigmm_AR!$B:$H,5,0)</f>
        <v>ns</v>
      </c>
      <c r="M142" s="8" t="str">
        <f>VLOOKUP(A142,[10]SplinectomeR!$B:$F,4,0)</f>
        <v>ns</v>
      </c>
    </row>
    <row r="143" spans="1:13" x14ac:dyDescent="0.25">
      <c r="A143" s="4" t="s">
        <v>142</v>
      </c>
      <c r="B143" s="4" t="str">
        <f>RIGHT(Sheet2!F144,LEN(Sheet2!F144)-4)</f>
        <v>Erysipelotrichales</v>
      </c>
      <c r="C143" s="4" t="str">
        <f>RIGHT(Sheet2!G144,LEN(Sheet2!G144)-4)</f>
        <v>Erysipelotrichaceae</v>
      </c>
      <c r="D143" s="5" t="str">
        <f>VLOOKUP($A143,[1]zibr!$B:$H,5,0)</f>
        <v>ns</v>
      </c>
      <c r="E143" s="8" t="str">
        <f>VLOOKUP($A143,[2]nbmm!$B:$H,5,0)</f>
        <v>ns</v>
      </c>
      <c r="F143" s="8" t="str">
        <f>VLOOKUP($A143,[3]nbmm_AR!$B:$H,5,0)</f>
        <v>ns</v>
      </c>
      <c r="G143" s="8" t="str">
        <f>VLOOKUP($A143,[4]zinbmm!$B:$H,5,0)</f>
        <v>ns</v>
      </c>
      <c r="H143" s="8" t="str">
        <f>VLOOKUP($A143,[5]zinbmm_AR!$B:$H,5,0)</f>
        <v>ns</v>
      </c>
      <c r="I143" s="8" t="str">
        <f>VLOOKUP($A143,[6]zigmmCo!$B:$H,5,0)</f>
        <v>ns</v>
      </c>
      <c r="J143" s="8" t="str">
        <f>VLOOKUP($A143,[7]zigmmCo_AR!$B:$H,5,0)</f>
        <v>ns</v>
      </c>
      <c r="K143" s="8" t="str">
        <f>VLOOKUP($A143,[8]zigmm!$B:$H,5,0)</f>
        <v>ns</v>
      </c>
      <c r="L143" s="8" t="str">
        <f>VLOOKUP($A143,[9]zigmm_AR!$B:$H,5,0)</f>
        <v>ns</v>
      </c>
      <c r="M143" s="8" t="str">
        <f>VLOOKUP(A143,[10]SplinectomeR!$B:$F,4,0)</f>
        <v>ns</v>
      </c>
    </row>
    <row r="144" spans="1:13" x14ac:dyDescent="0.25">
      <c r="A144" s="4" t="s">
        <v>143</v>
      </c>
      <c r="B144" s="4" t="str">
        <f>RIGHT(Sheet2!F145,LEN(Sheet2!F145)-4)</f>
        <v>Erysipelotrichales</v>
      </c>
      <c r="C144" s="4" t="str">
        <f>RIGHT(Sheet2!G145,LEN(Sheet2!G145)-4)</f>
        <v>Erysipelotrichaceae</v>
      </c>
      <c r="D144" s="5" t="str">
        <f>VLOOKUP($A144,[1]zibr!$B:$H,5,0)</f>
        <v>ns</v>
      </c>
      <c r="E144" s="8" t="str">
        <f>VLOOKUP($A144,[2]nbmm!$B:$H,5,0)</f>
        <v>ns</v>
      </c>
      <c r="F144" s="8" t="str">
        <f>VLOOKUP($A144,[3]nbmm_AR!$B:$H,5,0)</f>
        <v>ns</v>
      </c>
      <c r="G144" s="8" t="str">
        <f>VLOOKUP($A144,[4]zinbmm!$B:$H,5,0)</f>
        <v>ns</v>
      </c>
      <c r="H144" s="8" t="str">
        <f>VLOOKUP($A144,[5]zinbmm_AR!$B:$H,5,0)</f>
        <v>ns</v>
      </c>
      <c r="I144" s="8" t="str">
        <f>VLOOKUP($A144,[6]zigmmCo!$B:$H,5,0)</f>
        <v>ns</v>
      </c>
      <c r="J144" s="8" t="str">
        <f>VLOOKUP($A144,[7]zigmmCo_AR!$B:$H,5,0)</f>
        <v>ns</v>
      </c>
      <c r="K144" s="8" t="str">
        <f>VLOOKUP($A144,[8]zigmm!$B:$H,5,0)</f>
        <v>ns</v>
      </c>
      <c r="L144" s="8" t="str">
        <f>VLOOKUP($A144,[9]zigmm_AR!$B:$H,5,0)</f>
        <v>ns</v>
      </c>
      <c r="M144" s="8" t="str">
        <f>VLOOKUP(A144,[10]SplinectomeR!$B:$F,4,0)</f>
        <v>ns</v>
      </c>
    </row>
    <row r="145" spans="1:13" x14ac:dyDescent="0.25">
      <c r="A145" s="4" t="s">
        <v>144</v>
      </c>
      <c r="B145" s="4" t="str">
        <f>RIGHT(Sheet2!F146,LEN(Sheet2!F146)-4)</f>
        <v>Clostridiales</v>
      </c>
      <c r="C145" s="4" t="str">
        <f>RIGHT(Sheet2!G146,LEN(Sheet2!G146)-4)</f>
        <v>Ruminococcaceae</v>
      </c>
      <c r="D145" s="5" t="str">
        <f>VLOOKUP($A145,[1]zibr!$B:$H,5,0)</f>
        <v>ns</v>
      </c>
      <c r="E145" s="8" t="str">
        <f>VLOOKUP($A145,[2]nbmm!$B:$H,5,0)</f>
        <v>ns</v>
      </c>
      <c r="F145" s="8" t="str">
        <f>VLOOKUP($A145,[3]nbmm_AR!$B:$H,5,0)</f>
        <v>s</v>
      </c>
      <c r="G145" s="8" t="str">
        <f>VLOOKUP($A145,[4]zinbmm!$B:$H,5,0)</f>
        <v>ns</v>
      </c>
      <c r="H145" s="8" t="str">
        <f>VLOOKUP($A145,[5]zinbmm_AR!$B:$H,5,0)</f>
        <v>s</v>
      </c>
      <c r="I145" s="8" t="str">
        <f>VLOOKUP($A145,[6]zigmmCo!$B:$H,5,0)</f>
        <v>ns</v>
      </c>
      <c r="J145" s="8" t="str">
        <f>VLOOKUP($A145,[7]zigmmCo_AR!$B:$H,5,0)</f>
        <v>ns</v>
      </c>
      <c r="K145" s="8" t="str">
        <f>VLOOKUP($A145,[8]zigmm!$B:$H,5,0)</f>
        <v>ns</v>
      </c>
      <c r="L145" s="8" t="str">
        <f>VLOOKUP($A145,[9]zigmm_AR!$B:$H,5,0)</f>
        <v>ns</v>
      </c>
      <c r="M145" s="8" t="str">
        <f>VLOOKUP(A145,[10]SplinectomeR!$B:$F,4,0)</f>
        <v>ns</v>
      </c>
    </row>
    <row r="146" spans="1:13" x14ac:dyDescent="0.25">
      <c r="A146" s="4" t="s">
        <v>145</v>
      </c>
      <c r="B146" s="4" t="str">
        <f>RIGHT(Sheet2!F147,LEN(Sheet2!F147)-4)</f>
        <v>Turicibacterales</v>
      </c>
      <c r="C146" s="4" t="str">
        <f>RIGHT(Sheet2!G147,LEN(Sheet2!G147)-4)</f>
        <v>Turicibacteraceae</v>
      </c>
      <c r="D146" s="5" t="str">
        <f>VLOOKUP($A146,[1]zibr!$B:$H,5,0)</f>
        <v>ns</v>
      </c>
      <c r="E146" s="8" t="str">
        <f>VLOOKUP($A146,[2]nbmm!$B:$H,5,0)</f>
        <v>ns</v>
      </c>
      <c r="F146" s="8" t="str">
        <f>VLOOKUP($A146,[3]nbmm_AR!$B:$H,5,0)</f>
        <v>ns</v>
      </c>
      <c r="G146" s="8" t="str">
        <f>VLOOKUP($A146,[4]zinbmm!$B:$H,5,0)</f>
        <v>ns</v>
      </c>
      <c r="H146" s="8" t="str">
        <f>VLOOKUP($A146,[5]zinbmm_AR!$B:$H,5,0)</f>
        <v>ns</v>
      </c>
      <c r="I146" s="8" t="str">
        <f>VLOOKUP($A146,[6]zigmmCo!$B:$H,5,0)</f>
        <v>ns</v>
      </c>
      <c r="J146" s="8" t="str">
        <f>VLOOKUP($A146,[7]zigmmCo_AR!$B:$H,5,0)</f>
        <v>ns</v>
      </c>
      <c r="K146" s="8" t="str">
        <f>VLOOKUP($A146,[8]zigmm!$B:$H,5,0)</f>
        <v>ns</v>
      </c>
      <c r="L146" s="8" t="str">
        <f>VLOOKUP($A146,[9]zigmm_AR!$B:$H,5,0)</f>
        <v>ns</v>
      </c>
      <c r="M146" s="8" t="str">
        <f>VLOOKUP(A146,[10]SplinectomeR!$B:$F,4,0)</f>
        <v>ns</v>
      </c>
    </row>
    <row r="147" spans="1:13" x14ac:dyDescent="0.25">
      <c r="A147" s="4" t="s">
        <v>146</v>
      </c>
      <c r="B147" s="4" t="str">
        <f>RIGHT(Sheet2!F148,LEN(Sheet2!F148)-4)</f>
        <v>Erysipelotrichales</v>
      </c>
      <c r="C147" s="4" t="str">
        <f>RIGHT(Sheet2!G148,LEN(Sheet2!G148)-4)</f>
        <v>Erysipelotrichaceae</v>
      </c>
      <c r="D147" s="5" t="str">
        <f>VLOOKUP($A147,[1]zibr!$B:$H,5,0)</f>
        <v>ns</v>
      </c>
      <c r="E147" s="8" t="str">
        <f>VLOOKUP($A147,[2]nbmm!$B:$H,5,0)</f>
        <v>ns</v>
      </c>
      <c r="F147" s="8" t="str">
        <f>VLOOKUP($A147,[3]nbmm_AR!$B:$H,5,0)</f>
        <v>ns</v>
      </c>
      <c r="G147" s="8" t="str">
        <f>VLOOKUP($A147,[4]zinbmm!$B:$H,5,0)</f>
        <v>ns</v>
      </c>
      <c r="H147" s="8" t="str">
        <f>VLOOKUP($A147,[5]zinbmm_AR!$B:$H,5,0)</f>
        <v>ns</v>
      </c>
      <c r="I147" s="8" t="str">
        <f>VLOOKUP($A147,[6]zigmmCo!$B:$H,5,0)</f>
        <v>ns</v>
      </c>
      <c r="J147" s="8" t="str">
        <f>VLOOKUP($A147,[7]zigmmCo_AR!$B:$H,5,0)</f>
        <v>ns</v>
      </c>
      <c r="K147" s="8" t="str">
        <f>VLOOKUP($A147,[8]zigmm!$B:$H,5,0)</f>
        <v>ns</v>
      </c>
      <c r="L147" s="8" t="str">
        <f>VLOOKUP($A147,[9]zigmm_AR!$B:$H,5,0)</f>
        <v>ns</v>
      </c>
      <c r="M147" s="8" t="str">
        <f>VLOOKUP(A147,[10]SplinectomeR!$B:$F,4,0)</f>
        <v>ns</v>
      </c>
    </row>
    <row r="148" spans="1:13" x14ac:dyDescent="0.25">
      <c r="A148" s="4" t="s">
        <v>147</v>
      </c>
      <c r="B148" s="4" t="str">
        <f>RIGHT(Sheet2!F149,LEN(Sheet2!F149)-4)</f>
        <v>Clostridiales</v>
      </c>
      <c r="C148" s="4" t="str">
        <f>RIGHT(Sheet2!G149,LEN(Sheet2!G149)-4)</f>
        <v>Ruminococcaceae</v>
      </c>
      <c r="D148" s="5" t="str">
        <f>VLOOKUP($A148,[1]zibr!$B:$H,5,0)</f>
        <v>ns</v>
      </c>
      <c r="E148" s="8" t="str">
        <f>VLOOKUP($A148,[2]nbmm!$B:$H,5,0)</f>
        <v>ns</v>
      </c>
      <c r="F148" s="8" t="str">
        <f>VLOOKUP($A148,[3]nbmm_AR!$B:$H,5,0)</f>
        <v>s</v>
      </c>
      <c r="G148" s="8" t="str">
        <f>VLOOKUP($A148,[4]zinbmm!$B:$H,5,0)</f>
        <v>ns</v>
      </c>
      <c r="H148" s="8" t="str">
        <f>VLOOKUP($A148,[5]zinbmm_AR!$B:$H,5,0)</f>
        <v>s</v>
      </c>
      <c r="I148" s="8" t="str">
        <f>VLOOKUP($A148,[6]zigmmCo!$B:$H,5,0)</f>
        <v>ns</v>
      </c>
      <c r="J148" s="8" t="str">
        <f>VLOOKUP($A148,[7]zigmmCo_AR!$B:$H,5,0)</f>
        <v>ns</v>
      </c>
      <c r="K148" s="8" t="str">
        <f>VLOOKUP($A148,[8]zigmm!$B:$H,5,0)</f>
        <v>ns</v>
      </c>
      <c r="L148" s="8" t="str">
        <f>VLOOKUP($A148,[9]zigmm_AR!$B:$H,5,0)</f>
        <v>ns</v>
      </c>
      <c r="M148" s="8" t="str">
        <f>VLOOKUP(A148,[10]SplinectomeR!$B:$F,4,0)</f>
        <v>ns</v>
      </c>
    </row>
    <row r="149" spans="1:13" x14ac:dyDescent="0.25">
      <c r="A149" s="4" t="s">
        <v>148</v>
      </c>
      <c r="B149" s="4" t="str">
        <f>RIGHT(Sheet2!F150,LEN(Sheet2!F150)-4)</f>
        <v>Clostridiales</v>
      </c>
      <c r="C149" s="4" t="str">
        <f>RIGHT(Sheet2!G150,LEN(Sheet2!G150)-4)</f>
        <v>Ruminococcaceae</v>
      </c>
      <c r="D149" s="5" t="str">
        <f>VLOOKUP($A149,[1]zibr!$B:$H,5,0)</f>
        <v>ns</v>
      </c>
      <c r="E149" s="8" t="str">
        <f>VLOOKUP($A149,[2]nbmm!$B:$H,5,0)</f>
        <v>ns</v>
      </c>
      <c r="F149" s="8" t="str">
        <f>VLOOKUP($A149,[3]nbmm_AR!$B:$H,5,0)</f>
        <v>ns</v>
      </c>
      <c r="G149" s="8" t="str">
        <f>VLOOKUP($A149,[4]zinbmm!$B:$H,5,0)</f>
        <v>ns</v>
      </c>
      <c r="H149" s="8" t="str">
        <f>VLOOKUP($A149,[5]zinbmm_AR!$B:$H,5,0)</f>
        <v>ns</v>
      </c>
      <c r="I149" s="8" t="str">
        <f>VLOOKUP($A149,[6]zigmmCo!$B:$H,5,0)</f>
        <v>ns</v>
      </c>
      <c r="J149" s="8" t="str">
        <f>VLOOKUP($A149,[7]zigmmCo_AR!$B:$H,5,0)</f>
        <v>ns</v>
      </c>
      <c r="K149" s="8" t="str">
        <f>VLOOKUP($A149,[8]zigmm!$B:$H,5,0)</f>
        <v>ns</v>
      </c>
      <c r="L149" s="8" t="str">
        <f>VLOOKUP($A149,[9]zigmm_AR!$B:$H,5,0)</f>
        <v>ns</v>
      </c>
      <c r="M149" s="8" t="str">
        <f>VLOOKUP(A149,[10]SplinectomeR!$B:$F,4,0)</f>
        <v>ns</v>
      </c>
    </row>
    <row r="150" spans="1:13" x14ac:dyDescent="0.25">
      <c r="A150" s="4" t="s">
        <v>149</v>
      </c>
      <c r="B150" s="4" t="str">
        <f>RIGHT(Sheet2!F151,LEN(Sheet2!F151)-4)</f>
        <v>Clostridiales</v>
      </c>
      <c r="C150" s="4" t="str">
        <f>RIGHT(Sheet2!G151,LEN(Sheet2!G151)-4)</f>
        <v>Ruminococcaceae</v>
      </c>
      <c r="D150" s="5" t="str">
        <f>VLOOKUP($A150,[1]zibr!$B:$H,5,0)</f>
        <v>ns</v>
      </c>
      <c r="E150" s="8" t="str">
        <f>VLOOKUP($A150,[2]nbmm!$B:$H,5,0)</f>
        <v>ns</v>
      </c>
      <c r="F150" s="8" t="str">
        <f>VLOOKUP($A150,[3]nbmm_AR!$B:$H,5,0)</f>
        <v>ns</v>
      </c>
      <c r="G150" s="8" t="str">
        <f>VLOOKUP($A150,[4]zinbmm!$B:$H,5,0)</f>
        <v>ns</v>
      </c>
      <c r="H150" s="8" t="str">
        <f>VLOOKUP($A150,[5]zinbmm_AR!$B:$H,5,0)</f>
        <v>ns</v>
      </c>
      <c r="I150" s="8" t="str">
        <f>VLOOKUP($A150,[6]zigmmCo!$B:$H,5,0)</f>
        <v>ns</v>
      </c>
      <c r="J150" s="8" t="str">
        <f>VLOOKUP($A150,[7]zigmmCo_AR!$B:$H,5,0)</f>
        <v>ns</v>
      </c>
      <c r="K150" s="8" t="str">
        <f>VLOOKUP($A150,[8]zigmm!$B:$H,5,0)</f>
        <v>ns</v>
      </c>
      <c r="L150" s="8" t="str">
        <f>VLOOKUP($A150,[9]zigmm_AR!$B:$H,5,0)</f>
        <v>ns</v>
      </c>
      <c r="M150" s="8" t="str">
        <f>VLOOKUP(A150,[10]SplinectomeR!$B:$F,4,0)</f>
        <v>ns</v>
      </c>
    </row>
    <row r="151" spans="1:13" x14ac:dyDescent="0.25">
      <c r="A151" s="4" t="s">
        <v>150</v>
      </c>
      <c r="B151" s="4" t="str">
        <f>RIGHT(Sheet2!F152,LEN(Sheet2!F152)-4)</f>
        <v>Clostridiales</v>
      </c>
      <c r="C151" s="4" t="str">
        <f>RIGHT(Sheet2!G152,LEN(Sheet2!G152)-4)</f>
        <v>Ruminococcaceae</v>
      </c>
      <c r="D151" s="5" t="str">
        <f>VLOOKUP($A151,[1]zibr!$B:$H,5,0)</f>
        <v>ns</v>
      </c>
      <c r="E151" s="8" t="str">
        <f>VLOOKUP($A151,[2]nbmm!$B:$H,5,0)</f>
        <v>s</v>
      </c>
      <c r="F151" s="8" t="str">
        <f>VLOOKUP($A151,[3]nbmm_AR!$B:$H,5,0)</f>
        <v>s</v>
      </c>
      <c r="G151" s="8" t="str">
        <f>VLOOKUP($A151,[4]zinbmm!$B:$H,5,0)</f>
        <v>s</v>
      </c>
      <c r="H151" s="8" t="str">
        <f>VLOOKUP($A151,[5]zinbmm_AR!$B:$H,5,0)</f>
        <v>s</v>
      </c>
      <c r="I151" s="8" t="str">
        <f>VLOOKUP($A151,[6]zigmmCo!$B:$H,5,0)</f>
        <v>s</v>
      </c>
      <c r="J151" s="8" t="str">
        <f>VLOOKUP($A151,[7]zigmmCo_AR!$B:$H,5,0)</f>
        <v>s</v>
      </c>
      <c r="K151" s="8" t="str">
        <f>VLOOKUP($A151,[8]zigmm!$B:$H,5,0)</f>
        <v>ns</v>
      </c>
      <c r="L151" s="8" t="str">
        <f>VLOOKUP($A151,[9]zigmm_AR!$B:$H,5,0)</f>
        <v>ns</v>
      </c>
      <c r="M151" s="8" t="str">
        <f>VLOOKUP(A151,[10]SplinectomeR!$B:$F,4,0)</f>
        <v>ns</v>
      </c>
    </row>
    <row r="152" spans="1:13" x14ac:dyDescent="0.25">
      <c r="A152" s="4" t="s">
        <v>151</v>
      </c>
      <c r="B152" s="4" t="str">
        <f>RIGHT(Sheet2!F153,LEN(Sheet2!F153)-4)</f>
        <v>Clostridiales</v>
      </c>
      <c r="C152" s="4" t="str">
        <f>RIGHT(Sheet2!G153,LEN(Sheet2!G153)-4)</f>
        <v>Ruminococcaceae</v>
      </c>
      <c r="D152" s="5" t="str">
        <f>VLOOKUP($A152,[1]zibr!$B:$H,5,0)</f>
        <v>ns</v>
      </c>
      <c r="E152" s="8" t="str">
        <f>VLOOKUP($A152,[2]nbmm!$B:$H,5,0)</f>
        <v>ns</v>
      </c>
      <c r="F152" s="8" t="str">
        <f>VLOOKUP($A152,[3]nbmm_AR!$B:$H,5,0)</f>
        <v>ns</v>
      </c>
      <c r="G152" s="8" t="str">
        <f>VLOOKUP($A152,[4]zinbmm!$B:$H,5,0)</f>
        <v>ns</v>
      </c>
      <c r="H152" s="8" t="str">
        <f>VLOOKUP($A152,[5]zinbmm_AR!$B:$H,5,0)</f>
        <v>ns</v>
      </c>
      <c r="I152" s="8" t="str">
        <f>VLOOKUP($A152,[6]zigmmCo!$B:$H,5,0)</f>
        <v>ns</v>
      </c>
      <c r="J152" s="8" t="str">
        <f>VLOOKUP($A152,[7]zigmmCo_AR!$B:$H,5,0)</f>
        <v>ns</v>
      </c>
      <c r="K152" s="8" t="str">
        <f>VLOOKUP($A152,[8]zigmm!$B:$H,5,0)</f>
        <v>ns</v>
      </c>
      <c r="L152" s="8" t="str">
        <f>VLOOKUP($A152,[9]zigmm_AR!$B:$H,5,0)</f>
        <v>ns</v>
      </c>
      <c r="M152" s="8" t="str">
        <f>VLOOKUP(A152,[10]SplinectomeR!$B:$F,4,0)</f>
        <v>ns</v>
      </c>
    </row>
    <row r="153" spans="1:13" x14ac:dyDescent="0.25">
      <c r="A153" s="4" t="s">
        <v>152</v>
      </c>
      <c r="B153" s="4" t="str">
        <f>RIGHT(Sheet2!F154,LEN(Sheet2!F154)-4)</f>
        <v>Clostridiales</v>
      </c>
      <c r="C153" s="4" t="str">
        <f>RIGHT(Sheet2!G154,LEN(Sheet2!G154)-4)</f>
        <v>Ruminococcaceae</v>
      </c>
      <c r="D153" s="5" t="str">
        <f>VLOOKUP($A153,[1]zibr!$B:$H,5,0)</f>
        <v>ns</v>
      </c>
      <c r="E153" s="8" t="str">
        <f>VLOOKUP($A153,[2]nbmm!$B:$H,5,0)</f>
        <v>ns</v>
      </c>
      <c r="F153" s="8" t="str">
        <f>VLOOKUP($A153,[3]nbmm_AR!$B:$H,5,0)</f>
        <v>ns</v>
      </c>
      <c r="G153" s="8" t="str">
        <f>VLOOKUP($A153,[4]zinbmm!$B:$H,5,0)</f>
        <v>ns</v>
      </c>
      <c r="H153" s="8" t="str">
        <f>VLOOKUP($A153,[5]zinbmm_AR!$B:$H,5,0)</f>
        <v>ns</v>
      </c>
      <c r="I153" s="8" t="str">
        <f>VLOOKUP($A153,[6]zigmmCo!$B:$H,5,0)</f>
        <v>ns</v>
      </c>
      <c r="J153" s="8" t="str">
        <f>VLOOKUP($A153,[7]zigmmCo_AR!$B:$H,5,0)</f>
        <v>ns</v>
      </c>
      <c r="K153" s="8" t="str">
        <f>VLOOKUP($A153,[8]zigmm!$B:$H,5,0)</f>
        <v>ns</v>
      </c>
      <c r="L153" s="8" t="str">
        <f>VLOOKUP($A153,[9]zigmm_AR!$B:$H,5,0)</f>
        <v>ns</v>
      </c>
      <c r="M153" s="8" t="str">
        <f>VLOOKUP(A153,[10]SplinectomeR!$B:$F,4,0)</f>
        <v>ns</v>
      </c>
    </row>
    <row r="154" spans="1:13" x14ac:dyDescent="0.25">
      <c r="A154" s="4" t="s">
        <v>153</v>
      </c>
      <c r="B154" s="4" t="str">
        <f>RIGHT(Sheet2!F155,LEN(Sheet2!F155)-4)</f>
        <v>Clostridiales</v>
      </c>
      <c r="C154" s="4" t="str">
        <f>RIGHT(Sheet2!G155,LEN(Sheet2!G155)-4)</f>
        <v>Ruminococcaceae</v>
      </c>
      <c r="D154" s="5" t="str">
        <f>VLOOKUP($A154,[1]zibr!$B:$H,5,0)</f>
        <v>ns</v>
      </c>
      <c r="E154" s="8" t="str">
        <f>VLOOKUP($A154,[2]nbmm!$B:$H,5,0)</f>
        <v>ns</v>
      </c>
      <c r="F154" s="8" t="str">
        <f>VLOOKUP($A154,[3]nbmm_AR!$B:$H,5,0)</f>
        <v>ns</v>
      </c>
      <c r="G154" s="8" t="str">
        <f>VLOOKUP($A154,[4]zinbmm!$B:$H,5,0)</f>
        <v>ns</v>
      </c>
      <c r="H154" s="8" t="str">
        <f>VLOOKUP($A154,[5]zinbmm_AR!$B:$H,5,0)</f>
        <v>ns</v>
      </c>
      <c r="I154" s="8" t="str">
        <f>VLOOKUP($A154,[6]zigmmCo!$B:$H,5,0)</f>
        <v>ns</v>
      </c>
      <c r="J154" s="8" t="str">
        <f>VLOOKUP($A154,[7]zigmmCo_AR!$B:$H,5,0)</f>
        <v>ns</v>
      </c>
      <c r="K154" s="8" t="str">
        <f>VLOOKUP($A154,[8]zigmm!$B:$H,5,0)</f>
        <v>ns</v>
      </c>
      <c r="L154" s="8" t="str">
        <f>VLOOKUP($A154,[9]zigmm_AR!$B:$H,5,0)</f>
        <v>ns</v>
      </c>
      <c r="M154" s="8" t="str">
        <f>VLOOKUP(A154,[10]SplinectomeR!$B:$F,4,0)</f>
        <v>ns</v>
      </c>
    </row>
    <row r="155" spans="1:13" x14ac:dyDescent="0.25">
      <c r="A155" s="4" t="s">
        <v>154</v>
      </c>
      <c r="B155" s="4" t="str">
        <f>RIGHT(Sheet2!F156,LEN(Sheet2!F156)-4)</f>
        <v>Clostridiales</v>
      </c>
      <c r="C155" s="4" t="str">
        <f>RIGHT(Sheet2!G156,LEN(Sheet2!G156)-4)</f>
        <v>Ruminococcaceae</v>
      </c>
      <c r="D155" s="5" t="str">
        <f>VLOOKUP($A155,[1]zibr!$B:$H,5,0)</f>
        <v>ns</v>
      </c>
      <c r="E155" s="8" t="str">
        <f>VLOOKUP($A155,[2]nbmm!$B:$H,5,0)</f>
        <v>s</v>
      </c>
      <c r="F155" s="8" t="str">
        <f>VLOOKUP($A155,[3]nbmm_AR!$B:$H,5,0)</f>
        <v>s</v>
      </c>
      <c r="G155" s="8" t="str">
        <f>VLOOKUP($A155,[4]zinbmm!$B:$H,5,0)</f>
        <v>s</v>
      </c>
      <c r="H155" s="8" t="str">
        <f>VLOOKUP($A155,[5]zinbmm_AR!$B:$H,5,0)</f>
        <v>s</v>
      </c>
      <c r="I155" s="8" t="str">
        <f>VLOOKUP($A155,[6]zigmmCo!$B:$H,5,0)</f>
        <v>s</v>
      </c>
      <c r="J155" s="8" t="str">
        <f>VLOOKUP($A155,[7]zigmmCo_AR!$B:$H,5,0)</f>
        <v>s</v>
      </c>
      <c r="K155" s="8" t="str">
        <f>VLOOKUP($A155,[8]zigmm!$B:$H,5,0)</f>
        <v>s</v>
      </c>
      <c r="L155" s="8" t="str">
        <f>VLOOKUP($A155,[9]zigmm_AR!$B:$H,5,0)</f>
        <v>s</v>
      </c>
      <c r="M155" s="8" t="str">
        <f>VLOOKUP(A155,[10]SplinectomeR!$B:$F,4,0)</f>
        <v>ns</v>
      </c>
    </row>
    <row r="156" spans="1:13" x14ac:dyDescent="0.25">
      <c r="A156" s="4" t="s">
        <v>155</v>
      </c>
      <c r="B156" s="4" t="str">
        <f>RIGHT(Sheet2!F157,LEN(Sheet2!F157)-4)</f>
        <v>Lactobacillales</v>
      </c>
      <c r="C156" s="4" t="str">
        <f>RIGHT(Sheet2!G157,LEN(Sheet2!G157)-4)</f>
        <v>Lactobacillaceae</v>
      </c>
      <c r="D156" s="5" t="str">
        <f>VLOOKUP($A156,[1]zibr!$B:$H,5,0)</f>
        <v>ns</v>
      </c>
      <c r="E156" s="8" t="str">
        <f>VLOOKUP($A156,[2]nbmm!$B:$H,5,0)</f>
        <v>s</v>
      </c>
      <c r="F156" s="8" t="str">
        <f>VLOOKUP($A156,[3]nbmm_AR!$B:$H,5,0)</f>
        <v>s</v>
      </c>
      <c r="G156" s="8" t="str">
        <f>VLOOKUP($A156,[4]zinbmm!$B:$H,5,0)</f>
        <v>s</v>
      </c>
      <c r="H156" s="8" t="str">
        <f>VLOOKUP($A156,[5]zinbmm_AR!$B:$H,5,0)</f>
        <v>s</v>
      </c>
      <c r="I156" s="8" t="str">
        <f>VLOOKUP($A156,[6]zigmmCo!$B:$H,5,0)</f>
        <v>ns</v>
      </c>
      <c r="J156" s="8" t="str">
        <f>VLOOKUP($A156,[7]zigmmCo_AR!$B:$H,5,0)</f>
        <v>ns</v>
      </c>
      <c r="K156" s="8" t="str">
        <f>VLOOKUP($A156,[8]zigmm!$B:$H,5,0)</f>
        <v>ns</v>
      </c>
      <c r="L156" s="8" t="str">
        <f>VLOOKUP($A156,[9]zigmm_AR!$B:$H,5,0)</f>
        <v>ns</v>
      </c>
      <c r="M156" s="8" t="str">
        <f>VLOOKUP(A156,[10]SplinectomeR!$B:$F,4,0)</f>
        <v>ns</v>
      </c>
    </row>
    <row r="157" spans="1:13" x14ac:dyDescent="0.25">
      <c r="A157" s="4" t="s">
        <v>156</v>
      </c>
      <c r="B157" s="4" t="str">
        <f>RIGHT(Sheet2!F158,LEN(Sheet2!F158)-4)</f>
        <v>Lactobacillales</v>
      </c>
      <c r="C157" s="4" t="str">
        <f>RIGHT(Sheet2!G158,LEN(Sheet2!G158)-4)</f>
        <v>Lactobacillaceae</v>
      </c>
      <c r="D157" s="5" t="str">
        <f>VLOOKUP($A157,[1]zibr!$B:$H,5,0)</f>
        <v>ns</v>
      </c>
      <c r="E157" s="8" t="str">
        <f>VLOOKUP($A157,[2]nbmm!$B:$H,5,0)</f>
        <v>ns</v>
      </c>
      <c r="F157" s="8" t="str">
        <f>VLOOKUP($A157,[3]nbmm_AR!$B:$H,5,0)</f>
        <v>s</v>
      </c>
      <c r="G157" s="8" t="str">
        <f>VLOOKUP($A157,[4]zinbmm!$B:$H,5,0)</f>
        <v>NA</v>
      </c>
      <c r="H157" s="8" t="str">
        <f>VLOOKUP($A157,[5]zinbmm_AR!$B:$H,5,0)</f>
        <v>NA</v>
      </c>
      <c r="I157" s="8" t="str">
        <f>VLOOKUP($A157,[6]zigmmCo!$B:$H,5,0)</f>
        <v>NA</v>
      </c>
      <c r="J157" s="8" t="str">
        <f>VLOOKUP($A157,[7]zigmmCo_AR!$B:$H,5,0)</f>
        <v>NA</v>
      </c>
      <c r="K157" s="8" t="str">
        <f>VLOOKUP($A157,[8]zigmm!$B:$H,5,0)</f>
        <v>NA</v>
      </c>
      <c r="L157" s="8" t="str">
        <f>VLOOKUP($A157,[9]zigmm_AR!$B:$H,5,0)</f>
        <v>NA</v>
      </c>
      <c r="M157" s="8" t="str">
        <f>VLOOKUP(A157,[10]SplinectomeR!$B:$F,4,0)</f>
        <v>ns</v>
      </c>
    </row>
    <row r="158" spans="1:13" x14ac:dyDescent="0.25">
      <c r="A158" s="4" t="s">
        <v>157</v>
      </c>
      <c r="B158" s="4" t="str">
        <f>RIGHT(Sheet2!F159,LEN(Sheet2!F159)-4)</f>
        <v>Clostridiales</v>
      </c>
      <c r="C158" s="4" t="str">
        <f>RIGHT(Sheet2!G159,LEN(Sheet2!G159)-4)</f>
        <v>Ruminococcaceae</v>
      </c>
      <c r="D158" s="5" t="str">
        <f>VLOOKUP($A158,[1]zibr!$B:$H,5,0)</f>
        <v>ns</v>
      </c>
      <c r="E158" s="8" t="str">
        <f>VLOOKUP($A158,[2]nbmm!$B:$H,5,0)</f>
        <v>s</v>
      </c>
      <c r="F158" s="8" t="str">
        <f>VLOOKUP($A158,[3]nbmm_AR!$B:$H,5,0)</f>
        <v>s</v>
      </c>
      <c r="G158" s="8" t="str">
        <f>VLOOKUP($A158,[4]zinbmm!$B:$H,5,0)</f>
        <v>s</v>
      </c>
      <c r="H158" s="8" t="str">
        <f>VLOOKUP($A158,[5]zinbmm_AR!$B:$H,5,0)</f>
        <v>s</v>
      </c>
      <c r="I158" s="8" t="str">
        <f>VLOOKUP($A158,[6]zigmmCo!$B:$H,5,0)</f>
        <v>s</v>
      </c>
      <c r="J158" s="8" t="str">
        <f>VLOOKUP($A158,[7]zigmmCo_AR!$B:$H,5,0)</f>
        <v>s</v>
      </c>
      <c r="K158" s="8" t="str">
        <f>VLOOKUP($A158,[8]zigmm!$B:$H,5,0)</f>
        <v>s</v>
      </c>
      <c r="L158" s="8" t="str">
        <f>VLOOKUP($A158,[9]zigmm_AR!$B:$H,5,0)</f>
        <v>s</v>
      </c>
      <c r="M158" s="8" t="str">
        <f>VLOOKUP(A158,[10]SplinectomeR!$B:$F,4,0)</f>
        <v>ns</v>
      </c>
    </row>
    <row r="159" spans="1:13" x14ac:dyDescent="0.25">
      <c r="A159" s="4" t="s">
        <v>158</v>
      </c>
      <c r="B159" s="4" t="str">
        <f>RIGHT(Sheet2!F160,LEN(Sheet2!F160)-4)</f>
        <v>Clostridiales</v>
      </c>
      <c r="C159" s="4" t="str">
        <f>RIGHT(Sheet2!G160,LEN(Sheet2!G160)-4)</f>
        <v>Ruminococcaceae</v>
      </c>
      <c r="D159" s="5" t="str">
        <f>VLOOKUP($A159,[1]zibr!$B:$H,5,0)</f>
        <v>ns</v>
      </c>
      <c r="E159" s="8" t="str">
        <f>VLOOKUP($A159,[2]nbmm!$B:$H,5,0)</f>
        <v>ns</v>
      </c>
      <c r="F159" s="8" t="str">
        <f>VLOOKUP($A159,[3]nbmm_AR!$B:$H,5,0)</f>
        <v>ns</v>
      </c>
      <c r="G159" s="8" t="str">
        <f>VLOOKUP($A159,[4]zinbmm!$B:$H,5,0)</f>
        <v>ns</v>
      </c>
      <c r="H159" s="8" t="str">
        <f>VLOOKUP($A159,[5]zinbmm_AR!$B:$H,5,0)</f>
        <v>ns</v>
      </c>
      <c r="I159" s="8" t="str">
        <f>VLOOKUP($A159,[6]zigmmCo!$B:$H,5,0)</f>
        <v>ns</v>
      </c>
      <c r="J159" s="8" t="str">
        <f>VLOOKUP($A159,[7]zigmmCo_AR!$B:$H,5,0)</f>
        <v>ns</v>
      </c>
      <c r="K159" s="8" t="str">
        <f>VLOOKUP($A159,[8]zigmm!$B:$H,5,0)</f>
        <v>ns</v>
      </c>
      <c r="L159" s="8" t="str">
        <f>VLOOKUP($A159,[9]zigmm_AR!$B:$H,5,0)</f>
        <v>ns</v>
      </c>
      <c r="M159" s="8" t="str">
        <f>VLOOKUP(A159,[10]SplinectomeR!$B:$F,4,0)</f>
        <v>ns</v>
      </c>
    </row>
    <row r="160" spans="1:13" x14ac:dyDescent="0.25">
      <c r="A160" s="4" t="s">
        <v>159</v>
      </c>
      <c r="B160" s="4" t="str">
        <f>RIGHT(Sheet2!F161,LEN(Sheet2!F161)-4)</f>
        <v>Clostridiales</v>
      </c>
      <c r="C160" s="4" t="str">
        <f>RIGHT(Sheet2!G161,LEN(Sheet2!G161)-4)</f>
        <v>Ruminococcaceae</v>
      </c>
      <c r="D160" s="5" t="str">
        <f>VLOOKUP($A160,[1]zibr!$B:$H,5,0)</f>
        <v>ns</v>
      </c>
      <c r="E160" s="8" t="str">
        <f>VLOOKUP($A160,[2]nbmm!$B:$H,5,0)</f>
        <v>ns</v>
      </c>
      <c r="F160" s="8" t="str">
        <f>VLOOKUP($A160,[3]nbmm_AR!$B:$H,5,0)</f>
        <v>ns</v>
      </c>
      <c r="G160" s="8" t="str">
        <f>VLOOKUP($A160,[4]zinbmm!$B:$H,5,0)</f>
        <v>s</v>
      </c>
      <c r="H160" s="8" t="str">
        <f>VLOOKUP($A160,[5]zinbmm_AR!$B:$H,5,0)</f>
        <v>s</v>
      </c>
      <c r="I160" s="8" t="str">
        <f>VLOOKUP($A160,[6]zigmmCo!$B:$H,5,0)</f>
        <v>s</v>
      </c>
      <c r="J160" s="8" t="str">
        <f>VLOOKUP($A160,[7]zigmmCo_AR!$B:$H,5,0)</f>
        <v>s</v>
      </c>
      <c r="K160" s="8" t="str">
        <f>VLOOKUP($A160,[8]zigmm!$B:$H,5,0)</f>
        <v>ns</v>
      </c>
      <c r="L160" s="8" t="str">
        <f>VLOOKUP($A160,[9]zigmm_AR!$B:$H,5,0)</f>
        <v>ns</v>
      </c>
      <c r="M160" s="8" t="str">
        <f>VLOOKUP(A160,[10]SplinectomeR!$B:$F,4,0)</f>
        <v>ns</v>
      </c>
    </row>
    <row r="161" spans="1:13" x14ac:dyDescent="0.25">
      <c r="A161" s="4" t="s">
        <v>160</v>
      </c>
      <c r="B161" s="4" t="str">
        <f>RIGHT(Sheet2!F162,LEN(Sheet2!F162)-4)</f>
        <v>Clostridiales</v>
      </c>
      <c r="C161" s="4" t="str">
        <f>RIGHT(Sheet2!G162,LEN(Sheet2!G162)-4)</f>
        <v>Ruminococcaceae</v>
      </c>
      <c r="D161" s="5" t="str">
        <f>VLOOKUP($A161,[1]zibr!$B:$H,5,0)</f>
        <v>s</v>
      </c>
      <c r="E161" s="8" t="str">
        <f>VLOOKUP($A161,[2]nbmm!$B:$H,5,0)</f>
        <v>s</v>
      </c>
      <c r="F161" s="8" t="str">
        <f>VLOOKUP($A161,[3]nbmm_AR!$B:$H,5,0)</f>
        <v>s</v>
      </c>
      <c r="G161" s="8" t="str">
        <f>VLOOKUP($A161,[4]zinbmm!$B:$H,5,0)</f>
        <v>s</v>
      </c>
      <c r="H161" s="8" t="str">
        <f>VLOOKUP($A161,[5]zinbmm_AR!$B:$H,5,0)</f>
        <v>s</v>
      </c>
      <c r="I161" s="8" t="str">
        <f>VLOOKUP($A161,[6]zigmmCo!$B:$H,5,0)</f>
        <v>s</v>
      </c>
      <c r="J161" s="8" t="str">
        <f>VLOOKUP($A161,[7]zigmmCo_AR!$B:$H,5,0)</f>
        <v>s</v>
      </c>
      <c r="K161" s="8" t="str">
        <f>VLOOKUP($A161,[8]zigmm!$B:$H,5,0)</f>
        <v>s</v>
      </c>
      <c r="L161" s="8" t="str">
        <f>VLOOKUP($A161,[9]zigmm_AR!$B:$H,5,0)</f>
        <v>s</v>
      </c>
      <c r="M161" s="8" t="str">
        <f>VLOOKUP(A161,[10]SplinectomeR!$B:$F,4,0)</f>
        <v>ns</v>
      </c>
    </row>
    <row r="162" spans="1:13" x14ac:dyDescent="0.25">
      <c r="A162" s="4" t="s">
        <v>161</v>
      </c>
      <c r="B162" s="4" t="str">
        <f>RIGHT(Sheet2!F163,LEN(Sheet2!F163)-4)</f>
        <v>Clostridiales</v>
      </c>
      <c r="C162" s="4" t="str">
        <f>RIGHT(Sheet2!G163,LEN(Sheet2!G163)-4)</f>
        <v>Ruminococcaceae</v>
      </c>
      <c r="D162" s="5" t="str">
        <f>VLOOKUP($A162,[1]zibr!$B:$H,5,0)</f>
        <v>ns</v>
      </c>
      <c r="E162" s="8" t="str">
        <f>VLOOKUP($A162,[2]nbmm!$B:$H,5,0)</f>
        <v>s</v>
      </c>
      <c r="F162" s="8" t="str">
        <f>VLOOKUP($A162,[3]nbmm_AR!$B:$H,5,0)</f>
        <v>s</v>
      </c>
      <c r="G162" s="8" t="str">
        <f>VLOOKUP($A162,[4]zinbmm!$B:$H,5,0)</f>
        <v>s</v>
      </c>
      <c r="H162" s="8" t="str">
        <f>VLOOKUP($A162,[5]zinbmm_AR!$B:$H,5,0)</f>
        <v>s</v>
      </c>
      <c r="I162" s="8" t="str">
        <f>VLOOKUP($A162,[6]zigmmCo!$B:$H,5,0)</f>
        <v>s</v>
      </c>
      <c r="J162" s="8" t="str">
        <f>VLOOKUP($A162,[7]zigmmCo_AR!$B:$H,5,0)</f>
        <v>s</v>
      </c>
      <c r="K162" s="8" t="str">
        <f>VLOOKUP($A162,[8]zigmm!$B:$H,5,0)</f>
        <v>s</v>
      </c>
      <c r="L162" s="8" t="str">
        <f>VLOOKUP($A162,[9]zigmm_AR!$B:$H,5,0)</f>
        <v>s</v>
      </c>
      <c r="M162" s="8" t="str">
        <f>VLOOKUP(A162,[10]SplinectomeR!$B:$F,4,0)</f>
        <v>ns</v>
      </c>
    </row>
    <row r="163" spans="1:13" x14ac:dyDescent="0.25">
      <c r="A163" s="4" t="s">
        <v>162</v>
      </c>
      <c r="B163" s="4" t="str">
        <f>RIGHT(Sheet2!F164,LEN(Sheet2!F164)-4)</f>
        <v>Clostridiales</v>
      </c>
      <c r="C163" s="4" t="str">
        <f>RIGHT(Sheet2!G164,LEN(Sheet2!G164)-4)</f>
        <v>Ruminococcaceae</v>
      </c>
      <c r="D163" s="5" t="str">
        <f>VLOOKUP($A163,[1]zibr!$B:$H,5,0)</f>
        <v>ns</v>
      </c>
      <c r="E163" s="8" t="str">
        <f>VLOOKUP($A163,[2]nbmm!$B:$H,5,0)</f>
        <v>ns</v>
      </c>
      <c r="F163" s="8" t="str">
        <f>VLOOKUP($A163,[3]nbmm_AR!$B:$H,5,0)</f>
        <v>NA</v>
      </c>
      <c r="G163" s="8" t="str">
        <f>VLOOKUP($A163,[4]zinbmm!$B:$H,5,0)</f>
        <v>ns</v>
      </c>
      <c r="H163" s="8" t="str">
        <f>VLOOKUP($A163,[5]zinbmm_AR!$B:$H,5,0)</f>
        <v>NA</v>
      </c>
      <c r="I163" s="8" t="str">
        <f>VLOOKUP($A163,[6]zigmmCo!$B:$H,5,0)</f>
        <v>ns</v>
      </c>
      <c r="J163" s="8" t="str">
        <f>VLOOKUP($A163,[7]zigmmCo_AR!$B:$H,5,0)</f>
        <v>ns</v>
      </c>
      <c r="K163" s="8" t="str">
        <f>VLOOKUP($A163,[8]zigmm!$B:$H,5,0)</f>
        <v>ns</v>
      </c>
      <c r="L163" s="8" t="str">
        <f>VLOOKUP($A163,[9]zigmm_AR!$B:$H,5,0)</f>
        <v>ns</v>
      </c>
      <c r="M163" s="8" t="str">
        <f>VLOOKUP(A163,[10]SplinectomeR!$B:$F,4,0)</f>
        <v>ns</v>
      </c>
    </row>
    <row r="164" spans="1:13" x14ac:dyDescent="0.25">
      <c r="A164" s="4" t="s">
        <v>163</v>
      </c>
      <c r="B164" s="4" t="str">
        <f>RIGHT(Sheet2!F165,LEN(Sheet2!F165)-4)</f>
        <v>Clostridiales</v>
      </c>
      <c r="C164" s="4" t="str">
        <f>RIGHT(Sheet2!G165,LEN(Sheet2!G165)-4)</f>
        <v>Ruminococcaceae</v>
      </c>
      <c r="D164" s="5" t="str">
        <f>VLOOKUP($A164,[1]zibr!$B:$H,5,0)</f>
        <v>ns</v>
      </c>
      <c r="E164" s="8" t="str">
        <f>VLOOKUP($A164,[2]nbmm!$B:$H,5,0)</f>
        <v>ns</v>
      </c>
      <c r="F164" s="8" t="str">
        <f>VLOOKUP($A164,[3]nbmm_AR!$B:$H,5,0)</f>
        <v>s</v>
      </c>
      <c r="G164" s="8" t="str">
        <f>VLOOKUP($A164,[4]zinbmm!$B:$H,5,0)</f>
        <v>s</v>
      </c>
      <c r="H164" s="8" t="str">
        <f>VLOOKUP($A164,[5]zinbmm_AR!$B:$H,5,0)</f>
        <v>s</v>
      </c>
      <c r="I164" s="8" t="str">
        <f>VLOOKUP($A164,[6]zigmmCo!$B:$H,5,0)</f>
        <v>s</v>
      </c>
      <c r="J164" s="8" t="str">
        <f>VLOOKUP($A164,[7]zigmmCo_AR!$B:$H,5,0)</f>
        <v>s</v>
      </c>
      <c r="K164" s="8" t="str">
        <f>VLOOKUP($A164,[8]zigmm!$B:$H,5,0)</f>
        <v>s</v>
      </c>
      <c r="L164" s="8" t="str">
        <f>VLOOKUP($A164,[9]zigmm_AR!$B:$H,5,0)</f>
        <v>s</v>
      </c>
      <c r="M164" s="8" t="str">
        <f>VLOOKUP(A164,[10]SplinectomeR!$B:$F,4,0)</f>
        <v>ns</v>
      </c>
    </row>
    <row r="165" spans="1:13" x14ac:dyDescent="0.25">
      <c r="A165" s="4" t="s">
        <v>164</v>
      </c>
      <c r="B165" s="4" t="str">
        <f>RIGHT(Sheet2!F166,LEN(Sheet2!F166)-4)</f>
        <v>Clostridiales</v>
      </c>
      <c r="C165" s="4" t="str">
        <f>RIGHT(Sheet2!G166,LEN(Sheet2!G166)-4)</f>
        <v>Ruminococcaceae</v>
      </c>
      <c r="D165" s="5" t="str">
        <f>VLOOKUP($A165,[1]zibr!$B:$H,5,0)</f>
        <v>ns</v>
      </c>
      <c r="E165" s="8" t="str">
        <f>VLOOKUP($A165,[2]nbmm!$B:$H,5,0)</f>
        <v>ns</v>
      </c>
      <c r="F165" s="8" t="str">
        <f>VLOOKUP($A165,[3]nbmm_AR!$B:$H,5,0)</f>
        <v>ns</v>
      </c>
      <c r="G165" s="8" t="str">
        <f>VLOOKUP($A165,[4]zinbmm!$B:$H,5,0)</f>
        <v>ns</v>
      </c>
      <c r="H165" s="8" t="str">
        <f>VLOOKUP($A165,[5]zinbmm_AR!$B:$H,5,0)</f>
        <v>ns</v>
      </c>
      <c r="I165" s="8" t="str">
        <f>VLOOKUP($A165,[6]zigmmCo!$B:$H,5,0)</f>
        <v>ns</v>
      </c>
      <c r="J165" s="8" t="str">
        <f>VLOOKUP($A165,[7]zigmmCo_AR!$B:$H,5,0)</f>
        <v>s</v>
      </c>
      <c r="K165" s="8" t="str">
        <f>VLOOKUP($A165,[8]zigmm!$B:$H,5,0)</f>
        <v>s</v>
      </c>
      <c r="L165" s="8" t="str">
        <f>VLOOKUP($A165,[9]zigmm_AR!$B:$H,5,0)</f>
        <v>s</v>
      </c>
      <c r="M165" s="8" t="str">
        <f>VLOOKUP(A165,[10]SplinectomeR!$B:$F,4,0)</f>
        <v>ns</v>
      </c>
    </row>
    <row r="166" spans="1:13" x14ac:dyDescent="0.25">
      <c r="A166" s="4" t="s">
        <v>165</v>
      </c>
      <c r="B166" s="4" t="str">
        <f>RIGHT(Sheet2!F167,LEN(Sheet2!F167)-4)</f>
        <v>Clostridiales</v>
      </c>
      <c r="C166" s="4" t="str">
        <f>RIGHT(Sheet2!G167,LEN(Sheet2!G167)-4)</f>
        <v>Ruminococcaceae</v>
      </c>
      <c r="D166" s="5" t="str">
        <f>VLOOKUP($A166,[1]zibr!$B:$H,5,0)</f>
        <v>s</v>
      </c>
      <c r="E166" s="8" t="str">
        <f>VLOOKUP($A166,[2]nbmm!$B:$H,5,0)</f>
        <v>s</v>
      </c>
      <c r="F166" s="8" t="str">
        <f>VLOOKUP($A166,[3]nbmm_AR!$B:$H,5,0)</f>
        <v>s</v>
      </c>
      <c r="G166" s="8" t="str">
        <f>VLOOKUP($A166,[4]zinbmm!$B:$H,5,0)</f>
        <v>s</v>
      </c>
      <c r="H166" s="8" t="str">
        <f>VLOOKUP($A166,[5]zinbmm_AR!$B:$H,5,0)</f>
        <v>s</v>
      </c>
      <c r="I166" s="8" t="str">
        <f>VLOOKUP($A166,[6]zigmmCo!$B:$H,5,0)</f>
        <v>s</v>
      </c>
      <c r="J166" s="8" t="str">
        <f>VLOOKUP($A166,[7]zigmmCo_AR!$B:$H,5,0)</f>
        <v>s</v>
      </c>
      <c r="K166" s="8" t="str">
        <f>VLOOKUP($A166,[8]zigmm!$B:$H,5,0)</f>
        <v>s</v>
      </c>
      <c r="L166" s="8" t="str">
        <f>VLOOKUP($A166,[9]zigmm_AR!$B:$H,5,0)</f>
        <v>s</v>
      </c>
      <c r="M166" s="8" t="str">
        <f>VLOOKUP(A166,[10]SplinectomeR!$B:$F,4,0)</f>
        <v>ns</v>
      </c>
    </row>
    <row r="167" spans="1:13" x14ac:dyDescent="0.25">
      <c r="A167" s="4" t="s">
        <v>166</v>
      </c>
      <c r="B167" s="4" t="str">
        <f>RIGHT(Sheet2!F168,LEN(Sheet2!F168)-4)</f>
        <v>Clostridiales</v>
      </c>
      <c r="C167" s="4" t="str">
        <f>RIGHT(Sheet2!G168,LEN(Sheet2!G168)-4)</f>
        <v>Ruminococcaceae</v>
      </c>
      <c r="D167" s="5" t="str">
        <f>VLOOKUP($A167,[1]zibr!$B:$H,5,0)</f>
        <v>ns</v>
      </c>
      <c r="E167" s="8" t="str">
        <f>VLOOKUP($A167,[2]nbmm!$B:$H,5,0)</f>
        <v>s</v>
      </c>
      <c r="F167" s="8" t="str">
        <f>VLOOKUP($A167,[3]nbmm_AR!$B:$H,5,0)</f>
        <v>ns</v>
      </c>
      <c r="G167" s="8" t="str">
        <f>VLOOKUP($A167,[4]zinbmm!$B:$H,5,0)</f>
        <v>s</v>
      </c>
      <c r="H167" s="8" t="str">
        <f>VLOOKUP($A167,[5]zinbmm_AR!$B:$H,5,0)</f>
        <v>s</v>
      </c>
      <c r="I167" s="8" t="str">
        <f>VLOOKUP($A167,[6]zigmmCo!$B:$H,5,0)</f>
        <v>s</v>
      </c>
      <c r="J167" s="8" t="str">
        <f>VLOOKUP($A167,[7]zigmmCo_AR!$B:$H,5,0)</f>
        <v>s</v>
      </c>
      <c r="K167" s="8" t="str">
        <f>VLOOKUP($A167,[8]zigmm!$B:$H,5,0)</f>
        <v>ns</v>
      </c>
      <c r="L167" s="8" t="str">
        <f>VLOOKUP($A167,[9]zigmm_AR!$B:$H,5,0)</f>
        <v>ns</v>
      </c>
      <c r="M167" s="8" t="str">
        <f>VLOOKUP(A167,[10]SplinectomeR!$B:$F,4,0)</f>
        <v>ns</v>
      </c>
    </row>
    <row r="168" spans="1:13" x14ac:dyDescent="0.25">
      <c r="A168" s="4" t="s">
        <v>167</v>
      </c>
      <c r="B168" s="4" t="str">
        <f>RIGHT(Sheet2!F169,LEN(Sheet2!F169)-4)</f>
        <v>Clostridiales</v>
      </c>
      <c r="C168" s="4" t="str">
        <f>RIGHT(Sheet2!G169,LEN(Sheet2!G169)-4)</f>
        <v>Ruminococcaceae</v>
      </c>
      <c r="D168" s="5" t="str">
        <f>VLOOKUP($A168,[1]zibr!$B:$H,5,0)</f>
        <v>ns</v>
      </c>
      <c r="E168" s="8" t="str">
        <f>VLOOKUP($A168,[2]nbmm!$B:$H,5,0)</f>
        <v>ns</v>
      </c>
      <c r="F168" s="8" t="str">
        <f>VLOOKUP($A168,[3]nbmm_AR!$B:$H,5,0)</f>
        <v>ns</v>
      </c>
      <c r="G168" s="8" t="str">
        <f>VLOOKUP($A168,[4]zinbmm!$B:$H,5,0)</f>
        <v>ns</v>
      </c>
      <c r="H168" s="8" t="str">
        <f>VLOOKUP($A168,[5]zinbmm_AR!$B:$H,5,0)</f>
        <v>ns</v>
      </c>
      <c r="I168" s="8" t="str">
        <f>VLOOKUP($A168,[6]zigmmCo!$B:$H,5,0)</f>
        <v>s</v>
      </c>
      <c r="J168" s="8" t="str">
        <f>VLOOKUP($A168,[7]zigmmCo_AR!$B:$H,5,0)</f>
        <v>s</v>
      </c>
      <c r="K168" s="8" t="str">
        <f>VLOOKUP($A168,[8]zigmm!$B:$H,5,0)</f>
        <v>ns</v>
      </c>
      <c r="L168" s="8" t="str">
        <f>VLOOKUP($A168,[9]zigmm_AR!$B:$H,5,0)</f>
        <v>ns</v>
      </c>
      <c r="M168" s="8" t="str">
        <f>VLOOKUP(A168,[10]SplinectomeR!$B:$F,4,0)</f>
        <v>ns</v>
      </c>
    </row>
    <row r="169" spans="1:13" x14ac:dyDescent="0.25">
      <c r="A169" s="4" t="s">
        <v>168</v>
      </c>
      <c r="B169" s="4" t="str">
        <f>RIGHT(Sheet2!F170,LEN(Sheet2!F170)-4)</f>
        <v>Clostridiales</v>
      </c>
      <c r="C169" s="4" t="str">
        <f>RIGHT(Sheet2!G170,LEN(Sheet2!G170)-4)</f>
        <v>Ruminococcaceae</v>
      </c>
      <c r="D169" s="5" t="str">
        <f>VLOOKUP($A169,[1]zibr!$B:$H,5,0)</f>
        <v>ns</v>
      </c>
      <c r="E169" s="8" t="str">
        <f>VLOOKUP($A169,[2]nbmm!$B:$H,5,0)</f>
        <v>s</v>
      </c>
      <c r="F169" s="8" t="str">
        <f>VLOOKUP($A169,[3]nbmm_AR!$B:$H,5,0)</f>
        <v>s</v>
      </c>
      <c r="G169" s="8" t="str">
        <f>VLOOKUP($A169,[4]zinbmm!$B:$H,5,0)</f>
        <v>s</v>
      </c>
      <c r="H169" s="8" t="str">
        <f>VLOOKUP($A169,[5]zinbmm_AR!$B:$H,5,0)</f>
        <v>s</v>
      </c>
      <c r="I169" s="8" t="str">
        <f>VLOOKUP($A169,[6]zigmmCo!$B:$H,5,0)</f>
        <v>ns</v>
      </c>
      <c r="J169" s="8" t="str">
        <f>VLOOKUP($A169,[7]zigmmCo_AR!$B:$H,5,0)</f>
        <v>ns</v>
      </c>
      <c r="K169" s="8" t="str">
        <f>VLOOKUP($A169,[8]zigmm!$B:$H,5,0)</f>
        <v>ns</v>
      </c>
      <c r="L169" s="8" t="str">
        <f>VLOOKUP($A169,[9]zigmm_AR!$B:$H,5,0)</f>
        <v>ns</v>
      </c>
      <c r="M169" s="8" t="str">
        <f>VLOOKUP(A169,[10]SplinectomeR!$B:$F,4,0)</f>
        <v>ns</v>
      </c>
    </row>
    <row r="170" spans="1:13" x14ac:dyDescent="0.25">
      <c r="A170" s="4" t="s">
        <v>169</v>
      </c>
      <c r="B170" s="4" t="str">
        <f>RIGHT(Sheet2!F171,LEN(Sheet2!F171)-4)</f>
        <v>Clostridiales</v>
      </c>
      <c r="C170" s="4" t="str">
        <f>RIGHT(Sheet2!G171,LEN(Sheet2!G171)-4)</f>
        <v>Ruminococcaceae</v>
      </c>
      <c r="D170" s="5" t="str">
        <f>VLOOKUP($A170,[1]zibr!$B:$H,5,0)</f>
        <v>s</v>
      </c>
      <c r="E170" s="8" t="str">
        <f>VLOOKUP($A170,[2]nbmm!$B:$H,5,0)</f>
        <v>s</v>
      </c>
      <c r="F170" s="8" t="str">
        <f>VLOOKUP($A170,[3]nbmm_AR!$B:$H,5,0)</f>
        <v>s</v>
      </c>
      <c r="G170" s="8" t="str">
        <f>VLOOKUP($A170,[4]zinbmm!$B:$H,5,0)</f>
        <v>s</v>
      </c>
      <c r="H170" s="8" t="str">
        <f>VLOOKUP($A170,[5]zinbmm_AR!$B:$H,5,0)</f>
        <v>s</v>
      </c>
      <c r="I170" s="8" t="str">
        <f>VLOOKUP($A170,[6]zigmmCo!$B:$H,5,0)</f>
        <v>s</v>
      </c>
      <c r="J170" s="8" t="str">
        <f>VLOOKUP($A170,[7]zigmmCo_AR!$B:$H,5,0)</f>
        <v>s</v>
      </c>
      <c r="K170" s="8" t="str">
        <f>VLOOKUP($A170,[8]zigmm!$B:$H,5,0)</f>
        <v>s</v>
      </c>
      <c r="L170" s="8" t="str">
        <f>VLOOKUP($A170,[9]zigmm_AR!$B:$H,5,0)</f>
        <v>s</v>
      </c>
      <c r="M170" s="8" t="str">
        <f>VLOOKUP(A170,[10]SplinectomeR!$B:$F,4,0)</f>
        <v>ns</v>
      </c>
    </row>
    <row r="171" spans="1:13" x14ac:dyDescent="0.25">
      <c r="A171" s="4" t="s">
        <v>170</v>
      </c>
      <c r="B171" s="4" t="str">
        <f>RIGHT(Sheet2!F172,LEN(Sheet2!F172)-4)</f>
        <v>Clostridiales</v>
      </c>
      <c r="C171" s="4" t="str">
        <f>RIGHT(Sheet2!G172,LEN(Sheet2!G172)-4)</f>
        <v>Ruminococcaceae</v>
      </c>
      <c r="D171" s="5" t="str">
        <f>VLOOKUP($A171,[1]zibr!$B:$H,5,0)</f>
        <v>s</v>
      </c>
      <c r="E171" s="8" t="str">
        <f>VLOOKUP($A171,[2]nbmm!$B:$H,5,0)</f>
        <v>s</v>
      </c>
      <c r="F171" s="8" t="str">
        <f>VLOOKUP($A171,[3]nbmm_AR!$B:$H,5,0)</f>
        <v>s</v>
      </c>
      <c r="G171" s="8" t="str">
        <f>VLOOKUP($A171,[4]zinbmm!$B:$H,5,0)</f>
        <v>s</v>
      </c>
      <c r="H171" s="8" t="str">
        <f>VLOOKUP($A171,[5]zinbmm_AR!$B:$H,5,0)</f>
        <v>s</v>
      </c>
      <c r="I171" s="8" t="str">
        <f>VLOOKUP($A171,[6]zigmmCo!$B:$H,5,0)</f>
        <v>s</v>
      </c>
      <c r="J171" s="8" t="str">
        <f>VLOOKUP($A171,[7]zigmmCo_AR!$B:$H,5,0)</f>
        <v>s</v>
      </c>
      <c r="K171" s="8" t="str">
        <f>VLOOKUP($A171,[8]zigmm!$B:$H,5,0)</f>
        <v>s</v>
      </c>
      <c r="L171" s="8" t="str">
        <f>VLOOKUP($A171,[9]zigmm_AR!$B:$H,5,0)</f>
        <v>s</v>
      </c>
      <c r="M171" s="8" t="str">
        <f>VLOOKUP(A171,[10]SplinectomeR!$B:$F,4,0)</f>
        <v>ns</v>
      </c>
    </row>
    <row r="172" spans="1:13" x14ac:dyDescent="0.25">
      <c r="A172" s="4" t="s">
        <v>171</v>
      </c>
      <c r="B172" s="4" t="str">
        <f>RIGHT(Sheet2!F173,LEN(Sheet2!F173)-4)</f>
        <v>Clostridiales</v>
      </c>
      <c r="C172" s="4" t="str">
        <f>RIGHT(Sheet2!G173,LEN(Sheet2!G173)-4)</f>
        <v>Ruminococcaceae</v>
      </c>
      <c r="D172" s="5" t="str">
        <f>VLOOKUP($A172,[1]zibr!$B:$H,5,0)</f>
        <v>ns</v>
      </c>
      <c r="E172" s="8" t="str">
        <f>VLOOKUP($A172,[2]nbmm!$B:$H,5,0)</f>
        <v>s</v>
      </c>
      <c r="F172" s="8" t="str">
        <f>VLOOKUP($A172,[3]nbmm_AR!$B:$H,5,0)</f>
        <v>s</v>
      </c>
      <c r="G172" s="8" t="str">
        <f>VLOOKUP($A172,[4]zinbmm!$B:$H,5,0)</f>
        <v>s</v>
      </c>
      <c r="H172" s="8" t="str">
        <f>VLOOKUP($A172,[5]zinbmm_AR!$B:$H,5,0)</f>
        <v>s</v>
      </c>
      <c r="I172" s="8" t="str">
        <f>VLOOKUP($A172,[6]zigmmCo!$B:$H,5,0)</f>
        <v>ns</v>
      </c>
      <c r="J172" s="8" t="str">
        <f>VLOOKUP($A172,[7]zigmmCo_AR!$B:$H,5,0)</f>
        <v>s</v>
      </c>
      <c r="K172" s="8" t="str">
        <f>VLOOKUP($A172,[8]zigmm!$B:$H,5,0)</f>
        <v>s</v>
      </c>
      <c r="L172" s="8" t="str">
        <f>VLOOKUP($A172,[9]zigmm_AR!$B:$H,5,0)</f>
        <v>s</v>
      </c>
      <c r="M172" s="8" t="str">
        <f>VLOOKUP(A172,[10]SplinectomeR!$B:$F,4,0)</f>
        <v>ns</v>
      </c>
    </row>
    <row r="173" spans="1:13" x14ac:dyDescent="0.25">
      <c r="A173" s="4" t="s">
        <v>172</v>
      </c>
      <c r="B173" s="4" t="str">
        <f>RIGHT(Sheet2!F174,LEN(Sheet2!F174)-4)</f>
        <v>Clostridiales</v>
      </c>
      <c r="C173" s="4" t="str">
        <f>RIGHT(Sheet2!G174,LEN(Sheet2!G174)-4)</f>
        <v>Ruminococcaceae</v>
      </c>
      <c r="D173" s="5" t="str">
        <f>VLOOKUP($A173,[1]zibr!$B:$H,5,0)</f>
        <v>ns</v>
      </c>
      <c r="E173" s="8" t="str">
        <f>VLOOKUP($A173,[2]nbmm!$B:$H,5,0)</f>
        <v>ns</v>
      </c>
      <c r="F173" s="8" t="str">
        <f>VLOOKUP($A173,[3]nbmm_AR!$B:$H,5,0)</f>
        <v>ns</v>
      </c>
      <c r="G173" s="8" t="str">
        <f>VLOOKUP($A173,[4]zinbmm!$B:$H,5,0)</f>
        <v>ns</v>
      </c>
      <c r="H173" s="8" t="str">
        <f>VLOOKUP($A173,[5]zinbmm_AR!$B:$H,5,0)</f>
        <v>ns</v>
      </c>
      <c r="I173" s="8" t="str">
        <f>VLOOKUP($A173,[6]zigmmCo!$B:$H,5,0)</f>
        <v>ns</v>
      </c>
      <c r="J173" s="8" t="str">
        <f>VLOOKUP($A173,[7]zigmmCo_AR!$B:$H,5,0)</f>
        <v>ns</v>
      </c>
      <c r="K173" s="8" t="str">
        <f>VLOOKUP($A173,[8]zigmm!$B:$H,5,0)</f>
        <v>ns</v>
      </c>
      <c r="L173" s="8" t="str">
        <f>VLOOKUP($A173,[9]zigmm_AR!$B:$H,5,0)</f>
        <v>ns</v>
      </c>
      <c r="M173" s="8" t="str">
        <f>VLOOKUP(A173,[10]SplinectomeR!$B:$F,4,0)</f>
        <v>ns</v>
      </c>
    </row>
    <row r="174" spans="1:13" x14ac:dyDescent="0.25">
      <c r="A174" s="4" t="s">
        <v>173</v>
      </c>
      <c r="B174" s="4" t="str">
        <f>RIGHT(Sheet2!F175,LEN(Sheet2!F175)-4)</f>
        <v>Clostridiales</v>
      </c>
      <c r="C174" s="4" t="str">
        <f>RIGHT(Sheet2!G175,LEN(Sheet2!G175)-4)</f>
        <v>Ruminococcaceae</v>
      </c>
      <c r="D174" s="5" t="str">
        <f>VLOOKUP($A174,[1]zibr!$B:$H,5,0)</f>
        <v>s</v>
      </c>
      <c r="E174" s="8" t="str">
        <f>VLOOKUP($A174,[2]nbmm!$B:$H,5,0)</f>
        <v>s</v>
      </c>
      <c r="F174" s="8" t="str">
        <f>VLOOKUP($A174,[3]nbmm_AR!$B:$H,5,0)</f>
        <v>s</v>
      </c>
      <c r="G174" s="8" t="str">
        <f>VLOOKUP($A174,[4]zinbmm!$B:$H,5,0)</f>
        <v>s</v>
      </c>
      <c r="H174" s="8" t="str">
        <f>VLOOKUP($A174,[5]zinbmm_AR!$B:$H,5,0)</f>
        <v>s</v>
      </c>
      <c r="I174" s="8" t="str">
        <f>VLOOKUP($A174,[6]zigmmCo!$B:$H,5,0)</f>
        <v>s</v>
      </c>
      <c r="J174" s="8" t="str">
        <f>VLOOKUP($A174,[7]zigmmCo_AR!$B:$H,5,0)</f>
        <v>s</v>
      </c>
      <c r="K174" s="8" t="str">
        <f>VLOOKUP($A174,[8]zigmm!$B:$H,5,0)</f>
        <v>s</v>
      </c>
      <c r="L174" s="8" t="str">
        <f>VLOOKUP($A174,[9]zigmm_AR!$B:$H,5,0)</f>
        <v>s</v>
      </c>
      <c r="M174" s="8" t="str">
        <f>VLOOKUP(A174,[10]SplinectomeR!$B:$F,4,0)</f>
        <v>ns</v>
      </c>
    </row>
    <row r="175" spans="1:13" s="13" customFormat="1" x14ac:dyDescent="0.25">
      <c r="A175" s="9" t="s">
        <v>174</v>
      </c>
      <c r="B175" s="9" t="str">
        <f>RIGHT(Sheet2!F176,LEN(Sheet2!F176)-4)</f>
        <v>Lactobacillales</v>
      </c>
      <c r="C175" s="9" t="str">
        <f>RIGHT(Sheet2!G176,LEN(Sheet2!G176)-4)</f>
        <v>Enterococcaceae</v>
      </c>
      <c r="D175" s="12" t="str">
        <f>VLOOKUP($A175,[1]zibr!$B:$H,5,0)</f>
        <v>ns</v>
      </c>
      <c r="E175" s="10" t="str">
        <f>VLOOKUP($A175,[2]nbmm!$B:$H,5,0)</f>
        <v>ns</v>
      </c>
      <c r="F175" s="10" t="str">
        <f>VLOOKUP($A175,[3]nbmm_AR!$B:$H,5,0)</f>
        <v>ns</v>
      </c>
      <c r="G175" s="10" t="str">
        <f>VLOOKUP($A175,[4]zinbmm!$B:$H,5,0)</f>
        <v>ns</v>
      </c>
      <c r="H175" s="10" t="str">
        <f>VLOOKUP($A175,[5]zinbmm_AR!$B:$H,5,0)</f>
        <v>ns</v>
      </c>
      <c r="I175" s="10" t="str">
        <f>VLOOKUP($A175,[6]zigmmCo!$B:$H,5,0)</f>
        <v>ns</v>
      </c>
      <c r="J175" s="10" t="str">
        <f>VLOOKUP($A175,[7]zigmmCo_AR!$B:$H,5,0)</f>
        <v>ns</v>
      </c>
      <c r="K175" s="10" t="str">
        <f>VLOOKUP($A175,[8]zigmm!$B:$H,5,0)</f>
        <v>ns</v>
      </c>
      <c r="L175" s="10" t="str">
        <f>VLOOKUP($A175,[9]zigmm_AR!$B:$H,5,0)</f>
        <v>ns</v>
      </c>
      <c r="M175" s="10" t="str">
        <f>VLOOKUP(A175,[10]SplinectomeR!$B:$F,4,0)</f>
        <v>s</v>
      </c>
    </row>
    <row r="176" spans="1:13" x14ac:dyDescent="0.25">
      <c r="A176" s="4" t="s">
        <v>175</v>
      </c>
      <c r="B176" s="4" t="str">
        <f>RIGHT(Sheet2!F177,LEN(Sheet2!F177)-4)</f>
        <v>Lactobacillales</v>
      </c>
      <c r="C176" s="4" t="str">
        <f>RIGHT(Sheet2!G177,LEN(Sheet2!G177)-4)</f>
        <v>Lactobacillaceae</v>
      </c>
      <c r="D176" s="5" t="str">
        <f>VLOOKUP($A176,[1]zibr!$B:$H,5,0)</f>
        <v>s</v>
      </c>
      <c r="E176" s="8" t="str">
        <f>VLOOKUP($A176,[2]nbmm!$B:$H,5,0)</f>
        <v>s</v>
      </c>
      <c r="F176" s="8" t="str">
        <f>VLOOKUP($A176,[3]nbmm_AR!$B:$H,5,0)</f>
        <v>NA</v>
      </c>
      <c r="G176" s="8" t="str">
        <f>VLOOKUP($A176,[4]zinbmm!$B:$H,5,0)</f>
        <v>s</v>
      </c>
      <c r="H176" s="8" t="str">
        <f>VLOOKUP($A176,[5]zinbmm_AR!$B:$H,5,0)</f>
        <v>s</v>
      </c>
      <c r="I176" s="8" t="str">
        <f>VLOOKUP($A176,[6]zigmmCo!$B:$H,5,0)</f>
        <v>s</v>
      </c>
      <c r="J176" s="8" t="str">
        <f>VLOOKUP($A176,[7]zigmmCo_AR!$B:$H,5,0)</f>
        <v>s</v>
      </c>
      <c r="K176" s="8" t="str">
        <f>VLOOKUP($A176,[8]zigmm!$B:$H,5,0)</f>
        <v>s</v>
      </c>
      <c r="L176" s="8" t="str">
        <f>VLOOKUP($A176,[9]zigmm_AR!$B:$H,5,0)</f>
        <v>s</v>
      </c>
      <c r="M176" s="8" t="str">
        <f>VLOOKUP(A176,[10]SplinectomeR!$B:$F,4,0)</f>
        <v>ns</v>
      </c>
    </row>
    <row r="177" spans="1:13" x14ac:dyDescent="0.25">
      <c r="A177" s="4" t="s">
        <v>176</v>
      </c>
      <c r="B177" s="4" t="str">
        <f>RIGHT(Sheet2!F178,LEN(Sheet2!F178)-4)</f>
        <v>Erysipelotrichales</v>
      </c>
      <c r="C177" s="4" t="str">
        <f>RIGHT(Sheet2!G178,LEN(Sheet2!G178)-4)</f>
        <v>Erysipelotrichaceae</v>
      </c>
      <c r="D177" s="5" t="str">
        <f>VLOOKUP($A177,[1]zibr!$B:$H,5,0)</f>
        <v>ns</v>
      </c>
      <c r="E177" s="8" t="str">
        <f>VLOOKUP($A177,[2]nbmm!$B:$H,5,0)</f>
        <v>s</v>
      </c>
      <c r="F177" s="8" t="str">
        <f>VLOOKUP($A177,[3]nbmm_AR!$B:$H,5,0)</f>
        <v>s</v>
      </c>
      <c r="G177" s="8" t="str">
        <f>VLOOKUP($A177,[4]zinbmm!$B:$H,5,0)</f>
        <v>s</v>
      </c>
      <c r="H177" s="8" t="str">
        <f>VLOOKUP($A177,[5]zinbmm_AR!$B:$H,5,0)</f>
        <v>s</v>
      </c>
      <c r="I177" s="8" t="str">
        <f>VLOOKUP($A177,[6]zigmmCo!$B:$H,5,0)</f>
        <v>ns</v>
      </c>
      <c r="J177" s="8" t="str">
        <f>VLOOKUP($A177,[7]zigmmCo_AR!$B:$H,5,0)</f>
        <v>ns</v>
      </c>
      <c r="K177" s="8" t="str">
        <f>VLOOKUP($A177,[8]zigmm!$B:$H,5,0)</f>
        <v>ns</v>
      </c>
      <c r="L177" s="8" t="str">
        <f>VLOOKUP($A177,[9]zigmm_AR!$B:$H,5,0)</f>
        <v>ns</v>
      </c>
      <c r="M177" s="8" t="str">
        <f>VLOOKUP(A177,[10]SplinectomeR!$B:$F,4,0)</f>
        <v>ns</v>
      </c>
    </row>
    <row r="178" spans="1:13" x14ac:dyDescent="0.25">
      <c r="A178" s="4" t="s">
        <v>177</v>
      </c>
      <c r="B178" s="4" t="str">
        <f>RIGHT(Sheet2!F179,LEN(Sheet2!F179)-4)</f>
        <v>RF39</v>
      </c>
      <c r="C178" s="4" t="str">
        <f>RIGHT(Sheet2!G179,LEN(Sheet2!G179)-4)</f>
        <v/>
      </c>
      <c r="D178" s="5" t="str">
        <f>VLOOKUP($A178,[1]zibr!$B:$H,5,0)</f>
        <v>ns</v>
      </c>
      <c r="E178" s="8" t="str">
        <f>VLOOKUP($A178,[2]nbmm!$B:$H,5,0)</f>
        <v>s</v>
      </c>
      <c r="F178" s="8" t="str">
        <f>VLOOKUP($A178,[3]nbmm_AR!$B:$H,5,0)</f>
        <v>NA</v>
      </c>
      <c r="G178" s="8" t="str">
        <f>VLOOKUP($A178,[4]zinbmm!$B:$H,5,0)</f>
        <v>s</v>
      </c>
      <c r="H178" s="8" t="str">
        <f>VLOOKUP($A178,[5]zinbmm_AR!$B:$H,5,0)</f>
        <v>s</v>
      </c>
      <c r="I178" s="8" t="str">
        <f>VLOOKUP($A178,[6]zigmmCo!$B:$H,5,0)</f>
        <v>s</v>
      </c>
      <c r="J178" s="8" t="str">
        <f>VLOOKUP($A178,[7]zigmmCo_AR!$B:$H,5,0)</f>
        <v>s</v>
      </c>
      <c r="K178" s="8" t="str">
        <f>VLOOKUP($A178,[8]zigmm!$B:$H,5,0)</f>
        <v>s</v>
      </c>
      <c r="L178" s="8" t="str">
        <f>VLOOKUP($A178,[9]zigmm_AR!$B:$H,5,0)</f>
        <v>s</v>
      </c>
      <c r="M178" s="8" t="str">
        <f>VLOOKUP(A178,[10]SplinectomeR!$B:$F,4,0)</f>
        <v>ns</v>
      </c>
    </row>
    <row r="179" spans="1:13" x14ac:dyDescent="0.25">
      <c r="A179" s="4" t="s">
        <v>178</v>
      </c>
      <c r="B179" s="4" t="str">
        <f>RIGHT(Sheet2!F180,LEN(Sheet2!F180)-4)</f>
        <v>RF39</v>
      </c>
      <c r="C179" s="4" t="str">
        <f>RIGHT(Sheet2!G180,LEN(Sheet2!G180)-4)</f>
        <v/>
      </c>
      <c r="D179" s="5" t="str">
        <f>VLOOKUP($A179,[1]zibr!$B:$H,5,0)</f>
        <v>s</v>
      </c>
      <c r="E179" s="8" t="str">
        <f>VLOOKUP($A179,[2]nbmm!$B:$H,5,0)</f>
        <v>s</v>
      </c>
      <c r="F179" s="8" t="str">
        <f>VLOOKUP($A179,[3]nbmm_AR!$B:$H,5,0)</f>
        <v>s</v>
      </c>
      <c r="G179" s="8" t="str">
        <f>VLOOKUP($A179,[4]zinbmm!$B:$H,5,0)</f>
        <v>s</v>
      </c>
      <c r="H179" s="8" t="str">
        <f>VLOOKUP($A179,[5]zinbmm_AR!$B:$H,5,0)</f>
        <v>s</v>
      </c>
      <c r="I179" s="8" t="str">
        <f>VLOOKUP($A179,[6]zigmmCo!$B:$H,5,0)</f>
        <v>s</v>
      </c>
      <c r="J179" s="8" t="str">
        <f>VLOOKUP($A179,[7]zigmmCo_AR!$B:$H,5,0)</f>
        <v>s</v>
      </c>
      <c r="K179" s="8" t="str">
        <f>VLOOKUP($A179,[8]zigmm!$B:$H,5,0)</f>
        <v>s</v>
      </c>
      <c r="L179" s="8" t="str">
        <f>VLOOKUP($A179,[9]zigmm_AR!$B:$H,5,0)</f>
        <v>s</v>
      </c>
      <c r="M179" s="8" t="str">
        <f>VLOOKUP(A179,[10]SplinectomeR!$B:$F,4,0)</f>
        <v>ns</v>
      </c>
    </row>
    <row r="180" spans="1:13" x14ac:dyDescent="0.25">
      <c r="A180" s="4" t="s">
        <v>179</v>
      </c>
      <c r="B180" s="4" t="str">
        <f>RIGHT(Sheet2!F181,LEN(Sheet2!F181)-4)</f>
        <v>RF39</v>
      </c>
      <c r="C180" s="4" t="str">
        <f>RIGHT(Sheet2!G181,LEN(Sheet2!G181)-4)</f>
        <v/>
      </c>
      <c r="D180" s="5" t="str">
        <f>VLOOKUP($A180,[1]zibr!$B:$H,5,0)</f>
        <v>s</v>
      </c>
      <c r="E180" s="8" t="str">
        <f>VLOOKUP($A180,[2]nbmm!$B:$H,5,0)</f>
        <v>ns</v>
      </c>
      <c r="F180" s="8" t="str">
        <f>VLOOKUP($A180,[3]nbmm_AR!$B:$H,5,0)</f>
        <v>ns</v>
      </c>
      <c r="G180" s="8" t="str">
        <f>VLOOKUP($A180,[4]zinbmm!$B:$H,5,0)</f>
        <v>s</v>
      </c>
      <c r="H180" s="8" t="str">
        <f>VLOOKUP($A180,[5]zinbmm_AR!$B:$H,5,0)</f>
        <v>s</v>
      </c>
      <c r="I180" s="8" t="str">
        <f>VLOOKUP($A180,[6]zigmmCo!$B:$H,5,0)</f>
        <v>s</v>
      </c>
      <c r="J180" s="8" t="str">
        <f>VLOOKUP($A180,[7]zigmmCo_AR!$B:$H,5,0)</f>
        <v>s</v>
      </c>
      <c r="K180" s="8" t="str">
        <f>VLOOKUP($A180,[8]zigmm!$B:$H,5,0)</f>
        <v>s</v>
      </c>
      <c r="L180" s="8" t="str">
        <f>VLOOKUP($A180,[9]zigmm_AR!$B:$H,5,0)</f>
        <v>s</v>
      </c>
      <c r="M180" s="8" t="str">
        <f>VLOOKUP(A180,[10]SplinectomeR!$B:$F,4,0)</f>
        <v>ns</v>
      </c>
    </row>
    <row r="181" spans="1:13" x14ac:dyDescent="0.25">
      <c r="A181" s="4" t="s">
        <v>180</v>
      </c>
      <c r="B181" s="4" t="str">
        <f>RIGHT(Sheet2!F182,LEN(Sheet2!F182)-4)</f>
        <v>RF39</v>
      </c>
      <c r="C181" s="4" t="str">
        <f>RIGHT(Sheet2!G182,LEN(Sheet2!G182)-4)</f>
        <v/>
      </c>
      <c r="D181" s="5" t="str">
        <f>VLOOKUP($A181,[1]zibr!$B:$H,5,0)</f>
        <v>ns</v>
      </c>
      <c r="E181" s="8" t="str">
        <f>VLOOKUP($A181,[2]nbmm!$B:$H,5,0)</f>
        <v>ns</v>
      </c>
      <c r="F181" s="8" t="str">
        <f>VLOOKUP($A181,[3]nbmm_AR!$B:$H,5,0)</f>
        <v>ns</v>
      </c>
      <c r="G181" s="8" t="str">
        <f>VLOOKUP($A181,[4]zinbmm!$B:$H,5,0)</f>
        <v>ns</v>
      </c>
      <c r="H181" s="8" t="str">
        <f>VLOOKUP($A181,[5]zinbmm_AR!$B:$H,5,0)</f>
        <v>ns</v>
      </c>
      <c r="I181" s="8" t="str">
        <f>VLOOKUP($A181,[6]zigmmCo!$B:$H,5,0)</f>
        <v>ns</v>
      </c>
      <c r="J181" s="8" t="str">
        <f>VLOOKUP($A181,[7]zigmmCo_AR!$B:$H,5,0)</f>
        <v>ns</v>
      </c>
      <c r="K181" s="8" t="str">
        <f>VLOOKUP($A181,[8]zigmm!$B:$H,5,0)</f>
        <v>ns</v>
      </c>
      <c r="L181" s="8" t="str">
        <f>VLOOKUP($A181,[9]zigmm_AR!$B:$H,5,0)</f>
        <v>ns</v>
      </c>
      <c r="M181" s="8" t="str">
        <f>VLOOKUP(A181,[10]SplinectomeR!$B:$F,4,0)</f>
        <v>ns</v>
      </c>
    </row>
    <row r="182" spans="1:13" x14ac:dyDescent="0.25">
      <c r="A182" s="4" t="s">
        <v>181</v>
      </c>
      <c r="B182" s="4" t="str">
        <f>RIGHT(Sheet2!F183,LEN(Sheet2!F183)-4)</f>
        <v>RF39</v>
      </c>
      <c r="D182" s="5" t="str">
        <f>VLOOKUP($A182,[1]zibr!$B:$H,5,0)</f>
        <v>ns</v>
      </c>
      <c r="E182" s="8" t="str">
        <f>VLOOKUP($A182,[2]nbmm!$B:$H,5,0)</f>
        <v>ns</v>
      </c>
      <c r="F182" s="8" t="str">
        <f>VLOOKUP($A182,[3]nbmm_AR!$B:$H,5,0)</f>
        <v>ns</v>
      </c>
      <c r="G182" s="8" t="str">
        <f>VLOOKUP($A182,[4]zinbmm!$B:$H,5,0)</f>
        <v>ns</v>
      </c>
      <c r="H182" s="8" t="str">
        <f>VLOOKUP($A182,[5]zinbmm_AR!$B:$H,5,0)</f>
        <v>ns</v>
      </c>
      <c r="I182" s="8" t="str">
        <f>VLOOKUP($A182,[6]zigmmCo!$B:$H,5,0)</f>
        <v>ns</v>
      </c>
      <c r="J182" s="8" t="str">
        <f>VLOOKUP($A182,[7]zigmmCo_AR!$B:$H,5,0)</f>
        <v>ns</v>
      </c>
      <c r="K182" s="8" t="str">
        <f>VLOOKUP($A182,[8]zigmm!$B:$H,5,0)</f>
        <v>ns</v>
      </c>
      <c r="L182" s="8" t="str">
        <f>VLOOKUP($A182,[9]zigmm_AR!$B:$H,5,0)</f>
        <v>s</v>
      </c>
      <c r="M182" s="8" t="str">
        <f>VLOOKUP(A182,[10]SplinectomeR!$B:$F,4,0)</f>
        <v>ns</v>
      </c>
    </row>
    <row r="183" spans="1:13" x14ac:dyDescent="0.25">
      <c r="A183" s="4" t="s">
        <v>182</v>
      </c>
      <c r="B183" s="4" t="str">
        <f>RIGHT(Sheet2!F184,LEN(Sheet2!F184)-4)</f>
        <v>Clostridiales</v>
      </c>
      <c r="D183" s="5" t="str">
        <f>VLOOKUP($A183,[1]zibr!$B:$H,5,0)</f>
        <v>ns</v>
      </c>
      <c r="E183" s="8" t="str">
        <f>VLOOKUP($A183,[2]nbmm!$B:$H,5,0)</f>
        <v>ns</v>
      </c>
      <c r="F183" s="8" t="str">
        <f>VLOOKUP($A183,[3]nbmm_AR!$B:$H,5,0)</f>
        <v>ns</v>
      </c>
      <c r="G183" s="8" t="str">
        <f>VLOOKUP($A183,[4]zinbmm!$B:$H,5,0)</f>
        <v>ns</v>
      </c>
      <c r="H183" s="8" t="str">
        <f>VLOOKUP($A183,[5]zinbmm_AR!$B:$H,5,0)</f>
        <v>ns</v>
      </c>
      <c r="I183" s="8" t="str">
        <f>VLOOKUP($A183,[6]zigmmCo!$B:$H,5,0)</f>
        <v>ns</v>
      </c>
      <c r="J183" s="8" t="str">
        <f>VLOOKUP($A183,[7]zigmmCo_AR!$B:$H,5,0)</f>
        <v>ns</v>
      </c>
      <c r="K183" s="8" t="str">
        <f>VLOOKUP($A183,[8]zigmm!$B:$H,5,0)</f>
        <v>ns</v>
      </c>
      <c r="L183" s="8" t="str">
        <f>VLOOKUP($A183,[9]zigmm_AR!$B:$H,5,0)</f>
        <v>ns</v>
      </c>
      <c r="M183" s="8" t="str">
        <f>VLOOKUP(A183,[10]SplinectomeR!$B:$F,4,0)</f>
        <v>s</v>
      </c>
    </row>
    <row r="184" spans="1:13" x14ac:dyDescent="0.25">
      <c r="A184" s="4" t="s">
        <v>183</v>
      </c>
      <c r="B184" s="4" t="str">
        <f>RIGHT(Sheet2!F185,LEN(Sheet2!F185)-4)</f>
        <v>Clostridiales</v>
      </c>
      <c r="D184" s="5" t="str">
        <f>VLOOKUP($A184,[1]zibr!$B:$H,5,0)</f>
        <v>ns</v>
      </c>
      <c r="E184" s="8" t="str">
        <f>VLOOKUP($A184,[2]nbmm!$B:$H,5,0)</f>
        <v>s</v>
      </c>
      <c r="F184" s="8" t="str">
        <f>VLOOKUP($A184,[3]nbmm_AR!$B:$H,5,0)</f>
        <v>s</v>
      </c>
      <c r="G184" s="8" t="str">
        <f>VLOOKUP($A184,[4]zinbmm!$B:$H,5,0)</f>
        <v>s</v>
      </c>
      <c r="H184" s="8" t="str">
        <f>VLOOKUP($A184,[5]zinbmm_AR!$B:$H,5,0)</f>
        <v>s</v>
      </c>
      <c r="I184" s="8" t="str">
        <f>VLOOKUP($A184,[6]zigmmCo!$B:$H,5,0)</f>
        <v>ns</v>
      </c>
      <c r="J184" s="8" t="str">
        <f>VLOOKUP($A184,[7]zigmmCo_AR!$B:$H,5,0)</f>
        <v>ns</v>
      </c>
      <c r="K184" s="8" t="str">
        <f>VLOOKUP($A184,[8]zigmm!$B:$H,5,0)</f>
        <v>ns</v>
      </c>
      <c r="L184" s="8" t="str">
        <f>VLOOKUP($A184,[9]zigmm_AR!$B:$H,5,0)</f>
        <v>ns</v>
      </c>
      <c r="M184" s="8" t="str">
        <f>VLOOKUP(A184,[10]SplinectomeR!$B:$F,4,0)</f>
        <v>ns</v>
      </c>
    </row>
    <row r="185" spans="1:13" x14ac:dyDescent="0.25">
      <c r="A185" s="4" t="s">
        <v>184</v>
      </c>
      <c r="B185" s="4" t="str">
        <f>RIGHT(Sheet2!F186,LEN(Sheet2!F186)-4)</f>
        <v>Clostridiales</v>
      </c>
      <c r="C185" s="4" t="str">
        <f>RIGHT(Sheet2!G186,LEN(Sheet2!G186)-4)</f>
        <v>Lachnospiraceae</v>
      </c>
      <c r="D185" s="5" t="str">
        <f>VLOOKUP($A185,[1]zibr!$B:$H,5,0)</f>
        <v>ns</v>
      </c>
      <c r="E185" s="8" t="str">
        <f>VLOOKUP($A185,[2]nbmm!$B:$H,5,0)</f>
        <v>ns</v>
      </c>
      <c r="F185" s="8" t="str">
        <f>VLOOKUP($A185,[3]nbmm_AR!$B:$H,5,0)</f>
        <v>ns</v>
      </c>
      <c r="G185" s="8" t="str">
        <f>VLOOKUP($A185,[4]zinbmm!$B:$H,5,0)</f>
        <v>ns</v>
      </c>
      <c r="H185" s="8" t="str">
        <f>VLOOKUP($A185,[5]zinbmm_AR!$B:$H,5,0)</f>
        <v>ns</v>
      </c>
      <c r="I185" s="8" t="str">
        <f>VLOOKUP($A185,[6]zigmmCo!$B:$H,5,0)</f>
        <v>ns</v>
      </c>
      <c r="J185" s="8" t="str">
        <f>VLOOKUP($A185,[7]zigmmCo_AR!$B:$H,5,0)</f>
        <v>ns</v>
      </c>
      <c r="K185" s="8" t="str">
        <f>VLOOKUP($A185,[8]zigmm!$B:$H,5,0)</f>
        <v>ns</v>
      </c>
      <c r="L185" s="8" t="str">
        <f>VLOOKUP($A185,[9]zigmm_AR!$B:$H,5,0)</f>
        <v>ns</v>
      </c>
      <c r="M185" s="8" t="str">
        <f>VLOOKUP(A185,[10]SplinectomeR!$B:$F,4,0)</f>
        <v>ns</v>
      </c>
    </row>
    <row r="186" spans="1:13" x14ac:dyDescent="0.25">
      <c r="A186" s="4" t="s">
        <v>185</v>
      </c>
      <c r="B186" s="4" t="str">
        <f>RIGHT(Sheet2!F187,LEN(Sheet2!F187)-4)</f>
        <v>Clostridiales</v>
      </c>
      <c r="C186" s="4" t="str">
        <f>RIGHT(Sheet2!G187,LEN(Sheet2!G187)-4)</f>
        <v>Lachnospiraceae</v>
      </c>
      <c r="D186" s="5" t="str">
        <f>VLOOKUP($A186,[1]zibr!$B:$H,5,0)</f>
        <v>ns</v>
      </c>
      <c r="E186" s="8" t="str">
        <f>VLOOKUP($A186,[2]nbmm!$B:$H,5,0)</f>
        <v>s</v>
      </c>
      <c r="F186" s="8" t="str">
        <f>VLOOKUP($A186,[3]nbmm_AR!$B:$H,5,0)</f>
        <v>s</v>
      </c>
      <c r="G186" s="8" t="str">
        <f>VLOOKUP($A186,[4]zinbmm!$B:$H,5,0)</f>
        <v>s</v>
      </c>
      <c r="H186" s="8" t="str">
        <f>VLOOKUP($A186,[5]zinbmm_AR!$B:$H,5,0)</f>
        <v>s</v>
      </c>
      <c r="I186" s="8" t="str">
        <f>VLOOKUP($A186,[6]zigmmCo!$B:$H,5,0)</f>
        <v>s</v>
      </c>
      <c r="J186" s="8" t="str">
        <f>VLOOKUP($A186,[7]zigmmCo_AR!$B:$H,5,0)</f>
        <v>s</v>
      </c>
      <c r="K186" s="8" t="str">
        <f>VLOOKUP($A186,[8]zigmm!$B:$H,5,0)</f>
        <v>s</v>
      </c>
      <c r="L186" s="8" t="str">
        <f>VLOOKUP($A186,[9]zigmm_AR!$B:$H,5,0)</f>
        <v>s</v>
      </c>
      <c r="M186" s="8" t="str">
        <f>VLOOKUP(A186,[10]SplinectomeR!$B:$F,4,0)</f>
        <v>ns</v>
      </c>
    </row>
    <row r="187" spans="1:13" x14ac:dyDescent="0.25">
      <c r="A187" s="4" t="s">
        <v>186</v>
      </c>
      <c r="B187" s="4" t="str">
        <f>RIGHT(Sheet2!F188,LEN(Sheet2!F188)-4)</f>
        <v>Clostridiales</v>
      </c>
      <c r="C187" s="4" t="str">
        <f>RIGHT(Sheet2!G188,LEN(Sheet2!G188)-4)</f>
        <v>Lachnospiraceae</v>
      </c>
      <c r="D187" s="5" t="str">
        <f>VLOOKUP($A187,[1]zibr!$B:$H,5,0)</f>
        <v>ns</v>
      </c>
      <c r="E187" s="8" t="str">
        <f>VLOOKUP($A187,[2]nbmm!$B:$H,5,0)</f>
        <v>s</v>
      </c>
      <c r="F187" s="8" t="str">
        <f>VLOOKUP($A187,[3]nbmm_AR!$B:$H,5,0)</f>
        <v>s</v>
      </c>
      <c r="G187" s="8" t="str">
        <f>VLOOKUP($A187,[4]zinbmm!$B:$H,5,0)</f>
        <v>s</v>
      </c>
      <c r="H187" s="8" t="str">
        <f>VLOOKUP($A187,[5]zinbmm_AR!$B:$H,5,0)</f>
        <v>s</v>
      </c>
      <c r="I187" s="8" t="str">
        <f>VLOOKUP($A187,[6]zigmmCo!$B:$H,5,0)</f>
        <v>s</v>
      </c>
      <c r="J187" s="8" t="str">
        <f>VLOOKUP($A187,[7]zigmmCo_AR!$B:$H,5,0)</f>
        <v>s</v>
      </c>
      <c r="K187" s="8" t="str">
        <f>VLOOKUP($A187,[8]zigmm!$B:$H,5,0)</f>
        <v>ns</v>
      </c>
      <c r="L187" s="8" t="str">
        <f>VLOOKUP($A187,[9]zigmm_AR!$B:$H,5,0)</f>
        <v>ns</v>
      </c>
      <c r="M187" s="8" t="str">
        <f>VLOOKUP(A187,[10]SplinectomeR!$B:$F,4,0)</f>
        <v>ns</v>
      </c>
    </row>
    <row r="188" spans="1:13" x14ac:dyDescent="0.25">
      <c r="A188" s="4" t="s">
        <v>187</v>
      </c>
      <c r="B188" s="4" t="str">
        <f>RIGHT(Sheet2!F189,LEN(Sheet2!F189)-4)</f>
        <v>Clostridiales</v>
      </c>
      <c r="C188" s="4" t="str">
        <f>RIGHT(Sheet2!G189,LEN(Sheet2!G189)-4)</f>
        <v>Lachnospiraceae</v>
      </c>
      <c r="D188" s="5" t="str">
        <f>VLOOKUP($A188,[1]zibr!$B:$H,5,0)</f>
        <v>ns</v>
      </c>
      <c r="E188" s="8" t="str">
        <f>VLOOKUP($A188,[2]nbmm!$B:$H,5,0)</f>
        <v>ns</v>
      </c>
      <c r="F188" s="8" t="str">
        <f>VLOOKUP($A188,[3]nbmm_AR!$B:$H,5,0)</f>
        <v>ns</v>
      </c>
      <c r="G188" s="8" t="str">
        <f>VLOOKUP($A188,[4]zinbmm!$B:$H,5,0)</f>
        <v>ns</v>
      </c>
      <c r="H188" s="8" t="str">
        <f>VLOOKUP($A188,[5]zinbmm_AR!$B:$H,5,0)</f>
        <v>ns</v>
      </c>
      <c r="I188" s="8" t="str">
        <f>VLOOKUP($A188,[6]zigmmCo!$B:$H,5,0)</f>
        <v>s</v>
      </c>
      <c r="J188" s="8" t="str">
        <f>VLOOKUP($A188,[7]zigmmCo_AR!$B:$H,5,0)</f>
        <v>s</v>
      </c>
      <c r="K188" s="8" t="str">
        <f>VLOOKUP($A188,[8]zigmm!$B:$H,5,0)</f>
        <v>s</v>
      </c>
      <c r="L188" s="8" t="str">
        <f>VLOOKUP($A188,[9]zigmm_AR!$B:$H,5,0)</f>
        <v>s</v>
      </c>
      <c r="M188" s="8" t="str">
        <f>VLOOKUP(A188,[10]SplinectomeR!$B:$F,4,0)</f>
        <v>ns</v>
      </c>
    </row>
    <row r="189" spans="1:13" x14ac:dyDescent="0.25">
      <c r="A189" s="4" t="s">
        <v>188</v>
      </c>
      <c r="B189" s="4" t="str">
        <f>RIGHT(Sheet2!F190,LEN(Sheet2!F190)-4)</f>
        <v>Clostridiales</v>
      </c>
      <c r="C189" s="4" t="str">
        <f>RIGHT(Sheet2!G190,LEN(Sheet2!G190)-4)</f>
        <v>Lachnospiraceae</v>
      </c>
      <c r="D189" s="5" t="str">
        <f>VLOOKUP($A189,[1]zibr!$B:$H,5,0)</f>
        <v>s</v>
      </c>
      <c r="E189" s="8" t="str">
        <f>VLOOKUP($A189,[2]nbmm!$B:$H,5,0)</f>
        <v>s</v>
      </c>
      <c r="F189" s="8" t="str">
        <f>VLOOKUP($A189,[3]nbmm_AR!$B:$H,5,0)</f>
        <v>s</v>
      </c>
      <c r="G189" s="8" t="str">
        <f>VLOOKUP($A189,[4]zinbmm!$B:$H,5,0)</f>
        <v>s</v>
      </c>
      <c r="H189" s="8" t="str">
        <f>VLOOKUP($A189,[5]zinbmm_AR!$B:$H,5,0)</f>
        <v>s</v>
      </c>
      <c r="I189" s="8" t="str">
        <f>VLOOKUP($A189,[6]zigmmCo!$B:$H,5,0)</f>
        <v>s</v>
      </c>
      <c r="J189" s="8" t="str">
        <f>VLOOKUP($A189,[7]zigmmCo_AR!$B:$H,5,0)</f>
        <v>s</v>
      </c>
      <c r="K189" s="8" t="str">
        <f>VLOOKUP($A189,[8]zigmm!$B:$H,5,0)</f>
        <v>ns</v>
      </c>
      <c r="L189" s="8" t="str">
        <f>VLOOKUP($A189,[9]zigmm_AR!$B:$H,5,0)</f>
        <v>ns</v>
      </c>
      <c r="M189" s="8" t="str">
        <f>VLOOKUP(A189,[10]SplinectomeR!$B:$F,4,0)</f>
        <v>ns</v>
      </c>
    </row>
    <row r="190" spans="1:13" x14ac:dyDescent="0.25">
      <c r="A190" s="4" t="s">
        <v>189</v>
      </c>
      <c r="B190" s="4" t="str">
        <f>RIGHT(Sheet2!F191,LEN(Sheet2!F191)-4)</f>
        <v>Clostridiales</v>
      </c>
      <c r="C190" s="4" t="str">
        <f>RIGHT(Sheet2!G191,LEN(Sheet2!G191)-4)</f>
        <v>Lachnospiraceae</v>
      </c>
      <c r="D190" s="5" t="str">
        <f>VLOOKUP($A190,[1]zibr!$B:$H,5,0)</f>
        <v>ns</v>
      </c>
      <c r="E190" s="8" t="str">
        <f>VLOOKUP($A190,[2]nbmm!$B:$H,5,0)</f>
        <v>ns</v>
      </c>
      <c r="F190" s="8" t="str">
        <f>VLOOKUP($A190,[3]nbmm_AR!$B:$H,5,0)</f>
        <v>ns</v>
      </c>
      <c r="G190" s="8" t="str">
        <f>VLOOKUP($A190,[4]zinbmm!$B:$H,5,0)</f>
        <v>ns</v>
      </c>
      <c r="H190" s="8" t="str">
        <f>VLOOKUP($A190,[5]zinbmm_AR!$B:$H,5,0)</f>
        <v>ns</v>
      </c>
      <c r="I190" s="8" t="str">
        <f>VLOOKUP($A190,[6]zigmmCo!$B:$H,5,0)</f>
        <v>ns</v>
      </c>
      <c r="J190" s="8" t="str">
        <f>VLOOKUP($A190,[7]zigmmCo_AR!$B:$H,5,0)</f>
        <v>ns</v>
      </c>
      <c r="K190" s="8" t="str">
        <f>VLOOKUP($A190,[8]zigmm!$B:$H,5,0)</f>
        <v>ns</v>
      </c>
      <c r="L190" s="8" t="str">
        <f>VLOOKUP($A190,[9]zigmm_AR!$B:$H,5,0)</f>
        <v>ns</v>
      </c>
      <c r="M190" s="8" t="str">
        <f>VLOOKUP(A190,[10]SplinectomeR!$B:$F,4,0)</f>
        <v>ns</v>
      </c>
    </row>
    <row r="191" spans="1:13" x14ac:dyDescent="0.25">
      <c r="A191" s="4" t="s">
        <v>190</v>
      </c>
      <c r="B191" s="4" t="str">
        <f>RIGHT(Sheet2!F192,LEN(Sheet2!F192)-4)</f>
        <v>Clostridiales</v>
      </c>
      <c r="C191" s="4" t="str">
        <f>RIGHT(Sheet2!G192,LEN(Sheet2!G192)-4)</f>
        <v>Lachnospiraceae</v>
      </c>
      <c r="D191" s="5" t="str">
        <f>VLOOKUP($A191,[1]zibr!$B:$H,5,0)</f>
        <v>s</v>
      </c>
      <c r="E191" s="8" t="str">
        <f>VLOOKUP($A191,[2]nbmm!$B:$H,5,0)</f>
        <v>s</v>
      </c>
      <c r="F191" s="8" t="str">
        <f>VLOOKUP($A191,[3]nbmm_AR!$B:$H,5,0)</f>
        <v>s</v>
      </c>
      <c r="G191" s="8" t="str">
        <f>VLOOKUP($A191,[4]zinbmm!$B:$H,5,0)</f>
        <v>s</v>
      </c>
      <c r="H191" s="8" t="str">
        <f>VLOOKUP($A191,[5]zinbmm_AR!$B:$H,5,0)</f>
        <v>s</v>
      </c>
      <c r="I191" s="8" t="str">
        <f>VLOOKUP($A191,[6]zigmmCo!$B:$H,5,0)</f>
        <v>s</v>
      </c>
      <c r="J191" s="8" t="str">
        <f>VLOOKUP($A191,[7]zigmmCo_AR!$B:$H,5,0)</f>
        <v>s</v>
      </c>
      <c r="K191" s="8" t="str">
        <f>VLOOKUP($A191,[8]zigmm!$B:$H,5,0)</f>
        <v>s</v>
      </c>
      <c r="L191" s="8" t="str">
        <f>VLOOKUP($A191,[9]zigmm_AR!$B:$H,5,0)</f>
        <v>s</v>
      </c>
      <c r="M191" s="8" t="str">
        <f>VLOOKUP(A191,[10]SplinectomeR!$B:$F,4,0)</f>
        <v>ns</v>
      </c>
    </row>
    <row r="192" spans="1:13" x14ac:dyDescent="0.25">
      <c r="A192" s="4" t="s">
        <v>191</v>
      </c>
      <c r="B192" s="4" t="str">
        <f>RIGHT(Sheet2!F193,LEN(Sheet2!F193)-4)</f>
        <v>Clostridiales</v>
      </c>
      <c r="C192" s="4" t="str">
        <f>RIGHT(Sheet2!G193,LEN(Sheet2!G193)-4)</f>
        <v>Lachnospiraceae</v>
      </c>
      <c r="D192" s="5" t="str">
        <f>VLOOKUP($A192,[1]zibr!$B:$H,5,0)</f>
        <v>ns</v>
      </c>
      <c r="E192" s="8" t="str">
        <f>VLOOKUP($A192,[2]nbmm!$B:$H,5,0)</f>
        <v>s</v>
      </c>
      <c r="F192" s="8" t="str">
        <f>VLOOKUP($A192,[3]nbmm_AR!$B:$H,5,0)</f>
        <v>s</v>
      </c>
      <c r="G192" s="8" t="str">
        <f>VLOOKUP($A192,[4]zinbmm!$B:$H,5,0)</f>
        <v>s</v>
      </c>
      <c r="H192" s="8" t="str">
        <f>VLOOKUP($A192,[5]zinbmm_AR!$B:$H,5,0)</f>
        <v>s</v>
      </c>
      <c r="I192" s="8" t="str">
        <f>VLOOKUP($A192,[6]zigmmCo!$B:$H,5,0)</f>
        <v>ns</v>
      </c>
      <c r="J192" s="8" t="str">
        <f>VLOOKUP($A192,[7]zigmmCo_AR!$B:$H,5,0)</f>
        <v>s</v>
      </c>
      <c r="K192" s="8" t="str">
        <f>VLOOKUP($A192,[8]zigmm!$B:$H,5,0)</f>
        <v>s</v>
      </c>
      <c r="L192" s="8" t="str">
        <f>VLOOKUP($A192,[9]zigmm_AR!$B:$H,5,0)</f>
        <v>ns</v>
      </c>
      <c r="M192" s="8" t="str">
        <f>VLOOKUP(A192,[10]SplinectomeR!$B:$F,4,0)</f>
        <v>ns</v>
      </c>
    </row>
    <row r="193" spans="1:13" x14ac:dyDescent="0.25">
      <c r="A193" s="4" t="s">
        <v>192</v>
      </c>
      <c r="B193" s="4" t="str">
        <f>RIGHT(Sheet2!F194,LEN(Sheet2!F194)-4)</f>
        <v>Clostridiales</v>
      </c>
      <c r="D193" s="5" t="str">
        <f>VLOOKUP($A193,[1]zibr!$B:$H,5,0)</f>
        <v>s</v>
      </c>
      <c r="E193" s="8" t="str">
        <f>VLOOKUP($A193,[2]nbmm!$B:$H,5,0)</f>
        <v>s</v>
      </c>
      <c r="F193" s="8" t="str">
        <f>VLOOKUP($A193,[3]nbmm_AR!$B:$H,5,0)</f>
        <v>NA</v>
      </c>
      <c r="G193" s="8" t="str">
        <f>VLOOKUP($A193,[4]zinbmm!$B:$H,5,0)</f>
        <v>s</v>
      </c>
      <c r="H193" s="8" t="str">
        <f>VLOOKUP($A193,[5]zinbmm_AR!$B:$H,5,0)</f>
        <v>NA</v>
      </c>
      <c r="I193" s="8" t="str">
        <f>VLOOKUP($A193,[6]zigmmCo!$B:$H,5,0)</f>
        <v>s</v>
      </c>
      <c r="J193" s="8" t="str">
        <f>VLOOKUP($A193,[7]zigmmCo_AR!$B:$H,5,0)</f>
        <v>s</v>
      </c>
      <c r="K193" s="8" t="str">
        <f>VLOOKUP($A193,[8]zigmm!$B:$H,5,0)</f>
        <v>s</v>
      </c>
      <c r="L193" s="8" t="str">
        <f>VLOOKUP($A193,[9]zigmm_AR!$B:$H,5,0)</f>
        <v>s</v>
      </c>
      <c r="M193" s="8" t="str">
        <f>VLOOKUP(A193,[10]SplinectomeR!$B:$F,4,0)</f>
        <v>ns</v>
      </c>
    </row>
    <row r="194" spans="1:13" x14ac:dyDescent="0.25">
      <c r="A194" s="4" t="s">
        <v>193</v>
      </c>
      <c r="B194" s="4" t="str">
        <f>RIGHT(Sheet2!F195,LEN(Sheet2!F195)-4)</f>
        <v>Clostridiales</v>
      </c>
      <c r="C194" s="4" t="str">
        <f>RIGHT(Sheet2!G195,LEN(Sheet2!G195)-4)</f>
        <v>Lachnospiraceae</v>
      </c>
      <c r="D194" s="5" t="str">
        <f>VLOOKUP($A194,[1]zibr!$B:$H,5,0)</f>
        <v>ns</v>
      </c>
      <c r="E194" s="8" t="str">
        <f>VLOOKUP($A194,[2]nbmm!$B:$H,5,0)</f>
        <v>s</v>
      </c>
      <c r="F194" s="8" t="str">
        <f>VLOOKUP($A194,[3]nbmm_AR!$B:$H,5,0)</f>
        <v>s</v>
      </c>
      <c r="G194" s="8" t="str">
        <f>VLOOKUP($A194,[4]zinbmm!$B:$H,5,0)</f>
        <v>s</v>
      </c>
      <c r="H194" s="8" t="str">
        <f>VLOOKUP($A194,[5]zinbmm_AR!$B:$H,5,0)</f>
        <v>s</v>
      </c>
      <c r="I194" s="8" t="str">
        <f>VLOOKUP($A194,[6]zigmmCo!$B:$H,5,0)</f>
        <v>ns</v>
      </c>
      <c r="J194" s="8" t="str">
        <f>VLOOKUP($A194,[7]zigmmCo_AR!$B:$H,5,0)</f>
        <v>ns</v>
      </c>
      <c r="K194" s="8" t="str">
        <f>VLOOKUP($A194,[8]zigmm!$B:$H,5,0)</f>
        <v>ns</v>
      </c>
      <c r="L194" s="8" t="str">
        <f>VLOOKUP($A194,[9]zigmm_AR!$B:$H,5,0)</f>
        <v>ns</v>
      </c>
      <c r="M194" s="8" t="str">
        <f>VLOOKUP(A194,[10]SplinectomeR!$B:$F,4,0)</f>
        <v>ns</v>
      </c>
    </row>
    <row r="195" spans="1:13" x14ac:dyDescent="0.25">
      <c r="D195" s="8">
        <f>COUNTIF(D2:D194,"s")</f>
        <v>39</v>
      </c>
      <c r="E195" s="8">
        <f>COUNTIF(E2:E194,"s")</f>
        <v>88</v>
      </c>
      <c r="F195" s="8">
        <f t="shared" ref="F195:M195" si="0">COUNTIF(F2:F194,"s")</f>
        <v>74</v>
      </c>
      <c r="G195" s="8">
        <f t="shared" si="0"/>
        <v>100</v>
      </c>
      <c r="H195" s="8">
        <f t="shared" si="0"/>
        <v>88</v>
      </c>
      <c r="I195" s="8">
        <f t="shared" si="0"/>
        <v>80</v>
      </c>
      <c r="J195" s="8">
        <f t="shared" si="0"/>
        <v>89</v>
      </c>
      <c r="K195" s="8">
        <f t="shared" si="0"/>
        <v>69</v>
      </c>
      <c r="L195" s="8">
        <f t="shared" si="0"/>
        <v>62</v>
      </c>
      <c r="M195" s="8">
        <f t="shared" si="0"/>
        <v>10</v>
      </c>
    </row>
    <row r="196" spans="1:13" x14ac:dyDescent="0.25">
      <c r="D196" s="11">
        <f>D195/193</f>
        <v>0.20207253886010362</v>
      </c>
      <c r="E196" s="11">
        <f t="shared" ref="E196:M196" si="1">E195/193</f>
        <v>0.45595854922279794</v>
      </c>
      <c r="F196" s="11">
        <f t="shared" si="1"/>
        <v>0.38341968911917096</v>
      </c>
      <c r="G196" s="11">
        <f t="shared" si="1"/>
        <v>0.51813471502590669</v>
      </c>
      <c r="H196" s="11">
        <f t="shared" si="1"/>
        <v>0.45595854922279794</v>
      </c>
      <c r="I196" s="11">
        <f t="shared" si="1"/>
        <v>0.41450777202072536</v>
      </c>
      <c r="J196" s="11">
        <f t="shared" si="1"/>
        <v>0.46113989637305697</v>
      </c>
      <c r="K196" s="11">
        <f t="shared" si="1"/>
        <v>0.35751295336787564</v>
      </c>
      <c r="L196" s="11">
        <f t="shared" si="1"/>
        <v>0.32124352331606215</v>
      </c>
      <c r="M196" s="11">
        <f t="shared" si="1"/>
        <v>5.181347150259067E-2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91AB8-CC10-3B4C-800E-941699807CC0}">
  <dimension ref="A1:I195"/>
  <sheetViews>
    <sheetView workbookViewId="0">
      <selection activeCell="K34" sqref="K34"/>
    </sheetView>
  </sheetViews>
  <sheetFormatPr baseColWidth="10" defaultRowHeight="19" x14ac:dyDescent="0.25"/>
  <cols>
    <col min="1" max="1" width="11.33203125" style="4"/>
    <col min="2" max="2" width="137.1640625" style="4" customWidth="1"/>
    <col min="3" max="3" width="12.5" style="4" bestFit="1" customWidth="1"/>
    <col min="4" max="4" width="18.33203125" bestFit="1" customWidth="1"/>
    <col min="5" max="5" width="23.5" bestFit="1" customWidth="1"/>
    <col min="6" max="6" width="20.6640625" bestFit="1" customWidth="1"/>
  </cols>
  <sheetData>
    <row r="1" spans="1:9" ht="16" x14ac:dyDescent="0.2">
      <c r="A1" s="45" t="s">
        <v>0</v>
      </c>
      <c r="B1" s="45" t="s">
        <v>194</v>
      </c>
      <c r="C1" s="45"/>
    </row>
    <row r="2" spans="1:9" ht="16" x14ac:dyDescent="0.2">
      <c r="A2" s="45"/>
      <c r="B2" s="45"/>
      <c r="C2" s="45"/>
    </row>
    <row r="3" spans="1:9" x14ac:dyDescent="0.25">
      <c r="A3" s="4" t="s">
        <v>1</v>
      </c>
      <c r="B3" s="4" t="s">
        <v>195</v>
      </c>
      <c r="C3" s="4" t="s">
        <v>207</v>
      </c>
      <c r="D3" t="s">
        <v>241</v>
      </c>
      <c r="E3" t="s">
        <v>242</v>
      </c>
      <c r="F3" t="s">
        <v>243</v>
      </c>
      <c r="G3" t="s">
        <v>244</v>
      </c>
      <c r="H3" t="s">
        <v>245</v>
      </c>
      <c r="I3" t="s">
        <v>246</v>
      </c>
    </row>
    <row r="4" spans="1:9" x14ac:dyDescent="0.25">
      <c r="A4" s="4" t="s">
        <v>2</v>
      </c>
      <c r="B4" s="4" t="s">
        <v>196</v>
      </c>
      <c r="C4" s="4" t="s">
        <v>207</v>
      </c>
      <c r="D4" t="s">
        <v>247</v>
      </c>
      <c r="E4" t="s">
        <v>248</v>
      </c>
      <c r="F4" t="s">
        <v>249</v>
      </c>
      <c r="G4" t="s">
        <v>250</v>
      </c>
      <c r="H4" t="s">
        <v>245</v>
      </c>
      <c r="I4" t="s">
        <v>246</v>
      </c>
    </row>
    <row r="5" spans="1:9" x14ac:dyDescent="0.25">
      <c r="A5" s="4" t="s">
        <v>3</v>
      </c>
      <c r="B5" s="4" t="s">
        <v>197</v>
      </c>
      <c r="C5" s="4" t="s">
        <v>207</v>
      </c>
      <c r="D5" t="s">
        <v>251</v>
      </c>
      <c r="E5" t="s">
        <v>252</v>
      </c>
      <c r="F5" t="s">
        <v>253</v>
      </c>
      <c r="G5" t="s">
        <v>254</v>
      </c>
    </row>
    <row r="6" spans="1:9" x14ac:dyDescent="0.25">
      <c r="A6" s="4" t="s">
        <v>4</v>
      </c>
      <c r="B6" s="4" t="s">
        <v>198</v>
      </c>
      <c r="C6" s="4" t="s">
        <v>207</v>
      </c>
      <c r="D6" t="s">
        <v>255</v>
      </c>
      <c r="E6" t="s">
        <v>256</v>
      </c>
      <c r="F6" t="s">
        <v>257</v>
      </c>
      <c r="G6" t="s">
        <v>258</v>
      </c>
      <c r="H6" t="s">
        <v>259</v>
      </c>
      <c r="I6" t="s">
        <v>260</v>
      </c>
    </row>
    <row r="7" spans="1:9" x14ac:dyDescent="0.25">
      <c r="A7" s="4" t="s">
        <v>5</v>
      </c>
      <c r="B7" s="4" t="s">
        <v>199</v>
      </c>
      <c r="C7" s="4" t="s">
        <v>207</v>
      </c>
      <c r="D7" t="s">
        <v>241</v>
      </c>
      <c r="E7" t="s">
        <v>242</v>
      </c>
      <c r="F7" t="s">
        <v>243</v>
      </c>
      <c r="G7" t="s">
        <v>250</v>
      </c>
      <c r="H7" t="s">
        <v>245</v>
      </c>
      <c r="I7" t="s">
        <v>246</v>
      </c>
    </row>
    <row r="8" spans="1:9" x14ac:dyDescent="0.25">
      <c r="A8" s="4" t="s">
        <v>6</v>
      </c>
      <c r="B8" s="4" t="s">
        <v>199</v>
      </c>
      <c r="C8" s="4" t="s">
        <v>207</v>
      </c>
      <c r="D8" t="s">
        <v>241</v>
      </c>
      <c r="E8" t="s">
        <v>242</v>
      </c>
      <c r="F8" t="s">
        <v>243</v>
      </c>
      <c r="G8" t="s">
        <v>250</v>
      </c>
      <c r="H8" t="s">
        <v>245</v>
      </c>
      <c r="I8" t="s">
        <v>246</v>
      </c>
    </row>
    <row r="9" spans="1:9" x14ac:dyDescent="0.25">
      <c r="A9" s="4" t="s">
        <v>7</v>
      </c>
      <c r="B9" s="4" t="s">
        <v>199</v>
      </c>
      <c r="C9" s="4" t="s">
        <v>207</v>
      </c>
      <c r="D9" t="s">
        <v>241</v>
      </c>
      <c r="E9" t="s">
        <v>242</v>
      </c>
      <c r="F9" t="s">
        <v>243</v>
      </c>
      <c r="G9" t="s">
        <v>250</v>
      </c>
      <c r="H9" t="s">
        <v>245</v>
      </c>
      <c r="I9" t="s">
        <v>246</v>
      </c>
    </row>
    <row r="10" spans="1:9" x14ac:dyDescent="0.25">
      <c r="A10" s="4" t="s">
        <v>8</v>
      </c>
      <c r="B10" s="4" t="s">
        <v>200</v>
      </c>
      <c r="C10" s="4" t="s">
        <v>207</v>
      </c>
      <c r="D10" t="s">
        <v>261</v>
      </c>
      <c r="E10" t="s">
        <v>262</v>
      </c>
      <c r="F10" t="s">
        <v>263</v>
      </c>
      <c r="G10" t="s">
        <v>264</v>
      </c>
      <c r="H10" t="s">
        <v>265</v>
      </c>
    </row>
    <row r="11" spans="1:9" x14ac:dyDescent="0.25">
      <c r="A11" s="4" t="s">
        <v>9</v>
      </c>
      <c r="B11" s="4" t="s">
        <v>201</v>
      </c>
      <c r="C11" s="4" t="s">
        <v>207</v>
      </c>
      <c r="D11" t="s">
        <v>261</v>
      </c>
      <c r="E11" t="s">
        <v>262</v>
      </c>
      <c r="F11" t="s">
        <v>263</v>
      </c>
      <c r="G11" t="s">
        <v>264</v>
      </c>
      <c r="H11" t="s">
        <v>265</v>
      </c>
      <c r="I11" t="s">
        <v>266</v>
      </c>
    </row>
    <row r="12" spans="1:9" x14ac:dyDescent="0.25">
      <c r="A12" s="4" t="s">
        <v>10</v>
      </c>
      <c r="B12" s="4" t="s">
        <v>202</v>
      </c>
      <c r="C12" s="4" t="s">
        <v>207</v>
      </c>
      <c r="D12" t="s">
        <v>261</v>
      </c>
      <c r="E12" t="s">
        <v>262</v>
      </c>
      <c r="F12" t="s">
        <v>263</v>
      </c>
      <c r="G12" t="s">
        <v>267</v>
      </c>
      <c r="H12" t="s">
        <v>245</v>
      </c>
      <c r="I12" t="s">
        <v>246</v>
      </c>
    </row>
    <row r="13" spans="1:9" x14ac:dyDescent="0.25">
      <c r="A13" s="4" t="s">
        <v>11</v>
      </c>
      <c r="B13" s="4" t="s">
        <v>202</v>
      </c>
      <c r="C13" s="4" t="s">
        <v>207</v>
      </c>
      <c r="D13" t="s">
        <v>261</v>
      </c>
      <c r="E13" t="s">
        <v>262</v>
      </c>
      <c r="F13" t="s">
        <v>263</v>
      </c>
      <c r="G13" t="s">
        <v>267</v>
      </c>
      <c r="H13" t="s">
        <v>245</v>
      </c>
      <c r="I13" t="s">
        <v>246</v>
      </c>
    </row>
    <row r="14" spans="1:9" x14ac:dyDescent="0.25">
      <c r="A14" s="4" t="s">
        <v>12</v>
      </c>
      <c r="B14" s="4" t="s">
        <v>202</v>
      </c>
      <c r="C14" s="4" t="s">
        <v>207</v>
      </c>
      <c r="D14" t="s">
        <v>261</v>
      </c>
      <c r="E14" t="s">
        <v>262</v>
      </c>
      <c r="F14" t="s">
        <v>263</v>
      </c>
      <c r="G14" t="s">
        <v>267</v>
      </c>
      <c r="H14" t="s">
        <v>245</v>
      </c>
      <c r="I14" t="s">
        <v>246</v>
      </c>
    </row>
    <row r="15" spans="1:9" x14ac:dyDescent="0.25">
      <c r="A15" s="4" t="s">
        <v>13</v>
      </c>
      <c r="B15" s="4" t="s">
        <v>202</v>
      </c>
      <c r="C15" s="4" t="s">
        <v>207</v>
      </c>
      <c r="D15" t="s">
        <v>261</v>
      </c>
      <c r="E15" t="s">
        <v>262</v>
      </c>
      <c r="F15" t="s">
        <v>263</v>
      </c>
      <c r="G15" t="s">
        <v>267</v>
      </c>
      <c r="H15" t="s">
        <v>245</v>
      </c>
      <c r="I15" t="s">
        <v>246</v>
      </c>
    </row>
    <row r="16" spans="1:9" x14ac:dyDescent="0.25">
      <c r="A16" s="4" t="s">
        <v>14</v>
      </c>
      <c r="B16" s="4" t="s">
        <v>203</v>
      </c>
      <c r="C16" s="4" t="s">
        <v>207</v>
      </c>
      <c r="D16" t="s">
        <v>261</v>
      </c>
      <c r="E16" t="s">
        <v>262</v>
      </c>
      <c r="F16" t="s">
        <v>263</v>
      </c>
      <c r="G16" t="s">
        <v>268</v>
      </c>
      <c r="H16" t="s">
        <v>269</v>
      </c>
      <c r="I16" t="s">
        <v>246</v>
      </c>
    </row>
    <row r="17" spans="1:9" x14ac:dyDescent="0.25">
      <c r="A17" s="4" t="s">
        <v>15</v>
      </c>
      <c r="B17" s="4" t="s">
        <v>201</v>
      </c>
      <c r="C17" s="4" t="s">
        <v>207</v>
      </c>
      <c r="D17" t="s">
        <v>261</v>
      </c>
      <c r="E17" t="s">
        <v>262</v>
      </c>
      <c r="F17" t="s">
        <v>263</v>
      </c>
      <c r="G17" t="s">
        <v>264</v>
      </c>
      <c r="H17" t="s">
        <v>265</v>
      </c>
      <c r="I17" t="s">
        <v>266</v>
      </c>
    </row>
    <row r="18" spans="1:9" x14ac:dyDescent="0.25">
      <c r="A18" s="4" t="s">
        <v>16</v>
      </c>
      <c r="B18" s="4" t="s">
        <v>204</v>
      </c>
      <c r="C18" s="4" t="s">
        <v>207</v>
      </c>
      <c r="D18" t="s">
        <v>270</v>
      </c>
      <c r="E18" t="s">
        <v>271</v>
      </c>
      <c r="F18" t="s">
        <v>272</v>
      </c>
      <c r="G18" t="s">
        <v>273</v>
      </c>
      <c r="H18" t="s">
        <v>274</v>
      </c>
      <c r="I18" t="s">
        <v>275</v>
      </c>
    </row>
    <row r="19" spans="1:9" x14ac:dyDescent="0.25">
      <c r="A19" s="4" t="s">
        <v>17</v>
      </c>
      <c r="B19" s="4" t="s">
        <v>205</v>
      </c>
      <c r="C19" s="4" t="s">
        <v>207</v>
      </c>
      <c r="D19" t="s">
        <v>251</v>
      </c>
      <c r="E19" t="s">
        <v>276</v>
      </c>
      <c r="F19" t="s">
        <v>277</v>
      </c>
      <c r="G19" t="s">
        <v>278</v>
      </c>
    </row>
    <row r="20" spans="1:9" x14ac:dyDescent="0.25">
      <c r="A20" s="4" t="s">
        <v>18</v>
      </c>
      <c r="B20" s="4" t="s">
        <v>206</v>
      </c>
      <c r="C20" s="4" t="s">
        <v>207</v>
      </c>
      <c r="D20" t="s">
        <v>241</v>
      </c>
      <c r="E20" t="s">
        <v>242</v>
      </c>
      <c r="F20" t="s">
        <v>243</v>
      </c>
      <c r="G20" t="s">
        <v>279</v>
      </c>
      <c r="H20" t="s">
        <v>280</v>
      </c>
      <c r="I20" t="s">
        <v>281</v>
      </c>
    </row>
    <row r="21" spans="1:9" x14ac:dyDescent="0.25">
      <c r="A21" s="4" t="s">
        <v>19</v>
      </c>
      <c r="B21" s="4" t="s">
        <v>207</v>
      </c>
      <c r="C21" s="4" t="s">
        <v>207</v>
      </c>
    </row>
    <row r="22" spans="1:9" x14ac:dyDescent="0.25">
      <c r="A22" s="4" t="s">
        <v>20</v>
      </c>
      <c r="B22" s="4" t="s">
        <v>207</v>
      </c>
      <c r="C22" s="4" t="s">
        <v>207</v>
      </c>
    </row>
    <row r="23" spans="1:9" x14ac:dyDescent="0.25">
      <c r="A23" s="4" t="s">
        <v>21</v>
      </c>
      <c r="B23" s="4" t="s">
        <v>207</v>
      </c>
      <c r="C23" s="4" t="s">
        <v>207</v>
      </c>
    </row>
    <row r="24" spans="1:9" x14ac:dyDescent="0.25">
      <c r="A24" s="4" t="s">
        <v>22</v>
      </c>
      <c r="B24" s="4" t="s">
        <v>207</v>
      </c>
      <c r="C24" s="4" t="s">
        <v>207</v>
      </c>
    </row>
    <row r="25" spans="1:9" x14ac:dyDescent="0.25">
      <c r="A25" s="4" t="s">
        <v>23</v>
      </c>
      <c r="B25" s="4" t="s">
        <v>199</v>
      </c>
      <c r="C25" s="4" t="s">
        <v>207</v>
      </c>
      <c r="D25" t="s">
        <v>241</v>
      </c>
      <c r="E25" t="s">
        <v>242</v>
      </c>
      <c r="F25" t="s">
        <v>243</v>
      </c>
      <c r="G25" t="s">
        <v>250</v>
      </c>
      <c r="H25" t="s">
        <v>245</v>
      </c>
      <c r="I25" t="s">
        <v>246</v>
      </c>
    </row>
    <row r="26" spans="1:9" x14ac:dyDescent="0.25">
      <c r="A26" s="4" t="s">
        <v>24</v>
      </c>
      <c r="B26" s="4" t="s">
        <v>195</v>
      </c>
      <c r="C26" s="4" t="s">
        <v>207</v>
      </c>
      <c r="D26" t="s">
        <v>241</v>
      </c>
      <c r="E26" t="s">
        <v>242</v>
      </c>
      <c r="F26" t="s">
        <v>243</v>
      </c>
      <c r="G26" t="s">
        <v>244</v>
      </c>
      <c r="H26" t="s">
        <v>245</v>
      </c>
      <c r="I26" t="s">
        <v>246</v>
      </c>
    </row>
    <row r="27" spans="1:9" x14ac:dyDescent="0.25">
      <c r="A27" s="4" t="s">
        <v>25</v>
      </c>
      <c r="B27" s="4" t="s">
        <v>199</v>
      </c>
      <c r="C27" s="4" t="s">
        <v>207</v>
      </c>
      <c r="D27" t="s">
        <v>241</v>
      </c>
      <c r="E27" t="s">
        <v>242</v>
      </c>
      <c r="F27" t="s">
        <v>243</v>
      </c>
      <c r="G27" t="s">
        <v>250</v>
      </c>
      <c r="H27" t="s">
        <v>245</v>
      </c>
      <c r="I27" t="s">
        <v>246</v>
      </c>
    </row>
    <row r="28" spans="1:9" x14ac:dyDescent="0.25">
      <c r="A28" s="4" t="s">
        <v>26</v>
      </c>
      <c r="B28" s="4" t="s">
        <v>199</v>
      </c>
      <c r="C28" s="4" t="s">
        <v>207</v>
      </c>
      <c r="D28" t="s">
        <v>241</v>
      </c>
      <c r="E28" t="s">
        <v>242</v>
      </c>
      <c r="F28" t="s">
        <v>243</v>
      </c>
      <c r="G28" t="s">
        <v>250</v>
      </c>
      <c r="H28" t="s">
        <v>245</v>
      </c>
      <c r="I28" t="s">
        <v>246</v>
      </c>
    </row>
    <row r="29" spans="1:9" x14ac:dyDescent="0.25">
      <c r="A29" s="4" t="s">
        <v>27</v>
      </c>
      <c r="B29" s="4" t="s">
        <v>199</v>
      </c>
      <c r="C29" s="4" t="s">
        <v>207</v>
      </c>
      <c r="D29" t="s">
        <v>241</v>
      </c>
      <c r="E29" t="s">
        <v>242</v>
      </c>
      <c r="F29" t="s">
        <v>243</v>
      </c>
      <c r="G29" t="s">
        <v>250</v>
      </c>
      <c r="H29" t="s">
        <v>245</v>
      </c>
      <c r="I29" t="s">
        <v>246</v>
      </c>
    </row>
    <row r="30" spans="1:9" x14ac:dyDescent="0.25">
      <c r="A30" s="4" t="s">
        <v>28</v>
      </c>
      <c r="B30" s="4" t="s">
        <v>199</v>
      </c>
      <c r="C30" s="4" t="s">
        <v>207</v>
      </c>
      <c r="D30" t="s">
        <v>241</v>
      </c>
      <c r="E30" t="s">
        <v>242</v>
      </c>
      <c r="F30" t="s">
        <v>243</v>
      </c>
      <c r="G30" t="s">
        <v>250</v>
      </c>
      <c r="H30" t="s">
        <v>245</v>
      </c>
      <c r="I30" t="s">
        <v>246</v>
      </c>
    </row>
    <row r="31" spans="1:9" x14ac:dyDescent="0.25">
      <c r="A31" s="4" t="s">
        <v>29</v>
      </c>
      <c r="B31" s="4" t="s">
        <v>199</v>
      </c>
      <c r="C31" s="4" t="s">
        <v>207</v>
      </c>
      <c r="D31" t="s">
        <v>241</v>
      </c>
      <c r="E31" t="s">
        <v>242</v>
      </c>
      <c r="F31" t="s">
        <v>243</v>
      </c>
      <c r="G31" t="s">
        <v>250</v>
      </c>
      <c r="H31" t="s">
        <v>245</v>
      </c>
      <c r="I31" t="s">
        <v>246</v>
      </c>
    </row>
    <row r="32" spans="1:9" x14ac:dyDescent="0.25">
      <c r="A32" s="4" t="s">
        <v>30</v>
      </c>
      <c r="B32" s="4" t="s">
        <v>199</v>
      </c>
      <c r="C32" s="4" t="s">
        <v>207</v>
      </c>
      <c r="D32" t="s">
        <v>241</v>
      </c>
      <c r="E32" t="s">
        <v>242</v>
      </c>
      <c r="F32" t="s">
        <v>243</v>
      </c>
      <c r="G32" t="s">
        <v>250</v>
      </c>
      <c r="H32" t="s">
        <v>245</v>
      </c>
      <c r="I32" t="s">
        <v>246</v>
      </c>
    </row>
    <row r="33" spans="1:9" x14ac:dyDescent="0.25">
      <c r="A33" s="4" t="s">
        <v>31</v>
      </c>
      <c r="B33" s="4" t="s">
        <v>199</v>
      </c>
      <c r="C33" s="4" t="s">
        <v>207</v>
      </c>
      <c r="D33" t="s">
        <v>241</v>
      </c>
      <c r="E33" t="s">
        <v>242</v>
      </c>
      <c r="F33" t="s">
        <v>243</v>
      </c>
      <c r="G33" t="s">
        <v>250</v>
      </c>
      <c r="H33" t="s">
        <v>245</v>
      </c>
      <c r="I33" t="s">
        <v>246</v>
      </c>
    </row>
    <row r="34" spans="1:9" x14ac:dyDescent="0.25">
      <c r="A34" s="4" t="s">
        <v>32</v>
      </c>
      <c r="B34" s="4" t="s">
        <v>199</v>
      </c>
      <c r="C34" s="4" t="s">
        <v>207</v>
      </c>
      <c r="D34" t="s">
        <v>241</v>
      </c>
      <c r="E34" t="s">
        <v>242</v>
      </c>
      <c r="F34" t="s">
        <v>243</v>
      </c>
      <c r="G34" t="s">
        <v>250</v>
      </c>
      <c r="H34" t="s">
        <v>245</v>
      </c>
      <c r="I34" t="s">
        <v>246</v>
      </c>
    </row>
    <row r="35" spans="1:9" x14ac:dyDescent="0.25">
      <c r="A35" s="4" t="s">
        <v>33</v>
      </c>
      <c r="B35" s="4" t="s">
        <v>199</v>
      </c>
      <c r="C35" s="4" t="s">
        <v>207</v>
      </c>
      <c r="D35" t="s">
        <v>241</v>
      </c>
      <c r="E35" t="s">
        <v>242</v>
      </c>
      <c r="F35" t="s">
        <v>243</v>
      </c>
      <c r="G35" t="s">
        <v>250</v>
      </c>
      <c r="H35" t="s">
        <v>245</v>
      </c>
      <c r="I35" t="s">
        <v>246</v>
      </c>
    </row>
    <row r="36" spans="1:9" x14ac:dyDescent="0.25">
      <c r="A36" s="4" t="s">
        <v>34</v>
      </c>
      <c r="B36" s="4" t="s">
        <v>199</v>
      </c>
      <c r="C36" s="4" t="s">
        <v>207</v>
      </c>
      <c r="D36" t="s">
        <v>241</v>
      </c>
      <c r="E36" t="s">
        <v>242</v>
      </c>
      <c r="F36" t="s">
        <v>243</v>
      </c>
      <c r="G36" t="s">
        <v>250</v>
      </c>
      <c r="H36" t="s">
        <v>245</v>
      </c>
      <c r="I36" t="s">
        <v>246</v>
      </c>
    </row>
    <row r="37" spans="1:9" x14ac:dyDescent="0.25">
      <c r="A37" s="4" t="s">
        <v>35</v>
      </c>
      <c r="B37" s="4" t="s">
        <v>199</v>
      </c>
      <c r="C37" s="4" t="s">
        <v>207</v>
      </c>
      <c r="D37" t="s">
        <v>241</v>
      </c>
      <c r="E37" t="s">
        <v>242</v>
      </c>
      <c r="F37" t="s">
        <v>243</v>
      </c>
      <c r="G37" t="s">
        <v>250</v>
      </c>
      <c r="H37" t="s">
        <v>245</v>
      </c>
      <c r="I37" t="s">
        <v>246</v>
      </c>
    </row>
    <row r="38" spans="1:9" x14ac:dyDescent="0.25">
      <c r="A38" s="4" t="s">
        <v>36</v>
      </c>
      <c r="B38" s="4" t="s">
        <v>208</v>
      </c>
      <c r="C38" s="4" t="s">
        <v>207</v>
      </c>
      <c r="D38" t="s">
        <v>241</v>
      </c>
      <c r="E38" t="s">
        <v>242</v>
      </c>
      <c r="F38" t="s">
        <v>243</v>
      </c>
      <c r="G38" t="s">
        <v>282</v>
      </c>
      <c r="H38" t="s">
        <v>283</v>
      </c>
      <c r="I38" t="s">
        <v>246</v>
      </c>
    </row>
    <row r="39" spans="1:9" x14ac:dyDescent="0.25">
      <c r="A39" s="4" t="s">
        <v>37</v>
      </c>
      <c r="B39" s="4" t="s">
        <v>209</v>
      </c>
      <c r="C39" s="4" t="s">
        <v>207</v>
      </c>
      <c r="D39" t="s">
        <v>241</v>
      </c>
      <c r="E39" t="s">
        <v>242</v>
      </c>
      <c r="F39" t="s">
        <v>243</v>
      </c>
      <c r="G39" t="s">
        <v>244</v>
      </c>
      <c r="H39" t="s">
        <v>284</v>
      </c>
      <c r="I39" t="s">
        <v>246</v>
      </c>
    </row>
    <row r="40" spans="1:9" x14ac:dyDescent="0.25">
      <c r="A40" s="4" t="s">
        <v>38</v>
      </c>
      <c r="B40" s="4" t="s">
        <v>210</v>
      </c>
      <c r="C40" s="4" t="s">
        <v>207</v>
      </c>
      <c r="D40" t="s">
        <v>241</v>
      </c>
      <c r="E40" t="s">
        <v>242</v>
      </c>
      <c r="F40" t="s">
        <v>243</v>
      </c>
      <c r="G40" t="s">
        <v>244</v>
      </c>
      <c r="H40" t="s">
        <v>285</v>
      </c>
      <c r="I40" t="s">
        <v>246</v>
      </c>
    </row>
    <row r="41" spans="1:9" x14ac:dyDescent="0.25">
      <c r="A41" s="4" t="s">
        <v>39</v>
      </c>
      <c r="B41" s="4" t="s">
        <v>209</v>
      </c>
      <c r="C41" s="4" t="s">
        <v>207</v>
      </c>
      <c r="D41" t="s">
        <v>241</v>
      </c>
      <c r="E41" t="s">
        <v>242</v>
      </c>
      <c r="F41" t="s">
        <v>243</v>
      </c>
      <c r="G41" t="s">
        <v>244</v>
      </c>
      <c r="H41" t="s">
        <v>284</v>
      </c>
      <c r="I41" t="s">
        <v>246</v>
      </c>
    </row>
    <row r="42" spans="1:9" x14ac:dyDescent="0.25">
      <c r="A42" s="4" t="s">
        <v>40</v>
      </c>
      <c r="B42" s="4" t="s">
        <v>209</v>
      </c>
      <c r="C42" s="4" t="s">
        <v>207</v>
      </c>
      <c r="D42" t="s">
        <v>241</v>
      </c>
      <c r="E42" t="s">
        <v>242</v>
      </c>
      <c r="F42" t="s">
        <v>243</v>
      </c>
      <c r="G42" t="s">
        <v>244</v>
      </c>
      <c r="H42" t="s">
        <v>284</v>
      </c>
      <c r="I42" t="s">
        <v>246</v>
      </c>
    </row>
    <row r="43" spans="1:9" x14ac:dyDescent="0.25">
      <c r="A43" s="4" t="s">
        <v>41</v>
      </c>
      <c r="B43" s="4" t="s">
        <v>209</v>
      </c>
      <c r="C43" s="4" t="s">
        <v>207</v>
      </c>
      <c r="D43" t="s">
        <v>241</v>
      </c>
      <c r="E43" t="s">
        <v>242</v>
      </c>
      <c r="F43" t="s">
        <v>243</v>
      </c>
      <c r="G43" t="s">
        <v>244</v>
      </c>
      <c r="H43" t="s">
        <v>284</v>
      </c>
      <c r="I43" t="s">
        <v>246</v>
      </c>
    </row>
    <row r="44" spans="1:9" x14ac:dyDescent="0.25">
      <c r="A44" s="4" t="s">
        <v>42</v>
      </c>
      <c r="B44" s="4" t="s">
        <v>211</v>
      </c>
      <c r="C44" s="4" t="s">
        <v>207</v>
      </c>
      <c r="D44" t="s">
        <v>286</v>
      </c>
      <c r="E44" t="s">
        <v>287</v>
      </c>
      <c r="F44" t="s">
        <v>288</v>
      </c>
      <c r="G44" t="s">
        <v>289</v>
      </c>
      <c r="H44" t="s">
        <v>290</v>
      </c>
      <c r="I44" t="s">
        <v>246</v>
      </c>
    </row>
    <row r="45" spans="1:9" x14ac:dyDescent="0.25">
      <c r="A45" s="4" t="s">
        <v>43</v>
      </c>
      <c r="B45" s="4" t="s">
        <v>211</v>
      </c>
      <c r="C45" s="4" t="s">
        <v>207</v>
      </c>
      <c r="D45" t="s">
        <v>286</v>
      </c>
      <c r="E45" t="s">
        <v>287</v>
      </c>
      <c r="F45" t="s">
        <v>288</v>
      </c>
      <c r="G45" t="s">
        <v>289</v>
      </c>
      <c r="H45" t="s">
        <v>290</v>
      </c>
      <c r="I45" t="s">
        <v>246</v>
      </c>
    </row>
    <row r="46" spans="1:9" x14ac:dyDescent="0.25">
      <c r="A46" s="4" t="s">
        <v>44</v>
      </c>
      <c r="B46" s="4" t="s">
        <v>212</v>
      </c>
      <c r="C46" s="4" t="s">
        <v>207</v>
      </c>
      <c r="D46" t="s">
        <v>286</v>
      </c>
      <c r="E46" t="s">
        <v>287</v>
      </c>
      <c r="F46" t="s">
        <v>291</v>
      </c>
      <c r="G46" t="s">
        <v>250</v>
      </c>
      <c r="H46" t="s">
        <v>245</v>
      </c>
      <c r="I46" t="s">
        <v>246</v>
      </c>
    </row>
    <row r="47" spans="1:9" x14ac:dyDescent="0.25">
      <c r="A47" s="4" t="s">
        <v>45</v>
      </c>
      <c r="B47" s="4" t="s">
        <v>199</v>
      </c>
      <c r="C47" s="4" t="s">
        <v>207</v>
      </c>
      <c r="D47" t="s">
        <v>241</v>
      </c>
      <c r="E47" t="s">
        <v>242</v>
      </c>
      <c r="F47" t="s">
        <v>243</v>
      </c>
      <c r="G47" t="s">
        <v>250</v>
      </c>
      <c r="H47" t="s">
        <v>245</v>
      </c>
      <c r="I47" t="s">
        <v>246</v>
      </c>
    </row>
    <row r="48" spans="1:9" x14ac:dyDescent="0.25">
      <c r="A48" s="4" t="s">
        <v>46</v>
      </c>
      <c r="B48" s="4" t="s">
        <v>199</v>
      </c>
      <c r="C48" s="4" t="s">
        <v>207</v>
      </c>
      <c r="D48" t="s">
        <v>241</v>
      </c>
      <c r="E48" t="s">
        <v>242</v>
      </c>
      <c r="F48" t="s">
        <v>243</v>
      </c>
      <c r="G48" t="s">
        <v>250</v>
      </c>
      <c r="H48" t="s">
        <v>245</v>
      </c>
      <c r="I48" t="s">
        <v>246</v>
      </c>
    </row>
    <row r="49" spans="1:9" x14ac:dyDescent="0.25">
      <c r="A49" s="4" t="s">
        <v>47</v>
      </c>
      <c r="B49" s="4" t="s">
        <v>212</v>
      </c>
      <c r="C49" s="4" t="s">
        <v>207</v>
      </c>
      <c r="D49" t="s">
        <v>286</v>
      </c>
      <c r="E49" t="s">
        <v>287</v>
      </c>
      <c r="F49" t="s">
        <v>291</v>
      </c>
      <c r="G49" t="s">
        <v>250</v>
      </c>
      <c r="H49" t="s">
        <v>245</v>
      </c>
      <c r="I49" t="s">
        <v>246</v>
      </c>
    </row>
    <row r="50" spans="1:9" x14ac:dyDescent="0.25">
      <c r="A50" s="4" t="s">
        <v>48</v>
      </c>
      <c r="B50" s="4" t="s">
        <v>199</v>
      </c>
      <c r="C50" s="4" t="s">
        <v>207</v>
      </c>
      <c r="D50" t="s">
        <v>241</v>
      </c>
      <c r="E50" t="s">
        <v>242</v>
      </c>
      <c r="F50" t="s">
        <v>243</v>
      </c>
      <c r="G50" t="s">
        <v>250</v>
      </c>
      <c r="H50" t="s">
        <v>245</v>
      </c>
      <c r="I50" t="s">
        <v>246</v>
      </c>
    </row>
    <row r="51" spans="1:9" x14ac:dyDescent="0.25">
      <c r="A51" s="4" t="s">
        <v>49</v>
      </c>
      <c r="B51" s="4" t="s">
        <v>199</v>
      </c>
      <c r="C51" s="4" t="s">
        <v>207</v>
      </c>
      <c r="D51" t="s">
        <v>241</v>
      </c>
      <c r="E51" t="s">
        <v>242</v>
      </c>
      <c r="F51" t="s">
        <v>243</v>
      </c>
      <c r="G51" t="s">
        <v>250</v>
      </c>
      <c r="H51" t="s">
        <v>245</v>
      </c>
      <c r="I51" t="s">
        <v>246</v>
      </c>
    </row>
    <row r="52" spans="1:9" x14ac:dyDescent="0.25">
      <c r="A52" s="4" t="s">
        <v>50</v>
      </c>
      <c r="B52" s="4" t="s">
        <v>212</v>
      </c>
      <c r="C52" s="4" t="s">
        <v>207</v>
      </c>
      <c r="D52" t="s">
        <v>286</v>
      </c>
      <c r="E52" t="s">
        <v>287</v>
      </c>
      <c r="F52" t="s">
        <v>291</v>
      </c>
      <c r="G52" t="s">
        <v>250</v>
      </c>
      <c r="H52" t="s">
        <v>245</v>
      </c>
      <c r="I52" t="s">
        <v>246</v>
      </c>
    </row>
    <row r="53" spans="1:9" x14ac:dyDescent="0.25">
      <c r="A53" s="4" t="s">
        <v>51</v>
      </c>
      <c r="B53" s="4" t="s">
        <v>209</v>
      </c>
      <c r="C53" s="4" t="s">
        <v>207</v>
      </c>
      <c r="D53" t="s">
        <v>241</v>
      </c>
      <c r="E53" t="s">
        <v>242</v>
      </c>
      <c r="F53" t="s">
        <v>243</v>
      </c>
      <c r="G53" t="s">
        <v>244</v>
      </c>
      <c r="H53" t="s">
        <v>284</v>
      </c>
      <c r="I53" t="s">
        <v>246</v>
      </c>
    </row>
    <row r="54" spans="1:9" x14ac:dyDescent="0.25">
      <c r="A54" s="4" t="s">
        <v>52</v>
      </c>
      <c r="B54" s="4" t="s">
        <v>210</v>
      </c>
      <c r="C54" s="4" t="s">
        <v>207</v>
      </c>
      <c r="D54" t="s">
        <v>241</v>
      </c>
      <c r="E54" t="s">
        <v>242</v>
      </c>
      <c r="F54" t="s">
        <v>243</v>
      </c>
      <c r="G54" t="s">
        <v>244</v>
      </c>
      <c r="H54" t="s">
        <v>285</v>
      </c>
      <c r="I54" t="s">
        <v>246</v>
      </c>
    </row>
    <row r="55" spans="1:9" x14ac:dyDescent="0.25">
      <c r="A55" s="4" t="s">
        <v>53</v>
      </c>
      <c r="B55" s="4" t="s">
        <v>209</v>
      </c>
      <c r="C55" s="4" t="s">
        <v>207</v>
      </c>
      <c r="D55" t="s">
        <v>241</v>
      </c>
      <c r="E55" t="s">
        <v>242</v>
      </c>
      <c r="F55" t="s">
        <v>243</v>
      </c>
      <c r="G55" t="s">
        <v>244</v>
      </c>
      <c r="H55" t="s">
        <v>284</v>
      </c>
      <c r="I55" t="s">
        <v>246</v>
      </c>
    </row>
    <row r="56" spans="1:9" x14ac:dyDescent="0.25">
      <c r="A56" s="4" t="s">
        <v>54</v>
      </c>
      <c r="B56" s="4" t="s">
        <v>209</v>
      </c>
      <c r="C56" s="4" t="s">
        <v>207</v>
      </c>
      <c r="D56" t="s">
        <v>241</v>
      </c>
      <c r="E56" t="s">
        <v>242</v>
      </c>
      <c r="F56" t="s">
        <v>243</v>
      </c>
      <c r="G56" t="s">
        <v>244</v>
      </c>
      <c r="H56" t="s">
        <v>284</v>
      </c>
      <c r="I56" t="s">
        <v>246</v>
      </c>
    </row>
    <row r="57" spans="1:9" x14ac:dyDescent="0.25">
      <c r="A57" s="4" t="s">
        <v>55</v>
      </c>
      <c r="B57" s="4" t="s">
        <v>213</v>
      </c>
      <c r="C57" s="4" t="s">
        <v>207</v>
      </c>
      <c r="D57" t="s">
        <v>241</v>
      </c>
      <c r="E57" t="s">
        <v>242</v>
      </c>
      <c r="F57" t="s">
        <v>243</v>
      </c>
      <c r="G57" t="s">
        <v>244</v>
      </c>
      <c r="H57" t="s">
        <v>284</v>
      </c>
    </row>
    <row r="58" spans="1:9" x14ac:dyDescent="0.25">
      <c r="A58" s="4" t="s">
        <v>56</v>
      </c>
      <c r="B58" s="4" t="s">
        <v>214</v>
      </c>
      <c r="C58" s="4" t="s">
        <v>207</v>
      </c>
      <c r="D58" t="s">
        <v>241</v>
      </c>
      <c r="E58" t="s">
        <v>242</v>
      </c>
      <c r="F58" t="s">
        <v>243</v>
      </c>
      <c r="G58" t="s">
        <v>244</v>
      </c>
      <c r="H58" t="s">
        <v>292</v>
      </c>
      <c r="I58" t="s">
        <v>246</v>
      </c>
    </row>
    <row r="59" spans="1:9" x14ac:dyDescent="0.25">
      <c r="A59" s="4" t="s">
        <v>57</v>
      </c>
      <c r="B59" s="4" t="s">
        <v>209</v>
      </c>
      <c r="C59" s="4" t="s">
        <v>207</v>
      </c>
      <c r="D59" t="s">
        <v>241</v>
      </c>
      <c r="E59" t="s">
        <v>242</v>
      </c>
      <c r="F59" t="s">
        <v>243</v>
      </c>
      <c r="G59" t="s">
        <v>244</v>
      </c>
      <c r="H59" t="s">
        <v>284</v>
      </c>
      <c r="I59" t="s">
        <v>246</v>
      </c>
    </row>
    <row r="60" spans="1:9" x14ac:dyDescent="0.25">
      <c r="A60" s="4" t="s">
        <v>58</v>
      </c>
      <c r="B60" s="4" t="s">
        <v>209</v>
      </c>
      <c r="C60" s="4" t="s">
        <v>207</v>
      </c>
      <c r="D60" t="s">
        <v>241</v>
      </c>
      <c r="E60" t="s">
        <v>242</v>
      </c>
      <c r="F60" t="s">
        <v>243</v>
      </c>
      <c r="G60" t="s">
        <v>244</v>
      </c>
      <c r="H60" t="s">
        <v>284</v>
      </c>
      <c r="I60" t="s">
        <v>246</v>
      </c>
    </row>
    <row r="61" spans="1:9" x14ac:dyDescent="0.25">
      <c r="A61" s="4" t="s">
        <v>59</v>
      </c>
      <c r="B61" s="4" t="s">
        <v>209</v>
      </c>
      <c r="C61" s="4" t="s">
        <v>207</v>
      </c>
      <c r="D61" t="s">
        <v>241</v>
      </c>
      <c r="E61" t="s">
        <v>242</v>
      </c>
      <c r="F61" t="s">
        <v>243</v>
      </c>
      <c r="G61" t="s">
        <v>244</v>
      </c>
      <c r="H61" t="s">
        <v>284</v>
      </c>
      <c r="I61" t="s">
        <v>246</v>
      </c>
    </row>
    <row r="62" spans="1:9" x14ac:dyDescent="0.25">
      <c r="A62" s="4" t="s">
        <v>60</v>
      </c>
      <c r="B62" s="4" t="s">
        <v>199</v>
      </c>
      <c r="C62" s="4" t="s">
        <v>207</v>
      </c>
      <c r="D62" t="s">
        <v>241</v>
      </c>
      <c r="E62" t="s">
        <v>242</v>
      </c>
      <c r="F62" t="s">
        <v>243</v>
      </c>
      <c r="G62" t="s">
        <v>250</v>
      </c>
      <c r="H62" t="s">
        <v>245</v>
      </c>
      <c r="I62" t="s">
        <v>246</v>
      </c>
    </row>
    <row r="63" spans="1:9" x14ac:dyDescent="0.25">
      <c r="A63" s="4" t="s">
        <v>61</v>
      </c>
      <c r="B63" s="4" t="s">
        <v>199</v>
      </c>
      <c r="C63" s="4" t="s">
        <v>207</v>
      </c>
      <c r="D63" t="s">
        <v>241</v>
      </c>
      <c r="E63" t="s">
        <v>242</v>
      </c>
      <c r="F63" t="s">
        <v>243</v>
      </c>
      <c r="G63" t="s">
        <v>250</v>
      </c>
      <c r="H63" t="s">
        <v>245</v>
      </c>
      <c r="I63" t="s">
        <v>246</v>
      </c>
    </row>
    <row r="64" spans="1:9" x14ac:dyDescent="0.25">
      <c r="A64" s="4" t="s">
        <v>62</v>
      </c>
      <c r="B64" s="4" t="s">
        <v>199</v>
      </c>
      <c r="C64" s="4" t="s">
        <v>207</v>
      </c>
      <c r="D64" t="s">
        <v>241</v>
      </c>
      <c r="E64" t="s">
        <v>242</v>
      </c>
      <c r="F64" t="s">
        <v>243</v>
      </c>
      <c r="G64" t="s">
        <v>250</v>
      </c>
      <c r="H64" t="s">
        <v>245</v>
      </c>
      <c r="I64" t="s">
        <v>246</v>
      </c>
    </row>
    <row r="65" spans="1:9" x14ac:dyDescent="0.25">
      <c r="A65" s="4" t="s">
        <v>63</v>
      </c>
      <c r="B65" s="4" t="s">
        <v>215</v>
      </c>
      <c r="C65" s="4" t="s">
        <v>207</v>
      </c>
      <c r="D65" t="s">
        <v>241</v>
      </c>
      <c r="E65" t="s">
        <v>242</v>
      </c>
      <c r="F65" t="s">
        <v>243</v>
      </c>
    </row>
    <row r="66" spans="1:9" x14ac:dyDescent="0.25">
      <c r="A66" s="4" t="s">
        <v>64</v>
      </c>
      <c r="B66" s="4" t="s">
        <v>199</v>
      </c>
      <c r="C66" s="4" t="s">
        <v>207</v>
      </c>
      <c r="D66" t="s">
        <v>241</v>
      </c>
      <c r="E66" t="s">
        <v>242</v>
      </c>
      <c r="F66" t="s">
        <v>243</v>
      </c>
      <c r="G66" t="s">
        <v>250</v>
      </c>
      <c r="H66" t="s">
        <v>245</v>
      </c>
      <c r="I66" t="s">
        <v>246</v>
      </c>
    </row>
    <row r="67" spans="1:9" x14ac:dyDescent="0.25">
      <c r="A67" s="4" t="s">
        <v>65</v>
      </c>
      <c r="B67" s="4" t="s">
        <v>199</v>
      </c>
      <c r="C67" s="4" t="s">
        <v>207</v>
      </c>
      <c r="D67" t="s">
        <v>241</v>
      </c>
      <c r="E67" t="s">
        <v>242</v>
      </c>
      <c r="F67" t="s">
        <v>243</v>
      </c>
      <c r="G67" t="s">
        <v>250</v>
      </c>
      <c r="H67" t="s">
        <v>245</v>
      </c>
      <c r="I67" t="s">
        <v>246</v>
      </c>
    </row>
    <row r="68" spans="1:9" x14ac:dyDescent="0.25">
      <c r="A68" s="4" t="s">
        <v>66</v>
      </c>
      <c r="B68" s="4" t="s">
        <v>199</v>
      </c>
      <c r="C68" s="4" t="s">
        <v>207</v>
      </c>
      <c r="D68" t="s">
        <v>241</v>
      </c>
      <c r="E68" t="s">
        <v>242</v>
      </c>
      <c r="F68" t="s">
        <v>243</v>
      </c>
      <c r="G68" t="s">
        <v>250</v>
      </c>
      <c r="H68" t="s">
        <v>245</v>
      </c>
      <c r="I68" t="s">
        <v>246</v>
      </c>
    </row>
    <row r="69" spans="1:9" x14ac:dyDescent="0.25">
      <c r="A69" s="4" t="s">
        <v>67</v>
      </c>
      <c r="B69" s="4" t="s">
        <v>199</v>
      </c>
      <c r="C69" s="4" t="s">
        <v>207</v>
      </c>
      <c r="D69" t="s">
        <v>241</v>
      </c>
      <c r="E69" t="s">
        <v>242</v>
      </c>
      <c r="F69" t="s">
        <v>243</v>
      </c>
      <c r="G69" t="s">
        <v>250</v>
      </c>
      <c r="H69" t="s">
        <v>245</v>
      </c>
      <c r="I69" t="s">
        <v>246</v>
      </c>
    </row>
    <row r="70" spans="1:9" x14ac:dyDescent="0.25">
      <c r="A70" s="4" t="s">
        <v>68</v>
      </c>
      <c r="B70" s="4" t="s">
        <v>216</v>
      </c>
      <c r="C70" s="4" t="s">
        <v>207</v>
      </c>
      <c r="D70" t="s">
        <v>241</v>
      </c>
      <c r="E70" t="s">
        <v>242</v>
      </c>
      <c r="F70" t="s">
        <v>243</v>
      </c>
      <c r="G70" t="s">
        <v>279</v>
      </c>
      <c r="H70" t="s">
        <v>293</v>
      </c>
      <c r="I70" t="s">
        <v>246</v>
      </c>
    </row>
    <row r="71" spans="1:9" x14ac:dyDescent="0.25">
      <c r="A71" s="4" t="s">
        <v>69</v>
      </c>
      <c r="B71" s="4" t="s">
        <v>217</v>
      </c>
      <c r="C71" s="4" t="s">
        <v>207</v>
      </c>
      <c r="D71" t="s">
        <v>241</v>
      </c>
      <c r="E71" t="s">
        <v>242</v>
      </c>
      <c r="F71" t="s">
        <v>243</v>
      </c>
      <c r="G71" t="s">
        <v>294</v>
      </c>
      <c r="H71" t="s">
        <v>245</v>
      </c>
      <c r="I71" t="s">
        <v>246</v>
      </c>
    </row>
    <row r="72" spans="1:9" x14ac:dyDescent="0.25">
      <c r="A72" s="4" t="s">
        <v>70</v>
      </c>
      <c r="B72" s="4" t="s">
        <v>218</v>
      </c>
      <c r="C72" s="4" t="s">
        <v>207</v>
      </c>
      <c r="D72" t="s">
        <v>241</v>
      </c>
      <c r="E72" t="s">
        <v>242</v>
      </c>
      <c r="F72" t="s">
        <v>243</v>
      </c>
      <c r="G72" t="s">
        <v>279</v>
      </c>
      <c r="H72" t="s">
        <v>245</v>
      </c>
      <c r="I72" t="s">
        <v>246</v>
      </c>
    </row>
    <row r="73" spans="1:9" x14ac:dyDescent="0.25">
      <c r="A73" s="4" t="s">
        <v>71</v>
      </c>
      <c r="B73" s="4" t="s">
        <v>199</v>
      </c>
      <c r="C73" s="4" t="s">
        <v>207</v>
      </c>
      <c r="D73" t="s">
        <v>241</v>
      </c>
      <c r="E73" t="s">
        <v>242</v>
      </c>
      <c r="F73" t="s">
        <v>243</v>
      </c>
      <c r="G73" t="s">
        <v>250</v>
      </c>
      <c r="H73" t="s">
        <v>245</v>
      </c>
      <c r="I73" t="s">
        <v>246</v>
      </c>
    </row>
    <row r="74" spans="1:9" x14ac:dyDescent="0.25">
      <c r="A74" s="4" t="s">
        <v>72</v>
      </c>
      <c r="B74" s="4" t="s">
        <v>199</v>
      </c>
      <c r="C74" s="4" t="s">
        <v>207</v>
      </c>
      <c r="D74" t="s">
        <v>241</v>
      </c>
      <c r="E74" t="s">
        <v>242</v>
      </c>
      <c r="F74" t="s">
        <v>243</v>
      </c>
      <c r="G74" t="s">
        <v>250</v>
      </c>
      <c r="H74" t="s">
        <v>245</v>
      </c>
      <c r="I74" t="s">
        <v>246</v>
      </c>
    </row>
    <row r="75" spans="1:9" x14ac:dyDescent="0.25">
      <c r="A75" s="4" t="s">
        <v>73</v>
      </c>
      <c r="B75" s="4" t="s">
        <v>219</v>
      </c>
      <c r="C75" s="4" t="s">
        <v>207</v>
      </c>
      <c r="D75" t="s">
        <v>241</v>
      </c>
      <c r="E75" t="s">
        <v>242</v>
      </c>
      <c r="F75" t="s">
        <v>243</v>
      </c>
      <c r="G75" t="s">
        <v>279</v>
      </c>
    </row>
    <row r="76" spans="1:9" x14ac:dyDescent="0.25">
      <c r="A76" s="4" t="s">
        <v>74</v>
      </c>
      <c r="B76" s="4" t="s">
        <v>199</v>
      </c>
      <c r="C76" s="4" t="s">
        <v>207</v>
      </c>
      <c r="D76" t="s">
        <v>241</v>
      </c>
      <c r="E76" t="s">
        <v>242</v>
      </c>
      <c r="F76" t="s">
        <v>243</v>
      </c>
      <c r="G76" t="s">
        <v>250</v>
      </c>
      <c r="H76" t="s">
        <v>245</v>
      </c>
      <c r="I76" t="s">
        <v>246</v>
      </c>
    </row>
    <row r="77" spans="1:9" x14ac:dyDescent="0.25">
      <c r="A77" s="4" t="s">
        <v>75</v>
      </c>
      <c r="B77" s="4" t="s">
        <v>219</v>
      </c>
      <c r="C77" s="4" t="s">
        <v>207</v>
      </c>
      <c r="D77" t="s">
        <v>241</v>
      </c>
      <c r="E77" t="s">
        <v>242</v>
      </c>
      <c r="F77" t="s">
        <v>243</v>
      </c>
      <c r="G77" t="s">
        <v>279</v>
      </c>
    </row>
    <row r="78" spans="1:9" x14ac:dyDescent="0.25">
      <c r="A78" s="4" t="s">
        <v>76</v>
      </c>
      <c r="B78" s="4" t="s">
        <v>219</v>
      </c>
      <c r="C78" s="4" t="s">
        <v>207</v>
      </c>
      <c r="D78" t="s">
        <v>241</v>
      </c>
      <c r="E78" t="s">
        <v>242</v>
      </c>
      <c r="F78" t="s">
        <v>243</v>
      </c>
      <c r="G78" t="s">
        <v>279</v>
      </c>
    </row>
    <row r="79" spans="1:9" x14ac:dyDescent="0.25">
      <c r="A79" s="4" t="s">
        <v>77</v>
      </c>
      <c r="B79" s="4" t="s">
        <v>215</v>
      </c>
      <c r="C79" s="4" t="s">
        <v>207</v>
      </c>
      <c r="D79" t="s">
        <v>241</v>
      </c>
      <c r="E79" t="s">
        <v>242</v>
      </c>
      <c r="F79" t="s">
        <v>243</v>
      </c>
    </row>
    <row r="80" spans="1:9" x14ac:dyDescent="0.25">
      <c r="A80" s="4" t="s">
        <v>78</v>
      </c>
      <c r="B80" s="4" t="s">
        <v>218</v>
      </c>
      <c r="C80" s="4" t="s">
        <v>207</v>
      </c>
      <c r="D80" t="s">
        <v>241</v>
      </c>
      <c r="E80" t="s">
        <v>242</v>
      </c>
      <c r="F80" t="s">
        <v>243</v>
      </c>
      <c r="G80" t="s">
        <v>279</v>
      </c>
      <c r="H80" t="s">
        <v>245</v>
      </c>
      <c r="I80" t="s">
        <v>246</v>
      </c>
    </row>
    <row r="81" spans="1:9" x14ac:dyDescent="0.25">
      <c r="A81" s="4" t="s">
        <v>79</v>
      </c>
      <c r="B81" s="4" t="s">
        <v>199</v>
      </c>
      <c r="C81" s="4" t="s">
        <v>207</v>
      </c>
      <c r="D81" t="s">
        <v>241</v>
      </c>
      <c r="E81" t="s">
        <v>242</v>
      </c>
      <c r="F81" t="s">
        <v>243</v>
      </c>
      <c r="G81" t="s">
        <v>250</v>
      </c>
      <c r="H81" t="s">
        <v>245</v>
      </c>
      <c r="I81" t="s">
        <v>246</v>
      </c>
    </row>
    <row r="82" spans="1:9" x14ac:dyDescent="0.25">
      <c r="A82" s="4" t="s">
        <v>80</v>
      </c>
      <c r="B82" s="4" t="s">
        <v>199</v>
      </c>
      <c r="C82" s="4" t="s">
        <v>207</v>
      </c>
      <c r="D82" t="s">
        <v>241</v>
      </c>
      <c r="E82" t="s">
        <v>242</v>
      </c>
      <c r="F82" t="s">
        <v>243</v>
      </c>
      <c r="G82" t="s">
        <v>250</v>
      </c>
      <c r="H82" t="s">
        <v>245</v>
      </c>
      <c r="I82" t="s">
        <v>246</v>
      </c>
    </row>
    <row r="83" spans="1:9" x14ac:dyDescent="0.25">
      <c r="A83" s="4" t="s">
        <v>81</v>
      </c>
      <c r="B83" s="4" t="s">
        <v>220</v>
      </c>
      <c r="C83" s="4" t="s">
        <v>207</v>
      </c>
      <c r="D83" t="s">
        <v>241</v>
      </c>
      <c r="E83" t="s">
        <v>242</v>
      </c>
      <c r="F83" t="s">
        <v>243</v>
      </c>
      <c r="G83" t="s">
        <v>279</v>
      </c>
      <c r="H83" t="s">
        <v>295</v>
      </c>
      <c r="I83" t="s">
        <v>246</v>
      </c>
    </row>
    <row r="84" spans="1:9" x14ac:dyDescent="0.25">
      <c r="A84" s="4" t="s">
        <v>82</v>
      </c>
      <c r="B84" s="4" t="s">
        <v>199</v>
      </c>
      <c r="C84" s="4" t="s">
        <v>207</v>
      </c>
      <c r="D84" t="s">
        <v>241</v>
      </c>
      <c r="E84" t="s">
        <v>242</v>
      </c>
      <c r="F84" t="s">
        <v>243</v>
      </c>
      <c r="G84" t="s">
        <v>250</v>
      </c>
      <c r="H84" t="s">
        <v>245</v>
      </c>
      <c r="I84" t="s">
        <v>246</v>
      </c>
    </row>
    <row r="85" spans="1:9" x14ac:dyDescent="0.25">
      <c r="A85" s="4" t="s">
        <v>83</v>
      </c>
      <c r="B85" s="4" t="s">
        <v>199</v>
      </c>
      <c r="C85" s="4" t="s">
        <v>207</v>
      </c>
      <c r="D85" t="s">
        <v>241</v>
      </c>
      <c r="E85" t="s">
        <v>242</v>
      </c>
      <c r="F85" t="s">
        <v>243</v>
      </c>
      <c r="G85" t="s">
        <v>250</v>
      </c>
      <c r="H85" t="s">
        <v>245</v>
      </c>
      <c r="I85" t="s">
        <v>246</v>
      </c>
    </row>
    <row r="86" spans="1:9" x14ac:dyDescent="0.25">
      <c r="A86" s="4" t="s">
        <v>84</v>
      </c>
      <c r="B86" s="4" t="s">
        <v>199</v>
      </c>
      <c r="C86" s="4" t="s">
        <v>207</v>
      </c>
      <c r="D86" t="s">
        <v>241</v>
      </c>
      <c r="E86" t="s">
        <v>242</v>
      </c>
      <c r="F86" t="s">
        <v>243</v>
      </c>
      <c r="G86" t="s">
        <v>250</v>
      </c>
      <c r="H86" t="s">
        <v>245</v>
      </c>
      <c r="I86" t="s">
        <v>246</v>
      </c>
    </row>
    <row r="87" spans="1:9" x14ac:dyDescent="0.25">
      <c r="A87" s="4" t="s">
        <v>85</v>
      </c>
      <c r="B87" s="4" t="s">
        <v>199</v>
      </c>
      <c r="C87" s="4" t="s">
        <v>207</v>
      </c>
      <c r="D87" t="s">
        <v>241</v>
      </c>
      <c r="E87" t="s">
        <v>242</v>
      </c>
      <c r="F87" t="s">
        <v>243</v>
      </c>
      <c r="G87" t="s">
        <v>250</v>
      </c>
      <c r="H87" t="s">
        <v>245</v>
      </c>
      <c r="I87" t="s">
        <v>246</v>
      </c>
    </row>
    <row r="88" spans="1:9" x14ac:dyDescent="0.25">
      <c r="A88" s="4" t="s">
        <v>86</v>
      </c>
      <c r="B88" s="4" t="s">
        <v>215</v>
      </c>
      <c r="C88" s="4" t="s">
        <v>207</v>
      </c>
      <c r="D88" t="s">
        <v>241</v>
      </c>
      <c r="E88" t="s">
        <v>242</v>
      </c>
      <c r="F88" t="s">
        <v>243</v>
      </c>
    </row>
    <row r="89" spans="1:9" x14ac:dyDescent="0.25">
      <c r="A89" s="4" t="s">
        <v>87</v>
      </c>
      <c r="B89" s="4" t="s">
        <v>199</v>
      </c>
      <c r="C89" s="4" t="s">
        <v>207</v>
      </c>
      <c r="D89" t="s">
        <v>241</v>
      </c>
      <c r="E89" t="s">
        <v>242</v>
      </c>
      <c r="F89" t="s">
        <v>243</v>
      </c>
      <c r="G89" t="s">
        <v>250</v>
      </c>
      <c r="H89" t="s">
        <v>245</v>
      </c>
      <c r="I89" t="s">
        <v>246</v>
      </c>
    </row>
    <row r="90" spans="1:9" x14ac:dyDescent="0.25">
      <c r="A90" s="4" t="s">
        <v>88</v>
      </c>
      <c r="B90" s="4" t="s">
        <v>199</v>
      </c>
      <c r="C90" s="4" t="s">
        <v>207</v>
      </c>
      <c r="D90" t="s">
        <v>241</v>
      </c>
      <c r="E90" t="s">
        <v>242</v>
      </c>
      <c r="F90" t="s">
        <v>243</v>
      </c>
      <c r="G90" t="s">
        <v>250</v>
      </c>
      <c r="H90" t="s">
        <v>245</v>
      </c>
      <c r="I90" t="s">
        <v>246</v>
      </c>
    </row>
    <row r="91" spans="1:9" x14ac:dyDescent="0.25">
      <c r="A91" s="4" t="s">
        <v>89</v>
      </c>
      <c r="B91" s="4" t="s">
        <v>199</v>
      </c>
      <c r="C91" s="4" t="s">
        <v>207</v>
      </c>
      <c r="D91" t="s">
        <v>241</v>
      </c>
      <c r="E91" t="s">
        <v>242</v>
      </c>
      <c r="F91" t="s">
        <v>243</v>
      </c>
      <c r="G91" t="s">
        <v>250</v>
      </c>
      <c r="H91" t="s">
        <v>245</v>
      </c>
      <c r="I91" t="s">
        <v>246</v>
      </c>
    </row>
    <row r="92" spans="1:9" x14ac:dyDescent="0.25">
      <c r="A92" s="4" t="s">
        <v>90</v>
      </c>
      <c r="B92" s="4" t="s">
        <v>215</v>
      </c>
      <c r="C92" s="4" t="s">
        <v>207</v>
      </c>
      <c r="D92" t="s">
        <v>241</v>
      </c>
      <c r="E92" t="s">
        <v>242</v>
      </c>
      <c r="F92" t="s">
        <v>243</v>
      </c>
    </row>
    <row r="93" spans="1:9" x14ac:dyDescent="0.25">
      <c r="A93" s="4" t="s">
        <v>91</v>
      </c>
      <c r="B93" s="4" t="s">
        <v>199</v>
      </c>
      <c r="C93" s="4" t="s">
        <v>207</v>
      </c>
      <c r="D93" t="s">
        <v>241</v>
      </c>
      <c r="E93" t="s">
        <v>242</v>
      </c>
      <c r="F93" t="s">
        <v>243</v>
      </c>
      <c r="G93" t="s">
        <v>250</v>
      </c>
      <c r="H93" t="s">
        <v>245</v>
      </c>
      <c r="I93" t="s">
        <v>246</v>
      </c>
    </row>
    <row r="94" spans="1:9" x14ac:dyDescent="0.25">
      <c r="A94" s="4" t="s">
        <v>92</v>
      </c>
      <c r="B94" s="4" t="s">
        <v>221</v>
      </c>
      <c r="C94" s="4" t="s">
        <v>207</v>
      </c>
      <c r="D94" t="s">
        <v>241</v>
      </c>
      <c r="E94" t="s">
        <v>242</v>
      </c>
      <c r="F94" t="s">
        <v>243</v>
      </c>
      <c r="G94" t="s">
        <v>279</v>
      </c>
      <c r="H94" t="s">
        <v>296</v>
      </c>
      <c r="I94" t="s">
        <v>297</v>
      </c>
    </row>
    <row r="95" spans="1:9" x14ac:dyDescent="0.25">
      <c r="A95" s="4" t="s">
        <v>93</v>
      </c>
      <c r="B95" s="4" t="s">
        <v>219</v>
      </c>
      <c r="C95" s="4" t="s">
        <v>207</v>
      </c>
      <c r="D95" t="s">
        <v>241</v>
      </c>
      <c r="E95" t="s">
        <v>242</v>
      </c>
      <c r="F95" t="s">
        <v>243</v>
      </c>
      <c r="G95" t="s">
        <v>279</v>
      </c>
    </row>
    <row r="96" spans="1:9" x14ac:dyDescent="0.25">
      <c r="A96" s="4" t="s">
        <v>94</v>
      </c>
      <c r="B96" s="4" t="s">
        <v>215</v>
      </c>
      <c r="C96" s="4" t="s">
        <v>207</v>
      </c>
      <c r="D96" t="s">
        <v>241</v>
      </c>
      <c r="E96" t="s">
        <v>242</v>
      </c>
      <c r="F96" t="s">
        <v>243</v>
      </c>
    </row>
    <row r="97" spans="1:9" x14ac:dyDescent="0.25">
      <c r="A97" s="4" t="s">
        <v>95</v>
      </c>
      <c r="B97" s="4" t="s">
        <v>218</v>
      </c>
      <c r="C97" s="4" t="s">
        <v>207</v>
      </c>
      <c r="D97" t="s">
        <v>241</v>
      </c>
      <c r="E97" t="s">
        <v>242</v>
      </c>
      <c r="F97" t="s">
        <v>243</v>
      </c>
      <c r="G97" t="s">
        <v>279</v>
      </c>
      <c r="H97" t="s">
        <v>245</v>
      </c>
      <c r="I97" t="s">
        <v>246</v>
      </c>
    </row>
    <row r="98" spans="1:9" x14ac:dyDescent="0.25">
      <c r="A98" s="4" t="s">
        <v>96</v>
      </c>
      <c r="B98" s="4" t="s">
        <v>219</v>
      </c>
      <c r="C98" s="4" t="s">
        <v>207</v>
      </c>
      <c r="D98" t="s">
        <v>241</v>
      </c>
      <c r="E98" t="s">
        <v>242</v>
      </c>
      <c r="F98" t="s">
        <v>243</v>
      </c>
      <c r="G98" t="s">
        <v>279</v>
      </c>
    </row>
    <row r="99" spans="1:9" x14ac:dyDescent="0.25">
      <c r="A99" s="4" t="s">
        <v>97</v>
      </c>
      <c r="B99" s="4" t="s">
        <v>222</v>
      </c>
      <c r="C99" s="4" t="s">
        <v>207</v>
      </c>
      <c r="D99" t="s">
        <v>241</v>
      </c>
      <c r="E99" t="s">
        <v>242</v>
      </c>
      <c r="F99" t="s">
        <v>243</v>
      </c>
      <c r="G99" t="s">
        <v>279</v>
      </c>
      <c r="H99" t="s">
        <v>298</v>
      </c>
    </row>
    <row r="100" spans="1:9" x14ac:dyDescent="0.25">
      <c r="A100" s="4" t="s">
        <v>98</v>
      </c>
      <c r="B100" s="4" t="s">
        <v>215</v>
      </c>
      <c r="C100" s="4" t="s">
        <v>207</v>
      </c>
      <c r="D100" t="s">
        <v>241</v>
      </c>
      <c r="E100" t="s">
        <v>242</v>
      </c>
      <c r="F100" t="s">
        <v>243</v>
      </c>
    </row>
    <row r="101" spans="1:9" x14ac:dyDescent="0.25">
      <c r="A101" s="4" t="s">
        <v>99</v>
      </c>
      <c r="B101" s="4" t="s">
        <v>219</v>
      </c>
      <c r="C101" s="4" t="s">
        <v>207</v>
      </c>
      <c r="D101" t="s">
        <v>241</v>
      </c>
      <c r="E101" t="s">
        <v>242</v>
      </c>
      <c r="F101" t="s">
        <v>243</v>
      </c>
      <c r="G101" t="s">
        <v>279</v>
      </c>
    </row>
    <row r="102" spans="1:9" x14ac:dyDescent="0.25">
      <c r="A102" s="4" t="s">
        <v>100</v>
      </c>
      <c r="B102" s="4" t="s">
        <v>219</v>
      </c>
      <c r="C102" s="4" t="s">
        <v>207</v>
      </c>
      <c r="D102" t="s">
        <v>241</v>
      </c>
      <c r="E102" t="s">
        <v>242</v>
      </c>
      <c r="F102" t="s">
        <v>243</v>
      </c>
      <c r="G102" t="s">
        <v>279</v>
      </c>
    </row>
    <row r="103" spans="1:9" x14ac:dyDescent="0.25">
      <c r="A103" s="4" t="s">
        <v>101</v>
      </c>
      <c r="B103" s="4" t="s">
        <v>215</v>
      </c>
      <c r="C103" s="4" t="s">
        <v>207</v>
      </c>
      <c r="D103" t="s">
        <v>241</v>
      </c>
      <c r="E103" t="s">
        <v>242</v>
      </c>
      <c r="F103" t="s">
        <v>243</v>
      </c>
    </row>
    <row r="104" spans="1:9" x14ac:dyDescent="0.25">
      <c r="A104" s="4" t="s">
        <v>102</v>
      </c>
      <c r="B104" s="4" t="s">
        <v>218</v>
      </c>
      <c r="C104" s="4" t="s">
        <v>207</v>
      </c>
      <c r="D104" t="s">
        <v>241</v>
      </c>
      <c r="E104" t="s">
        <v>242</v>
      </c>
      <c r="F104" t="s">
        <v>243</v>
      </c>
      <c r="G104" t="s">
        <v>279</v>
      </c>
      <c r="H104" t="s">
        <v>245</v>
      </c>
      <c r="I104" t="s">
        <v>246</v>
      </c>
    </row>
    <row r="105" spans="1:9" x14ac:dyDescent="0.25">
      <c r="A105" s="4" t="s">
        <v>103</v>
      </c>
      <c r="B105" s="4" t="s">
        <v>199</v>
      </c>
      <c r="C105" s="4" t="s">
        <v>207</v>
      </c>
      <c r="D105" t="s">
        <v>241</v>
      </c>
      <c r="E105" t="s">
        <v>242</v>
      </c>
      <c r="F105" t="s">
        <v>243</v>
      </c>
      <c r="G105" t="s">
        <v>250</v>
      </c>
      <c r="H105" t="s">
        <v>245</v>
      </c>
      <c r="I105" t="s">
        <v>246</v>
      </c>
    </row>
    <row r="106" spans="1:9" x14ac:dyDescent="0.25">
      <c r="A106" s="4" t="s">
        <v>104</v>
      </c>
      <c r="B106" s="4" t="s">
        <v>221</v>
      </c>
      <c r="C106" s="4" t="s">
        <v>207</v>
      </c>
      <c r="D106" t="s">
        <v>241</v>
      </c>
      <c r="E106" t="s">
        <v>242</v>
      </c>
      <c r="F106" t="s">
        <v>243</v>
      </c>
      <c r="G106" t="s">
        <v>279</v>
      </c>
      <c r="H106" t="s">
        <v>296</v>
      </c>
      <c r="I106" t="s">
        <v>297</v>
      </c>
    </row>
    <row r="107" spans="1:9" x14ac:dyDescent="0.25">
      <c r="A107" s="4" t="s">
        <v>105</v>
      </c>
      <c r="B107" s="4" t="s">
        <v>221</v>
      </c>
      <c r="C107" s="4" t="s">
        <v>207</v>
      </c>
      <c r="D107" t="s">
        <v>241</v>
      </c>
      <c r="E107" t="s">
        <v>242</v>
      </c>
      <c r="F107" t="s">
        <v>243</v>
      </c>
      <c r="G107" t="s">
        <v>279</v>
      </c>
      <c r="H107" t="s">
        <v>296</v>
      </c>
      <c r="I107" t="s">
        <v>297</v>
      </c>
    </row>
    <row r="108" spans="1:9" x14ac:dyDescent="0.25">
      <c r="A108" s="4" t="s">
        <v>106</v>
      </c>
      <c r="B108" s="4" t="s">
        <v>218</v>
      </c>
      <c r="C108" s="4" t="s">
        <v>207</v>
      </c>
      <c r="D108" t="s">
        <v>241</v>
      </c>
      <c r="E108" t="s">
        <v>242</v>
      </c>
      <c r="F108" t="s">
        <v>243</v>
      </c>
      <c r="G108" t="s">
        <v>279</v>
      </c>
      <c r="H108" t="s">
        <v>245</v>
      </c>
      <c r="I108" t="s">
        <v>246</v>
      </c>
    </row>
    <row r="109" spans="1:9" x14ac:dyDescent="0.25">
      <c r="A109" s="4" t="s">
        <v>107</v>
      </c>
      <c r="B109" s="4" t="s">
        <v>218</v>
      </c>
      <c r="C109" s="4" t="s">
        <v>207</v>
      </c>
      <c r="D109" t="s">
        <v>241</v>
      </c>
      <c r="E109" t="s">
        <v>242</v>
      </c>
      <c r="F109" t="s">
        <v>243</v>
      </c>
      <c r="G109" t="s">
        <v>279</v>
      </c>
      <c r="H109" t="s">
        <v>245</v>
      </c>
      <c r="I109" t="s">
        <v>246</v>
      </c>
    </row>
    <row r="110" spans="1:9" x14ac:dyDescent="0.25">
      <c r="A110" s="4" t="s">
        <v>108</v>
      </c>
      <c r="B110" s="4" t="s">
        <v>218</v>
      </c>
      <c r="C110" s="4" t="s">
        <v>207</v>
      </c>
      <c r="D110" t="s">
        <v>241</v>
      </c>
      <c r="E110" t="s">
        <v>242</v>
      </c>
      <c r="F110" t="s">
        <v>243</v>
      </c>
      <c r="G110" t="s">
        <v>279</v>
      </c>
      <c r="H110" t="s">
        <v>245</v>
      </c>
      <c r="I110" t="s">
        <v>246</v>
      </c>
    </row>
    <row r="111" spans="1:9" x14ac:dyDescent="0.25">
      <c r="A111" s="4" t="s">
        <v>109</v>
      </c>
      <c r="B111" s="4" t="s">
        <v>223</v>
      </c>
      <c r="C111" s="4" t="s">
        <v>207</v>
      </c>
      <c r="D111" t="s">
        <v>241</v>
      </c>
      <c r="E111" t="s">
        <v>242</v>
      </c>
      <c r="F111" t="s">
        <v>243</v>
      </c>
      <c r="G111" t="s">
        <v>279</v>
      </c>
      <c r="H111" t="s">
        <v>299</v>
      </c>
      <c r="I111" t="s">
        <v>246</v>
      </c>
    </row>
    <row r="112" spans="1:9" x14ac:dyDescent="0.25">
      <c r="A112" s="4" t="s">
        <v>110</v>
      </c>
      <c r="B112" s="4" t="s">
        <v>219</v>
      </c>
      <c r="C112" s="4" t="s">
        <v>207</v>
      </c>
      <c r="D112" t="s">
        <v>241</v>
      </c>
      <c r="E112" t="s">
        <v>242</v>
      </c>
      <c r="F112" t="s">
        <v>243</v>
      </c>
      <c r="G112" t="s">
        <v>279</v>
      </c>
    </row>
    <row r="113" spans="1:9" x14ac:dyDescent="0.25">
      <c r="A113" s="4" t="s">
        <v>111</v>
      </c>
      <c r="B113" s="4" t="s">
        <v>221</v>
      </c>
      <c r="C113" s="4" t="s">
        <v>207</v>
      </c>
      <c r="D113" t="s">
        <v>241</v>
      </c>
      <c r="E113" t="s">
        <v>242</v>
      </c>
      <c r="F113" t="s">
        <v>243</v>
      </c>
      <c r="G113" t="s">
        <v>279</v>
      </c>
      <c r="H113" t="s">
        <v>296</v>
      </c>
      <c r="I113" t="s">
        <v>297</v>
      </c>
    </row>
    <row r="114" spans="1:9" x14ac:dyDescent="0.25">
      <c r="A114" s="4" t="s">
        <v>112</v>
      </c>
      <c r="B114" s="4" t="s">
        <v>223</v>
      </c>
      <c r="C114" s="4" t="s">
        <v>207</v>
      </c>
      <c r="D114" t="s">
        <v>241</v>
      </c>
      <c r="E114" t="s">
        <v>242</v>
      </c>
      <c r="F114" t="s">
        <v>243</v>
      </c>
      <c r="G114" t="s">
        <v>279</v>
      </c>
      <c r="H114" t="s">
        <v>299</v>
      </c>
      <c r="I114" t="s">
        <v>246</v>
      </c>
    </row>
    <row r="115" spans="1:9" x14ac:dyDescent="0.25">
      <c r="A115" s="4" t="s">
        <v>113</v>
      </c>
      <c r="B115" s="4" t="s">
        <v>219</v>
      </c>
      <c r="C115" s="4" t="s">
        <v>207</v>
      </c>
      <c r="D115" t="s">
        <v>241</v>
      </c>
      <c r="E115" t="s">
        <v>242</v>
      </c>
      <c r="F115" t="s">
        <v>243</v>
      </c>
      <c r="G115" t="s">
        <v>279</v>
      </c>
    </row>
    <row r="116" spans="1:9" x14ac:dyDescent="0.25">
      <c r="A116" s="4" t="s">
        <v>114</v>
      </c>
      <c r="B116" s="4" t="s">
        <v>219</v>
      </c>
      <c r="C116" s="4" t="s">
        <v>207</v>
      </c>
      <c r="D116" t="s">
        <v>241</v>
      </c>
      <c r="E116" t="s">
        <v>242</v>
      </c>
      <c r="F116" t="s">
        <v>243</v>
      </c>
      <c r="G116" t="s">
        <v>279</v>
      </c>
    </row>
    <row r="117" spans="1:9" x14ac:dyDescent="0.25">
      <c r="A117" s="4" t="s">
        <v>115</v>
      </c>
      <c r="B117" s="4" t="s">
        <v>219</v>
      </c>
      <c r="C117" s="4" t="s">
        <v>207</v>
      </c>
      <c r="D117" t="s">
        <v>241</v>
      </c>
      <c r="E117" t="s">
        <v>242</v>
      </c>
      <c r="F117" t="s">
        <v>243</v>
      </c>
      <c r="G117" t="s">
        <v>279</v>
      </c>
    </row>
    <row r="118" spans="1:9" x14ac:dyDescent="0.25">
      <c r="A118" s="4" t="s">
        <v>116</v>
      </c>
      <c r="B118" s="4" t="s">
        <v>221</v>
      </c>
      <c r="C118" s="4" t="s">
        <v>207</v>
      </c>
      <c r="D118" t="s">
        <v>241</v>
      </c>
      <c r="E118" t="s">
        <v>242</v>
      </c>
      <c r="F118" t="s">
        <v>243</v>
      </c>
      <c r="G118" t="s">
        <v>279</v>
      </c>
      <c r="H118" t="s">
        <v>296</v>
      </c>
      <c r="I118" t="s">
        <v>297</v>
      </c>
    </row>
    <row r="119" spans="1:9" x14ac:dyDescent="0.25">
      <c r="A119" s="4" t="s">
        <v>117</v>
      </c>
      <c r="B119" s="4" t="s">
        <v>219</v>
      </c>
      <c r="C119" s="4" t="s">
        <v>207</v>
      </c>
      <c r="D119" t="s">
        <v>241</v>
      </c>
      <c r="E119" t="s">
        <v>242</v>
      </c>
      <c r="F119" t="s">
        <v>243</v>
      </c>
      <c r="G119" t="s">
        <v>279</v>
      </c>
    </row>
    <row r="120" spans="1:9" x14ac:dyDescent="0.25">
      <c r="A120" s="4" t="s">
        <v>118</v>
      </c>
      <c r="B120" s="4" t="s">
        <v>219</v>
      </c>
      <c r="C120" s="4" t="s">
        <v>207</v>
      </c>
      <c r="D120" t="s">
        <v>241</v>
      </c>
      <c r="E120" t="s">
        <v>242</v>
      </c>
      <c r="F120" t="s">
        <v>243</v>
      </c>
      <c r="G120" t="s">
        <v>279</v>
      </c>
    </row>
    <row r="121" spans="1:9" x14ac:dyDescent="0.25">
      <c r="A121" s="4" t="s">
        <v>119</v>
      </c>
      <c r="B121" s="4" t="s">
        <v>218</v>
      </c>
      <c r="C121" s="4" t="s">
        <v>207</v>
      </c>
      <c r="D121" t="s">
        <v>241</v>
      </c>
      <c r="E121" t="s">
        <v>242</v>
      </c>
      <c r="F121" t="s">
        <v>243</v>
      </c>
      <c r="G121" t="s">
        <v>279</v>
      </c>
      <c r="H121" t="s">
        <v>245</v>
      </c>
      <c r="I121" t="s">
        <v>246</v>
      </c>
    </row>
    <row r="122" spans="1:9" x14ac:dyDescent="0.25">
      <c r="A122" s="4" t="s">
        <v>120</v>
      </c>
      <c r="B122" s="4" t="s">
        <v>216</v>
      </c>
      <c r="C122" s="4" t="s">
        <v>207</v>
      </c>
      <c r="D122" t="s">
        <v>241</v>
      </c>
      <c r="E122" t="s">
        <v>242</v>
      </c>
      <c r="F122" t="s">
        <v>243</v>
      </c>
      <c r="G122" t="s">
        <v>279</v>
      </c>
      <c r="H122" t="s">
        <v>293</v>
      </c>
      <c r="I122" t="s">
        <v>246</v>
      </c>
    </row>
    <row r="123" spans="1:9" x14ac:dyDescent="0.25">
      <c r="A123" s="4" t="s">
        <v>121</v>
      </c>
      <c r="B123" s="4" t="s">
        <v>216</v>
      </c>
      <c r="C123" s="4" t="s">
        <v>207</v>
      </c>
      <c r="D123" t="s">
        <v>241</v>
      </c>
      <c r="E123" t="s">
        <v>242</v>
      </c>
      <c r="F123" t="s">
        <v>243</v>
      </c>
      <c r="G123" t="s">
        <v>279</v>
      </c>
      <c r="H123" t="s">
        <v>293</v>
      </c>
      <c r="I123" t="s">
        <v>246</v>
      </c>
    </row>
    <row r="124" spans="1:9" x14ac:dyDescent="0.25">
      <c r="A124" s="4" t="s">
        <v>122</v>
      </c>
      <c r="B124" s="4" t="s">
        <v>199</v>
      </c>
      <c r="C124" s="4" t="s">
        <v>207</v>
      </c>
      <c r="D124" t="s">
        <v>241</v>
      </c>
      <c r="E124" t="s">
        <v>242</v>
      </c>
      <c r="F124" t="s">
        <v>243</v>
      </c>
      <c r="G124" t="s">
        <v>250</v>
      </c>
      <c r="H124" t="s">
        <v>245</v>
      </c>
      <c r="I124" t="s">
        <v>246</v>
      </c>
    </row>
    <row r="125" spans="1:9" x14ac:dyDescent="0.25">
      <c r="A125" s="4" t="s">
        <v>123</v>
      </c>
      <c r="B125" s="4" t="s">
        <v>219</v>
      </c>
      <c r="C125" s="4" t="s">
        <v>207</v>
      </c>
      <c r="D125" t="s">
        <v>241</v>
      </c>
      <c r="E125" t="s">
        <v>242</v>
      </c>
      <c r="F125" t="s">
        <v>243</v>
      </c>
      <c r="G125" t="s">
        <v>279</v>
      </c>
    </row>
    <row r="126" spans="1:9" x14ac:dyDescent="0.25">
      <c r="A126" s="4" t="s">
        <v>124</v>
      </c>
      <c r="B126" s="4" t="s">
        <v>216</v>
      </c>
      <c r="C126" s="4" t="s">
        <v>207</v>
      </c>
      <c r="D126" t="s">
        <v>241</v>
      </c>
      <c r="E126" t="s">
        <v>242</v>
      </c>
      <c r="F126" t="s">
        <v>243</v>
      </c>
      <c r="G126" t="s">
        <v>279</v>
      </c>
      <c r="H126" t="s">
        <v>293</v>
      </c>
      <c r="I126" t="s">
        <v>246</v>
      </c>
    </row>
    <row r="127" spans="1:9" x14ac:dyDescent="0.25">
      <c r="A127" s="4" t="s">
        <v>125</v>
      </c>
      <c r="B127" s="4" t="s">
        <v>216</v>
      </c>
      <c r="C127" s="4" t="s">
        <v>207</v>
      </c>
      <c r="D127" t="s">
        <v>241</v>
      </c>
      <c r="E127" t="s">
        <v>242</v>
      </c>
      <c r="F127" t="s">
        <v>243</v>
      </c>
      <c r="G127" t="s">
        <v>279</v>
      </c>
      <c r="H127" t="s">
        <v>293</v>
      </c>
      <c r="I127" t="s">
        <v>246</v>
      </c>
    </row>
    <row r="128" spans="1:9" x14ac:dyDescent="0.25">
      <c r="A128" s="4" t="s">
        <v>126</v>
      </c>
      <c r="B128" s="4" t="s">
        <v>199</v>
      </c>
      <c r="C128" s="4" t="s">
        <v>207</v>
      </c>
      <c r="D128" t="s">
        <v>241</v>
      </c>
      <c r="E128" t="s">
        <v>242</v>
      </c>
      <c r="F128" t="s">
        <v>243</v>
      </c>
      <c r="G128" t="s">
        <v>250</v>
      </c>
      <c r="H128" t="s">
        <v>245</v>
      </c>
      <c r="I128" t="s">
        <v>246</v>
      </c>
    </row>
    <row r="129" spans="1:9" x14ac:dyDescent="0.25">
      <c r="A129" s="4" t="s">
        <v>127</v>
      </c>
      <c r="B129" s="4" t="s">
        <v>199</v>
      </c>
      <c r="C129" s="4" t="s">
        <v>207</v>
      </c>
      <c r="D129" t="s">
        <v>241</v>
      </c>
      <c r="E129" t="s">
        <v>242</v>
      </c>
      <c r="F129" t="s">
        <v>243</v>
      </c>
      <c r="G129" t="s">
        <v>250</v>
      </c>
      <c r="H129" t="s">
        <v>245</v>
      </c>
      <c r="I129" t="s">
        <v>246</v>
      </c>
    </row>
    <row r="130" spans="1:9" x14ac:dyDescent="0.25">
      <c r="A130" s="4" t="s">
        <v>128</v>
      </c>
      <c r="B130" s="4" t="s">
        <v>216</v>
      </c>
      <c r="C130" s="4" t="s">
        <v>207</v>
      </c>
      <c r="D130" t="s">
        <v>241</v>
      </c>
      <c r="E130" t="s">
        <v>242</v>
      </c>
      <c r="F130" t="s">
        <v>243</v>
      </c>
      <c r="G130" t="s">
        <v>279</v>
      </c>
      <c r="H130" t="s">
        <v>293</v>
      </c>
      <c r="I130" t="s">
        <v>246</v>
      </c>
    </row>
    <row r="131" spans="1:9" x14ac:dyDescent="0.25">
      <c r="A131" s="4" t="s">
        <v>129</v>
      </c>
      <c r="B131" s="4" t="s">
        <v>207</v>
      </c>
      <c r="C131" s="4" t="s">
        <v>207</v>
      </c>
    </row>
    <row r="132" spans="1:9" x14ac:dyDescent="0.25">
      <c r="A132" s="4" t="s">
        <v>130</v>
      </c>
      <c r="B132" s="4" t="s">
        <v>199</v>
      </c>
      <c r="C132" s="4" t="s">
        <v>207</v>
      </c>
      <c r="D132" t="s">
        <v>241</v>
      </c>
      <c r="E132" t="s">
        <v>242</v>
      </c>
      <c r="F132" t="s">
        <v>243</v>
      </c>
      <c r="G132" t="s">
        <v>250</v>
      </c>
      <c r="H132" t="s">
        <v>245</v>
      </c>
      <c r="I132" t="s">
        <v>246</v>
      </c>
    </row>
    <row r="133" spans="1:9" x14ac:dyDescent="0.25">
      <c r="A133" s="4" t="s">
        <v>131</v>
      </c>
      <c r="B133" s="4" t="s">
        <v>199</v>
      </c>
      <c r="C133" s="4" t="s">
        <v>207</v>
      </c>
      <c r="D133" t="s">
        <v>241</v>
      </c>
      <c r="E133" t="s">
        <v>242</v>
      </c>
      <c r="F133" t="s">
        <v>243</v>
      </c>
      <c r="G133" t="s">
        <v>250</v>
      </c>
      <c r="H133" t="s">
        <v>245</v>
      </c>
      <c r="I133" t="s">
        <v>246</v>
      </c>
    </row>
    <row r="134" spans="1:9" x14ac:dyDescent="0.25">
      <c r="A134" s="4" t="s">
        <v>132</v>
      </c>
      <c r="B134" s="4" t="s">
        <v>199</v>
      </c>
      <c r="C134" s="4" t="s">
        <v>207</v>
      </c>
      <c r="D134" t="s">
        <v>241</v>
      </c>
      <c r="E134" t="s">
        <v>242</v>
      </c>
      <c r="F134" t="s">
        <v>243</v>
      </c>
      <c r="G134" t="s">
        <v>250</v>
      </c>
      <c r="H134" t="s">
        <v>245</v>
      </c>
      <c r="I134" t="s">
        <v>246</v>
      </c>
    </row>
    <row r="135" spans="1:9" x14ac:dyDescent="0.25">
      <c r="A135" s="4" t="s">
        <v>133</v>
      </c>
      <c r="B135" s="4" t="s">
        <v>199</v>
      </c>
      <c r="C135" s="4" t="s">
        <v>207</v>
      </c>
      <c r="D135" t="s">
        <v>241</v>
      </c>
      <c r="E135" t="s">
        <v>242</v>
      </c>
      <c r="F135" t="s">
        <v>243</v>
      </c>
      <c r="G135" t="s">
        <v>250</v>
      </c>
      <c r="H135" t="s">
        <v>245</v>
      </c>
      <c r="I135" t="s">
        <v>246</v>
      </c>
    </row>
    <row r="136" spans="1:9" x14ac:dyDescent="0.25">
      <c r="A136" s="4" t="s">
        <v>134</v>
      </c>
      <c r="B136" s="4" t="s">
        <v>199</v>
      </c>
      <c r="C136" s="4" t="s">
        <v>207</v>
      </c>
      <c r="D136" t="s">
        <v>241</v>
      </c>
      <c r="E136" t="s">
        <v>242</v>
      </c>
      <c r="F136" t="s">
        <v>243</v>
      </c>
      <c r="G136" t="s">
        <v>250</v>
      </c>
      <c r="H136" t="s">
        <v>245</v>
      </c>
      <c r="I136" t="s">
        <v>246</v>
      </c>
    </row>
    <row r="137" spans="1:9" x14ac:dyDescent="0.25">
      <c r="A137" s="4" t="s">
        <v>135</v>
      </c>
      <c r="B137" s="4" t="s">
        <v>199</v>
      </c>
      <c r="C137" s="4" t="s">
        <v>207</v>
      </c>
      <c r="D137" t="s">
        <v>241</v>
      </c>
      <c r="E137" t="s">
        <v>242</v>
      </c>
      <c r="F137" t="s">
        <v>243</v>
      </c>
      <c r="G137" t="s">
        <v>250</v>
      </c>
      <c r="H137" t="s">
        <v>245</v>
      </c>
      <c r="I137" t="s">
        <v>246</v>
      </c>
    </row>
    <row r="138" spans="1:9" x14ac:dyDescent="0.25">
      <c r="A138" s="4" t="s">
        <v>136</v>
      </c>
      <c r="B138" s="4" t="s">
        <v>218</v>
      </c>
      <c r="C138" s="4" t="s">
        <v>207</v>
      </c>
      <c r="D138" t="s">
        <v>241</v>
      </c>
      <c r="E138" t="s">
        <v>242</v>
      </c>
      <c r="F138" t="s">
        <v>243</v>
      </c>
      <c r="G138" t="s">
        <v>279</v>
      </c>
      <c r="H138" t="s">
        <v>245</v>
      </c>
      <c r="I138" t="s">
        <v>246</v>
      </c>
    </row>
    <row r="139" spans="1:9" x14ac:dyDescent="0.25">
      <c r="A139" s="4" t="s">
        <v>137</v>
      </c>
      <c r="B139" s="4" t="s">
        <v>212</v>
      </c>
      <c r="C139" s="4" t="s">
        <v>207</v>
      </c>
      <c r="D139" t="s">
        <v>286</v>
      </c>
      <c r="E139" t="s">
        <v>287</v>
      </c>
      <c r="F139" t="s">
        <v>291</v>
      </c>
      <c r="G139" t="s">
        <v>250</v>
      </c>
      <c r="H139" t="s">
        <v>245</v>
      </c>
      <c r="I139" t="s">
        <v>246</v>
      </c>
    </row>
    <row r="140" spans="1:9" x14ac:dyDescent="0.25">
      <c r="A140" s="4" t="s">
        <v>138</v>
      </c>
      <c r="B140" s="4" t="s">
        <v>224</v>
      </c>
      <c r="C140" s="4" t="s">
        <v>207</v>
      </c>
      <c r="D140" t="s">
        <v>241</v>
      </c>
    </row>
    <row r="141" spans="1:9" x14ac:dyDescent="0.25">
      <c r="A141" s="4" t="s">
        <v>139</v>
      </c>
      <c r="B141" s="4" t="s">
        <v>215</v>
      </c>
      <c r="C141" s="4" t="s">
        <v>207</v>
      </c>
      <c r="D141" t="s">
        <v>241</v>
      </c>
      <c r="E141" t="s">
        <v>242</v>
      </c>
      <c r="F141" t="s">
        <v>243</v>
      </c>
    </row>
    <row r="142" spans="1:9" x14ac:dyDescent="0.25">
      <c r="A142" s="4" t="s">
        <v>140</v>
      </c>
      <c r="B142" s="4" t="s">
        <v>225</v>
      </c>
      <c r="C142" s="4" t="s">
        <v>207</v>
      </c>
      <c r="D142" t="s">
        <v>241</v>
      </c>
      <c r="E142" t="s">
        <v>242</v>
      </c>
      <c r="F142" t="s">
        <v>243</v>
      </c>
      <c r="G142" t="s">
        <v>300</v>
      </c>
      <c r="H142" t="s">
        <v>280</v>
      </c>
      <c r="I142" t="s">
        <v>246</v>
      </c>
    </row>
    <row r="143" spans="1:9" x14ac:dyDescent="0.25">
      <c r="A143" s="4" t="s">
        <v>141</v>
      </c>
      <c r="B143" s="4" t="s">
        <v>226</v>
      </c>
      <c r="C143" s="4" t="s">
        <v>207</v>
      </c>
      <c r="D143" t="s">
        <v>241</v>
      </c>
      <c r="E143" t="s">
        <v>301</v>
      </c>
      <c r="F143" t="s">
        <v>302</v>
      </c>
      <c r="G143" t="s">
        <v>303</v>
      </c>
      <c r="H143" t="s">
        <v>304</v>
      </c>
      <c r="I143" t="s">
        <v>305</v>
      </c>
    </row>
    <row r="144" spans="1:9" x14ac:dyDescent="0.25">
      <c r="A144" s="4" t="s">
        <v>142</v>
      </c>
      <c r="B144" s="4" t="s">
        <v>227</v>
      </c>
      <c r="C144" s="4" t="s">
        <v>207</v>
      </c>
      <c r="D144" t="s">
        <v>241</v>
      </c>
      <c r="E144" t="s">
        <v>301</v>
      </c>
      <c r="F144" t="s">
        <v>302</v>
      </c>
      <c r="G144" t="s">
        <v>303</v>
      </c>
      <c r="H144" t="s">
        <v>245</v>
      </c>
      <c r="I144" t="s">
        <v>246</v>
      </c>
    </row>
    <row r="145" spans="1:9" x14ac:dyDescent="0.25">
      <c r="A145" s="4" t="s">
        <v>143</v>
      </c>
      <c r="B145" s="4" t="s">
        <v>227</v>
      </c>
      <c r="C145" s="4" t="s">
        <v>207</v>
      </c>
      <c r="D145" t="s">
        <v>241</v>
      </c>
      <c r="E145" t="s">
        <v>301</v>
      </c>
      <c r="F145" t="s">
        <v>302</v>
      </c>
      <c r="G145" t="s">
        <v>303</v>
      </c>
      <c r="H145" t="s">
        <v>245</v>
      </c>
      <c r="I145" t="s">
        <v>246</v>
      </c>
    </row>
    <row r="146" spans="1:9" x14ac:dyDescent="0.25">
      <c r="A146" s="4" t="s">
        <v>144</v>
      </c>
      <c r="B146" s="4" t="s">
        <v>195</v>
      </c>
      <c r="C146" s="4" t="s">
        <v>207</v>
      </c>
      <c r="D146" t="s">
        <v>241</v>
      </c>
      <c r="E146" t="s">
        <v>242</v>
      </c>
      <c r="F146" t="s">
        <v>243</v>
      </c>
      <c r="G146" t="s">
        <v>244</v>
      </c>
      <c r="H146" t="s">
        <v>245</v>
      </c>
      <c r="I146" t="s">
        <v>246</v>
      </c>
    </row>
    <row r="147" spans="1:9" x14ac:dyDescent="0.25">
      <c r="A147" s="4" t="s">
        <v>145</v>
      </c>
      <c r="B147" s="4" t="s">
        <v>228</v>
      </c>
      <c r="C147" s="4" t="s">
        <v>207</v>
      </c>
      <c r="D147" t="s">
        <v>241</v>
      </c>
      <c r="E147" t="s">
        <v>306</v>
      </c>
      <c r="F147" t="s">
        <v>307</v>
      </c>
      <c r="G147" t="s">
        <v>308</v>
      </c>
      <c r="H147" t="s">
        <v>309</v>
      </c>
      <c r="I147" t="s">
        <v>246</v>
      </c>
    </row>
    <row r="148" spans="1:9" x14ac:dyDescent="0.25">
      <c r="A148" s="4" t="s">
        <v>146</v>
      </c>
      <c r="B148" s="4" t="s">
        <v>227</v>
      </c>
      <c r="C148" s="4" t="s">
        <v>207</v>
      </c>
      <c r="D148" t="s">
        <v>241</v>
      </c>
      <c r="E148" t="s">
        <v>301</v>
      </c>
      <c r="F148" t="s">
        <v>302</v>
      </c>
      <c r="G148" t="s">
        <v>303</v>
      </c>
      <c r="H148" t="s">
        <v>245</v>
      </c>
      <c r="I148" t="s">
        <v>246</v>
      </c>
    </row>
    <row r="149" spans="1:9" x14ac:dyDescent="0.25">
      <c r="A149" s="4" t="s">
        <v>147</v>
      </c>
      <c r="B149" s="4" t="s">
        <v>229</v>
      </c>
      <c r="C149" s="4" t="s">
        <v>207</v>
      </c>
      <c r="D149" t="s">
        <v>241</v>
      </c>
      <c r="E149" t="s">
        <v>242</v>
      </c>
      <c r="F149" t="s">
        <v>243</v>
      </c>
      <c r="G149" t="s">
        <v>244</v>
      </c>
    </row>
    <row r="150" spans="1:9" x14ac:dyDescent="0.25">
      <c r="A150" s="4" t="s">
        <v>148</v>
      </c>
      <c r="B150" s="4" t="s">
        <v>214</v>
      </c>
      <c r="C150" s="4" t="s">
        <v>207</v>
      </c>
      <c r="D150" t="s">
        <v>241</v>
      </c>
      <c r="E150" t="s">
        <v>242</v>
      </c>
      <c r="F150" t="s">
        <v>243</v>
      </c>
      <c r="G150" t="s">
        <v>244</v>
      </c>
      <c r="H150" t="s">
        <v>292</v>
      </c>
      <c r="I150" t="s">
        <v>246</v>
      </c>
    </row>
    <row r="151" spans="1:9" x14ac:dyDescent="0.25">
      <c r="A151" s="4" t="s">
        <v>149</v>
      </c>
      <c r="B151" s="4" t="s">
        <v>214</v>
      </c>
      <c r="C151" s="4" t="s">
        <v>207</v>
      </c>
      <c r="D151" t="s">
        <v>241</v>
      </c>
      <c r="E151" t="s">
        <v>242</v>
      </c>
      <c r="F151" t="s">
        <v>243</v>
      </c>
      <c r="G151" t="s">
        <v>244</v>
      </c>
      <c r="H151" t="s">
        <v>292</v>
      </c>
      <c r="I151" t="s">
        <v>246</v>
      </c>
    </row>
    <row r="152" spans="1:9" x14ac:dyDescent="0.25">
      <c r="A152" s="4" t="s">
        <v>150</v>
      </c>
      <c r="B152" s="4" t="s">
        <v>214</v>
      </c>
      <c r="C152" s="4" t="s">
        <v>207</v>
      </c>
      <c r="D152" t="s">
        <v>241</v>
      </c>
      <c r="E152" t="s">
        <v>242</v>
      </c>
      <c r="F152" t="s">
        <v>243</v>
      </c>
      <c r="G152" t="s">
        <v>244</v>
      </c>
      <c r="H152" t="s">
        <v>292</v>
      </c>
      <c r="I152" t="s">
        <v>246</v>
      </c>
    </row>
    <row r="153" spans="1:9" x14ac:dyDescent="0.25">
      <c r="A153" s="4" t="s">
        <v>151</v>
      </c>
      <c r="B153" s="4" t="s">
        <v>214</v>
      </c>
      <c r="C153" s="4" t="s">
        <v>207</v>
      </c>
      <c r="D153" t="s">
        <v>241</v>
      </c>
      <c r="E153" t="s">
        <v>242</v>
      </c>
      <c r="F153" t="s">
        <v>243</v>
      </c>
      <c r="G153" t="s">
        <v>244</v>
      </c>
      <c r="H153" t="s">
        <v>292</v>
      </c>
      <c r="I153" t="s">
        <v>246</v>
      </c>
    </row>
    <row r="154" spans="1:9" x14ac:dyDescent="0.25">
      <c r="A154" s="4" t="s">
        <v>152</v>
      </c>
      <c r="B154" s="4" t="s">
        <v>214</v>
      </c>
      <c r="C154" s="4" t="s">
        <v>207</v>
      </c>
      <c r="D154" t="s">
        <v>241</v>
      </c>
      <c r="E154" t="s">
        <v>242</v>
      </c>
      <c r="F154" t="s">
        <v>243</v>
      </c>
      <c r="G154" t="s">
        <v>244</v>
      </c>
      <c r="H154" t="s">
        <v>292</v>
      </c>
      <c r="I154" t="s">
        <v>246</v>
      </c>
    </row>
    <row r="155" spans="1:9" x14ac:dyDescent="0.25">
      <c r="A155" s="4" t="s">
        <v>153</v>
      </c>
      <c r="B155" s="4" t="s">
        <v>214</v>
      </c>
      <c r="C155" s="4" t="s">
        <v>207</v>
      </c>
      <c r="D155" t="s">
        <v>241</v>
      </c>
      <c r="E155" t="s">
        <v>242</v>
      </c>
      <c r="F155" t="s">
        <v>243</v>
      </c>
      <c r="G155" t="s">
        <v>244</v>
      </c>
      <c r="H155" t="s">
        <v>292</v>
      </c>
      <c r="I155" t="s">
        <v>246</v>
      </c>
    </row>
    <row r="156" spans="1:9" x14ac:dyDescent="0.25">
      <c r="A156" s="4" t="s">
        <v>154</v>
      </c>
      <c r="B156" s="4" t="s">
        <v>214</v>
      </c>
      <c r="C156" s="4" t="s">
        <v>207</v>
      </c>
      <c r="D156" t="s">
        <v>241</v>
      </c>
      <c r="E156" t="s">
        <v>242</v>
      </c>
      <c r="F156" t="s">
        <v>243</v>
      </c>
      <c r="G156" t="s">
        <v>244</v>
      </c>
      <c r="H156" t="s">
        <v>292</v>
      </c>
      <c r="I156" t="s">
        <v>246</v>
      </c>
    </row>
    <row r="157" spans="1:9" x14ac:dyDescent="0.25">
      <c r="A157" s="4" t="s">
        <v>155</v>
      </c>
      <c r="B157" s="4" t="s">
        <v>230</v>
      </c>
      <c r="C157" s="4" t="s">
        <v>207</v>
      </c>
      <c r="D157" t="s">
        <v>241</v>
      </c>
      <c r="E157" t="s">
        <v>306</v>
      </c>
      <c r="F157" t="s">
        <v>310</v>
      </c>
      <c r="G157" t="s">
        <v>311</v>
      </c>
      <c r="H157" t="s">
        <v>312</v>
      </c>
      <c r="I157" t="s">
        <v>246</v>
      </c>
    </row>
    <row r="158" spans="1:9" x14ac:dyDescent="0.25">
      <c r="A158" s="4" t="s">
        <v>156</v>
      </c>
      <c r="B158" s="4" t="s">
        <v>231</v>
      </c>
      <c r="C158" s="4" t="s">
        <v>207</v>
      </c>
      <c r="D158" t="s">
        <v>241</v>
      </c>
      <c r="E158" t="s">
        <v>306</v>
      </c>
      <c r="F158" t="s">
        <v>310</v>
      </c>
      <c r="G158" t="s">
        <v>311</v>
      </c>
      <c r="H158" t="s">
        <v>312</v>
      </c>
    </row>
    <row r="159" spans="1:9" x14ac:dyDescent="0.25">
      <c r="A159" s="4" t="s">
        <v>157</v>
      </c>
      <c r="B159" s="4" t="s">
        <v>214</v>
      </c>
      <c r="C159" s="4" t="s">
        <v>207</v>
      </c>
      <c r="D159" t="s">
        <v>241</v>
      </c>
      <c r="E159" t="s">
        <v>242</v>
      </c>
      <c r="F159" t="s">
        <v>243</v>
      </c>
      <c r="G159" t="s">
        <v>244</v>
      </c>
      <c r="H159" t="s">
        <v>292</v>
      </c>
      <c r="I159" t="s">
        <v>246</v>
      </c>
    </row>
    <row r="160" spans="1:9" x14ac:dyDescent="0.25">
      <c r="A160" s="4" t="s">
        <v>158</v>
      </c>
      <c r="B160" s="4" t="s">
        <v>214</v>
      </c>
      <c r="C160" s="4" t="s">
        <v>207</v>
      </c>
      <c r="D160" t="s">
        <v>241</v>
      </c>
      <c r="E160" t="s">
        <v>242</v>
      </c>
      <c r="F160" t="s">
        <v>243</v>
      </c>
      <c r="G160" t="s">
        <v>244</v>
      </c>
      <c r="H160" t="s">
        <v>292</v>
      </c>
      <c r="I160" t="s">
        <v>246</v>
      </c>
    </row>
    <row r="161" spans="1:9" x14ac:dyDescent="0.25">
      <c r="A161" s="4" t="s">
        <v>159</v>
      </c>
      <c r="B161" s="4" t="s">
        <v>214</v>
      </c>
      <c r="C161" s="4" t="s">
        <v>207</v>
      </c>
      <c r="D161" t="s">
        <v>241</v>
      </c>
      <c r="E161" t="s">
        <v>242</v>
      </c>
      <c r="F161" t="s">
        <v>243</v>
      </c>
      <c r="G161" t="s">
        <v>244</v>
      </c>
      <c r="H161" t="s">
        <v>292</v>
      </c>
      <c r="I161" t="s">
        <v>246</v>
      </c>
    </row>
    <row r="162" spans="1:9" x14ac:dyDescent="0.25">
      <c r="A162" s="4" t="s">
        <v>160</v>
      </c>
      <c r="B162" s="4" t="s">
        <v>214</v>
      </c>
      <c r="C162" s="4" t="s">
        <v>207</v>
      </c>
      <c r="D162" t="s">
        <v>241</v>
      </c>
      <c r="E162" t="s">
        <v>242</v>
      </c>
      <c r="F162" t="s">
        <v>243</v>
      </c>
      <c r="G162" t="s">
        <v>244</v>
      </c>
      <c r="H162" t="s">
        <v>292</v>
      </c>
      <c r="I162" t="s">
        <v>246</v>
      </c>
    </row>
    <row r="163" spans="1:9" x14ac:dyDescent="0.25">
      <c r="A163" s="4" t="s">
        <v>161</v>
      </c>
      <c r="B163" s="4" t="s">
        <v>195</v>
      </c>
      <c r="C163" s="4" t="s">
        <v>207</v>
      </c>
      <c r="D163" t="s">
        <v>241</v>
      </c>
      <c r="E163" t="s">
        <v>242</v>
      </c>
      <c r="F163" t="s">
        <v>243</v>
      </c>
      <c r="G163" t="s">
        <v>244</v>
      </c>
      <c r="H163" t="s">
        <v>245</v>
      </c>
      <c r="I163" t="s">
        <v>246</v>
      </c>
    </row>
    <row r="164" spans="1:9" x14ac:dyDescent="0.25">
      <c r="A164" s="4" t="s">
        <v>162</v>
      </c>
      <c r="B164" s="4" t="s">
        <v>209</v>
      </c>
      <c r="C164" s="4" t="s">
        <v>207</v>
      </c>
      <c r="D164" t="s">
        <v>241</v>
      </c>
      <c r="E164" t="s">
        <v>242</v>
      </c>
      <c r="F164" t="s">
        <v>243</v>
      </c>
      <c r="G164" t="s">
        <v>244</v>
      </c>
      <c r="H164" t="s">
        <v>284</v>
      </c>
      <c r="I164" t="s">
        <v>246</v>
      </c>
    </row>
    <row r="165" spans="1:9" x14ac:dyDescent="0.25">
      <c r="A165" s="4" t="s">
        <v>163</v>
      </c>
      <c r="B165" s="4" t="s">
        <v>214</v>
      </c>
      <c r="C165" s="4" t="s">
        <v>207</v>
      </c>
      <c r="D165" t="s">
        <v>241</v>
      </c>
      <c r="E165" t="s">
        <v>242</v>
      </c>
      <c r="F165" t="s">
        <v>243</v>
      </c>
      <c r="G165" t="s">
        <v>244</v>
      </c>
      <c r="H165" t="s">
        <v>292</v>
      </c>
      <c r="I165" t="s">
        <v>246</v>
      </c>
    </row>
    <row r="166" spans="1:9" x14ac:dyDescent="0.25">
      <c r="A166" s="4" t="s">
        <v>164</v>
      </c>
      <c r="B166" s="4" t="s">
        <v>214</v>
      </c>
      <c r="C166" s="4" t="s">
        <v>207</v>
      </c>
      <c r="D166" t="s">
        <v>241</v>
      </c>
      <c r="E166" t="s">
        <v>242</v>
      </c>
      <c r="F166" t="s">
        <v>243</v>
      </c>
      <c r="G166" t="s">
        <v>244</v>
      </c>
      <c r="H166" t="s">
        <v>292</v>
      </c>
      <c r="I166" t="s">
        <v>246</v>
      </c>
    </row>
    <row r="167" spans="1:9" x14ac:dyDescent="0.25">
      <c r="A167" s="4" t="s">
        <v>165</v>
      </c>
      <c r="B167" s="4" t="s">
        <v>214</v>
      </c>
      <c r="C167" s="4" t="s">
        <v>207</v>
      </c>
      <c r="D167" t="s">
        <v>241</v>
      </c>
      <c r="E167" t="s">
        <v>242</v>
      </c>
      <c r="F167" t="s">
        <v>243</v>
      </c>
      <c r="G167" t="s">
        <v>244</v>
      </c>
      <c r="H167" t="s">
        <v>292</v>
      </c>
      <c r="I167" t="s">
        <v>246</v>
      </c>
    </row>
    <row r="168" spans="1:9" x14ac:dyDescent="0.25">
      <c r="A168" s="4" t="s">
        <v>166</v>
      </c>
      <c r="B168" s="4" t="s">
        <v>214</v>
      </c>
      <c r="C168" s="4" t="s">
        <v>207</v>
      </c>
      <c r="D168" t="s">
        <v>241</v>
      </c>
      <c r="E168" t="s">
        <v>242</v>
      </c>
      <c r="F168" t="s">
        <v>243</v>
      </c>
      <c r="G168" t="s">
        <v>244</v>
      </c>
      <c r="H168" t="s">
        <v>292</v>
      </c>
      <c r="I168" t="s">
        <v>246</v>
      </c>
    </row>
    <row r="169" spans="1:9" x14ac:dyDescent="0.25">
      <c r="A169" s="4" t="s">
        <v>167</v>
      </c>
      <c r="B169" s="4" t="s">
        <v>214</v>
      </c>
      <c r="C169" s="4" t="s">
        <v>207</v>
      </c>
      <c r="D169" t="s">
        <v>241</v>
      </c>
      <c r="E169" t="s">
        <v>242</v>
      </c>
      <c r="F169" t="s">
        <v>243</v>
      </c>
      <c r="G169" t="s">
        <v>244</v>
      </c>
      <c r="H169" t="s">
        <v>292</v>
      </c>
      <c r="I169" t="s">
        <v>246</v>
      </c>
    </row>
    <row r="170" spans="1:9" x14ac:dyDescent="0.25">
      <c r="A170" s="4" t="s">
        <v>168</v>
      </c>
      <c r="B170" s="4" t="s">
        <v>214</v>
      </c>
      <c r="C170" s="4" t="s">
        <v>207</v>
      </c>
      <c r="D170" t="s">
        <v>241</v>
      </c>
      <c r="E170" t="s">
        <v>242</v>
      </c>
      <c r="F170" t="s">
        <v>243</v>
      </c>
      <c r="G170" t="s">
        <v>244</v>
      </c>
      <c r="H170" t="s">
        <v>292</v>
      </c>
      <c r="I170" t="s">
        <v>246</v>
      </c>
    </row>
    <row r="171" spans="1:9" x14ac:dyDescent="0.25">
      <c r="A171" s="4" t="s">
        <v>169</v>
      </c>
      <c r="B171" s="4" t="s">
        <v>214</v>
      </c>
      <c r="C171" s="4" t="s">
        <v>207</v>
      </c>
      <c r="D171" t="s">
        <v>241</v>
      </c>
      <c r="E171" t="s">
        <v>242</v>
      </c>
      <c r="F171" t="s">
        <v>243</v>
      </c>
      <c r="G171" t="s">
        <v>244</v>
      </c>
      <c r="H171" t="s">
        <v>292</v>
      </c>
      <c r="I171" t="s">
        <v>246</v>
      </c>
    </row>
    <row r="172" spans="1:9" x14ac:dyDescent="0.25">
      <c r="A172" s="4" t="s">
        <v>170</v>
      </c>
      <c r="B172" s="4" t="s">
        <v>214</v>
      </c>
      <c r="C172" s="4" t="s">
        <v>207</v>
      </c>
      <c r="D172" t="s">
        <v>241</v>
      </c>
      <c r="E172" t="s">
        <v>242</v>
      </c>
      <c r="F172" t="s">
        <v>243</v>
      </c>
      <c r="G172" t="s">
        <v>244</v>
      </c>
      <c r="H172" t="s">
        <v>292</v>
      </c>
      <c r="I172" t="s">
        <v>246</v>
      </c>
    </row>
    <row r="173" spans="1:9" x14ac:dyDescent="0.25">
      <c r="A173" s="4" t="s">
        <v>171</v>
      </c>
      <c r="B173" s="4" t="s">
        <v>214</v>
      </c>
      <c r="C173" s="4" t="s">
        <v>207</v>
      </c>
      <c r="D173" t="s">
        <v>241</v>
      </c>
      <c r="E173" t="s">
        <v>242</v>
      </c>
      <c r="F173" t="s">
        <v>243</v>
      </c>
      <c r="G173" t="s">
        <v>244</v>
      </c>
      <c r="H173" t="s">
        <v>292</v>
      </c>
      <c r="I173" t="s">
        <v>246</v>
      </c>
    </row>
    <row r="174" spans="1:9" x14ac:dyDescent="0.25">
      <c r="A174" s="4" t="s">
        <v>172</v>
      </c>
      <c r="B174" s="4" t="s">
        <v>214</v>
      </c>
      <c r="C174" s="4" t="s">
        <v>207</v>
      </c>
      <c r="D174" t="s">
        <v>241</v>
      </c>
      <c r="E174" t="s">
        <v>242</v>
      </c>
      <c r="F174" t="s">
        <v>243</v>
      </c>
      <c r="G174" t="s">
        <v>244</v>
      </c>
      <c r="H174" t="s">
        <v>292</v>
      </c>
      <c r="I174" t="s">
        <v>246</v>
      </c>
    </row>
    <row r="175" spans="1:9" x14ac:dyDescent="0.25">
      <c r="A175" s="4" t="s">
        <v>173</v>
      </c>
      <c r="B175" s="4" t="s">
        <v>195</v>
      </c>
      <c r="C175" s="4" t="s">
        <v>207</v>
      </c>
      <c r="D175" t="s">
        <v>241</v>
      </c>
      <c r="E175" t="s">
        <v>242</v>
      </c>
      <c r="F175" t="s">
        <v>243</v>
      </c>
      <c r="G175" t="s">
        <v>244</v>
      </c>
      <c r="H175" t="s">
        <v>245</v>
      </c>
      <c r="I175" t="s">
        <v>246</v>
      </c>
    </row>
    <row r="176" spans="1:9" x14ac:dyDescent="0.25">
      <c r="A176" s="4" t="s">
        <v>174</v>
      </c>
      <c r="B176" s="9" t="s">
        <v>232</v>
      </c>
      <c r="C176" s="9" t="s">
        <v>207</v>
      </c>
      <c r="D176" t="s">
        <v>241</v>
      </c>
      <c r="E176" t="s">
        <v>306</v>
      </c>
      <c r="F176" t="s">
        <v>310</v>
      </c>
      <c r="G176" t="s">
        <v>313</v>
      </c>
      <c r="H176" t="s">
        <v>314</v>
      </c>
      <c r="I176" t="s">
        <v>246</v>
      </c>
    </row>
    <row r="177" spans="1:9" x14ac:dyDescent="0.25">
      <c r="A177" s="4" t="s">
        <v>175</v>
      </c>
      <c r="B177" s="4" t="s">
        <v>230</v>
      </c>
      <c r="C177" s="4" t="s">
        <v>207</v>
      </c>
      <c r="D177" t="s">
        <v>241</v>
      </c>
      <c r="E177" t="s">
        <v>306</v>
      </c>
      <c r="F177" t="s">
        <v>310</v>
      </c>
      <c r="G177" t="s">
        <v>311</v>
      </c>
      <c r="H177" t="s">
        <v>312</v>
      </c>
      <c r="I177" t="s">
        <v>246</v>
      </c>
    </row>
    <row r="178" spans="1:9" x14ac:dyDescent="0.25">
      <c r="A178" s="4" t="s">
        <v>176</v>
      </c>
      <c r="B178" s="4" t="s">
        <v>233</v>
      </c>
      <c r="C178" s="4" t="s">
        <v>207</v>
      </c>
      <c r="D178" t="s">
        <v>241</v>
      </c>
      <c r="E178" t="s">
        <v>301</v>
      </c>
      <c r="F178" t="s">
        <v>302</v>
      </c>
      <c r="G178" t="s">
        <v>303</v>
      </c>
      <c r="H178" t="s">
        <v>315</v>
      </c>
      <c r="I178" t="s">
        <v>246</v>
      </c>
    </row>
    <row r="179" spans="1:9" x14ac:dyDescent="0.25">
      <c r="A179" s="4" t="s">
        <v>177</v>
      </c>
      <c r="B179" s="4" t="s">
        <v>212</v>
      </c>
      <c r="C179" s="4" t="s">
        <v>207</v>
      </c>
      <c r="D179" t="s">
        <v>286</v>
      </c>
      <c r="E179" t="s">
        <v>287</v>
      </c>
      <c r="F179" t="s">
        <v>291</v>
      </c>
      <c r="G179" t="s">
        <v>250</v>
      </c>
      <c r="H179" t="s">
        <v>245</v>
      </c>
      <c r="I179" t="s">
        <v>246</v>
      </c>
    </row>
    <row r="180" spans="1:9" x14ac:dyDescent="0.25">
      <c r="A180" s="4" t="s">
        <v>178</v>
      </c>
      <c r="B180" s="4" t="s">
        <v>212</v>
      </c>
      <c r="C180" s="4" t="s">
        <v>207</v>
      </c>
      <c r="D180" t="s">
        <v>286</v>
      </c>
      <c r="E180" t="s">
        <v>287</v>
      </c>
      <c r="F180" t="s">
        <v>291</v>
      </c>
      <c r="G180" t="s">
        <v>250</v>
      </c>
      <c r="H180" t="s">
        <v>245</v>
      </c>
      <c r="I180" t="s">
        <v>246</v>
      </c>
    </row>
    <row r="181" spans="1:9" x14ac:dyDescent="0.25">
      <c r="A181" s="4" t="s">
        <v>179</v>
      </c>
      <c r="B181" s="4" t="s">
        <v>212</v>
      </c>
      <c r="C181" s="4" t="s">
        <v>207</v>
      </c>
      <c r="D181" t="s">
        <v>286</v>
      </c>
      <c r="E181" t="s">
        <v>287</v>
      </c>
      <c r="F181" t="s">
        <v>291</v>
      </c>
      <c r="G181" t="s">
        <v>250</v>
      </c>
      <c r="H181" t="s">
        <v>245</v>
      </c>
      <c r="I181" t="s">
        <v>246</v>
      </c>
    </row>
    <row r="182" spans="1:9" x14ac:dyDescent="0.25">
      <c r="A182" s="4" t="s">
        <v>180</v>
      </c>
      <c r="B182" s="4" t="s">
        <v>212</v>
      </c>
      <c r="C182" s="4" t="s">
        <v>207</v>
      </c>
      <c r="D182" t="s">
        <v>286</v>
      </c>
      <c r="E182" t="s">
        <v>287</v>
      </c>
      <c r="F182" t="s">
        <v>291</v>
      </c>
      <c r="G182" t="s">
        <v>250</v>
      </c>
      <c r="H182" t="s">
        <v>245</v>
      </c>
      <c r="I182" t="s">
        <v>246</v>
      </c>
    </row>
    <row r="183" spans="1:9" x14ac:dyDescent="0.25">
      <c r="A183" s="4" t="s">
        <v>181</v>
      </c>
      <c r="B183" s="4" t="s">
        <v>212</v>
      </c>
      <c r="C183" s="4" t="s">
        <v>207</v>
      </c>
      <c r="D183" t="s">
        <v>286</v>
      </c>
      <c r="E183" t="s">
        <v>287</v>
      </c>
      <c r="F183" t="s">
        <v>291</v>
      </c>
      <c r="G183" t="s">
        <v>250</v>
      </c>
      <c r="H183" t="s">
        <v>245</v>
      </c>
      <c r="I183" t="s">
        <v>246</v>
      </c>
    </row>
    <row r="184" spans="1:9" x14ac:dyDescent="0.25">
      <c r="A184" s="4" t="s">
        <v>182</v>
      </c>
      <c r="B184" s="4" t="s">
        <v>215</v>
      </c>
      <c r="C184" s="4" t="s">
        <v>207</v>
      </c>
      <c r="D184" t="s">
        <v>241</v>
      </c>
      <c r="E184" t="s">
        <v>242</v>
      </c>
      <c r="F184" t="s">
        <v>243</v>
      </c>
    </row>
    <row r="185" spans="1:9" x14ac:dyDescent="0.25">
      <c r="A185" s="4" t="s">
        <v>183</v>
      </c>
      <c r="B185" s="4" t="s">
        <v>215</v>
      </c>
      <c r="C185" s="4" t="s">
        <v>207</v>
      </c>
      <c r="D185" t="s">
        <v>241</v>
      </c>
      <c r="E185" t="s">
        <v>242</v>
      </c>
      <c r="F185" t="s">
        <v>243</v>
      </c>
    </row>
    <row r="186" spans="1:9" x14ac:dyDescent="0.25">
      <c r="A186" s="4" t="s">
        <v>184</v>
      </c>
      <c r="B186" s="4" t="s">
        <v>219</v>
      </c>
      <c r="C186" s="4" t="s">
        <v>207</v>
      </c>
      <c r="D186" t="s">
        <v>241</v>
      </c>
      <c r="E186" t="s">
        <v>242</v>
      </c>
      <c r="F186" t="s">
        <v>243</v>
      </c>
      <c r="G186" t="s">
        <v>279</v>
      </c>
    </row>
    <row r="187" spans="1:9" x14ac:dyDescent="0.25">
      <c r="A187" s="4" t="s">
        <v>185</v>
      </c>
      <c r="B187" s="4" t="s">
        <v>218</v>
      </c>
      <c r="C187" s="4" t="s">
        <v>207</v>
      </c>
      <c r="D187" t="s">
        <v>241</v>
      </c>
      <c r="E187" t="s">
        <v>242</v>
      </c>
      <c r="F187" t="s">
        <v>243</v>
      </c>
      <c r="G187" t="s">
        <v>279</v>
      </c>
      <c r="H187" t="s">
        <v>245</v>
      </c>
      <c r="I187" t="s">
        <v>246</v>
      </c>
    </row>
    <row r="188" spans="1:9" x14ac:dyDescent="0.25">
      <c r="A188" s="4" t="s">
        <v>186</v>
      </c>
      <c r="B188" s="4" t="s">
        <v>218</v>
      </c>
      <c r="C188" s="4" t="s">
        <v>207</v>
      </c>
      <c r="D188" t="s">
        <v>241</v>
      </c>
      <c r="E188" t="s">
        <v>242</v>
      </c>
      <c r="F188" t="s">
        <v>243</v>
      </c>
      <c r="G188" t="s">
        <v>279</v>
      </c>
      <c r="H188" t="s">
        <v>245</v>
      </c>
      <c r="I188" t="s">
        <v>246</v>
      </c>
    </row>
    <row r="189" spans="1:9" x14ac:dyDescent="0.25">
      <c r="A189" s="4" t="s">
        <v>187</v>
      </c>
      <c r="B189" s="4" t="s">
        <v>218</v>
      </c>
      <c r="C189" s="4" t="s">
        <v>207</v>
      </c>
      <c r="D189" t="s">
        <v>241</v>
      </c>
      <c r="E189" t="s">
        <v>242</v>
      </c>
      <c r="F189" t="s">
        <v>243</v>
      </c>
      <c r="G189" t="s">
        <v>279</v>
      </c>
      <c r="H189" t="s">
        <v>245</v>
      </c>
      <c r="I189" t="s">
        <v>246</v>
      </c>
    </row>
    <row r="190" spans="1:9" x14ac:dyDescent="0.25">
      <c r="A190" s="4" t="s">
        <v>188</v>
      </c>
      <c r="B190" s="4" t="s">
        <v>218</v>
      </c>
      <c r="C190" s="4" t="s">
        <v>207</v>
      </c>
      <c r="D190" t="s">
        <v>241</v>
      </c>
      <c r="E190" t="s">
        <v>242</v>
      </c>
      <c r="F190" t="s">
        <v>243</v>
      </c>
      <c r="G190" t="s">
        <v>279</v>
      </c>
      <c r="H190" t="s">
        <v>245</v>
      </c>
      <c r="I190" t="s">
        <v>246</v>
      </c>
    </row>
    <row r="191" spans="1:9" x14ac:dyDescent="0.25">
      <c r="A191" s="4" t="s">
        <v>189</v>
      </c>
      <c r="B191" s="4" t="s">
        <v>234</v>
      </c>
      <c r="C191" s="4" t="s">
        <v>207</v>
      </c>
      <c r="D191" t="s">
        <v>241</v>
      </c>
      <c r="E191" t="s">
        <v>242</v>
      </c>
      <c r="F191" t="s">
        <v>243</v>
      </c>
      <c r="G191" t="s">
        <v>279</v>
      </c>
      <c r="H191" t="s">
        <v>316</v>
      </c>
      <c r="I191" t="s">
        <v>246</v>
      </c>
    </row>
    <row r="192" spans="1:9" x14ac:dyDescent="0.25">
      <c r="A192" s="4" t="s">
        <v>190</v>
      </c>
      <c r="B192" s="4" t="s">
        <v>219</v>
      </c>
      <c r="C192" s="4" t="s">
        <v>207</v>
      </c>
      <c r="D192" t="s">
        <v>241</v>
      </c>
      <c r="E192" t="s">
        <v>242</v>
      </c>
      <c r="F192" t="s">
        <v>243</v>
      </c>
      <c r="G192" t="s">
        <v>279</v>
      </c>
    </row>
    <row r="193" spans="1:9" x14ac:dyDescent="0.25">
      <c r="A193" s="4" t="s">
        <v>191</v>
      </c>
      <c r="B193" s="4" t="s">
        <v>218</v>
      </c>
      <c r="C193" s="4" t="s">
        <v>207</v>
      </c>
      <c r="D193" t="s">
        <v>241</v>
      </c>
      <c r="E193" t="s">
        <v>242</v>
      </c>
      <c r="F193" t="s">
        <v>243</v>
      </c>
      <c r="G193" t="s">
        <v>279</v>
      </c>
      <c r="H193" t="s">
        <v>245</v>
      </c>
      <c r="I193" t="s">
        <v>246</v>
      </c>
    </row>
    <row r="194" spans="1:9" x14ac:dyDescent="0.25">
      <c r="A194" s="4" t="s">
        <v>192</v>
      </c>
      <c r="B194" s="4" t="s">
        <v>215</v>
      </c>
      <c r="C194" s="4" t="s">
        <v>207</v>
      </c>
      <c r="D194" t="s">
        <v>241</v>
      </c>
      <c r="E194" t="s">
        <v>242</v>
      </c>
      <c r="F194" t="s">
        <v>243</v>
      </c>
    </row>
    <row r="195" spans="1:9" x14ac:dyDescent="0.25">
      <c r="A195" s="4" t="s">
        <v>193</v>
      </c>
      <c r="B195" s="4" t="s">
        <v>235</v>
      </c>
      <c r="C195" s="4" t="s">
        <v>207</v>
      </c>
      <c r="D195" t="s">
        <v>241</v>
      </c>
      <c r="E195" t="s">
        <v>242</v>
      </c>
      <c r="F195" t="s">
        <v>243</v>
      </c>
      <c r="G195" t="s">
        <v>279</v>
      </c>
      <c r="H195" t="s">
        <v>317</v>
      </c>
      <c r="I195" t="s">
        <v>246</v>
      </c>
    </row>
  </sheetData>
  <mergeCells count="3">
    <mergeCell ref="A1:A2"/>
    <mergeCell ref="C1:C2"/>
    <mergeCell ref="B1:B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47282-2A95-3646-9C33-1C4826BC59AA}">
  <dimension ref="A1:AE5"/>
  <sheetViews>
    <sheetView workbookViewId="0">
      <selection sqref="A1:AD5"/>
    </sheetView>
  </sheetViews>
  <sheetFormatPr baseColWidth="10" defaultColWidth="19.1640625" defaultRowHeight="16" x14ac:dyDescent="0.2"/>
  <cols>
    <col min="1" max="1" width="19" style="23" bestFit="1" customWidth="1"/>
    <col min="2" max="2" width="5.33203125" style="23" bestFit="1" customWidth="1"/>
    <col min="3" max="3" width="6.1640625" style="23" bestFit="1" customWidth="1"/>
    <col min="4" max="4" width="11.33203125" style="23" bestFit="1" customWidth="1"/>
    <col min="5" max="5" width="5.33203125" style="23" bestFit="1" customWidth="1"/>
    <col min="6" max="6" width="6.1640625" style="23" bestFit="1" customWidth="1"/>
    <col min="7" max="7" width="11.33203125" style="23" bestFit="1" customWidth="1"/>
    <col min="8" max="8" width="5.33203125" style="23" bestFit="1" customWidth="1"/>
    <col min="9" max="9" width="6.1640625" style="23" bestFit="1" customWidth="1"/>
    <col min="10" max="10" width="11.33203125" style="23" bestFit="1" customWidth="1"/>
    <col min="11" max="11" width="5.33203125" style="23" bestFit="1" customWidth="1"/>
    <col min="12" max="12" width="6.1640625" style="23" bestFit="1" customWidth="1"/>
    <col min="13" max="13" width="11.33203125" style="23" bestFit="1" customWidth="1"/>
    <col min="14" max="14" width="5.33203125" style="23" bestFit="1" customWidth="1"/>
    <col min="15" max="15" width="6.1640625" style="23" bestFit="1" customWidth="1"/>
    <col min="16" max="16" width="11.33203125" style="23" bestFit="1" customWidth="1"/>
    <col min="17" max="17" width="5.33203125" style="23" bestFit="1" customWidth="1"/>
    <col min="18" max="18" width="6.1640625" style="23" bestFit="1" customWidth="1"/>
    <col min="19" max="19" width="11.33203125" style="23" bestFit="1" customWidth="1"/>
    <col min="20" max="20" width="5.33203125" style="23" bestFit="1" customWidth="1"/>
    <col min="21" max="21" width="6.1640625" style="23" bestFit="1" customWidth="1"/>
    <col min="22" max="22" width="11.33203125" style="23" bestFit="1" customWidth="1"/>
    <col min="23" max="23" width="11.83203125" style="23" customWidth="1"/>
    <col min="24" max="24" width="6.1640625" style="23" bestFit="1" customWidth="1"/>
    <col min="25" max="25" width="11.33203125" style="23" bestFit="1" customWidth="1"/>
    <col min="26" max="26" width="8.5" style="23" customWidth="1"/>
    <col min="27" max="27" width="6.1640625" style="23" bestFit="1" customWidth="1"/>
    <col min="28" max="28" width="19.5" style="23" customWidth="1"/>
    <col min="29" max="29" width="5.33203125" style="23" bestFit="1" customWidth="1"/>
    <col min="30" max="30" width="12.5" style="23" customWidth="1"/>
    <col min="31" max="16384" width="19.1640625" style="23"/>
  </cols>
  <sheetData>
    <row r="1" spans="1:31" ht="44" customHeight="1" x14ac:dyDescent="0.25">
      <c r="A1" s="25"/>
      <c r="B1" s="51" t="s">
        <v>236</v>
      </c>
      <c r="C1" s="52"/>
      <c r="D1" s="53"/>
      <c r="E1" s="51" t="s">
        <v>319</v>
      </c>
      <c r="F1" s="52"/>
      <c r="G1" s="52"/>
      <c r="H1" s="54" t="s">
        <v>320</v>
      </c>
      <c r="I1" s="52"/>
      <c r="J1" s="53"/>
      <c r="K1" s="49" t="s">
        <v>325</v>
      </c>
      <c r="L1" s="47"/>
      <c r="M1" s="50"/>
      <c r="N1" s="47" t="s">
        <v>326</v>
      </c>
      <c r="O1" s="47"/>
      <c r="P1" s="48"/>
      <c r="Q1" s="49" t="s">
        <v>321</v>
      </c>
      <c r="R1" s="47"/>
      <c r="S1" s="50"/>
      <c r="T1" s="47" t="s">
        <v>322</v>
      </c>
      <c r="U1" s="47"/>
      <c r="V1" s="48"/>
      <c r="W1" s="49" t="s">
        <v>323</v>
      </c>
      <c r="X1" s="47"/>
      <c r="Y1" s="50"/>
      <c r="Z1" s="47" t="s">
        <v>324</v>
      </c>
      <c r="AA1" s="47"/>
      <c r="AB1" s="48"/>
      <c r="AC1" s="47" t="s">
        <v>327</v>
      </c>
      <c r="AD1" s="48"/>
    </row>
    <row r="2" spans="1:31" x14ac:dyDescent="0.2">
      <c r="A2" s="26"/>
      <c r="B2" s="29" t="s">
        <v>334</v>
      </c>
      <c r="C2" s="3" t="s">
        <v>335</v>
      </c>
      <c r="D2" s="27" t="s">
        <v>336</v>
      </c>
      <c r="E2" s="29" t="s">
        <v>334</v>
      </c>
      <c r="F2" s="3" t="s">
        <v>335</v>
      </c>
      <c r="G2" s="3" t="s">
        <v>336</v>
      </c>
      <c r="H2" s="28" t="s">
        <v>334</v>
      </c>
      <c r="I2" s="3" t="s">
        <v>335</v>
      </c>
      <c r="J2" s="27" t="s">
        <v>336</v>
      </c>
      <c r="K2" s="29" t="s">
        <v>334</v>
      </c>
      <c r="L2" s="3" t="s">
        <v>335</v>
      </c>
      <c r="M2" s="3" t="s">
        <v>336</v>
      </c>
      <c r="N2" s="28" t="s">
        <v>334</v>
      </c>
      <c r="O2" s="3" t="s">
        <v>335</v>
      </c>
      <c r="P2" s="27" t="s">
        <v>336</v>
      </c>
      <c r="Q2" s="29" t="s">
        <v>334</v>
      </c>
      <c r="R2" s="3" t="s">
        <v>335</v>
      </c>
      <c r="S2" s="3" t="s">
        <v>336</v>
      </c>
      <c r="T2" s="28" t="s">
        <v>334</v>
      </c>
      <c r="U2" s="3" t="s">
        <v>335</v>
      </c>
      <c r="V2" s="27" t="s">
        <v>336</v>
      </c>
      <c r="W2" s="29" t="s">
        <v>334</v>
      </c>
      <c r="X2" s="3" t="s">
        <v>335</v>
      </c>
      <c r="Y2" s="3" t="s">
        <v>336</v>
      </c>
      <c r="Z2" s="28" t="s">
        <v>334</v>
      </c>
      <c r="AA2" s="3" t="s">
        <v>335</v>
      </c>
      <c r="AB2" s="27" t="s">
        <v>336</v>
      </c>
      <c r="AC2" s="28" t="s">
        <v>334</v>
      </c>
      <c r="AD2" s="27" t="s">
        <v>335</v>
      </c>
      <c r="AE2" s="24"/>
    </row>
    <row r="3" spans="1:31" s="34" customFormat="1" ht="34" x14ac:dyDescent="0.2">
      <c r="A3" s="30" t="s">
        <v>337</v>
      </c>
      <c r="B3" s="31">
        <v>0</v>
      </c>
      <c r="C3" s="32">
        <v>0</v>
      </c>
      <c r="D3" s="33">
        <v>0</v>
      </c>
      <c r="E3" s="31">
        <v>3</v>
      </c>
      <c r="F3" s="32">
        <v>3</v>
      </c>
      <c r="G3" s="40">
        <v>3</v>
      </c>
      <c r="H3" s="32">
        <v>28</v>
      </c>
      <c r="I3" s="32">
        <v>28</v>
      </c>
      <c r="J3" s="33">
        <v>28</v>
      </c>
      <c r="K3" s="31">
        <v>5</v>
      </c>
      <c r="L3" s="32">
        <v>5</v>
      </c>
      <c r="M3" s="40">
        <v>5</v>
      </c>
      <c r="N3" s="32">
        <v>32</v>
      </c>
      <c r="O3" s="32">
        <v>32</v>
      </c>
      <c r="P3" s="33">
        <v>32</v>
      </c>
      <c r="Q3" s="31">
        <v>3</v>
      </c>
      <c r="R3" s="32">
        <v>3</v>
      </c>
      <c r="S3" s="40">
        <v>3</v>
      </c>
      <c r="T3" s="32">
        <v>3</v>
      </c>
      <c r="U3" s="32">
        <v>3</v>
      </c>
      <c r="V3" s="33">
        <v>3</v>
      </c>
      <c r="W3" s="31">
        <v>3</v>
      </c>
      <c r="X3" s="32">
        <v>3</v>
      </c>
      <c r="Y3" s="40">
        <v>3</v>
      </c>
      <c r="Z3" s="32">
        <v>3</v>
      </c>
      <c r="AA3" s="32">
        <v>3</v>
      </c>
      <c r="AB3" s="33">
        <v>3</v>
      </c>
      <c r="AC3" s="32">
        <v>0</v>
      </c>
      <c r="AD3" s="33">
        <v>0</v>
      </c>
    </row>
    <row r="4" spans="1:31" s="34" customFormat="1" x14ac:dyDescent="0.2">
      <c r="A4" s="31" t="s">
        <v>338</v>
      </c>
      <c r="B4" s="31">
        <v>39</v>
      </c>
      <c r="C4" s="32">
        <v>33</v>
      </c>
      <c r="D4" s="33">
        <v>23</v>
      </c>
      <c r="E4" s="31">
        <v>88</v>
      </c>
      <c r="F4" s="32">
        <v>75</v>
      </c>
      <c r="G4" s="40">
        <v>71</v>
      </c>
      <c r="H4" s="32">
        <v>74</v>
      </c>
      <c r="I4" s="32">
        <v>77</v>
      </c>
      <c r="J4" s="33">
        <v>72</v>
      </c>
      <c r="K4" s="31">
        <v>100</v>
      </c>
      <c r="L4" s="32">
        <v>78</v>
      </c>
      <c r="M4" s="40">
        <v>73</v>
      </c>
      <c r="N4" s="32">
        <v>88</v>
      </c>
      <c r="O4" s="32">
        <v>77</v>
      </c>
      <c r="P4" s="33">
        <v>72</v>
      </c>
      <c r="Q4" s="31">
        <v>80</v>
      </c>
      <c r="R4" s="32">
        <v>32</v>
      </c>
      <c r="S4" s="40">
        <v>33</v>
      </c>
      <c r="T4" s="32">
        <v>89</v>
      </c>
      <c r="U4" s="32">
        <v>36</v>
      </c>
      <c r="V4" s="33">
        <v>32</v>
      </c>
      <c r="W4" s="31">
        <v>69</v>
      </c>
      <c r="X4" s="32">
        <v>61</v>
      </c>
      <c r="Y4" s="40">
        <v>43</v>
      </c>
      <c r="Z4" s="32">
        <v>62</v>
      </c>
      <c r="AA4" s="32">
        <v>61</v>
      </c>
      <c r="AB4" s="33">
        <v>45</v>
      </c>
      <c r="AC4" s="32">
        <v>10</v>
      </c>
      <c r="AD4" s="33">
        <v>159</v>
      </c>
    </row>
    <row r="5" spans="1:31" s="39" customFormat="1" ht="35" thickBot="1" x14ac:dyDescent="0.25">
      <c r="A5" s="35" t="s">
        <v>339</v>
      </c>
      <c r="B5" s="36">
        <f>B4/(193)</f>
        <v>0.20207253886010362</v>
      </c>
      <c r="C5" s="37">
        <f t="shared" ref="C5:AD5" si="0">C4/(193)</f>
        <v>0.17098445595854922</v>
      </c>
      <c r="D5" s="38">
        <f t="shared" si="0"/>
        <v>0.11917098445595854</v>
      </c>
      <c r="E5" s="36">
        <f t="shared" si="0"/>
        <v>0.45595854922279794</v>
      </c>
      <c r="F5" s="37">
        <f t="shared" si="0"/>
        <v>0.38860103626943004</v>
      </c>
      <c r="G5" s="41">
        <f t="shared" si="0"/>
        <v>0.36787564766839376</v>
      </c>
      <c r="H5" s="37">
        <f t="shared" si="0"/>
        <v>0.38341968911917096</v>
      </c>
      <c r="I5" s="37">
        <f t="shared" si="0"/>
        <v>0.39896373056994816</v>
      </c>
      <c r="J5" s="38">
        <f t="shared" si="0"/>
        <v>0.37305699481865284</v>
      </c>
      <c r="K5" s="36">
        <f t="shared" si="0"/>
        <v>0.51813471502590669</v>
      </c>
      <c r="L5" s="37">
        <f t="shared" si="0"/>
        <v>0.40414507772020725</v>
      </c>
      <c r="M5" s="41">
        <f t="shared" si="0"/>
        <v>0.37823834196891193</v>
      </c>
      <c r="N5" s="37">
        <f t="shared" si="0"/>
        <v>0.45595854922279794</v>
      </c>
      <c r="O5" s="37">
        <f t="shared" si="0"/>
        <v>0.39896373056994816</v>
      </c>
      <c r="P5" s="38">
        <f t="shared" si="0"/>
        <v>0.37305699481865284</v>
      </c>
      <c r="Q5" s="36">
        <f t="shared" si="0"/>
        <v>0.41450777202072536</v>
      </c>
      <c r="R5" s="37">
        <f t="shared" si="0"/>
        <v>0.16580310880829016</v>
      </c>
      <c r="S5" s="41">
        <f t="shared" si="0"/>
        <v>0.17098445595854922</v>
      </c>
      <c r="T5" s="37">
        <f t="shared" si="0"/>
        <v>0.46113989637305697</v>
      </c>
      <c r="U5" s="37">
        <f t="shared" si="0"/>
        <v>0.18652849740932642</v>
      </c>
      <c r="V5" s="38">
        <f t="shared" si="0"/>
        <v>0.16580310880829016</v>
      </c>
      <c r="W5" s="36">
        <f t="shared" si="0"/>
        <v>0.35751295336787564</v>
      </c>
      <c r="X5" s="37">
        <f t="shared" si="0"/>
        <v>0.31606217616580312</v>
      </c>
      <c r="Y5" s="41">
        <f t="shared" si="0"/>
        <v>0.22279792746113988</v>
      </c>
      <c r="Z5" s="37">
        <f t="shared" si="0"/>
        <v>0.32124352331606215</v>
      </c>
      <c r="AA5" s="37">
        <f t="shared" si="0"/>
        <v>0.31606217616580312</v>
      </c>
      <c r="AB5" s="38">
        <f t="shared" si="0"/>
        <v>0.23316062176165803</v>
      </c>
      <c r="AC5" s="37">
        <f t="shared" si="0"/>
        <v>5.181347150259067E-2</v>
      </c>
      <c r="AD5" s="38">
        <f t="shared" si="0"/>
        <v>0.82383419689119175</v>
      </c>
    </row>
  </sheetData>
  <mergeCells count="10">
    <mergeCell ref="T1:V1"/>
    <mergeCell ref="W1:Y1"/>
    <mergeCell ref="Z1:AB1"/>
    <mergeCell ref="AC1:AD1"/>
    <mergeCell ref="B1:D1"/>
    <mergeCell ref="E1:G1"/>
    <mergeCell ref="H1:J1"/>
    <mergeCell ref="K1:M1"/>
    <mergeCell ref="N1:P1"/>
    <mergeCell ref="Q1:S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Time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Saritha Kodikara</cp:lastModifiedBy>
  <dcterms:created xsi:type="dcterms:W3CDTF">2022-05-02T01:52:33Z</dcterms:created>
  <dcterms:modified xsi:type="dcterms:W3CDTF">2022-05-12T04:13:42Z</dcterms:modified>
</cp:coreProperties>
</file>