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men\PycharmProjects\HelloWorld1\2022_Programming\backAtIt\HackerRank2022\Day23(LeetCode)\"/>
    </mc:Choice>
  </mc:AlternateContent>
  <xr:revisionPtr revIDLastSave="0" documentId="8_{2DD2A15B-EAA8-4EC5-97F9-9B29FB17E033}" xr6:coauthVersionLast="47" xr6:coauthVersionMax="47" xr10:uidLastSave="{00000000-0000-0000-0000-000000000000}"/>
  <bookViews>
    <workbookView xWindow="-120" yWindow="-120" windowWidth="38640" windowHeight="21240" xr2:uid="{28466167-F8A8-4ED6-BA20-6E29FEE0616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/>
  <c r="C4" i="1"/>
  <c r="D4" i="1"/>
  <c r="E4" i="1"/>
  <c r="F4" i="1"/>
  <c r="G4" i="1"/>
  <c r="H4" i="1"/>
  <c r="I4" i="1"/>
  <c r="J4" i="1"/>
  <c r="K4" i="1"/>
  <c r="L4" i="1"/>
  <c r="A7" i="1"/>
  <c r="B7" i="1"/>
  <c r="C7" i="1"/>
  <c r="D7" i="1"/>
  <c r="F7" i="1"/>
  <c r="G7" i="1"/>
  <c r="H7" i="1"/>
  <c r="I7" i="1"/>
  <c r="J7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</calcChain>
</file>

<file path=xl/sharedStrings.xml><?xml version="1.0" encoding="utf-8"?>
<sst xmlns="http://schemas.openxmlformats.org/spreadsheetml/2006/main" count="93" uniqueCount="65">
  <si>
    <t>Stock quote and option quote for QQQ on 4/15/22 21:10:11</t>
  </si>
  <si>
    <t>UNDERLYING</t>
  </si>
  <si>
    <t>LAST</t>
  </si>
  <si>
    <t>LX</t>
  </si>
  <si>
    <t>Net Chng</t>
  </si>
  <si>
    <t>BID</t>
  </si>
  <si>
    <t>BX</t>
  </si>
  <si>
    <t>ASK</t>
  </si>
  <si>
    <t>AX</t>
  </si>
  <si>
    <t>Size</t>
  </si>
  <si>
    <t>Volume</t>
  </si>
  <si>
    <t>Open</t>
  </si>
  <si>
    <t>High</t>
  </si>
  <si>
    <t>Low</t>
  </si>
  <si>
    <t>UNDERLYING EXTRA INFO</t>
  </si>
  <si>
    <t>Last Size</t>
  </si>
  <si>
    <t>Yield</t>
  </si>
  <si>
    <t>PE</t>
  </si>
  <si>
    <t>Div</t>
  </si>
  <si>
    <t>Div.Freq</t>
  </si>
  <si>
    <t>Ex Div.Date</t>
  </si>
  <si>
    <t>52High</t>
  </si>
  <si>
    <t>52Low</t>
  </si>
  <si>
    <t>Shares</t>
  </si>
  <si>
    <t>Beta</t>
  </si>
  <si>
    <t>Q</t>
  </si>
  <si>
    <t>18 APR 22  (3)  100 (Weeklys)</t>
  </si>
  <si>
    <t>20 APR 22  (5)  100 (Weeklys)</t>
  </si>
  <si>
    <t>%Change</t>
  </si>
  <si>
    <t>AS</t>
  </si>
  <si>
    <t>BS</t>
  </si>
  <si>
    <t>Open.Int</t>
  </si>
  <si>
    <t>Delta</t>
  </si>
  <si>
    <t>Impl Vol</t>
  </si>
  <si>
    <t>Exp</t>
  </si>
  <si>
    <t>Strike</t>
  </si>
  <si>
    <t>22 APR 22  (7)  100 (Weeklys)</t>
  </si>
  <si>
    <t>25 APR 22  (10)  100 (Weeklys)</t>
  </si>
  <si>
    <t>27 APR 22  (12)  100 (Weeklys)</t>
  </si>
  <si>
    <t>29 APR 22  (14)  100 (Weeklys)</t>
  </si>
  <si>
    <t>2 MAY 22  (17)  100 (Weeklys)</t>
  </si>
  <si>
    <t>4 MAY 22  (19)  100 (Weeklys)</t>
  </si>
  <si>
    <t>6 MAY 22  (21)  100 (Weeklys)</t>
  </si>
  <si>
    <t>9 MAY 22  (24)  100 (Weeklys)</t>
  </si>
  <si>
    <t>11 MAY 22  (26)  100 (Weeklys)</t>
  </si>
  <si>
    <t>13 MAY 22  (28)  100 (Weeklys)</t>
  </si>
  <si>
    <t>16 MAY 22  (31)  100 (Weeklys)</t>
  </si>
  <si>
    <t>18 MAY 22  (33)  100 (Weeklys)</t>
  </si>
  <si>
    <t>20 MAY 22  (35)  100</t>
  </si>
  <si>
    <t>23 MAY 22  (38)  100 (Weeklys)</t>
  </si>
  <si>
    <t>27 MAY 22  (42)  100 (Weeklys)</t>
  </si>
  <si>
    <t>17 JUN 22  (63)  100</t>
  </si>
  <si>
    <t>30 JUN 22  (76)  100 (Quarterlys)</t>
  </si>
  <si>
    <t>15 JUL 22  (91)  100</t>
  </si>
  <si>
    <t>19 AUG 22  (126)  100</t>
  </si>
  <si>
    <t>16 SEP 22  (154)  100</t>
  </si>
  <si>
    <t>30 SEP 22  (168)  100 (Quarterlys)</t>
  </si>
  <si>
    <t>16 DEC 22  (245)  100</t>
  </si>
  <si>
    <t>30 DEC 22  (259)  100 (Quarterlys)</t>
  </si>
  <si>
    <t>20 JAN 23  (280)  100</t>
  </si>
  <si>
    <t>17 MAR 23  (336)  100</t>
  </si>
  <si>
    <t>31 MAR 23  (350)  100 (Quarterlys)</t>
  </si>
  <si>
    <t>16 JUN 23  (427)  100</t>
  </si>
  <si>
    <t>15 DEC 23  (609)  100</t>
  </si>
  <si>
    <t>19 JAN 24  (644) 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</si>
</sst>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362750000</v>
        <stp/>
        <stp>SHARES</stp>
        <stp>QQQ</stp>
        <tr r="I7" s="1"/>
      </tp>
      <tp>
        <v>73519367</v>
        <stp/>
        <stp>VOLUME</stp>
        <stp>QQQ</stp>
        <tr r="I4" s="1"/>
      </tp>
      <tp>
        <v>338.21</v>
        <stp/>
        <stp>LOW</stp>
        <stp>QQQ</stp>
        <tr r="L4" s="1"/>
      </tp>
      <tp t="s">
        <v>3/21/22</v>
        <stp/>
        <stp>EX_DIV_DATE</stp>
        <stp>QQQ</stp>
        <tr r="F7" s="1"/>
      </tp>
      <tp>
        <v>338.43</v>
        <stp/>
        <stp>LAST</stp>
        <stp>QQQ</stp>
        <tr r="A4" s="1"/>
      </tp>
      <tp>
        <v>337.85</v>
        <stp/>
        <stp>BID</stp>
        <stp>QQQ</stp>
        <tr r="D4" s="1"/>
      </tp>
      <tp>
        <v>-0.35</v>
        <stp/>
        <stp>DELTA</stp>
        <stp>.QQQ220420P334</stp>
        <tr r="AI37" s="1"/>
      </tp>
      <tp>
        <v>0.64</v>
        <stp/>
        <stp>DELTA</stp>
        <stp>.QQQ220420C334</stp>
        <tr r="L37" s="1"/>
      </tp>
      <tp>
        <v>-0.38</v>
        <stp/>
        <stp>DELTA</stp>
        <stp>.QQQ220420P335</stp>
        <tr r="AI38" s="1"/>
      </tp>
      <tp>
        <v>0.61</v>
        <stp/>
        <stp>DELTA</stp>
        <stp>.QQQ220420C335</stp>
        <tr r="L38" s="1"/>
      </tp>
      <tp>
        <v>-0.42</v>
        <stp/>
        <stp>DELTA</stp>
        <stp>.QQQ220420P336</stp>
        <tr r="AI39" s="1"/>
      </tp>
      <tp>
        <v>0.56999999999999995</v>
        <stp/>
        <stp>DELTA</stp>
        <stp>.QQQ220420C336</stp>
        <tr r="L39" s="1"/>
      </tp>
      <tp>
        <v>-0.46</v>
        <stp/>
        <stp>DELTA</stp>
        <stp>.QQQ220420P337</stp>
        <tr r="AI40" s="1"/>
      </tp>
      <tp>
        <v>0.54</v>
        <stp/>
        <stp>DELTA</stp>
        <stp>.QQQ220420C337</stp>
        <tr r="L40" s="1"/>
      </tp>
      <tp>
        <v>-0.23</v>
        <stp/>
        <stp>DELTA</stp>
        <stp>.QQQ220420P330</stp>
        <tr r="AI33" s="1"/>
      </tp>
      <tp>
        <v>0.75</v>
        <stp/>
        <stp>DELTA</stp>
        <stp>.QQQ220420C330</stp>
        <tr r="L33" s="1"/>
      </tp>
      <tp>
        <v>-0.25</v>
        <stp/>
        <stp>DELTA</stp>
        <stp>.QQQ220420P331</stp>
        <tr r="AI34" s="1"/>
      </tp>
      <tp>
        <v>0.72</v>
        <stp/>
        <stp>DELTA</stp>
        <stp>.QQQ220420C331</stp>
        <tr r="L34" s="1"/>
      </tp>
      <tp>
        <v>-0.28000000000000003</v>
        <stp/>
        <stp>DELTA</stp>
        <stp>.QQQ220420P332</stp>
        <tr r="AI35" s="1"/>
      </tp>
      <tp>
        <v>0.7</v>
        <stp/>
        <stp>DELTA</stp>
        <stp>.QQQ220420C332</stp>
        <tr r="L35" s="1"/>
      </tp>
      <tp>
        <v>-0.31</v>
        <stp/>
        <stp>DELTA</stp>
        <stp>.QQQ220420P333</stp>
        <tr r="AI36" s="1"/>
      </tp>
      <tp>
        <v>0.67</v>
        <stp/>
        <stp>DELTA</stp>
        <stp>.QQQ220420C333</stp>
        <tr r="L36" s="1"/>
      </tp>
      <tp>
        <v>-0.5</v>
        <stp/>
        <stp>DELTA</stp>
        <stp>.QQQ220420P338</stp>
        <tr r="AI41" s="1"/>
      </tp>
      <tp>
        <v>0.5</v>
        <stp/>
        <stp>DELTA</stp>
        <stp>.QQQ220420C338</stp>
        <tr r="L41" s="1"/>
      </tp>
      <tp>
        <v>-0.54</v>
        <stp/>
        <stp>DELTA</stp>
        <stp>.QQQ220420P339</stp>
        <tr r="AI42" s="1"/>
      </tp>
      <tp>
        <v>0.46</v>
        <stp/>
        <stp>DELTA</stp>
        <stp>.QQQ220420C339</stp>
        <tr r="L42" s="1"/>
      </tp>
      <tp>
        <v>-0.11</v>
        <stp/>
        <stp>DELTA</stp>
        <stp>.QQQ220420P324</stp>
        <tr r="AI27" s="1"/>
      </tp>
      <tp>
        <v>0.85</v>
        <stp/>
        <stp>DELTA</stp>
        <stp>.QQQ220420C324</stp>
        <tr r="L27" s="1"/>
      </tp>
      <tp>
        <v>-0.13</v>
        <stp/>
        <stp>DELTA</stp>
        <stp>.QQQ220420P325</stp>
        <tr r="AI28" s="1"/>
      </tp>
      <tp>
        <v>0.84</v>
        <stp/>
        <stp>DELTA</stp>
        <stp>.QQQ220420C325</stp>
        <tr r="L28" s="1"/>
      </tp>
      <tp>
        <v>-0.14000000000000001</v>
        <stp/>
        <stp>DELTA</stp>
        <stp>.QQQ220420P326</stp>
        <tr r="AI29" s="1"/>
      </tp>
      <tp>
        <v>0.83</v>
        <stp/>
        <stp>DELTA</stp>
        <stp>.QQQ220420C326</stp>
        <tr r="L29" s="1"/>
      </tp>
      <tp>
        <v>-0.16</v>
        <stp/>
        <stp>DELTA</stp>
        <stp>.QQQ220420P327</stp>
        <tr r="AI30" s="1"/>
      </tp>
      <tp>
        <v>0.81</v>
        <stp/>
        <stp>DELTA</stp>
        <stp>.QQQ220420C327</stp>
        <tr r="L30" s="1"/>
      </tp>
      <tp>
        <v>-7.0000000000000007E-2</v>
        <stp/>
        <stp>DELTA</stp>
        <stp>.QQQ220420P320</stp>
        <tr r="AI23" s="1"/>
      </tp>
      <tp>
        <v>0.89</v>
        <stp/>
        <stp>DELTA</stp>
        <stp>.QQQ220420C320</stp>
        <tr r="L23" s="1"/>
      </tp>
      <tp>
        <v>-0.08</v>
        <stp/>
        <stp>DELTA</stp>
        <stp>.QQQ220420P321</stp>
        <tr r="AI24" s="1"/>
      </tp>
      <tp>
        <v>0.88</v>
        <stp/>
        <stp>DELTA</stp>
        <stp>.QQQ220420C321</stp>
        <tr r="L24" s="1"/>
      </tp>
      <tp>
        <v>-0.09</v>
        <stp/>
        <stp>DELTA</stp>
        <stp>.QQQ220420P322</stp>
        <tr r="AI25" s="1"/>
      </tp>
      <tp>
        <v>0.87</v>
        <stp/>
        <stp>DELTA</stp>
        <stp>.QQQ220420C322</stp>
        <tr r="L25" s="1"/>
      </tp>
      <tp>
        <v>-0.1</v>
        <stp/>
        <stp>DELTA</stp>
        <stp>.QQQ220420P323</stp>
        <tr r="AI26" s="1"/>
      </tp>
      <tp>
        <v>0.86</v>
        <stp/>
        <stp>DELTA</stp>
        <stp>.QQQ220420C323</stp>
        <tr r="L26" s="1"/>
      </tp>
      <tp>
        <v>-0.18</v>
        <stp/>
        <stp>DELTA</stp>
        <stp>.QQQ220420P328</stp>
        <tr r="AI31" s="1"/>
      </tp>
      <tp>
        <v>0.79</v>
        <stp/>
        <stp>DELTA</stp>
        <stp>.QQQ220420C328</stp>
        <tr r="L31" s="1"/>
      </tp>
      <tp>
        <v>-0.2</v>
        <stp/>
        <stp>DELTA</stp>
        <stp>.QQQ220420P329</stp>
        <tr r="AI32" s="1"/>
      </tp>
      <tp>
        <v>0.77</v>
        <stp/>
        <stp>DELTA</stp>
        <stp>.QQQ220420C329</stp>
        <tr r="L32" s="1"/>
      </tp>
      <tp>
        <v>-0.03</v>
        <stp/>
        <stp>DELTA</stp>
        <stp>.QQQ220420P314</stp>
        <tr r="AI17" s="1"/>
      </tp>
      <tp>
        <v>0.92</v>
        <stp/>
        <stp>DELTA</stp>
        <stp>.QQQ220420C314</stp>
        <tr r="L17" s="1"/>
      </tp>
      <tp>
        <v>-0.04</v>
        <stp/>
        <stp>DELTA</stp>
        <stp>.QQQ220420P315</stp>
        <tr r="AI18" s="1"/>
      </tp>
      <tp>
        <v>0.91</v>
        <stp/>
        <stp>DELTA</stp>
        <stp>.QQQ220420C315</stp>
        <tr r="L18" s="1"/>
      </tp>
      <tp>
        <v>-0.04</v>
        <stp/>
        <stp>DELTA</stp>
        <stp>.QQQ220420P316</stp>
        <tr r="AI19" s="1"/>
      </tp>
      <tp>
        <v>0.91</v>
        <stp/>
        <stp>DELTA</stp>
        <stp>.QQQ220420C316</stp>
        <tr r="L19" s="1"/>
      </tp>
      <tp>
        <v>-0.04</v>
        <stp/>
        <stp>DELTA</stp>
        <stp>.QQQ220420P317</stp>
        <tr r="AI20" s="1"/>
      </tp>
      <tp>
        <v>0.91</v>
        <stp/>
        <stp>DELTA</stp>
        <stp>.QQQ220420C317</stp>
        <tr r="L20" s="1"/>
      </tp>
      <tp>
        <v>-0.02</v>
        <stp/>
        <stp>DELTA</stp>
        <stp>.QQQ220420P310</stp>
        <tr r="AI13" s="1"/>
      </tp>
      <tp>
        <v>0.93</v>
        <stp/>
        <stp>DELTA</stp>
        <stp>.QQQ220420C310</stp>
        <tr r="L13" s="1"/>
      </tp>
      <tp>
        <v>-0.02</v>
        <stp/>
        <stp>DELTA</stp>
        <stp>.QQQ220420P311</stp>
        <tr r="AI14" s="1"/>
      </tp>
      <tp>
        <v>0.92</v>
        <stp/>
        <stp>DELTA</stp>
        <stp>.QQQ220420C311</stp>
        <tr r="L14" s="1"/>
      </tp>
      <tp>
        <v>-0.02</v>
        <stp/>
        <stp>DELTA</stp>
        <stp>.QQQ220420P312</stp>
        <tr r="AI15" s="1"/>
      </tp>
      <tp>
        <v>0.92</v>
        <stp/>
        <stp>DELTA</stp>
        <stp>.QQQ220420C312</stp>
        <tr r="L15" s="1"/>
      </tp>
      <tp>
        <v>-0.03</v>
        <stp/>
        <stp>DELTA</stp>
        <stp>.QQQ220420P313</stp>
        <tr r="AI16" s="1"/>
      </tp>
      <tp>
        <v>0.92</v>
        <stp/>
        <stp>DELTA</stp>
        <stp>.QQQ220420C313</stp>
        <tr r="L16" s="1"/>
      </tp>
      <tp>
        <v>-0.05</v>
        <stp/>
        <stp>DELTA</stp>
        <stp>.QQQ220420P318</stp>
        <tr r="AI21" s="1"/>
      </tp>
      <tp>
        <v>0.9</v>
        <stp/>
        <stp>DELTA</stp>
        <stp>.QQQ220420C318</stp>
        <tr r="L21" s="1"/>
      </tp>
      <tp>
        <v>-0.06</v>
        <stp/>
        <stp>DELTA</stp>
        <stp>.QQQ220420P319</stp>
        <tr r="AI22" s="1"/>
      </tp>
      <tp>
        <v>0.9</v>
        <stp/>
        <stp>DELTA</stp>
        <stp>.QQQ220420C319</stp>
        <tr r="L22" s="1"/>
      </tp>
      <tp>
        <v>-0.02</v>
        <stp/>
        <stp>DELTA</stp>
        <stp>.QQQ220420P308</stp>
        <tr r="AI11" s="1"/>
      </tp>
      <tp>
        <v>0.93</v>
        <stp/>
        <stp>DELTA</stp>
        <stp>.QQQ220420C308</stp>
        <tr r="L11" s="1"/>
      </tp>
      <tp>
        <v>-0.02</v>
        <stp/>
        <stp>DELTA</stp>
        <stp>.QQQ220420P309</stp>
        <tr r="AI12" s="1"/>
      </tp>
      <tp>
        <v>0.93</v>
        <stp/>
        <stp>DELTA</stp>
        <stp>.QQQ220420C309</stp>
        <tr r="L12" s="1"/>
      </tp>
      <tp>
        <v>-1</v>
        <stp/>
        <stp>DELTA</stp>
        <stp>.QQQ220420P364</stp>
        <tr r="AI67" s="1"/>
      </tp>
      <tp>
        <v>0.01</v>
        <stp/>
        <stp>DELTA</stp>
        <stp>.QQQ220420C364</stp>
        <tr r="L67" s="1"/>
      </tp>
      <tp>
        <v>-1</v>
        <stp/>
        <stp>DELTA</stp>
        <stp>.QQQ220420P365</stp>
        <tr r="AI68" s="1"/>
      </tp>
      <tp>
        <v>0.01</v>
        <stp/>
        <stp>DELTA</stp>
        <stp>.QQQ220420C365</stp>
        <tr r="L68" s="1"/>
      </tp>
      <tp>
        <v>-1</v>
        <stp/>
        <stp>DELTA</stp>
        <stp>.QQQ220420P366</stp>
        <tr r="AI69" s="1"/>
      </tp>
      <tp>
        <v>0.01</v>
        <stp/>
        <stp>DELTA</stp>
        <stp>.QQQ220420C366</stp>
        <tr r="L69" s="1"/>
      </tp>
      <tp>
        <v>-1</v>
        <stp/>
        <stp>DELTA</stp>
        <stp>.QQQ220420P367</stp>
        <tr r="AI70" s="1"/>
      </tp>
      <tp>
        <v>0.01</v>
        <stp/>
        <stp>DELTA</stp>
        <stp>.QQQ220420C367</stp>
        <tr r="L70" s="1"/>
      </tp>
      <tp>
        <v>-1</v>
        <stp/>
        <stp>DELTA</stp>
        <stp>.QQQ220420P360</stp>
        <tr r="AI63" s="1"/>
      </tp>
      <tp>
        <v>0.02</v>
        <stp/>
        <stp>DELTA</stp>
        <stp>.QQQ220420C360</stp>
        <tr r="L63" s="1"/>
      </tp>
      <tp>
        <v>-1</v>
        <stp/>
        <stp>DELTA</stp>
        <stp>.QQQ220420P361</stp>
        <tr r="AI64" s="1"/>
      </tp>
      <tp>
        <v>0.02</v>
        <stp/>
        <stp>DELTA</stp>
        <stp>.QQQ220420C361</stp>
        <tr r="L64" s="1"/>
      </tp>
      <tp>
        <v>-1</v>
        <stp/>
        <stp>DELTA</stp>
        <stp>.QQQ220420P362</stp>
        <tr r="AI65" s="1"/>
      </tp>
      <tp>
        <v>0.01</v>
        <stp/>
        <stp>DELTA</stp>
        <stp>.QQQ220420C362</stp>
        <tr r="L65" s="1"/>
      </tp>
      <tp>
        <v>-1</v>
        <stp/>
        <stp>DELTA</stp>
        <stp>.QQQ220420P363</stp>
        <tr r="AI66" s="1"/>
      </tp>
      <tp>
        <v>0.01</v>
        <stp/>
        <stp>DELTA</stp>
        <stp>.QQQ220420C363</stp>
        <tr r="L66" s="1"/>
      </tp>
      <tp>
        <v>-1</v>
        <stp/>
        <stp>DELTA</stp>
        <stp>.QQQ220420P354</stp>
        <tr r="AI57" s="1"/>
      </tp>
      <tp>
        <v>0.05</v>
        <stp/>
        <stp>DELTA</stp>
        <stp>.QQQ220420C354</stp>
        <tr r="L57" s="1"/>
      </tp>
      <tp>
        <v>-1</v>
        <stp/>
        <stp>DELTA</stp>
        <stp>.QQQ220420P355</stp>
        <tr r="AI58" s="1"/>
      </tp>
      <tp>
        <v>0.04</v>
        <stp/>
        <stp>DELTA</stp>
        <stp>.QQQ220420C355</stp>
        <tr r="L58" s="1"/>
      </tp>
      <tp>
        <v>-1</v>
        <stp/>
        <stp>DELTA</stp>
        <stp>.QQQ220420P356</stp>
        <tr r="AI59" s="1"/>
      </tp>
      <tp>
        <v>0.03</v>
        <stp/>
        <stp>DELTA</stp>
        <stp>.QQQ220420C356</stp>
        <tr r="L59" s="1"/>
      </tp>
      <tp>
        <v>-1</v>
        <stp/>
        <stp>DELTA</stp>
        <stp>.QQQ220420P357</stp>
        <tr r="AI60" s="1"/>
      </tp>
      <tp>
        <v>0.03</v>
        <stp/>
        <stp>DELTA</stp>
        <stp>.QQQ220420C357</stp>
        <tr r="L60" s="1"/>
      </tp>
      <tp>
        <v>-0.98</v>
        <stp/>
        <stp>DELTA</stp>
        <stp>.QQQ220420P350</stp>
        <tr r="AI53" s="1"/>
      </tp>
      <tp>
        <v>0.1</v>
        <stp/>
        <stp>DELTA</stp>
        <stp>.QQQ220420C350</stp>
        <tr r="L53" s="1"/>
      </tp>
      <tp>
        <v>-1</v>
        <stp/>
        <stp>DELTA</stp>
        <stp>.QQQ220420P351</stp>
        <tr r="AI54" s="1"/>
      </tp>
      <tp>
        <v>0.08</v>
        <stp/>
        <stp>DELTA</stp>
        <stp>.QQQ220420C351</stp>
        <tr r="L54" s="1"/>
      </tp>
      <tp>
        <v>-1</v>
        <stp/>
        <stp>DELTA</stp>
        <stp>.QQQ220420P352</stp>
        <tr r="AI55" s="1"/>
      </tp>
      <tp>
        <v>7.0000000000000007E-2</v>
        <stp/>
        <stp>DELTA</stp>
        <stp>.QQQ220420C352</stp>
        <tr r="L55" s="1"/>
      </tp>
      <tp>
        <v>-1</v>
        <stp/>
        <stp>DELTA</stp>
        <stp>.QQQ220420P353</stp>
        <tr r="AI56" s="1"/>
      </tp>
      <tp>
        <v>0.06</v>
        <stp/>
        <stp>DELTA</stp>
        <stp>.QQQ220420C353</stp>
        <tr r="L56" s="1"/>
      </tp>
      <tp>
        <v>-1</v>
        <stp/>
        <stp>DELTA</stp>
        <stp>.QQQ220420P358</stp>
        <tr r="AI61" s="1"/>
      </tp>
      <tp>
        <v>0.02</v>
        <stp/>
        <stp>DELTA</stp>
        <stp>.QQQ220420C358</stp>
        <tr r="L61" s="1"/>
      </tp>
      <tp>
        <v>-1</v>
        <stp/>
        <stp>DELTA</stp>
        <stp>.QQQ220420P359</stp>
        <tr r="AI62" s="1"/>
      </tp>
      <tp>
        <v>0.02</v>
        <stp/>
        <stp>DELTA</stp>
        <stp>.QQQ220420C359</stp>
        <tr r="L62" s="1"/>
      </tp>
      <tp>
        <v>-0.76</v>
        <stp/>
        <stp>DELTA</stp>
        <stp>.QQQ220420P344</stp>
        <tr r="AI47" s="1"/>
      </tp>
      <tp>
        <v>0.27</v>
        <stp/>
        <stp>DELTA</stp>
        <stp>.QQQ220420C344</stp>
        <tr r="L47" s="1"/>
      </tp>
      <tp>
        <v>-0.8</v>
        <stp/>
        <stp>DELTA</stp>
        <stp>.QQQ220420P345</stp>
        <tr r="AI48" s="1"/>
      </tp>
      <tp>
        <v>0.24</v>
        <stp/>
        <stp>DELTA</stp>
        <stp>.QQQ220420C345</stp>
        <tr r="L48" s="1"/>
      </tp>
      <tp>
        <v>-0.84</v>
        <stp/>
        <stp>DELTA</stp>
        <stp>.QQQ220420P346</stp>
        <tr r="AI49" s="1"/>
      </tp>
      <tp>
        <v>0.2</v>
        <stp/>
        <stp>DELTA</stp>
        <stp>.QQQ220420C346</stp>
        <tr r="L49" s="1"/>
      </tp>
      <tp>
        <v>-0.88</v>
        <stp/>
        <stp>DELTA</stp>
        <stp>.QQQ220420P347</stp>
        <tr r="AI50" s="1"/>
      </tp>
      <tp>
        <v>0.17</v>
        <stp/>
        <stp>DELTA</stp>
        <stp>.QQQ220420C347</stp>
        <tr r="L50" s="1"/>
      </tp>
      <tp>
        <v>-0.57999999999999996</v>
        <stp/>
        <stp>DELTA</stp>
        <stp>.QQQ220420P340</stp>
        <tr r="AI43" s="1"/>
      </tp>
      <tp>
        <v>0.43</v>
        <stp/>
        <stp>DELTA</stp>
        <stp>.QQQ220420C340</stp>
        <tr r="L43" s="1"/>
      </tp>
      <tp>
        <v>-0.63</v>
        <stp/>
        <stp>DELTA</stp>
        <stp>.QQQ220420P341</stp>
        <tr r="AI44" s="1"/>
      </tp>
      <tp>
        <v>0.39</v>
        <stp/>
        <stp>DELTA</stp>
        <stp>.QQQ220420C341</stp>
        <tr r="L44" s="1"/>
      </tp>
      <tp>
        <v>-0.67</v>
        <stp/>
        <stp>DELTA</stp>
        <stp>.QQQ220420P342</stp>
        <tr r="AI45" s="1"/>
      </tp>
      <tp>
        <v>0.35</v>
        <stp/>
        <stp>DELTA</stp>
        <stp>.QQQ220420C342</stp>
        <tr r="L45" s="1"/>
      </tp>
      <tp>
        <v>-0.71</v>
        <stp/>
        <stp>DELTA</stp>
        <stp>.QQQ220420P343</stp>
        <tr r="AI46" s="1"/>
      </tp>
      <tp>
        <v>0.31</v>
        <stp/>
        <stp>DELTA</stp>
        <stp>.QQQ220420C343</stp>
        <tr r="L46" s="1"/>
      </tp>
      <tp>
        <v>-0.91</v>
        <stp/>
        <stp>DELTA</stp>
        <stp>.QQQ220420P348</stp>
        <tr r="AI51" s="1"/>
      </tp>
      <tp>
        <v>0.15</v>
        <stp/>
        <stp>DELTA</stp>
        <stp>.QQQ220420C348</stp>
        <tr r="L51" s="1"/>
      </tp>
      <tp>
        <v>-0.95</v>
        <stp/>
        <stp>DELTA</stp>
        <stp>.QQQ220420P349</stp>
        <tr r="AI52" s="1"/>
      </tp>
      <tp>
        <v>0.12</v>
        <stp/>
        <stp>DELTA</stp>
        <stp>.QQQ220420C349</stp>
        <tr r="L52" s="1"/>
      </tp>
      <tp>
        <v>337.91</v>
        <stp/>
        <stp>ASK</stp>
        <stp>QQQ</stp>
        <tr r="F4" s="1"/>
      </tp>
      <tp>
        <v>0</v>
        <stp/>
        <stp>HIGH</stp>
        <stp>.QQQ220420C309</stp>
        <tr r="O12" s="1"/>
      </tp>
      <tp>
        <v>0.09</v>
        <stp/>
        <stp>HIGH</stp>
        <stp>.QQQ220420P309</stp>
        <tr r="AL12" s="1"/>
      </tp>
      <tp>
        <v>32.08</v>
        <stp/>
        <stp>HIGH</stp>
        <stp>.QQQ220420C308</stp>
        <tr r="O11" s="1"/>
      </tp>
      <tp>
        <v>0.1</v>
        <stp/>
        <stp>HIGH</stp>
        <stp>.QQQ220420P308</stp>
        <tr r="AL11" s="1"/>
      </tp>
      <tp>
        <v>0</v>
        <stp/>
        <stp>HIGH</stp>
        <stp>.QQQ220420C319</stp>
        <tr r="O22" s="1"/>
      </tp>
      <tp>
        <v>0.31</v>
        <stp/>
        <stp>HIGH</stp>
        <stp>.QQQ220420P319</stp>
        <tr r="AL22" s="1"/>
      </tp>
      <tp>
        <v>0</v>
        <stp/>
        <stp>HIGH</stp>
        <stp>.QQQ220420C318</stp>
        <tr r="O21" s="1"/>
      </tp>
      <tp>
        <v>0.28999999999999998</v>
        <stp/>
        <stp>HIGH</stp>
        <stp>.QQQ220420P318</stp>
        <tr r="AL21" s="1"/>
      </tp>
      <tp>
        <v>0</v>
        <stp/>
        <stp>HIGH</stp>
        <stp>.QQQ220420C315</stp>
        <tr r="O18" s="1"/>
      </tp>
      <tp>
        <v>0.21</v>
        <stp/>
        <stp>HIGH</stp>
        <stp>.QQQ220420P315</stp>
        <tr r="AL18" s="1"/>
      </tp>
      <tp>
        <v>0</v>
        <stp/>
        <stp>HIGH</stp>
        <stp>.QQQ220420C314</stp>
        <tr r="O17" s="1"/>
      </tp>
      <tp>
        <v>0.19</v>
        <stp/>
        <stp>HIGH</stp>
        <stp>.QQQ220420P314</stp>
        <tr r="AL17" s="1"/>
      </tp>
      <tp>
        <v>0</v>
        <stp/>
        <stp>HIGH</stp>
        <stp>.QQQ220420C317</stp>
        <tr r="O20" s="1"/>
      </tp>
      <tp>
        <v>0.22</v>
        <stp/>
        <stp>HIGH</stp>
        <stp>.QQQ220420P317</stp>
        <tr r="AL20" s="1"/>
      </tp>
      <tp>
        <v>26.21</v>
        <stp/>
        <stp>HIGH</stp>
        <stp>.QQQ220420C316</stp>
        <tr r="O19" s="1"/>
      </tp>
      <tp>
        <v>0.23</v>
        <stp/>
        <stp>HIGH</stp>
        <stp>.QQQ220420P316</stp>
        <tr r="AL19" s="1"/>
      </tp>
      <tp>
        <v>0</v>
        <stp/>
        <stp>HIGH</stp>
        <stp>.QQQ220420C311</stp>
        <tr r="O14" s="1"/>
      </tp>
      <tp>
        <v>0.12</v>
        <stp/>
        <stp>HIGH</stp>
        <stp>.QQQ220420P311</stp>
        <tr r="AL14" s="1"/>
      </tp>
      <tp>
        <v>0</v>
        <stp/>
        <stp>HIGH</stp>
        <stp>.QQQ220420C310</stp>
        <tr r="O13" s="1"/>
      </tp>
      <tp>
        <v>0.13</v>
        <stp/>
        <stp>HIGH</stp>
        <stp>.QQQ220420P310</stp>
        <tr r="AL13" s="1"/>
      </tp>
      <tp>
        <v>0</v>
        <stp/>
        <stp>HIGH</stp>
        <stp>.QQQ220420C313</stp>
        <tr r="O16" s="1"/>
      </tp>
      <tp>
        <v>0.15</v>
        <stp/>
        <stp>HIGH</stp>
        <stp>.QQQ220420P313</stp>
        <tr r="AL16" s="1"/>
      </tp>
      <tp>
        <v>30.83</v>
        <stp/>
        <stp>HIGH</stp>
        <stp>.QQQ220420C312</stp>
        <tr r="O15" s="1"/>
      </tp>
      <tp>
        <v>0.14000000000000001</v>
        <stp/>
        <stp>HIGH</stp>
        <stp>.QQQ220420P312</stp>
        <tr r="AL15" s="1"/>
      </tp>
      <tp>
        <v>13.7</v>
        <stp/>
        <stp>HIGH</stp>
        <stp>.QQQ220420C329</stp>
        <tr r="O32" s="1"/>
      </tp>
      <tp>
        <v>1.32</v>
        <stp/>
        <stp>HIGH</stp>
        <stp>.QQQ220420P329</stp>
        <tr r="AL32" s="1"/>
      </tp>
      <tp>
        <v>14</v>
        <stp/>
        <stp>HIGH</stp>
        <stp>.QQQ220420C328</stp>
        <tr r="O31" s="1"/>
      </tp>
      <tp>
        <v>1.1499999999999999</v>
        <stp/>
        <stp>HIGH</stp>
        <stp>.QQQ220420P328</stp>
        <tr r="AL31" s="1"/>
      </tp>
      <tp>
        <v>16.2</v>
        <stp/>
        <stp>HIGH</stp>
        <stp>.QQQ220420C325</stp>
        <tr r="O28" s="1"/>
      </tp>
      <tp>
        <v>0.76</v>
        <stp/>
        <stp>HIGH</stp>
        <stp>.QQQ220420P325</stp>
        <tr r="AL28" s="1"/>
      </tp>
      <tp>
        <v>0</v>
        <stp/>
        <stp>HIGH</stp>
        <stp>.QQQ220420C324</stp>
        <tr r="O27" s="1"/>
      </tp>
      <tp>
        <v>0.66</v>
        <stp/>
        <stp>HIGH</stp>
        <stp>.QQQ220420P324</stp>
        <tr r="AL27" s="1"/>
      </tp>
      <tp>
        <v>0</v>
        <stp/>
        <stp>HIGH</stp>
        <stp>.QQQ220420C327</stp>
        <tr r="O30" s="1"/>
      </tp>
      <tp>
        <v>1</v>
        <stp/>
        <stp>HIGH</stp>
        <stp>.QQQ220420P327</stp>
        <tr r="AL30" s="1"/>
      </tp>
      <tp>
        <v>17.2</v>
        <stp/>
        <stp>HIGH</stp>
        <stp>.QQQ220420C326</stp>
        <tr r="O29" s="1"/>
      </tp>
      <tp>
        <v>0.84</v>
        <stp/>
        <stp>HIGH</stp>
        <stp>.QQQ220420P326</stp>
        <tr r="AL29" s="1"/>
      </tp>
      <tp>
        <v>20.5</v>
        <stp/>
        <stp>HIGH</stp>
        <stp>.QQQ220420C321</stp>
        <tr r="O24" s="1"/>
      </tp>
      <tp>
        <v>0.4</v>
        <stp/>
        <stp>HIGH</stp>
        <stp>.QQQ220420P321</stp>
        <tr r="AL24" s="1"/>
      </tp>
      <tp>
        <v>21.5</v>
        <stp/>
        <stp>HIGH</stp>
        <stp>.QQQ220420C320</stp>
        <tr r="O23" s="1"/>
      </tp>
      <tp>
        <v>0.4</v>
        <stp/>
        <stp>HIGH</stp>
        <stp>.QQQ220420P320</stp>
        <tr r="AL23" s="1"/>
      </tp>
      <tp>
        <v>0</v>
        <stp/>
        <stp>HIGH</stp>
        <stp>.QQQ220420C323</stp>
        <tr r="O26" s="1"/>
      </tp>
      <tp>
        <v>0.57999999999999996</v>
        <stp/>
        <stp>HIGH</stp>
        <stp>.QQQ220420P323</stp>
        <tr r="AL26" s="1"/>
      </tp>
      <tp>
        <v>0</v>
        <stp/>
        <stp>HIGH</stp>
        <stp>.QQQ220420C322</stp>
        <tr r="O25" s="1"/>
      </tp>
      <tp>
        <v>0.52</v>
        <stp/>
        <stp>HIGH</stp>
        <stp>.QQQ220420P322</stp>
        <tr r="AL25" s="1"/>
      </tp>
      <tp>
        <v>8.18</v>
        <stp/>
        <stp>HIGH</stp>
        <stp>.QQQ220420C339</stp>
        <tr r="O42" s="1"/>
      </tp>
      <tp>
        <v>4.4800000000000004</v>
        <stp/>
        <stp>HIGH</stp>
        <stp>.QQQ220420P339</stp>
        <tr r="AL42" s="1"/>
      </tp>
      <tp>
        <v>8.9499999999999993</v>
        <stp/>
        <stp>HIGH</stp>
        <stp>.QQQ220420C338</stp>
        <tr r="O41" s="1"/>
      </tp>
      <tp>
        <v>4.0199999999999996</v>
        <stp/>
        <stp>HIGH</stp>
        <stp>.QQQ220420P338</stp>
        <tr r="AL41" s="1"/>
      </tp>
      <tp>
        <v>12.32</v>
        <stp/>
        <stp>HIGH</stp>
        <stp>.QQQ220420C335</stp>
        <tr r="O38" s="1"/>
      </tp>
      <tp>
        <v>2.86</v>
        <stp/>
        <stp>HIGH</stp>
        <stp>.QQQ220420P335</stp>
        <tr r="AL38" s="1"/>
      </tp>
      <tp>
        <v>10</v>
        <stp/>
        <stp>HIGH</stp>
        <stp>.QQQ220420C334</stp>
        <tr r="O37" s="1"/>
      </tp>
      <tp>
        <v>2.52</v>
        <stp/>
        <stp>HIGH</stp>
        <stp>.QQQ220420P334</stp>
        <tr r="AL37" s="1"/>
      </tp>
      <tp>
        <v>7.73</v>
        <stp/>
        <stp>HIGH</stp>
        <stp>.QQQ220420C337</stp>
        <tr r="O40" s="1"/>
      </tp>
      <tp>
        <v>3.55</v>
        <stp/>
        <stp>HIGH</stp>
        <stp>.QQQ220420P337</stp>
        <tr r="AL40" s="1"/>
      </tp>
      <tp>
        <v>11.3</v>
        <stp/>
        <stp>HIGH</stp>
        <stp>.QQQ220420C336</stp>
        <tr r="O39" s="1"/>
      </tp>
      <tp>
        <v>3.17</v>
        <stp/>
        <stp>HIGH</stp>
        <stp>.QQQ220420P336</stp>
        <tr r="AL39" s="1"/>
      </tp>
      <tp>
        <v>13.68</v>
        <stp/>
        <stp>HIGH</stp>
        <stp>.QQQ220420C331</stp>
        <tr r="O34" s="1"/>
      </tp>
      <tp>
        <v>1.68</v>
        <stp/>
        <stp>HIGH</stp>
        <stp>.QQQ220420P331</stp>
        <tr r="AL34" s="1"/>
      </tp>
      <tp>
        <v>16.45</v>
        <stp/>
        <stp>HIGH</stp>
        <stp>.QQQ220420C330</stp>
        <tr r="O33" s="1"/>
      </tp>
      <tp>
        <v>1.53</v>
        <stp/>
        <stp>HIGH</stp>
        <stp>.QQQ220420P330</stp>
        <tr r="AL33" s="1"/>
      </tp>
      <tp>
        <v>10.3</v>
        <stp/>
        <stp>HIGH</stp>
        <stp>.QQQ220420C333</stp>
        <tr r="O36" s="1"/>
      </tp>
      <tp>
        <v>2.23</v>
        <stp/>
        <stp>HIGH</stp>
        <stp>.QQQ220420P333</stp>
        <tr r="AL36" s="1"/>
      </tp>
      <tp>
        <v>13</v>
        <stp/>
        <stp>HIGH</stp>
        <stp>.QQQ220420C332</stp>
        <tr r="O35" s="1"/>
      </tp>
      <tp>
        <v>1.98</v>
        <stp/>
        <stp>HIGH</stp>
        <stp>.QQQ220420P332</stp>
        <tr r="AL35" s="1"/>
      </tp>
      <tp>
        <v>3</v>
        <stp/>
        <stp>HIGH</stp>
        <stp>.QQQ220420C349</stp>
        <tr r="O52" s="1"/>
      </tp>
      <tp>
        <v>10.65</v>
        <stp/>
        <stp>HIGH</stp>
        <stp>.QQQ220420P349</stp>
        <tr r="AL52" s="1"/>
      </tp>
      <tp>
        <v>3.35</v>
        <stp/>
        <stp>HIGH</stp>
        <stp>.QQQ220420C348</stp>
        <tr r="O51" s="1"/>
      </tp>
      <tp>
        <v>10.4</v>
        <stp/>
        <stp>HIGH</stp>
        <stp>.QQQ220420P348</stp>
        <tr r="AL51" s="1"/>
      </tp>
      <tp>
        <v>4.84</v>
        <stp/>
        <stp>HIGH</stp>
        <stp>.QQQ220420C345</stp>
        <tr r="O48" s="1"/>
      </tp>
      <tp>
        <v>8.08</v>
        <stp/>
        <stp>HIGH</stp>
        <stp>.QQQ220420P345</stp>
        <tr r="AL48" s="1"/>
      </tp>
      <tp>
        <v>5.66</v>
        <stp/>
        <stp>HIGH</stp>
        <stp>.QQQ220420C344</stp>
        <tr r="O47" s="1"/>
      </tp>
      <tp>
        <v>7.34</v>
        <stp/>
        <stp>HIGH</stp>
        <stp>.QQQ220420P344</stp>
        <tr r="AL47" s="1"/>
      </tp>
      <tp>
        <v>3.89</v>
        <stp/>
        <stp>HIGH</stp>
        <stp>.QQQ220420C347</stp>
        <tr r="O50" s="1"/>
      </tp>
      <tp>
        <v>9.5</v>
        <stp/>
        <stp>HIGH</stp>
        <stp>.QQQ220420P347</stp>
        <tr r="AL50" s="1"/>
      </tp>
      <tp>
        <v>4.41</v>
        <stp/>
        <stp>HIGH</stp>
        <stp>.QQQ220420C346</stp>
        <tr r="O49" s="1"/>
      </tp>
      <tp>
        <v>8.75</v>
        <stp/>
        <stp>HIGH</stp>
        <stp>.QQQ220420P346</stp>
        <tr r="AL49" s="1"/>
      </tp>
      <tp>
        <v>6.77</v>
        <stp/>
        <stp>HIGH</stp>
        <stp>.QQQ220420C341</stp>
        <tr r="O44" s="1"/>
      </tp>
      <tp>
        <v>5.4</v>
        <stp/>
        <stp>HIGH</stp>
        <stp>.QQQ220420P341</stp>
        <tr r="AL44" s="1"/>
      </tp>
      <tp>
        <v>8.26</v>
        <stp/>
        <stp>HIGH</stp>
        <stp>.QQQ220420C340</stp>
        <tr r="O43" s="1"/>
      </tp>
      <tp>
        <v>5.0199999999999996</v>
        <stp/>
        <stp>HIGH</stp>
        <stp>.QQQ220420P340</stp>
        <tr r="AL43" s="1"/>
      </tp>
      <tp>
        <v>6.11</v>
        <stp/>
        <stp>HIGH</stp>
        <stp>.QQQ220420C343</stp>
        <tr r="O46" s="1"/>
      </tp>
      <tp>
        <v>6.6</v>
        <stp/>
        <stp>HIGH</stp>
        <stp>.QQQ220420P343</stp>
        <tr r="AL46" s="1"/>
      </tp>
      <tp>
        <v>6.85</v>
        <stp/>
        <stp>HIGH</stp>
        <stp>.QQQ220420C342</stp>
        <tr r="O45" s="1"/>
      </tp>
      <tp>
        <v>6.13</v>
        <stp/>
        <stp>HIGH</stp>
        <stp>.QQQ220420P342</stp>
        <tr r="AL45" s="1"/>
      </tp>
      <tp>
        <v>0.28999999999999998</v>
        <stp/>
        <stp>HIGH</stp>
        <stp>.QQQ220420C359</stp>
        <tr r="O62" s="1"/>
      </tp>
      <tp>
        <v>17.59</v>
        <stp/>
        <stp>HIGH</stp>
        <stp>.QQQ220420P359</stp>
        <tr r="AL62" s="1"/>
      </tp>
      <tp>
        <v>0.48</v>
        <stp/>
        <stp>HIGH</stp>
        <stp>.QQQ220420C358</stp>
        <tr r="O61" s="1"/>
      </tp>
      <tp>
        <v>18.61</v>
        <stp/>
        <stp>HIGH</stp>
        <stp>.QQQ220420P358</stp>
        <tr r="AL61" s="1"/>
      </tp>
      <tp>
        <v>0.96</v>
        <stp/>
        <stp>HIGH</stp>
        <stp>.QQQ220420C355</stp>
        <tr r="O58" s="1"/>
      </tp>
      <tp>
        <v>15.5</v>
        <stp/>
        <stp>HIGH</stp>
        <stp>.QQQ220420P355</stp>
        <tr r="AL58" s="1"/>
      </tp>
      <tp>
        <v>1.1599999999999999</v>
        <stp/>
        <stp>HIGH</stp>
        <stp>.QQQ220420C354</stp>
        <tr r="O57" s="1"/>
      </tp>
      <tp>
        <v>15.91</v>
        <stp/>
        <stp>HIGH</stp>
        <stp>.QQQ220420P354</stp>
        <tr r="AL57" s="1"/>
      </tp>
      <tp>
        <v>0.61</v>
        <stp/>
        <stp>HIGH</stp>
        <stp>.QQQ220420C357</stp>
        <tr r="O60" s="1"/>
      </tp>
      <tp>
        <v>0</v>
        <stp/>
        <stp>HIGH</stp>
        <stp>.QQQ220420P357</stp>
        <tr r="AL60" s="1"/>
      </tp>
      <tp>
        <v>0.75</v>
        <stp/>
        <stp>HIGH</stp>
        <stp>.QQQ220420C356</stp>
        <tr r="O59" s="1"/>
      </tp>
      <tp>
        <v>17.5</v>
        <stp/>
        <stp>HIGH</stp>
        <stp>.QQQ220420P356</stp>
        <tr r="AL59" s="1"/>
      </tp>
      <tp>
        <v>2.11</v>
        <stp/>
        <stp>HIGH</stp>
        <stp>.QQQ220420C351</stp>
        <tr r="O54" s="1"/>
      </tp>
      <tp>
        <v>12.95</v>
        <stp/>
        <stp>HIGH</stp>
        <stp>.QQQ220420P351</stp>
        <tr r="AL54" s="1"/>
      </tp>
      <tp>
        <v>2.54</v>
        <stp/>
        <stp>HIGH</stp>
        <stp>.QQQ220420C350</stp>
        <tr r="O53" s="1"/>
      </tp>
      <tp>
        <v>12.27</v>
        <stp/>
        <stp>HIGH</stp>
        <stp>.QQQ220420P350</stp>
        <tr r="AL53" s="1"/>
      </tp>
      <tp>
        <v>1.48</v>
        <stp/>
        <stp>HIGH</stp>
        <stp>.QQQ220420C353</stp>
        <tr r="O56" s="1"/>
      </tp>
      <tp>
        <v>14.25</v>
        <stp/>
        <stp>HIGH</stp>
        <stp>.QQQ220420P353</stp>
        <tr r="AL56" s="1"/>
      </tp>
      <tp>
        <v>1.6</v>
        <stp/>
        <stp>HIGH</stp>
        <stp>.QQQ220420C352</stp>
        <tr r="O55" s="1"/>
      </tp>
      <tp>
        <v>13.54</v>
        <stp/>
        <stp>HIGH</stp>
        <stp>.QQQ220420P352</stp>
        <tr r="AL55" s="1"/>
      </tp>
      <tp>
        <v>0.09</v>
        <stp/>
        <stp>HIGH</stp>
        <stp>.QQQ220420C365</stp>
        <tr r="O68" s="1"/>
      </tp>
      <tp>
        <v>26.63</v>
        <stp/>
        <stp>HIGH</stp>
        <stp>.QQQ220420P365</stp>
        <tr r="AL68" s="1"/>
      </tp>
      <tp>
        <v>0.09</v>
        <stp/>
        <stp>HIGH</stp>
        <stp>.QQQ220420C364</stp>
        <tr r="O67" s="1"/>
      </tp>
      <tp>
        <v>21.63</v>
        <stp/>
        <stp>HIGH</stp>
        <stp>.QQQ220420P364</stp>
        <tr r="AL67" s="1"/>
      </tp>
      <tp>
        <v>0.06</v>
        <stp/>
        <stp>HIGH</stp>
        <stp>.QQQ220420C367</stp>
        <tr r="O70" s="1"/>
      </tp>
      <tp>
        <v>0</v>
        <stp/>
        <stp>HIGH</stp>
        <stp>.QQQ220420P367</stp>
        <tr r="AL70" s="1"/>
      </tp>
      <tp>
        <v>7.0000000000000007E-2</v>
        <stp/>
        <stp>HIGH</stp>
        <stp>.QQQ220420C366</stp>
        <tr r="O69" s="1"/>
      </tp>
      <tp>
        <v>24.12</v>
        <stp/>
        <stp>HIGH</stp>
        <stp>.QQQ220420P366</stp>
        <tr r="AL69" s="1"/>
      </tp>
      <tp>
        <v>0.22</v>
        <stp/>
        <stp>HIGH</stp>
        <stp>.QQQ220420C361</stp>
        <tr r="O64" s="1"/>
      </tp>
      <tp>
        <v>0</v>
        <stp/>
        <stp>HIGH</stp>
        <stp>.QQQ220420P361</stp>
        <tr r="AL64" s="1"/>
      </tp>
      <tp>
        <v>0.33</v>
        <stp/>
        <stp>HIGH</stp>
        <stp>.QQQ220420C360</stp>
        <tr r="O63" s="1"/>
      </tp>
      <tp>
        <v>21.59</v>
        <stp/>
        <stp>HIGH</stp>
        <stp>.QQQ220420P360</stp>
        <tr r="AL63" s="1"/>
      </tp>
      <tp>
        <v>7.0000000000000007E-2</v>
        <stp/>
        <stp>HIGH</stp>
        <stp>.QQQ220420C363</stp>
        <tr r="O66" s="1"/>
      </tp>
      <tp>
        <v>24.4</v>
        <stp/>
        <stp>HIGH</stp>
        <stp>.QQQ220420P363</stp>
        <tr r="AL66" s="1"/>
      </tp>
      <tp>
        <v>0.18</v>
        <stp/>
        <stp>HIGH</stp>
        <stp>.QQQ220420C362</stp>
        <tr r="O65" s="1"/>
      </tp>
      <tp>
        <v>23.77</v>
        <stp/>
        <stp>HIGH</stp>
        <stp>.QQQ220420P362</stp>
        <tr r="AL65" s="1"/>
      </tp>
      <tp>
        <v>0</v>
        <stp/>
        <stp>OPEN</stp>
        <stp>.QQQ220420C319</stp>
        <tr r="I22" s="1"/>
      </tp>
      <tp>
        <v>0.22</v>
        <stp/>
        <stp>OPEN</stp>
        <stp>.QQQ220420P319</stp>
        <tr r="AF22" s="1"/>
      </tp>
      <tp>
        <v>0</v>
        <stp/>
        <stp>OPEN</stp>
        <stp>.QQQ220420C318</stp>
        <tr r="I21" s="1"/>
      </tp>
      <tp>
        <v>0.19</v>
        <stp/>
        <stp>OPEN</stp>
        <stp>.QQQ220420P318</stp>
        <tr r="AF21" s="1"/>
      </tp>
      <tp>
        <v>0</v>
        <stp/>
        <stp>OPEN</stp>
        <stp>.QQQ220420C317</stp>
        <tr r="I20" s="1"/>
      </tp>
      <tp>
        <v>0.19</v>
        <stp/>
        <stp>OPEN</stp>
        <stp>.QQQ220420P317</stp>
        <tr r="AF20" s="1"/>
      </tp>
      <tp>
        <v>26.21</v>
        <stp/>
        <stp>OPEN</stp>
        <stp>.QQQ220420C316</stp>
        <tr r="I19" s="1"/>
      </tp>
      <tp>
        <v>0.16</v>
        <stp/>
        <stp>OPEN</stp>
        <stp>.QQQ220420P316</stp>
        <tr r="AF19" s="1"/>
      </tp>
      <tp>
        <v>0</v>
        <stp/>
        <stp>OPEN</stp>
        <stp>.QQQ220420C315</stp>
        <tr r="I18" s="1"/>
      </tp>
      <tp>
        <v>0.17</v>
        <stp/>
        <stp>OPEN</stp>
        <stp>.QQQ220420P315</stp>
        <tr r="AF18" s="1"/>
      </tp>
      <tp>
        <v>0</v>
        <stp/>
        <stp>OPEN</stp>
        <stp>.QQQ220420C314</stp>
        <tr r="I17" s="1"/>
      </tp>
      <tp>
        <v>0.17</v>
        <stp/>
        <stp>OPEN</stp>
        <stp>.QQQ220420P314</stp>
        <tr r="AF17" s="1"/>
      </tp>
      <tp>
        <v>0</v>
        <stp/>
        <stp>OPEN</stp>
        <stp>.QQQ220420C313</stp>
        <tr r="I16" s="1"/>
      </tp>
      <tp>
        <v>0.13</v>
        <stp/>
        <stp>OPEN</stp>
        <stp>.QQQ220420P313</stp>
        <tr r="AF16" s="1"/>
      </tp>
      <tp>
        <v>30.83</v>
        <stp/>
        <stp>OPEN</stp>
        <stp>.QQQ220420C312</stp>
        <tr r="I15" s="1"/>
      </tp>
      <tp>
        <v>0.13</v>
        <stp/>
        <stp>OPEN</stp>
        <stp>.QQQ220420P312</stp>
        <tr r="AF15" s="1"/>
      </tp>
      <tp>
        <v>0</v>
        <stp/>
        <stp>OPEN</stp>
        <stp>.QQQ220420C311</stp>
        <tr r="I14" s="1"/>
      </tp>
      <tp>
        <v>0.11</v>
        <stp/>
        <stp>OPEN</stp>
        <stp>.QQQ220420P311</stp>
        <tr r="AF14" s="1"/>
      </tp>
      <tp>
        <v>0</v>
        <stp/>
        <stp>OPEN</stp>
        <stp>.QQQ220420C310</stp>
        <tr r="I13" s="1"/>
      </tp>
      <tp>
        <v>0.09</v>
        <stp/>
        <stp>OPEN</stp>
        <stp>.QQQ220420P310</stp>
        <tr r="AF13" s="1"/>
      </tp>
      <tp>
        <v>0</v>
        <stp/>
        <stp>OPEN</stp>
        <stp>.QQQ220420C309</stp>
        <tr r="I12" s="1"/>
      </tp>
      <tp>
        <v>0.09</v>
        <stp/>
        <stp>OPEN</stp>
        <stp>.QQQ220420P309</stp>
        <tr r="AF12" s="1"/>
      </tp>
      <tp>
        <v>32.08</v>
        <stp/>
        <stp>OPEN</stp>
        <stp>.QQQ220420C308</stp>
        <tr r="I11" s="1"/>
      </tp>
      <tp>
        <v>0.1</v>
        <stp/>
        <stp>OPEN</stp>
        <stp>.QQQ220420P308</stp>
        <tr r="AF11" s="1"/>
      </tp>
      <tp>
        <v>8.18</v>
        <stp/>
        <stp>OPEN</stp>
        <stp>.QQQ220420C339</stp>
        <tr r="I42" s="1"/>
      </tp>
      <tp>
        <v>1.86</v>
        <stp/>
        <stp>OPEN</stp>
        <stp>.QQQ220420P339</stp>
        <tr r="AF42" s="1"/>
      </tp>
      <tp>
        <v>8.9499999999999993</v>
        <stp/>
        <stp>OPEN</stp>
        <stp>.QQQ220420C338</stp>
        <tr r="I41" s="1"/>
      </tp>
      <tp>
        <v>1.48</v>
        <stp/>
        <stp>OPEN</stp>
        <stp>.QQQ220420P338</stp>
        <tr r="AF41" s="1"/>
      </tp>
      <tp>
        <v>7.73</v>
        <stp/>
        <stp>OPEN</stp>
        <stp>.QQQ220420C337</stp>
        <tr r="I40" s="1"/>
      </tp>
      <tp>
        <v>1.69</v>
        <stp/>
        <stp>OPEN</stp>
        <stp>.QQQ220420P337</stp>
        <tr r="AF40" s="1"/>
      </tp>
      <tp>
        <v>11.3</v>
        <stp/>
        <stp>OPEN</stp>
        <stp>.QQQ220420C336</stp>
        <tr r="I39" s="1"/>
      </tp>
      <tp>
        <v>1.27</v>
        <stp/>
        <stp>OPEN</stp>
        <stp>.QQQ220420P336</stp>
        <tr r="AF39" s="1"/>
      </tp>
      <tp>
        <v>12.32</v>
        <stp/>
        <stp>OPEN</stp>
        <stp>.QQQ220420C335</stp>
        <tr r="I38" s="1"/>
      </tp>
      <tp>
        <v>1.07</v>
        <stp/>
        <stp>OPEN</stp>
        <stp>.QQQ220420P335</stp>
        <tr r="AF38" s="1"/>
      </tp>
      <tp>
        <v>10</v>
        <stp/>
        <stp>OPEN</stp>
        <stp>.QQQ220420C334</stp>
        <tr r="I37" s="1"/>
      </tp>
      <tp>
        <v>1.05</v>
        <stp/>
        <stp>OPEN</stp>
        <stp>.QQQ220420P334</stp>
        <tr r="AF37" s="1"/>
      </tp>
      <tp>
        <v>10.3</v>
        <stp/>
        <stp>OPEN</stp>
        <stp>.QQQ220420C333</stp>
        <tr r="I36" s="1"/>
      </tp>
      <tp>
        <v>0.87</v>
        <stp/>
        <stp>OPEN</stp>
        <stp>.QQQ220420P333</stp>
        <tr r="AF36" s="1"/>
      </tp>
      <tp>
        <v>12.95</v>
        <stp/>
        <stp>OPEN</stp>
        <stp>.QQQ220420C332</stp>
        <tr r="I35" s="1"/>
      </tp>
      <tp>
        <v>0.82</v>
        <stp/>
        <stp>OPEN</stp>
        <stp>.QQQ220420P332</stp>
        <tr r="AF35" s="1"/>
      </tp>
      <tp>
        <v>13.68</v>
        <stp/>
        <stp>OPEN</stp>
        <stp>.QQQ220420C331</stp>
        <tr r="I34" s="1"/>
      </tp>
      <tp>
        <v>0.84</v>
        <stp/>
        <stp>OPEN</stp>
        <stp>.QQQ220420P331</stp>
        <tr r="AF34" s="1"/>
      </tp>
      <tp>
        <v>16.45</v>
        <stp/>
        <stp>OPEN</stp>
        <stp>.QQQ220420C330</stp>
        <tr r="I33" s="1"/>
      </tp>
      <tp>
        <v>0.62</v>
        <stp/>
        <stp>OPEN</stp>
        <stp>.QQQ220420P330</stp>
        <tr r="AF33" s="1"/>
      </tp>
      <tp>
        <v>13.7</v>
        <stp/>
        <stp>OPEN</stp>
        <stp>.QQQ220420C329</stp>
        <tr r="I32" s="1"/>
      </tp>
      <tp>
        <v>0.71</v>
        <stp/>
        <stp>OPEN</stp>
        <stp>.QQQ220420P329</stp>
        <tr r="AF32" s="1"/>
      </tp>
      <tp>
        <v>13.52</v>
        <stp/>
        <stp>OPEN</stp>
        <stp>.QQQ220420C328</stp>
        <tr r="I31" s="1"/>
      </tp>
      <tp>
        <v>0.51</v>
        <stp/>
        <stp>OPEN</stp>
        <stp>.QQQ220420P328</stp>
        <tr r="AF31" s="1"/>
      </tp>
      <tp>
        <v>0</v>
        <stp/>
        <stp>OPEN</stp>
        <stp>.QQQ220420C327</stp>
        <tr r="I30" s="1"/>
      </tp>
      <tp>
        <v>0.43</v>
        <stp/>
        <stp>OPEN</stp>
        <stp>.QQQ220420P327</stp>
        <tr r="AF30" s="1"/>
      </tp>
      <tp>
        <v>17.2</v>
        <stp/>
        <stp>OPEN</stp>
        <stp>.QQQ220420C326</stp>
        <tr r="I29" s="1"/>
      </tp>
      <tp>
        <v>0.38</v>
        <stp/>
        <stp>OPEN</stp>
        <stp>.QQQ220420P326</stp>
        <tr r="AF29" s="1"/>
      </tp>
      <tp>
        <v>16.2</v>
        <stp/>
        <stp>OPEN</stp>
        <stp>.QQQ220420C325</stp>
        <tr r="I28" s="1"/>
      </tp>
      <tp>
        <v>0.38</v>
        <stp/>
        <stp>OPEN</stp>
        <stp>.QQQ220420P325</stp>
        <tr r="AF28" s="1"/>
      </tp>
      <tp>
        <v>0</v>
        <stp/>
        <stp>OPEN</stp>
        <stp>.QQQ220420C324</stp>
        <tr r="I27" s="1"/>
      </tp>
      <tp>
        <v>0.34</v>
        <stp/>
        <stp>OPEN</stp>
        <stp>.QQQ220420P324</stp>
        <tr r="AF27" s="1"/>
      </tp>
      <tp>
        <v>0</v>
        <stp/>
        <stp>OPEN</stp>
        <stp>.QQQ220420C323</stp>
        <tr r="I26" s="1"/>
      </tp>
      <tp>
        <v>0.43</v>
        <stp/>
        <stp>OPEN</stp>
        <stp>.QQQ220420P323</stp>
        <tr r="AF26" s="1"/>
      </tp>
      <tp>
        <v>0</v>
        <stp/>
        <stp>OPEN</stp>
        <stp>.QQQ220420C322</stp>
        <tr r="I25" s="1"/>
      </tp>
      <tp>
        <v>0.3</v>
        <stp/>
        <stp>OPEN</stp>
        <stp>.QQQ220420P322</stp>
        <tr r="AF25" s="1"/>
      </tp>
      <tp>
        <v>20.5</v>
        <stp/>
        <stp>OPEN</stp>
        <stp>.QQQ220420C321</stp>
        <tr r="I24" s="1"/>
      </tp>
      <tp>
        <v>0.3</v>
        <stp/>
        <stp>OPEN</stp>
        <stp>.QQQ220420P321</stp>
        <tr r="AF24" s="1"/>
      </tp>
      <tp>
        <v>21.5</v>
        <stp/>
        <stp>OPEN</stp>
        <stp>.QQQ220420C320</stp>
        <tr r="I23" s="1"/>
      </tp>
      <tp>
        <v>0.23</v>
        <stp/>
        <stp>OPEN</stp>
        <stp>.QQQ220420P320</stp>
        <tr r="AF23" s="1"/>
      </tp>
      <tp>
        <v>0.28999999999999998</v>
        <stp/>
        <stp>OPEN</stp>
        <stp>.QQQ220420C359</stp>
        <tr r="I62" s="1"/>
      </tp>
      <tp>
        <v>15.41</v>
        <stp/>
        <stp>OPEN</stp>
        <stp>.QQQ220420P359</stp>
        <tr r="AF62" s="1"/>
      </tp>
      <tp>
        <v>0.46</v>
        <stp/>
        <stp>OPEN</stp>
        <stp>.QQQ220420C358</stp>
        <tr r="I61" s="1"/>
      </tp>
      <tp>
        <v>16.739999999999998</v>
        <stp/>
        <stp>OPEN</stp>
        <stp>.QQQ220420P358</stp>
        <tr r="AF61" s="1"/>
      </tp>
      <tp>
        <v>0.61</v>
        <stp/>
        <stp>OPEN</stp>
        <stp>.QQQ220420C357</stp>
        <tr r="I60" s="1"/>
      </tp>
      <tp>
        <v>0</v>
        <stp/>
        <stp>OPEN</stp>
        <stp>.QQQ220420P357</stp>
        <tr r="AF60" s="1"/>
      </tp>
      <tp>
        <v>0.74</v>
        <stp/>
        <stp>OPEN</stp>
        <stp>.QQQ220420C356</stp>
        <tr r="I59" s="1"/>
      </tp>
      <tp>
        <v>12</v>
        <stp/>
        <stp>OPEN</stp>
        <stp>.QQQ220420P356</stp>
        <tr r="AF59" s="1"/>
      </tp>
      <tp>
        <v>0.96</v>
        <stp/>
        <stp>OPEN</stp>
        <stp>.QQQ220420C355</stp>
        <tr r="I58" s="1"/>
      </tp>
      <tp>
        <v>9.84</v>
        <stp/>
        <stp>OPEN</stp>
        <stp>.QQQ220420P355</stp>
        <tr r="AF58" s="1"/>
      </tp>
      <tp>
        <v>1.1100000000000001</v>
        <stp/>
        <stp>OPEN</stp>
        <stp>.QQQ220420C354</stp>
        <tr r="I57" s="1"/>
      </tp>
      <tp>
        <v>10.39</v>
        <stp/>
        <stp>OPEN</stp>
        <stp>.QQQ220420P354</stp>
        <tr r="AF57" s="1"/>
      </tp>
      <tp>
        <v>1.34</v>
        <stp/>
        <stp>OPEN</stp>
        <stp>.QQQ220420C353</stp>
        <tr r="I56" s="1"/>
      </tp>
      <tp>
        <v>9.93</v>
        <stp/>
        <stp>OPEN</stp>
        <stp>.QQQ220420P353</stp>
        <tr r="AF56" s="1"/>
      </tp>
      <tp>
        <v>1.6</v>
        <stp/>
        <stp>OPEN</stp>
        <stp>.QQQ220420C352</stp>
        <tr r="I55" s="1"/>
      </tp>
      <tp>
        <v>7.52</v>
        <stp/>
        <stp>OPEN</stp>
        <stp>.QQQ220420P352</stp>
        <tr r="AF55" s="1"/>
      </tp>
      <tp>
        <v>1.93</v>
        <stp/>
        <stp>OPEN</stp>
        <stp>.QQQ220420C351</stp>
        <tr r="I54" s="1"/>
      </tp>
      <tp>
        <v>6.66</v>
        <stp/>
        <stp>OPEN</stp>
        <stp>.QQQ220420P351</stp>
        <tr r="AF54" s="1"/>
      </tp>
      <tp>
        <v>2.5</v>
        <stp/>
        <stp>OPEN</stp>
        <stp>.QQQ220420C350</stp>
        <tr r="I53" s="1"/>
      </tp>
      <tp>
        <v>6.2</v>
        <stp/>
        <stp>OPEN</stp>
        <stp>.QQQ220420P350</stp>
        <tr r="AF53" s="1"/>
      </tp>
      <tp>
        <v>2.73</v>
        <stp/>
        <stp>OPEN</stp>
        <stp>.QQQ220420C349</stp>
        <tr r="I52" s="1"/>
      </tp>
      <tp>
        <v>5.3</v>
        <stp/>
        <stp>OPEN</stp>
        <stp>.QQQ220420P349</stp>
        <tr r="AF52" s="1"/>
      </tp>
      <tp>
        <v>3.17</v>
        <stp/>
        <stp>OPEN</stp>
        <stp>.QQQ220420C348</stp>
        <tr r="I51" s="1"/>
      </tp>
      <tp>
        <v>4.84</v>
        <stp/>
        <stp>OPEN</stp>
        <stp>.QQQ220420P348</stp>
        <tr r="AF51" s="1"/>
      </tp>
      <tp>
        <v>3.82</v>
        <stp/>
        <stp>OPEN</stp>
        <stp>.QQQ220420C347</stp>
        <tr r="I50" s="1"/>
      </tp>
      <tp>
        <v>4.49</v>
        <stp/>
        <stp>OPEN</stp>
        <stp>.QQQ220420P347</stp>
        <tr r="AF50" s="1"/>
      </tp>
      <tp>
        <v>4.37</v>
        <stp/>
        <stp>OPEN</stp>
        <stp>.QQQ220420C346</stp>
        <tr r="I49" s="1"/>
      </tp>
      <tp>
        <v>4.16</v>
        <stp/>
        <stp>OPEN</stp>
        <stp>.QQQ220420P346</stp>
        <tr r="AF49" s="1"/>
      </tp>
      <tp>
        <v>4.76</v>
        <stp/>
        <stp>OPEN</stp>
        <stp>.QQQ220420C345</stp>
        <tr r="I48" s="1"/>
      </tp>
      <tp>
        <v>3.7</v>
        <stp/>
        <stp>OPEN</stp>
        <stp>.QQQ220420P345</stp>
        <tr r="AF48" s="1"/>
      </tp>
      <tp>
        <v>5.6</v>
        <stp/>
        <stp>OPEN</stp>
        <stp>.QQQ220420C344</stp>
        <tr r="I47" s="1"/>
      </tp>
      <tp>
        <v>3.33</v>
        <stp/>
        <stp>OPEN</stp>
        <stp>.QQQ220420P344</stp>
        <tr r="AF47" s="1"/>
      </tp>
      <tp>
        <v>5.95</v>
        <stp/>
        <stp>OPEN</stp>
        <stp>.QQQ220420C343</stp>
        <tr r="I46" s="1"/>
      </tp>
      <tp>
        <v>2.92</v>
        <stp/>
        <stp>OPEN</stp>
        <stp>.QQQ220420P343</stp>
        <tr r="AF46" s="1"/>
      </tp>
      <tp>
        <v>6.85</v>
        <stp/>
        <stp>OPEN</stp>
        <stp>.QQQ220420C342</stp>
        <tr r="I45" s="1"/>
      </tp>
      <tp>
        <v>2.58</v>
        <stp/>
        <stp>OPEN</stp>
        <stp>.QQQ220420P342</stp>
        <tr r="AF45" s="1"/>
      </tp>
      <tp>
        <v>6.77</v>
        <stp/>
        <stp>OPEN</stp>
        <stp>.QQQ220420C341</stp>
        <tr r="I44" s="1"/>
      </tp>
      <tp>
        <v>2.21</v>
        <stp/>
        <stp>OPEN</stp>
        <stp>.QQQ220420P341</stp>
        <tr r="AF44" s="1"/>
      </tp>
      <tp>
        <v>8.2200000000000006</v>
        <stp/>
        <stp>OPEN</stp>
        <stp>.QQQ220420C340</stp>
        <tr r="I43" s="1"/>
      </tp>
      <tp>
        <v>2.0499999999999998</v>
        <stp/>
        <stp>OPEN</stp>
        <stp>.QQQ220420P340</stp>
        <tr r="AF43" s="1"/>
      </tp>
      <tp>
        <v>0.06</v>
        <stp/>
        <stp>OPEN</stp>
        <stp>.QQQ220420C367</stp>
        <tr r="I70" s="1"/>
      </tp>
      <tp>
        <v>0</v>
        <stp/>
        <stp>OPEN</stp>
        <stp>.QQQ220420P367</stp>
        <tr r="AF70" s="1"/>
      </tp>
      <tp>
        <v>7.0000000000000007E-2</v>
        <stp/>
        <stp>OPEN</stp>
        <stp>.QQQ220420C366</stp>
        <tr r="I69" s="1"/>
      </tp>
      <tp>
        <v>24.12</v>
        <stp/>
        <stp>OPEN</stp>
        <stp>.QQQ220420P366</stp>
        <tr r="AF69" s="1"/>
      </tp>
      <tp>
        <v>0.09</v>
        <stp/>
        <stp>OPEN</stp>
        <stp>.QQQ220420C365</stp>
        <tr r="I68" s="1"/>
      </tp>
      <tp>
        <v>24.52</v>
        <stp/>
        <stp>OPEN</stp>
        <stp>.QQQ220420P365</stp>
        <tr r="AF68" s="1"/>
      </tp>
      <tp>
        <v>7.0000000000000007E-2</v>
        <stp/>
        <stp>OPEN</stp>
        <stp>.QQQ220420C364</stp>
        <tr r="I67" s="1"/>
      </tp>
      <tp>
        <v>21.63</v>
        <stp/>
        <stp>OPEN</stp>
        <stp>.QQQ220420P364</stp>
        <tr r="AF67" s="1"/>
      </tp>
      <tp>
        <v>7.0000000000000007E-2</v>
        <stp/>
        <stp>OPEN</stp>
        <stp>.QQQ220420C363</stp>
        <tr r="I66" s="1"/>
      </tp>
      <tp>
        <v>24.4</v>
        <stp/>
        <stp>OPEN</stp>
        <stp>.QQQ220420P363</stp>
        <tr r="AF66" s="1"/>
      </tp>
      <tp>
        <v>0.18</v>
        <stp/>
        <stp>OPEN</stp>
        <stp>.QQQ220420C362</stp>
        <tr r="I65" s="1"/>
      </tp>
      <tp>
        <v>19.66</v>
        <stp/>
        <stp>OPEN</stp>
        <stp>.QQQ220420P362</stp>
        <tr r="AF65" s="1"/>
      </tp>
      <tp>
        <v>0.22</v>
        <stp/>
        <stp>OPEN</stp>
        <stp>.QQQ220420C361</stp>
        <tr r="I64" s="1"/>
      </tp>
      <tp>
        <v>0</v>
        <stp/>
        <stp>OPEN</stp>
        <stp>.QQQ220420P361</stp>
        <tr r="AF64" s="1"/>
      </tp>
      <tp>
        <v>0.33</v>
        <stp/>
        <stp>OPEN</stp>
        <stp>.QQQ220420C360</stp>
        <tr r="I63" s="1"/>
      </tp>
      <tp>
        <v>16.38</v>
        <stp/>
        <stp>OPEN</stp>
        <stp>.QQQ220420P360</stp>
        <tr r="AF63" s="1"/>
      </tp>
      <tp>
        <v>0.43369999999999997</v>
        <stp/>
        <stp>DIV</stp>
        <stp>QQQ</stp>
        <tr r="D7" s="1"/>
      </tp>
      <tp>
        <v>346.97</v>
        <stp/>
        <stp>HIGH</stp>
        <stp>QQQ</stp>
        <tr r="K4" s="1"/>
      </tp>
      <tp>
        <v>0.09</v>
        <stp/>
        <stp>LAST</stp>
        <stp>.QQQ220420P309</stp>
        <tr r="Z12" s="1"/>
      </tp>
      <tp>
        <v>0</v>
        <stp/>
        <stp>LAST</stp>
        <stp>.QQQ220420C309</stp>
        <tr r="C12" s="1"/>
      </tp>
      <tp>
        <v>7.0000000000000007E-2</v>
        <stp/>
        <stp>LAST</stp>
        <stp>.QQQ220420P308</stp>
        <tr r="Z11" s="1"/>
      </tp>
      <tp>
        <v>31.12</v>
        <stp/>
        <stp>LAST</stp>
        <stp>.QQQ220420C308</stp>
        <tr r="C11" s="1"/>
      </tp>
      <tp>
        <v>0.31</v>
        <stp/>
        <stp>LAST</stp>
        <stp>.QQQ220420P319</stp>
        <tr r="Z22" s="1"/>
      </tp>
      <tp>
        <v>0</v>
        <stp/>
        <stp>LAST</stp>
        <stp>.QQQ220420C319</stp>
        <tr r="C22" s="1"/>
      </tp>
      <tp>
        <v>0.28999999999999998</v>
        <stp/>
        <stp>LAST</stp>
        <stp>.QQQ220420P318</stp>
        <tr r="Z21" s="1"/>
      </tp>
      <tp>
        <v>24.06</v>
        <stp/>
        <stp>LAST</stp>
        <stp>.QQQ220420C318</stp>
        <tr r="C21" s="1"/>
      </tp>
      <tp>
        <v>0.12</v>
        <stp/>
        <stp>LAST</stp>
        <stp>.QQQ220420P311</stp>
        <tr r="Z14" s="1"/>
      </tp>
      <tp>
        <v>0</v>
        <stp/>
        <stp>LAST</stp>
        <stp>.QQQ220420C311</stp>
        <tr r="C14" s="1"/>
      </tp>
      <tp>
        <v>0.11</v>
        <stp/>
        <stp>LAST</stp>
        <stp>.QQQ220420P310</stp>
        <tr r="Z13" s="1"/>
      </tp>
      <tp>
        <v>49.42</v>
        <stp/>
        <stp>LAST</stp>
        <stp>.QQQ220420C310</stp>
        <tr r="C13" s="1"/>
      </tp>
      <tp>
        <v>0.14000000000000001</v>
        <stp/>
        <stp>LAST</stp>
        <stp>.QQQ220420P313</stp>
        <tr r="Z16" s="1"/>
      </tp>
      <tp>
        <v>0</v>
        <stp/>
        <stp>LAST</stp>
        <stp>.QQQ220420C313</stp>
        <tr r="C16" s="1"/>
      </tp>
      <tp>
        <v>0.12</v>
        <stp/>
        <stp>LAST</stp>
        <stp>.QQQ220420P312</stp>
        <tr r="Z15" s="1"/>
      </tp>
      <tp>
        <v>30.83</v>
        <stp/>
        <stp>LAST</stp>
        <stp>.QQQ220420C312</stp>
        <tr r="C15" s="1"/>
      </tp>
      <tp>
        <v>0.2</v>
        <stp/>
        <stp>LAST</stp>
        <stp>.QQQ220420P315</stp>
        <tr r="Z18" s="1"/>
      </tp>
      <tp>
        <v>32</v>
        <stp/>
        <stp>LAST</stp>
        <stp>.QQQ220420C315</stp>
        <tr r="C18" s="1"/>
      </tp>
      <tp>
        <v>0.19</v>
        <stp/>
        <stp>LAST</stp>
        <stp>.QQQ220420P314</stp>
        <tr r="Z17" s="1"/>
      </tp>
      <tp>
        <v>27.33</v>
        <stp/>
        <stp>LAST</stp>
        <stp>.QQQ220420C314</stp>
        <tr r="C17" s="1"/>
      </tp>
      <tp>
        <v>0.22</v>
        <stp/>
        <stp>LAST</stp>
        <stp>.QQQ220420P317</stp>
        <tr r="Z20" s="1"/>
      </tp>
      <tp>
        <v>0</v>
        <stp/>
        <stp>LAST</stp>
        <stp>.QQQ220420C317</stp>
        <tr r="C20" s="1"/>
      </tp>
      <tp>
        <v>0.23</v>
        <stp/>
        <stp>LAST</stp>
        <stp>.QQQ220420P316</stp>
        <tr r="Z19" s="1"/>
      </tp>
      <tp>
        <v>26.21</v>
        <stp/>
        <stp>LAST</stp>
        <stp>.QQQ220420C316</stp>
        <tr r="C19" s="1"/>
      </tp>
      <tp>
        <v>1.3</v>
        <stp/>
        <stp>LAST</stp>
        <stp>.QQQ220420P329</stp>
        <tr r="Z32" s="1"/>
      </tp>
      <tp>
        <v>11.42</v>
        <stp/>
        <stp>LAST</stp>
        <stp>.QQQ220420C329</stp>
        <tr r="C32" s="1"/>
      </tp>
      <tp>
        <v>1.1200000000000001</v>
        <stp/>
        <stp>LAST</stp>
        <stp>.QQQ220420P328</stp>
        <tr r="Z31" s="1"/>
      </tp>
      <tp>
        <v>14</v>
        <stp/>
        <stp>LAST</stp>
        <stp>.QQQ220420C328</stp>
        <tr r="C31" s="1"/>
      </tp>
      <tp>
        <v>0.4</v>
        <stp/>
        <stp>LAST</stp>
        <stp>.QQQ220420P321</stp>
        <tr r="Z24" s="1"/>
      </tp>
      <tp>
        <v>20.5</v>
        <stp/>
        <stp>LAST</stp>
        <stp>.QQQ220420C321</stp>
        <tr r="C24" s="1"/>
      </tp>
      <tp>
        <v>0.37</v>
        <stp/>
        <stp>LAST</stp>
        <stp>.QQQ220420P320</stp>
        <tr r="Z23" s="1"/>
      </tp>
      <tp>
        <v>21.5</v>
        <stp/>
        <stp>LAST</stp>
        <stp>.QQQ220420C320</stp>
        <tr r="C23" s="1"/>
      </tp>
      <tp>
        <v>0.56000000000000005</v>
        <stp/>
        <stp>LAST</stp>
        <stp>.QQQ220420P323</stp>
        <tr r="Z26" s="1"/>
      </tp>
      <tp>
        <v>28.18</v>
        <stp/>
        <stp>LAST</stp>
        <stp>.QQQ220420C323</stp>
        <tr r="C26" s="1"/>
      </tp>
      <tp>
        <v>0.5</v>
        <stp/>
        <stp>LAST</stp>
        <stp>.QQQ220420P322</stp>
        <tr r="Z25" s="1"/>
      </tp>
      <tp>
        <v>20.03</v>
        <stp/>
        <stp>LAST</stp>
        <stp>.QQQ220420C322</stp>
        <tr r="C25" s="1"/>
      </tp>
      <tp>
        <v>0.74</v>
        <stp/>
        <stp>LAST</stp>
        <stp>.QQQ220420P325</stp>
        <tr r="Z28" s="1"/>
      </tp>
      <tp>
        <v>16.2</v>
        <stp/>
        <stp>LAST</stp>
        <stp>.QQQ220420C325</stp>
        <tr r="C28" s="1"/>
      </tp>
      <tp>
        <v>0.66</v>
        <stp/>
        <stp>LAST</stp>
        <stp>.QQQ220420P324</stp>
        <tr r="Z27" s="1"/>
      </tp>
      <tp>
        <v>27.06</v>
        <stp/>
        <stp>LAST</stp>
        <stp>.QQQ220420C324</stp>
        <tr r="C27" s="1"/>
      </tp>
      <tp>
        <v>0.99</v>
        <stp/>
        <stp>LAST</stp>
        <stp>.QQQ220420P327</stp>
        <tr r="Z30" s="1"/>
      </tp>
      <tp>
        <v>24.25</v>
        <stp/>
        <stp>LAST</stp>
        <stp>.QQQ220420C327</stp>
        <tr r="C30" s="1"/>
      </tp>
      <tp>
        <v>0.76</v>
        <stp/>
        <stp>LAST</stp>
        <stp>.QQQ220420P326</stp>
        <tr r="Z29" s="1"/>
      </tp>
      <tp>
        <v>17</v>
        <stp/>
        <stp>LAST</stp>
        <stp>.QQQ220420C326</stp>
        <tr r="C29" s="1"/>
      </tp>
      <tp>
        <v>4.4800000000000004</v>
        <stp/>
        <stp>LAST</stp>
        <stp>.QQQ220420P339</stp>
        <tr r="Z42" s="1"/>
      </tp>
      <tp>
        <v>3.66</v>
        <stp/>
        <stp>LAST</stp>
        <stp>.QQQ220420C339</stp>
        <tr r="C42" s="1"/>
      </tp>
      <tp>
        <v>3.92</v>
        <stp/>
        <stp>LAST</stp>
        <stp>.QQQ220420P338</stp>
        <tr r="Z41" s="1"/>
      </tp>
      <tp>
        <v>4.22</v>
        <stp/>
        <stp>LAST</stp>
        <stp>.QQQ220420C338</stp>
        <tr r="C41" s="1"/>
      </tp>
      <tp>
        <v>1.67</v>
        <stp/>
        <stp>LAST</stp>
        <stp>.QQQ220420P331</stp>
        <tr r="Z34" s="1"/>
      </tp>
      <tp>
        <v>9.75</v>
        <stp/>
        <stp>LAST</stp>
        <stp>.QQQ220420C331</stp>
        <tr r="C34" s="1"/>
      </tp>
      <tp>
        <v>1.5</v>
        <stp/>
        <stp>LAST</stp>
        <stp>.QQQ220420P330</stp>
        <tr r="Z33" s="1"/>
      </tp>
      <tp>
        <v>10.47</v>
        <stp/>
        <stp>LAST</stp>
        <stp>.QQQ220420C330</stp>
        <tr r="C33" s="1"/>
      </tp>
      <tp>
        <v>2.2000000000000002</v>
        <stp/>
        <stp>LAST</stp>
        <stp>.QQQ220420P333</stp>
        <tr r="Z36" s="1"/>
      </tp>
      <tp>
        <v>8.1199999999999992</v>
        <stp/>
        <stp>LAST</stp>
        <stp>.QQQ220420C333</stp>
        <tr r="C36" s="1"/>
      </tp>
      <tp>
        <v>1.94</v>
        <stp/>
        <stp>LAST</stp>
        <stp>.QQQ220420P332</stp>
        <tr r="Z35" s="1"/>
      </tp>
      <tp>
        <v>9.14</v>
        <stp/>
        <stp>LAST</stp>
        <stp>.QQQ220420C332</stp>
        <tr r="C35" s="1"/>
      </tp>
      <tp>
        <v>2.8</v>
        <stp/>
        <stp>LAST</stp>
        <stp>.QQQ220420P335</stp>
        <tr r="Z38" s="1"/>
      </tp>
      <tp>
        <v>6.15</v>
        <stp/>
        <stp>LAST</stp>
        <stp>.QQQ220420C335</stp>
        <tr r="C38" s="1"/>
      </tp>
      <tp>
        <v>2.52</v>
        <stp/>
        <stp>LAST</stp>
        <stp>.QQQ220420P334</stp>
        <tr r="Z37" s="1"/>
      </tp>
      <tp>
        <v>7.8</v>
        <stp/>
        <stp>LAST</stp>
        <stp>.QQQ220420C334</stp>
        <tr r="C37" s="1"/>
      </tp>
      <tp>
        <v>3.53</v>
        <stp/>
        <stp>LAST</stp>
        <stp>.QQQ220420P337</stp>
        <tr r="Z40" s="1"/>
      </tp>
      <tp>
        <v>4.8</v>
        <stp/>
        <stp>LAST</stp>
        <stp>.QQQ220420C337</stp>
        <tr r="C40" s="1"/>
      </tp>
      <tp>
        <v>3.15</v>
        <stp/>
        <stp>LAST</stp>
        <stp>.QQQ220420P336</stp>
        <tr r="Z39" s="1"/>
      </tp>
      <tp>
        <v>5.49</v>
        <stp/>
        <stp>LAST</stp>
        <stp>.QQQ220420C336</stp>
        <tr r="C39" s="1"/>
      </tp>
      <tp>
        <v>10.65</v>
        <stp/>
        <stp>LAST</stp>
        <stp>.QQQ220420P349</stp>
        <tr r="Z52" s="1"/>
      </tp>
      <tp>
        <v>0.55000000000000004</v>
        <stp/>
        <stp>LAST</stp>
        <stp>.QQQ220420C349</stp>
        <tr r="C52" s="1"/>
      </tp>
      <tp>
        <v>10.4</v>
        <stp/>
        <stp>LAST</stp>
        <stp>.QQQ220420P348</stp>
        <tr r="Z51" s="1"/>
      </tp>
      <tp>
        <v>0.7</v>
        <stp/>
        <stp>LAST</stp>
        <stp>.QQQ220420C348</stp>
        <tr r="C51" s="1"/>
      </tp>
      <tp>
        <v>5.4</v>
        <stp/>
        <stp>LAST</stp>
        <stp>.QQQ220420P341</stp>
        <tr r="Z44" s="1"/>
      </tp>
      <tp>
        <v>2.71</v>
        <stp/>
        <stp>LAST</stp>
        <stp>.QQQ220420C341</stp>
        <tr r="C44" s="1"/>
      </tp>
      <tp>
        <v>4.93</v>
        <stp/>
        <stp>LAST</stp>
        <stp>.QQQ220420P340</stp>
        <tr r="Z43" s="1"/>
      </tp>
      <tp>
        <v>3.18</v>
        <stp/>
        <stp>LAST</stp>
        <stp>.QQQ220420C340</stp>
        <tr r="C43" s="1"/>
      </tp>
      <tp>
        <v>6.6</v>
        <stp/>
        <stp>LAST</stp>
        <stp>.QQQ220420P343</stp>
        <tr r="Z46" s="1"/>
      </tp>
      <tp>
        <v>1.91</v>
        <stp/>
        <stp>LAST</stp>
        <stp>.QQQ220420C343</stp>
        <tr r="C46" s="1"/>
      </tp>
      <tp>
        <v>6</v>
        <stp/>
        <stp>LAST</stp>
        <stp>.QQQ220420P342</stp>
        <tr r="Z45" s="1"/>
      </tp>
      <tp>
        <v>2.27</v>
        <stp/>
        <stp>LAST</stp>
        <stp>.QQQ220420C342</stp>
        <tr r="C45" s="1"/>
      </tp>
      <tp>
        <v>8</v>
        <stp/>
        <stp>LAST</stp>
        <stp>.QQQ220420P345</stp>
        <tr r="Z48" s="1"/>
      </tp>
      <tp>
        <v>1.29</v>
        <stp/>
        <stp>LAST</stp>
        <stp>.QQQ220420C345</stp>
        <tr r="C48" s="1"/>
      </tp>
      <tp>
        <v>7.28</v>
        <stp/>
        <stp>LAST</stp>
        <stp>.QQQ220420P344</stp>
        <tr r="Z47" s="1"/>
      </tp>
      <tp>
        <v>1.63</v>
        <stp/>
        <stp>LAST</stp>
        <stp>.QQQ220420C344</stp>
        <tr r="C47" s="1"/>
      </tp>
      <tp>
        <v>9.5</v>
        <stp/>
        <stp>LAST</stp>
        <stp>.QQQ220420P347</stp>
        <tr r="Z50" s="1"/>
      </tp>
      <tp>
        <v>0.85</v>
        <stp/>
        <stp>LAST</stp>
        <stp>.QQQ220420C347</stp>
        <tr r="C50" s="1"/>
      </tp>
      <tp>
        <v>8.75</v>
        <stp/>
        <stp>LAST</stp>
        <stp>.QQQ220420P346</stp>
        <tr r="Z49" s="1"/>
      </tp>
      <tp>
        <v>1.05</v>
        <stp/>
        <stp>LAST</stp>
        <stp>.QQQ220420C346</stp>
        <tr r="C49" s="1"/>
      </tp>
      <tp>
        <v>17.59</v>
        <stp/>
        <stp>LAST</stp>
        <stp>.QQQ220420P359</stp>
        <tr r="Z62" s="1"/>
      </tp>
      <tp>
        <v>0.06</v>
        <stp/>
        <stp>LAST</stp>
        <stp>.QQQ220420C359</stp>
        <tr r="C62" s="1"/>
      </tp>
      <tp>
        <v>18.239999999999998</v>
        <stp/>
        <stp>LAST</stp>
        <stp>.QQQ220420P358</stp>
        <tr r="Z61" s="1"/>
      </tp>
      <tp>
        <v>0.08</v>
        <stp/>
        <stp>LAST</stp>
        <stp>.QQQ220420C358</stp>
        <tr r="C61" s="1"/>
      </tp>
      <tp>
        <v>12.95</v>
        <stp/>
        <stp>LAST</stp>
        <stp>.QQQ220420P351</stp>
        <tr r="Z54" s="1"/>
      </tp>
      <tp>
        <v>0.37</v>
        <stp/>
        <stp>LAST</stp>
        <stp>.QQQ220420C351</stp>
        <tr r="C54" s="1"/>
      </tp>
      <tp>
        <v>12.11</v>
        <stp/>
        <stp>LAST</stp>
        <stp>.QQQ220420P350</stp>
        <tr r="Z53" s="1"/>
      </tp>
      <tp>
        <v>0.45</v>
        <stp/>
        <stp>LAST</stp>
        <stp>.QQQ220420C350</stp>
        <tr r="C53" s="1"/>
      </tp>
      <tp>
        <v>14.15</v>
        <stp/>
        <stp>LAST</stp>
        <stp>.QQQ220420P353</stp>
        <tr r="Z56" s="1"/>
      </tp>
      <tp>
        <v>0.24</v>
        <stp/>
        <stp>LAST</stp>
        <stp>.QQQ220420C353</stp>
        <tr r="C56" s="1"/>
      </tp>
      <tp>
        <v>13.54</v>
        <stp/>
        <stp>LAST</stp>
        <stp>.QQQ220420P352</stp>
        <tr r="Z55" s="1"/>
      </tp>
      <tp>
        <v>0.3</v>
        <stp/>
        <stp>LAST</stp>
        <stp>.QQQ220420C352</stp>
        <tr r="C55" s="1"/>
      </tp>
      <tp>
        <v>15.23</v>
        <stp/>
        <stp>LAST</stp>
        <stp>.QQQ220420P355</stp>
        <tr r="Z58" s="1"/>
      </tp>
      <tp>
        <v>0.16</v>
        <stp/>
        <stp>LAST</stp>
        <stp>.QQQ220420C355</stp>
        <tr r="C58" s="1"/>
      </tp>
      <tp>
        <v>15.91</v>
        <stp/>
        <stp>LAST</stp>
        <stp>.QQQ220420P354</stp>
        <tr r="Z57" s="1"/>
      </tp>
      <tp>
        <v>0.18</v>
        <stp/>
        <stp>LAST</stp>
        <stp>.QQQ220420C354</stp>
        <tr r="C57" s="1"/>
      </tp>
      <tp>
        <v>12.25</v>
        <stp/>
        <stp>LAST</stp>
        <stp>.QQQ220420P357</stp>
        <tr r="Z60" s="1"/>
      </tp>
      <tp>
        <v>0.12</v>
        <stp/>
        <stp>LAST</stp>
        <stp>.QQQ220420C357</stp>
        <tr r="C60" s="1"/>
      </tp>
      <tp>
        <v>17.5</v>
        <stp/>
        <stp>LAST</stp>
        <stp>.QQQ220420P356</stp>
        <tr r="Z59" s="1"/>
      </tp>
      <tp>
        <v>0.13</v>
        <stp/>
        <stp>LAST</stp>
        <stp>.QQQ220420C356</stp>
        <tr r="C59" s="1"/>
      </tp>
      <tp>
        <v>20.059999999999999</v>
        <stp/>
        <stp>LAST</stp>
        <stp>.QQQ220420P361</stp>
        <tr r="Z64" s="1"/>
      </tp>
      <tp>
        <v>0.05</v>
        <stp/>
        <stp>LAST</stp>
        <stp>.QQQ220420C361</stp>
        <tr r="C64" s="1"/>
      </tp>
      <tp>
        <v>21.59</v>
        <stp/>
        <stp>LAST</stp>
        <stp>.QQQ220420P360</stp>
        <tr r="Z63" s="1"/>
      </tp>
      <tp>
        <v>0.05</v>
        <stp/>
        <stp>LAST</stp>
        <stp>.QQQ220420C360</stp>
        <tr r="C63" s="1"/>
      </tp>
      <tp>
        <v>24.4</v>
        <stp/>
        <stp>LAST</stp>
        <stp>.QQQ220420P363</stp>
        <tr r="Z66" s="1"/>
      </tp>
      <tp>
        <v>0.04</v>
        <stp/>
        <stp>LAST</stp>
        <stp>.QQQ220420C363</stp>
        <tr r="C66" s="1"/>
      </tp>
      <tp>
        <v>23.77</v>
        <stp/>
        <stp>LAST</stp>
        <stp>.QQQ220420P362</stp>
        <tr r="Z65" s="1"/>
      </tp>
      <tp>
        <v>0.06</v>
        <stp/>
        <stp>LAST</stp>
        <stp>.QQQ220420C362</stp>
        <tr r="C65" s="1"/>
      </tp>
      <tp>
        <v>26.63</v>
        <stp/>
        <stp>LAST</stp>
        <stp>.QQQ220420P365</stp>
        <tr r="Z68" s="1"/>
      </tp>
      <tp>
        <v>0.03</v>
        <stp/>
        <stp>LAST</stp>
        <stp>.QQQ220420C365</stp>
        <tr r="C68" s="1"/>
      </tp>
      <tp>
        <v>21.63</v>
        <stp/>
        <stp>LAST</stp>
        <stp>.QQQ220420P364</stp>
        <tr r="Z67" s="1"/>
      </tp>
      <tp>
        <v>0.05</v>
        <stp/>
        <stp>LAST</stp>
        <stp>.QQQ220420C364</stp>
        <tr r="C67" s="1"/>
      </tp>
      <tp>
        <v>0</v>
        <stp/>
        <stp>LAST</stp>
        <stp>.QQQ220420P367</stp>
        <tr r="Z70" s="1"/>
      </tp>
      <tp>
        <v>0.03</v>
        <stp/>
        <stp>LAST</stp>
        <stp>.QQQ220420C367</stp>
        <tr r="C70" s="1"/>
      </tp>
      <tp>
        <v>24.12</v>
        <stp/>
        <stp>LAST</stp>
        <stp>.QQQ220420P366</stp>
        <tr r="Z69" s="1"/>
      </tp>
      <tp>
        <v>0.04</v>
        <stp/>
        <stp>LAST</stp>
        <stp>.QQQ220420C366</stp>
        <tr r="C69" s="1"/>
      </tp>
      <tp>
        <v>346.44</v>
        <stp/>
        <stp>OPEN</stp>
        <stp>QQQ</stp>
        <tr r="J4" s="1"/>
      </tp>
      <tp>
        <v>408.71</v>
        <stp/>
        <stp>52HIGH</stp>
        <stp>QQQ</stp>
        <tr r="G7" s="1"/>
      </tp>
      <tp>
        <v>360</v>
        <stp/>
        <stp>STRIKE</stp>
        <stp>.QQQ220420C360</stp>
        <tr r="U63" s="1"/>
      </tp>
      <tp>
        <v>361</v>
        <stp/>
        <stp>STRIKE</stp>
        <stp>.QQQ220420C361</stp>
        <tr r="U64" s="1"/>
      </tp>
      <tp>
        <v>362</v>
        <stp/>
        <stp>STRIKE</stp>
        <stp>.QQQ220420C362</stp>
        <tr r="U65" s="1"/>
      </tp>
      <tp>
        <v>363</v>
        <stp/>
        <stp>STRIKE</stp>
        <stp>.QQQ220420C363</stp>
        <tr r="U66" s="1"/>
      </tp>
      <tp>
        <v>364</v>
        <stp/>
        <stp>STRIKE</stp>
        <stp>.QQQ220420C364</stp>
        <tr r="U67" s="1"/>
      </tp>
      <tp>
        <v>365</v>
        <stp/>
        <stp>STRIKE</stp>
        <stp>.QQQ220420C365</stp>
        <tr r="U68" s="1"/>
      </tp>
      <tp>
        <v>366</v>
        <stp/>
        <stp>STRIKE</stp>
        <stp>.QQQ220420C366</stp>
        <tr r="U69" s="1"/>
      </tp>
      <tp>
        <v>367</v>
        <stp/>
        <stp>STRIKE</stp>
        <stp>.QQQ220420C367</stp>
        <tr r="U70" s="1"/>
      </tp>
      <tp>
        <v>350</v>
        <stp/>
        <stp>STRIKE</stp>
        <stp>.QQQ220420C350</stp>
        <tr r="U53" s="1"/>
      </tp>
      <tp>
        <v>351</v>
        <stp/>
        <stp>STRIKE</stp>
        <stp>.QQQ220420C351</stp>
        <tr r="U54" s="1"/>
      </tp>
      <tp>
        <v>352</v>
        <stp/>
        <stp>STRIKE</stp>
        <stp>.QQQ220420C352</stp>
        <tr r="U55" s="1"/>
      </tp>
      <tp>
        <v>353</v>
        <stp/>
        <stp>STRIKE</stp>
        <stp>.QQQ220420C353</stp>
        <tr r="U56" s="1"/>
      </tp>
      <tp>
        <v>354</v>
        <stp/>
        <stp>STRIKE</stp>
        <stp>.QQQ220420C354</stp>
        <tr r="U57" s="1"/>
      </tp>
      <tp>
        <v>355</v>
        <stp/>
        <stp>STRIKE</stp>
        <stp>.QQQ220420C355</stp>
        <tr r="U58" s="1"/>
      </tp>
      <tp>
        <v>356</v>
        <stp/>
        <stp>STRIKE</stp>
        <stp>.QQQ220420C356</stp>
        <tr r="U59" s="1"/>
      </tp>
      <tp>
        <v>357</v>
        <stp/>
        <stp>STRIKE</stp>
        <stp>.QQQ220420C357</stp>
        <tr r="U60" s="1"/>
      </tp>
      <tp>
        <v>358</v>
        <stp/>
        <stp>STRIKE</stp>
        <stp>.QQQ220420C358</stp>
        <tr r="U61" s="1"/>
      </tp>
      <tp>
        <v>359</v>
        <stp/>
        <stp>STRIKE</stp>
        <stp>.QQQ220420C359</stp>
        <tr r="U62" s="1"/>
      </tp>
      <tp>
        <v>340</v>
        <stp/>
        <stp>STRIKE</stp>
        <stp>.QQQ220420C340</stp>
        <tr r="U43" s="1"/>
      </tp>
      <tp>
        <v>341</v>
        <stp/>
        <stp>STRIKE</stp>
        <stp>.QQQ220420C341</stp>
        <tr r="U44" s="1"/>
      </tp>
      <tp>
        <v>342</v>
        <stp/>
        <stp>STRIKE</stp>
        <stp>.QQQ220420C342</stp>
        <tr r="U45" s="1"/>
      </tp>
      <tp>
        <v>343</v>
        <stp/>
        <stp>STRIKE</stp>
        <stp>.QQQ220420C343</stp>
        <tr r="U46" s="1"/>
      </tp>
      <tp>
        <v>344</v>
        <stp/>
        <stp>STRIKE</stp>
        <stp>.QQQ220420C344</stp>
        <tr r="U47" s="1"/>
      </tp>
      <tp>
        <v>345</v>
        <stp/>
        <stp>STRIKE</stp>
        <stp>.QQQ220420C345</stp>
        <tr r="U48" s="1"/>
      </tp>
      <tp>
        <v>346</v>
        <stp/>
        <stp>STRIKE</stp>
        <stp>.QQQ220420C346</stp>
        <tr r="U49" s="1"/>
      </tp>
      <tp>
        <v>347</v>
        <stp/>
        <stp>STRIKE</stp>
        <stp>.QQQ220420C347</stp>
        <tr r="U50" s="1"/>
      </tp>
      <tp>
        <v>348</v>
        <stp/>
        <stp>STRIKE</stp>
        <stp>.QQQ220420C348</stp>
        <tr r="U51" s="1"/>
      </tp>
      <tp>
        <v>349</v>
        <stp/>
        <stp>STRIKE</stp>
        <stp>.QQQ220420C349</stp>
        <tr r="U52" s="1"/>
      </tp>
      <tp>
        <v>330</v>
        <stp/>
        <stp>STRIKE</stp>
        <stp>.QQQ220420C330</stp>
        <tr r="U33" s="1"/>
      </tp>
      <tp>
        <v>331</v>
        <stp/>
        <stp>STRIKE</stp>
        <stp>.QQQ220420C331</stp>
        <tr r="U34" s="1"/>
      </tp>
      <tp>
        <v>332</v>
        <stp/>
        <stp>STRIKE</stp>
        <stp>.QQQ220420C332</stp>
        <tr r="U35" s="1"/>
      </tp>
      <tp>
        <v>333</v>
        <stp/>
        <stp>STRIKE</stp>
        <stp>.QQQ220420C333</stp>
        <tr r="U36" s="1"/>
      </tp>
      <tp>
        <v>334</v>
        <stp/>
        <stp>STRIKE</stp>
        <stp>.QQQ220420C334</stp>
        <tr r="U37" s="1"/>
      </tp>
      <tp>
        <v>335</v>
        <stp/>
        <stp>STRIKE</stp>
        <stp>.QQQ220420C335</stp>
        <tr r="U38" s="1"/>
      </tp>
      <tp>
        <v>336</v>
        <stp/>
        <stp>STRIKE</stp>
        <stp>.QQQ220420C336</stp>
        <tr r="U39" s="1"/>
      </tp>
      <tp>
        <v>337</v>
        <stp/>
        <stp>STRIKE</stp>
        <stp>.QQQ220420C337</stp>
        <tr r="U40" s="1"/>
      </tp>
      <tp>
        <v>338</v>
        <stp/>
        <stp>STRIKE</stp>
        <stp>.QQQ220420C338</stp>
        <tr r="U41" s="1"/>
      </tp>
      <tp>
        <v>339</v>
        <stp/>
        <stp>STRIKE</stp>
        <stp>.QQQ220420C339</stp>
        <tr r="U42" s="1"/>
      </tp>
      <tp>
        <v>320</v>
        <stp/>
        <stp>STRIKE</stp>
        <stp>.QQQ220420C320</stp>
        <tr r="U23" s="1"/>
      </tp>
      <tp>
        <v>321</v>
        <stp/>
        <stp>STRIKE</stp>
        <stp>.QQQ220420C321</stp>
        <tr r="U24" s="1"/>
      </tp>
      <tp>
        <v>322</v>
        <stp/>
        <stp>STRIKE</stp>
        <stp>.QQQ220420C322</stp>
        <tr r="U25" s="1"/>
      </tp>
      <tp>
        <v>323</v>
        <stp/>
        <stp>STRIKE</stp>
        <stp>.QQQ220420C323</stp>
        <tr r="U26" s="1"/>
      </tp>
      <tp>
        <v>324</v>
        <stp/>
        <stp>STRIKE</stp>
        <stp>.QQQ220420C324</stp>
        <tr r="U27" s="1"/>
      </tp>
      <tp>
        <v>325</v>
        <stp/>
        <stp>STRIKE</stp>
        <stp>.QQQ220420C325</stp>
        <tr r="U28" s="1"/>
      </tp>
      <tp>
        <v>326</v>
        <stp/>
        <stp>STRIKE</stp>
        <stp>.QQQ220420C326</stp>
        <tr r="U29" s="1"/>
      </tp>
      <tp>
        <v>327</v>
        <stp/>
        <stp>STRIKE</stp>
        <stp>.QQQ220420C327</stp>
        <tr r="U30" s="1"/>
      </tp>
      <tp>
        <v>328</v>
        <stp/>
        <stp>STRIKE</stp>
        <stp>.QQQ220420C328</stp>
        <tr r="U31" s="1"/>
      </tp>
      <tp>
        <v>329</v>
        <stp/>
        <stp>STRIKE</stp>
        <stp>.QQQ220420C329</stp>
        <tr r="U32" s="1"/>
      </tp>
      <tp>
        <v>310</v>
        <stp/>
        <stp>STRIKE</stp>
        <stp>.QQQ220420C310</stp>
        <tr r="U13" s="1"/>
      </tp>
      <tp>
        <v>311</v>
        <stp/>
        <stp>STRIKE</stp>
        <stp>.QQQ220420C311</stp>
        <tr r="U14" s="1"/>
      </tp>
      <tp>
        <v>312</v>
        <stp/>
        <stp>STRIKE</stp>
        <stp>.QQQ220420C312</stp>
        <tr r="U15" s="1"/>
      </tp>
      <tp>
        <v>313</v>
        <stp/>
        <stp>STRIKE</stp>
        <stp>.QQQ220420C313</stp>
        <tr r="U16" s="1"/>
      </tp>
      <tp>
        <v>314</v>
        <stp/>
        <stp>STRIKE</stp>
        <stp>.QQQ220420C314</stp>
        <tr r="U17" s="1"/>
      </tp>
      <tp>
        <v>315</v>
        <stp/>
        <stp>STRIKE</stp>
        <stp>.QQQ220420C315</stp>
        <tr r="U18" s="1"/>
      </tp>
      <tp>
        <v>316</v>
        <stp/>
        <stp>STRIKE</stp>
        <stp>.QQQ220420C316</stp>
        <tr r="U19" s="1"/>
      </tp>
      <tp>
        <v>317</v>
        <stp/>
        <stp>STRIKE</stp>
        <stp>.QQQ220420C317</stp>
        <tr r="U20" s="1"/>
      </tp>
      <tp>
        <v>318</v>
        <stp/>
        <stp>STRIKE</stp>
        <stp>.QQQ220420C318</stp>
        <tr r="U21" s="1"/>
      </tp>
      <tp>
        <v>319</v>
        <stp/>
        <stp>STRIKE</stp>
        <stp>.QQQ220420C319</stp>
        <tr r="U22" s="1"/>
      </tp>
      <tp>
        <v>308</v>
        <stp/>
        <stp>STRIKE</stp>
        <stp>.QQQ220420C308</stp>
        <tr r="U11" s="1"/>
      </tp>
      <tp>
        <v>309</v>
        <stp/>
        <stp>STRIKE</stp>
        <stp>.QQQ220420C309</stp>
        <tr r="U12" s="1"/>
      </tp>
      <tp t="s">
        <v>2022-04-20</v>
        <stp/>
        <stp>EXPIRATION_DAY</stp>
        <stp>.QQQ220420C321</stp>
        <tr r="T24" s="1"/>
      </tp>
      <tp t="s">
        <v>2022-04-20</v>
        <stp/>
        <stp>EXPIRATION_DAY</stp>
        <stp>.QQQ220420C320</stp>
        <tr r="T23" s="1"/>
      </tp>
      <tp t="s">
        <v>2022-04-20</v>
        <stp/>
        <stp>EXPIRATION_DAY</stp>
        <stp>.QQQ220420C323</stp>
        <tr r="T26" s="1"/>
      </tp>
      <tp t="s">
        <v>2022-04-20</v>
        <stp/>
        <stp>EXPIRATION_DAY</stp>
        <stp>.QQQ220420C322</stp>
        <tr r="T25" s="1"/>
      </tp>
      <tp t="s">
        <v>2022-04-20</v>
        <stp/>
        <stp>EXPIRATION_DAY</stp>
        <stp>.QQQ220420C325</stp>
        <tr r="T28" s="1"/>
      </tp>
      <tp t="s">
        <v>2022-04-20</v>
        <stp/>
        <stp>EXPIRATION_DAY</stp>
        <stp>.QQQ220420C324</stp>
        <tr r="T27" s="1"/>
      </tp>
      <tp t="s">
        <v>2022-04-20</v>
        <stp/>
        <stp>EXPIRATION_DAY</stp>
        <stp>.QQQ220420C327</stp>
        <tr r="T30" s="1"/>
      </tp>
      <tp t="s">
        <v>2022-04-20</v>
        <stp/>
        <stp>EXPIRATION_DAY</stp>
        <stp>.QQQ220420C326</stp>
        <tr r="T29" s="1"/>
      </tp>
      <tp t="s">
        <v>2022-04-20</v>
        <stp/>
        <stp>EXPIRATION_DAY</stp>
        <stp>.QQQ220420C329</stp>
        <tr r="T32" s="1"/>
      </tp>
      <tp t="s">
        <v>2022-04-20</v>
        <stp/>
        <stp>EXPIRATION_DAY</stp>
        <stp>.QQQ220420C328</stp>
        <tr r="T31" s="1"/>
      </tp>
      <tp t="s">
        <v>2022-04-20</v>
        <stp/>
        <stp>EXPIRATION_DAY</stp>
        <stp>.QQQ220420C331</stp>
        <tr r="T34" s="1"/>
      </tp>
      <tp t="s">
        <v>2022-04-20</v>
        <stp/>
        <stp>EXPIRATION_DAY</stp>
        <stp>.QQQ220420C330</stp>
        <tr r="T33" s="1"/>
      </tp>
      <tp t="s">
        <v>2022-04-20</v>
        <stp/>
        <stp>EXPIRATION_DAY</stp>
        <stp>.QQQ220420C333</stp>
        <tr r="T36" s="1"/>
      </tp>
      <tp t="s">
        <v>2022-04-20</v>
        <stp/>
        <stp>EXPIRATION_DAY</stp>
        <stp>.QQQ220420C332</stp>
        <tr r="T35" s="1"/>
      </tp>
      <tp t="s">
        <v>2022-04-20</v>
        <stp/>
        <stp>EXPIRATION_DAY</stp>
        <stp>.QQQ220420C335</stp>
        <tr r="T38" s="1"/>
      </tp>
      <tp t="s">
        <v>2022-04-20</v>
        <stp/>
        <stp>EXPIRATION_DAY</stp>
        <stp>.QQQ220420C334</stp>
        <tr r="T37" s="1"/>
      </tp>
      <tp t="s">
        <v>2022-04-20</v>
        <stp/>
        <stp>EXPIRATION_DAY</stp>
        <stp>.QQQ220420C337</stp>
        <tr r="T40" s="1"/>
      </tp>
      <tp t="s">
        <v>2022-04-20</v>
        <stp/>
        <stp>EXPIRATION_DAY</stp>
        <stp>.QQQ220420C336</stp>
        <tr r="T39" s="1"/>
      </tp>
      <tp t="s">
        <v>2022-04-20</v>
        <stp/>
        <stp>EXPIRATION_DAY</stp>
        <stp>.QQQ220420C339</stp>
        <tr r="T42" s="1"/>
      </tp>
      <tp t="s">
        <v>2022-04-20</v>
        <stp/>
        <stp>EXPIRATION_DAY</stp>
        <stp>.QQQ220420C338</stp>
        <tr r="T41" s="1"/>
      </tp>
      <tp t="s">
        <v>2022-04-20</v>
        <stp/>
        <stp>EXPIRATION_DAY</stp>
        <stp>.QQQ220420C309</stp>
        <tr r="T12" s="1"/>
      </tp>
      <tp t="s">
        <v>2022-04-20</v>
        <stp/>
        <stp>EXPIRATION_DAY</stp>
        <stp>.QQQ220420C308</stp>
        <tr r="T11" s="1"/>
      </tp>
      <tp t="s">
        <v>2022-04-20</v>
        <stp/>
        <stp>EXPIRATION_DAY</stp>
        <stp>.QQQ220420C311</stp>
        <tr r="T14" s="1"/>
      </tp>
      <tp t="s">
        <v>2022-04-20</v>
        <stp/>
        <stp>EXPIRATION_DAY</stp>
        <stp>.QQQ220420C310</stp>
        <tr r="T13" s="1"/>
      </tp>
      <tp t="s">
        <v>2022-04-20</v>
        <stp/>
        <stp>EXPIRATION_DAY</stp>
        <stp>.QQQ220420C313</stp>
        <tr r="T16" s="1"/>
      </tp>
      <tp t="s">
        <v>2022-04-20</v>
        <stp/>
        <stp>EXPIRATION_DAY</stp>
        <stp>.QQQ220420C312</stp>
        <tr r="T15" s="1"/>
      </tp>
      <tp t="s">
        <v>2022-04-20</v>
        <stp/>
        <stp>EXPIRATION_DAY</stp>
        <stp>.QQQ220420C315</stp>
        <tr r="T18" s="1"/>
      </tp>
      <tp t="s">
        <v>2022-04-20</v>
        <stp/>
        <stp>EXPIRATION_DAY</stp>
        <stp>.QQQ220420C314</stp>
        <tr r="T17" s="1"/>
      </tp>
      <tp t="s">
        <v>2022-04-20</v>
        <stp/>
        <stp>EXPIRATION_DAY</stp>
        <stp>.QQQ220420C317</stp>
        <tr r="T20" s="1"/>
      </tp>
      <tp t="s">
        <v>2022-04-20</v>
        <stp/>
        <stp>EXPIRATION_DAY</stp>
        <stp>.QQQ220420C316</stp>
        <tr r="T19" s="1"/>
      </tp>
      <tp t="s">
        <v>2022-04-20</v>
        <stp/>
        <stp>EXPIRATION_DAY</stp>
        <stp>.QQQ220420C319</stp>
        <tr r="T22" s="1"/>
      </tp>
      <tp t="s">
        <v>2022-04-20</v>
        <stp/>
        <stp>EXPIRATION_DAY</stp>
        <stp>.QQQ220420C318</stp>
        <tr r="T21" s="1"/>
      </tp>
      <tp t="s">
        <v>2022-04-20</v>
        <stp/>
        <stp>EXPIRATION_DAY</stp>
        <stp>.QQQ220420C361</stp>
        <tr r="T64" s="1"/>
      </tp>
      <tp t="s">
        <v>2022-04-20</v>
        <stp/>
        <stp>EXPIRATION_DAY</stp>
        <stp>.QQQ220420C360</stp>
        <tr r="T63" s="1"/>
      </tp>
      <tp t="s">
        <v>2022-04-20</v>
        <stp/>
        <stp>EXPIRATION_DAY</stp>
        <stp>.QQQ220420C363</stp>
        <tr r="T66" s="1"/>
      </tp>
      <tp t="s">
        <v>2022-04-20</v>
        <stp/>
        <stp>EXPIRATION_DAY</stp>
        <stp>.QQQ220420C362</stp>
        <tr r="T65" s="1"/>
      </tp>
      <tp t="s">
        <v>2022-04-20</v>
        <stp/>
        <stp>EXPIRATION_DAY</stp>
        <stp>.QQQ220420C365</stp>
        <tr r="T68" s="1"/>
      </tp>
      <tp t="s">
        <v>2022-04-20</v>
        <stp/>
        <stp>EXPIRATION_DAY</stp>
        <stp>.QQQ220420C364</stp>
        <tr r="T67" s="1"/>
      </tp>
      <tp t="s">
        <v>2022-04-20</v>
        <stp/>
        <stp>EXPIRATION_DAY</stp>
        <stp>.QQQ220420C367</stp>
        <tr r="T70" s="1"/>
      </tp>
      <tp t="s">
        <v>2022-04-20</v>
        <stp/>
        <stp>EXPIRATION_DAY</stp>
        <stp>.QQQ220420C366</stp>
        <tr r="T69" s="1"/>
      </tp>
      <tp t="s">
        <v>2022-04-20</v>
        <stp/>
        <stp>EXPIRATION_DAY</stp>
        <stp>.QQQ220420C341</stp>
        <tr r="T44" s="1"/>
      </tp>
      <tp t="s">
        <v>2022-04-20</v>
        <stp/>
        <stp>EXPIRATION_DAY</stp>
        <stp>.QQQ220420C340</stp>
        <tr r="T43" s="1"/>
      </tp>
      <tp t="s">
        <v>2022-04-20</v>
        <stp/>
        <stp>EXPIRATION_DAY</stp>
        <stp>.QQQ220420C343</stp>
        <tr r="T46" s="1"/>
      </tp>
      <tp t="s">
        <v>2022-04-20</v>
        <stp/>
        <stp>EXPIRATION_DAY</stp>
        <stp>.QQQ220420C342</stp>
        <tr r="T45" s="1"/>
      </tp>
      <tp t="s">
        <v>2022-04-20</v>
        <stp/>
        <stp>EXPIRATION_DAY</stp>
        <stp>.QQQ220420C345</stp>
        <tr r="T48" s="1"/>
      </tp>
      <tp t="s">
        <v>2022-04-20</v>
        <stp/>
        <stp>EXPIRATION_DAY</stp>
        <stp>.QQQ220420C344</stp>
        <tr r="T47" s="1"/>
      </tp>
      <tp t="s">
        <v>2022-04-20</v>
        <stp/>
        <stp>EXPIRATION_DAY</stp>
        <stp>.QQQ220420C347</stp>
        <tr r="T50" s="1"/>
      </tp>
      <tp t="s">
        <v>2022-04-20</v>
        <stp/>
        <stp>EXPIRATION_DAY</stp>
        <stp>.QQQ220420C346</stp>
        <tr r="T49" s="1"/>
      </tp>
      <tp t="s">
        <v>2022-04-20</v>
        <stp/>
        <stp>EXPIRATION_DAY</stp>
        <stp>.QQQ220420C349</stp>
        <tr r="T52" s="1"/>
      </tp>
      <tp t="s">
        <v>2022-04-20</v>
        <stp/>
        <stp>EXPIRATION_DAY</stp>
        <stp>.QQQ220420C348</stp>
        <tr r="T51" s="1"/>
      </tp>
      <tp t="s">
        <v>2022-04-20</v>
        <stp/>
        <stp>EXPIRATION_DAY</stp>
        <stp>.QQQ220420C351</stp>
        <tr r="T54" s="1"/>
      </tp>
      <tp t="s">
        <v>2022-04-20</v>
        <stp/>
        <stp>EXPIRATION_DAY</stp>
        <stp>.QQQ220420C350</stp>
        <tr r="T53" s="1"/>
      </tp>
      <tp t="s">
        <v>2022-04-20</v>
        <stp/>
        <stp>EXPIRATION_DAY</stp>
        <stp>.QQQ220420C353</stp>
        <tr r="T56" s="1"/>
      </tp>
      <tp t="s">
        <v>2022-04-20</v>
        <stp/>
        <stp>EXPIRATION_DAY</stp>
        <stp>.QQQ220420C352</stp>
        <tr r="T55" s="1"/>
      </tp>
      <tp t="s">
        <v>2022-04-20</v>
        <stp/>
        <stp>EXPIRATION_DAY</stp>
        <stp>.QQQ220420C355</stp>
        <tr r="T58" s="1"/>
      </tp>
      <tp t="s">
        <v>2022-04-20</v>
        <stp/>
        <stp>EXPIRATION_DAY</stp>
        <stp>.QQQ220420C354</stp>
        <tr r="T57" s="1"/>
      </tp>
      <tp t="s">
        <v>2022-04-20</v>
        <stp/>
        <stp>EXPIRATION_DAY</stp>
        <stp>.QQQ220420C357</stp>
        <tr r="T60" s="1"/>
      </tp>
      <tp t="s">
        <v>2022-04-20</v>
        <stp/>
        <stp>EXPIRATION_DAY</stp>
        <stp>.QQQ220420C356</stp>
        <tr r="T59" s="1"/>
      </tp>
      <tp t="s">
        <v>2022-04-20</v>
        <stp/>
        <stp>EXPIRATION_DAY</stp>
        <stp>.QQQ220420C359</stp>
        <tr r="T62" s="1"/>
      </tp>
      <tp t="s">
        <v>2022-04-20</v>
        <stp/>
        <stp>EXPIRATION_DAY</stp>
        <stp>.QQQ220420C358</stp>
        <tr r="T61" s="1"/>
      </tp>
      <tp>
        <v>316</v>
        <stp/>
        <stp>52LOW</stp>
        <stp>QQQ</stp>
        <tr r="H7" s="1"/>
      </tp>
      <tp t="s">
        <v>+86.19%</v>
        <stp/>
        <stp>PERCENT_CHANGE</stp>
        <stp>.QQQ220420P349</stp>
        <tr r="AC52" s="1"/>
      </tp>
      <tp t="s">
        <v>-81.79%</v>
        <stp/>
        <stp>PERCENT_CHANGE</stp>
        <stp>.QQQ220420C349</stp>
        <tr r="F52" s="1"/>
      </tp>
      <tp t="s">
        <v>+103.92%</v>
        <stp/>
        <stp>PERCENT_CHANGE</stp>
        <stp>.QQQ220420P348</stp>
        <tr r="AC51" s="1"/>
      </tp>
      <tp t="s">
        <v>-79.35%</v>
        <stp/>
        <stp>PERCENT_CHANGE</stp>
        <stp>.QQQ220420C348</stp>
        <tr r="F51" s="1"/>
      </tp>
      <tp t="s">
        <v>+119.51%</v>
        <stp/>
        <stp>PERCENT_CHANGE</stp>
        <stp>.QQQ220420P341</stp>
        <tr r="AC44" s="1"/>
      </tp>
      <tp t="s">
        <v>-67.19%</v>
        <stp/>
        <stp>PERCENT_CHANGE</stp>
        <stp>.QQQ220420C341</stp>
        <tr r="F44" s="1"/>
      </tp>
      <tp t="s">
        <v>+124.09%</v>
        <stp/>
        <stp>PERCENT_CHANGE</stp>
        <stp>.QQQ220420P340</stp>
        <tr r="AC43" s="1"/>
      </tp>
      <tp t="s">
        <v>-62.76%</v>
        <stp/>
        <stp>PERCENT_CHANGE</stp>
        <stp>.QQQ220420C340</stp>
        <tr r="F43" s="1"/>
      </tp>
      <tp t="s">
        <v>+114.98%</v>
        <stp/>
        <stp>PERCENT_CHANGE</stp>
        <stp>.QQQ220420P343</stp>
        <tr r="AC46" s="1"/>
      </tp>
      <tp t="s">
        <v>-70.16%</v>
        <stp/>
        <stp>PERCENT_CHANGE</stp>
        <stp>.QQQ220420C343</stp>
        <tr r="F46" s="1"/>
      </tp>
      <tp t="s">
        <v>+115.83%</v>
        <stp/>
        <stp>PERCENT_CHANGE</stp>
        <stp>.QQQ220420P342</stp>
        <tr r="AC45" s="1"/>
      </tp>
      <tp t="s">
        <v>-69.65%</v>
        <stp/>
        <stp>PERCENT_CHANGE</stp>
        <stp>.QQQ220420C342</stp>
        <tr r="F45" s="1"/>
      </tp>
      <tp t="s">
        <v>+110.53%</v>
        <stp/>
        <stp>PERCENT_CHANGE</stp>
        <stp>.QQQ220420P345</stp>
        <tr r="AC48" s="1"/>
      </tp>
      <tp t="s">
        <v>-74.25%</v>
        <stp/>
        <stp>PERCENT_CHANGE</stp>
        <stp>.QQQ220420C345</stp>
        <tr r="F48" s="1"/>
      </tp>
      <tp t="s">
        <v>+109.20%</v>
        <stp/>
        <stp>PERCENT_CHANGE</stp>
        <stp>.QQQ220420P344</stp>
        <tr r="AC47" s="1"/>
      </tp>
      <tp t="s">
        <v>-71.80%</v>
        <stp/>
        <stp>PERCENT_CHANGE</stp>
        <stp>.QQQ220420C344</stp>
        <tr r="F47" s="1"/>
      </tp>
      <tp t="s">
        <v>+105.63%</v>
        <stp/>
        <stp>PERCENT_CHANGE</stp>
        <stp>.QQQ220420P347</stp>
        <tr r="AC50" s="1"/>
      </tp>
      <tp t="s">
        <v>-78.43%</v>
        <stp/>
        <stp>PERCENT_CHANGE</stp>
        <stp>.QQQ220420C347</stp>
        <tr r="F50" s="1"/>
      </tp>
      <tp t="s">
        <v>+104.92%</v>
        <stp/>
        <stp>PERCENT_CHANGE</stp>
        <stp>.QQQ220420P346</stp>
        <tr r="AC49" s="1"/>
      </tp>
      <tp t="s">
        <v>-76.51%</v>
        <stp/>
        <stp>PERCENT_CHANGE</stp>
        <stp>.QQQ220420C346</stp>
        <tr r="F49" s="1"/>
      </tp>
      <tp t="s">
        <v>+39.60%</v>
        <stp/>
        <stp>PERCENT_CHANGE</stp>
        <stp>.QQQ220420P359</stp>
        <tr r="AC62" s="1"/>
      </tp>
      <tp t="s">
        <v>-86.67%</v>
        <stp/>
        <stp>PERCENT_CHANGE</stp>
        <stp>.QQQ220420C359</stp>
        <tr r="F62" s="1"/>
      </tp>
      <tp t="s">
        <v>+37.25%</v>
        <stp/>
        <stp>PERCENT_CHANGE</stp>
        <stp>.QQQ220420P358</stp>
        <tr r="AC61" s="1"/>
      </tp>
      <tp t="s">
        <v>-85.45%</v>
        <stp/>
        <stp>PERCENT_CHANGE</stp>
        <stp>.QQQ220420C358</stp>
        <tr r="F61" s="1"/>
      </tp>
      <tp t="s">
        <v>+105.56%</v>
        <stp/>
        <stp>PERCENT_CHANGE</stp>
        <stp>.QQQ220420P351</stp>
        <tr r="AC54" s="1"/>
      </tp>
      <tp t="s">
        <v>-82.63%</v>
        <stp/>
        <stp>PERCENT_CHANGE</stp>
        <stp>.QQQ220420C351</stp>
        <tr r="F54" s="1"/>
      </tp>
      <tp t="s">
        <v>+93.76%</v>
        <stp/>
        <stp>PERCENT_CHANGE</stp>
        <stp>.QQQ220420P350</stp>
        <tr r="AC53" s="1"/>
      </tp>
      <tp t="s">
        <v>-82.56%</v>
        <stp/>
        <stp>PERCENT_CHANGE</stp>
        <stp>.QQQ220420C350</stp>
        <tr r="F53" s="1"/>
      </tp>
      <tp t="s">
        <v>+89.17%</v>
        <stp/>
        <stp>PERCENT_CHANGE</stp>
        <stp>.QQQ220420P353</stp>
        <tr r="AC56" s="1"/>
      </tp>
      <tp t="s">
        <v>-83.89%</v>
        <stp/>
        <stp>PERCENT_CHANGE</stp>
        <stp>.QQQ220420C353</stp>
        <tr r="F56" s="1"/>
      </tp>
      <tp t="s">
        <v>+81.74%</v>
        <stp/>
        <stp>PERCENT_CHANGE</stp>
        <stp>.QQQ220420P352</stp>
        <tr r="AC55" s="1"/>
      </tp>
      <tp t="s">
        <v>-82.86%</v>
        <stp/>
        <stp>PERCENT_CHANGE</stp>
        <stp>.QQQ220420C352</stp>
        <tr r="F55" s="1"/>
      </tp>
      <tp t="s">
        <v>+58.81%</v>
        <stp/>
        <stp>PERCENT_CHANGE</stp>
        <stp>.QQQ220420P355</stp>
        <tr r="AC58" s="1"/>
      </tp>
      <tp t="s">
        <v>-84.31%</v>
        <stp/>
        <stp>PERCENT_CHANGE</stp>
        <stp>.QQQ220420C355</stp>
        <tr r="F58" s="1"/>
      </tp>
      <tp t="s">
        <v>+74.84%</v>
        <stp/>
        <stp>PERCENT_CHANGE</stp>
        <stp>.QQQ220420P354</stp>
        <tr r="AC57" s="1"/>
      </tp>
      <tp t="s">
        <v>-85.71%</v>
        <stp/>
        <stp>PERCENT_CHANGE</stp>
        <stp>.QQQ220420C354</stp>
        <tr r="F57" s="1"/>
      </tp>
      <tp t="s">
        <v>0.00%</v>
        <stp/>
        <stp>PERCENT_CHANGE</stp>
        <stp>.QQQ220420P357</stp>
        <tr r="AC60" s="1"/>
      </tp>
      <tp t="s">
        <v>-82.61%</v>
        <stp/>
        <stp>PERCENT_CHANGE</stp>
        <stp>.QQQ220420C357</stp>
        <tr r="F60" s="1"/>
      </tp>
      <tp t="s">
        <v>+71.57%</v>
        <stp/>
        <stp>PERCENT_CHANGE</stp>
        <stp>.QQQ220420P356</stp>
        <tr r="AC59" s="1"/>
      </tp>
      <tp t="s">
        <v>-84.52%</v>
        <stp/>
        <stp>PERCENT_CHANGE</stp>
        <stp>.QQQ220420C356</stp>
        <tr r="F59" s="1"/>
      </tp>
      <tp t="s">
        <v>0.00%</v>
        <stp/>
        <stp>PERCENT_CHANGE</stp>
        <stp>.QQQ220420P361</stp>
        <tr r="AC64" s="1"/>
      </tp>
      <tp t="s">
        <v>-82.76%</v>
        <stp/>
        <stp>PERCENT_CHANGE</stp>
        <stp>.QQQ220420C361</stp>
        <tr r="F64" s="1"/>
      </tp>
      <tp t="s">
        <v>+58.98%</v>
        <stp/>
        <stp>PERCENT_CHANGE</stp>
        <stp>.QQQ220420P360</stp>
        <tr r="AC63" s="1"/>
      </tp>
      <tp t="s">
        <v>-85.29%</v>
        <stp/>
        <stp>PERCENT_CHANGE</stp>
        <stp>.QQQ220420C360</stp>
        <tr r="F63" s="1"/>
      </tp>
      <tp t="s">
        <v>+53.46%</v>
        <stp/>
        <stp>PERCENT_CHANGE</stp>
        <stp>.QQQ220420P363</stp>
        <tr r="AC66" s="1"/>
      </tp>
      <tp t="s">
        <v>-80.95%</v>
        <stp/>
        <stp>PERCENT_CHANGE</stp>
        <stp>.QQQ220420C363</stp>
        <tr r="F66" s="1"/>
      </tp>
      <tp t="s">
        <v>+41.40%</v>
        <stp/>
        <stp>PERCENT_CHANGE</stp>
        <stp>.QQQ220420P362</stp>
        <tr r="AC65" s="1"/>
      </tp>
      <tp t="s">
        <v>-79.31%</v>
        <stp/>
        <stp>PERCENT_CHANGE</stp>
        <stp>.QQQ220420C362</stp>
        <tr r="F65" s="1"/>
      </tp>
      <tp t="s">
        <v>+41.80%</v>
        <stp/>
        <stp>PERCENT_CHANGE</stp>
        <stp>.QQQ220420P365</stp>
        <tr r="AC68" s="1"/>
      </tp>
      <tp t="s">
        <v>-80.00%</v>
        <stp/>
        <stp>PERCENT_CHANGE</stp>
        <stp>.QQQ220420C365</stp>
        <tr r="F68" s="1"/>
      </tp>
      <tp t="s">
        <v>+20.84%</v>
        <stp/>
        <stp>PERCENT_CHANGE</stp>
        <stp>.QQQ220420P364</stp>
        <tr r="AC67" s="1"/>
      </tp>
      <tp t="s">
        <v>-66.67%</v>
        <stp/>
        <stp>PERCENT_CHANGE</stp>
        <stp>.QQQ220420C364</stp>
        <tr r="F67" s="1"/>
      </tp>
      <tp t="s">
        <v>N/A</v>
        <stp/>
        <stp>PERCENT_CHANGE</stp>
        <stp>.QQQ220420P367</stp>
        <tr r="AC70" s="1"/>
      </tp>
      <tp t="s">
        <v>-70.00%</v>
        <stp/>
        <stp>PERCENT_CHANGE</stp>
        <stp>.QQQ220420C367</stp>
        <tr r="F70" s="1"/>
      </tp>
      <tp t="s">
        <v>+13.29%</v>
        <stp/>
        <stp>PERCENT_CHANGE</stp>
        <stp>.QQQ220420P366</stp>
        <tr r="AC69" s="1"/>
      </tp>
      <tp t="s">
        <v>-66.67%</v>
        <stp/>
        <stp>PERCENT_CHANGE</stp>
        <stp>.QQQ220420C366</stp>
        <tr r="F69" s="1"/>
      </tp>
      <tp t="s">
        <v>-18.18%</v>
        <stp/>
        <stp>PERCENT_CHANGE</stp>
        <stp>.QQQ220420P309</stp>
        <tr r="AC12" s="1"/>
      </tp>
      <tp t="s">
        <v>N/A</v>
        <stp/>
        <stp>PERCENT_CHANGE</stp>
        <stp>.QQQ220420C309</stp>
        <tr r="F12" s="1"/>
      </tp>
      <tp t="s">
        <v>-50.00%</v>
        <stp/>
        <stp>PERCENT_CHANGE</stp>
        <stp>.QQQ220420P308</stp>
        <tr r="AC11" s="1"/>
      </tp>
      <tp t="s">
        <v>N/A</v>
        <stp/>
        <stp>PERCENT_CHANGE</stp>
        <stp>.QQQ220420C308</stp>
        <tr r="F11" s="1"/>
      </tp>
      <tp t="s">
        <v>-8.82%</v>
        <stp/>
        <stp>PERCENT_CHANGE</stp>
        <stp>.QQQ220420P319</stp>
        <tr r="AC22" s="1"/>
      </tp>
      <tp t="s">
        <v>N/A</v>
        <stp/>
        <stp>PERCENT_CHANGE</stp>
        <stp>.QQQ220420C319</stp>
        <tr r="F22" s="1"/>
      </tp>
      <tp t="s">
        <v>+52.63%</v>
        <stp/>
        <stp>PERCENT_CHANGE</stp>
        <stp>.QQQ220420P318</stp>
        <tr r="AC21" s="1"/>
      </tp>
      <tp t="s">
        <v>0.00%</v>
        <stp/>
        <stp>PERCENT_CHANGE</stp>
        <stp>.QQQ220420C318</stp>
        <tr r="F21" s="1"/>
      </tp>
      <tp t="s">
        <v>0.00%</v>
        <stp/>
        <stp>PERCENT_CHANGE</stp>
        <stp>.QQQ220420P311</stp>
        <tr r="AC14" s="1"/>
      </tp>
      <tp t="s">
        <v>N/A</v>
        <stp/>
        <stp>PERCENT_CHANGE</stp>
        <stp>.QQQ220420C311</stp>
        <tr r="F14" s="1"/>
      </tp>
      <tp t="s">
        <v>+10.00%</v>
        <stp/>
        <stp>PERCENT_CHANGE</stp>
        <stp>.QQQ220420P310</stp>
        <tr r="AC13" s="1"/>
      </tp>
      <tp t="s">
        <v>0.00%</v>
        <stp/>
        <stp>PERCENT_CHANGE</stp>
        <stp>.QQQ220420C310</stp>
        <tr r="F13" s="1"/>
      </tp>
      <tp t="s">
        <v>N/A</v>
        <stp/>
        <stp>PERCENT_CHANGE</stp>
        <stp>.QQQ220420P313</stp>
        <tr r="AC16" s="1"/>
      </tp>
      <tp t="s">
        <v>N/A</v>
        <stp/>
        <stp>PERCENT_CHANGE</stp>
        <stp>.QQQ220420C313</stp>
        <tr r="F16" s="1"/>
      </tp>
      <tp t="s">
        <v>0.00%</v>
        <stp/>
        <stp>PERCENT_CHANGE</stp>
        <stp>.QQQ220420P312</stp>
        <tr r="AC15" s="1"/>
      </tp>
      <tp t="s">
        <v>N/A</v>
        <stp/>
        <stp>PERCENT_CHANGE</stp>
        <stp>.QQQ220420C312</stp>
        <tr r="F15" s="1"/>
      </tp>
      <tp t="s">
        <v>+25.00%</v>
        <stp/>
        <stp>PERCENT_CHANGE</stp>
        <stp>.QQQ220420P315</stp>
        <tr r="AC18" s="1"/>
      </tp>
      <tp t="s">
        <v>0.00%</v>
        <stp/>
        <stp>PERCENT_CHANGE</stp>
        <stp>.QQQ220420C315</stp>
        <tr r="F18" s="1"/>
      </tp>
      <tp t="s">
        <v>+26.67%</v>
        <stp/>
        <stp>PERCENT_CHANGE</stp>
        <stp>.QQQ220420P314</stp>
        <tr r="AC17" s="1"/>
      </tp>
      <tp t="s">
        <v>0.00%</v>
        <stp/>
        <stp>PERCENT_CHANGE</stp>
        <stp>.QQQ220420C314</stp>
        <tr r="F17" s="1"/>
      </tp>
      <tp t="s">
        <v>+10.00%</v>
        <stp/>
        <stp>PERCENT_CHANGE</stp>
        <stp>.QQQ220420P317</stp>
        <tr r="AC20" s="1"/>
      </tp>
      <tp t="s">
        <v>N/A</v>
        <stp/>
        <stp>PERCENT_CHANGE</stp>
        <stp>.QQQ220420C317</stp>
        <tr r="F20" s="1"/>
      </tp>
      <tp t="s">
        <v>+53.33%</v>
        <stp/>
        <stp>PERCENT_CHANGE</stp>
        <stp>.QQQ220420P316</stp>
        <tr r="AC19" s="1"/>
      </tp>
      <tp t="s">
        <v>+1.04%</v>
        <stp/>
        <stp>PERCENT_CHANGE</stp>
        <stp>.QQQ220420C316</stp>
        <tr r="F19" s="1"/>
      </tp>
      <tp t="s">
        <v>+120.34%</v>
        <stp/>
        <stp>PERCENT_CHANGE</stp>
        <stp>.QQQ220420P329</stp>
        <tr r="AC32" s="1"/>
      </tp>
      <tp t="s">
        <v>-10.85%</v>
        <stp/>
        <stp>PERCENT_CHANGE</stp>
        <stp>.QQQ220420C329</stp>
        <tr r="F32" s="1"/>
      </tp>
      <tp t="s">
        <v>+103.64%</v>
        <stp/>
        <stp>PERCENT_CHANGE</stp>
        <stp>.QQQ220420P328</stp>
        <tr r="AC31" s="1"/>
      </tp>
      <tp t="s">
        <v>-12.88%</v>
        <stp/>
        <stp>PERCENT_CHANGE</stp>
        <stp>.QQQ220420C328</stp>
        <tr r="F31" s="1"/>
      </tp>
      <tp t="s">
        <v>+53.85%</v>
        <stp/>
        <stp>PERCENT_CHANGE</stp>
        <stp>.QQQ220420P321</stp>
        <tr r="AC24" s="1"/>
      </tp>
      <tp t="s">
        <v>N/A</v>
        <stp/>
        <stp>PERCENT_CHANGE</stp>
        <stp>.QQQ220420C321</stp>
        <tr r="F24" s="1"/>
      </tp>
      <tp t="s">
        <v>+54.17%</v>
        <stp/>
        <stp>PERCENT_CHANGE</stp>
        <stp>.QQQ220420P320</stp>
        <tr r="AC23" s="1"/>
      </tp>
      <tp t="s">
        <v>-14.00%</v>
        <stp/>
        <stp>PERCENT_CHANGE</stp>
        <stp>.QQQ220420C320</stp>
        <tr r="F23" s="1"/>
      </tp>
      <tp t="s">
        <v>+80.65%</v>
        <stp/>
        <stp>PERCENT_CHANGE</stp>
        <stp>.QQQ220420P323</stp>
        <tr r="AC26" s="1"/>
      </tp>
      <tp t="s">
        <v>0.00%</v>
        <stp/>
        <stp>PERCENT_CHANGE</stp>
        <stp>.QQQ220420C323</stp>
        <tr r="F26" s="1"/>
      </tp>
      <tp t="s">
        <v>+85.19%</v>
        <stp/>
        <stp>PERCENT_CHANGE</stp>
        <stp>.QQQ220420P322</stp>
        <tr r="AC25" s="1"/>
      </tp>
      <tp t="s">
        <v>0.00%</v>
        <stp/>
        <stp>PERCENT_CHANGE</stp>
        <stp>.QQQ220420C322</stp>
        <tr r="F25" s="1"/>
      </tp>
      <tp t="s">
        <v>+80.49%</v>
        <stp/>
        <stp>PERCENT_CHANGE</stp>
        <stp>.QQQ220420P325</stp>
        <tr r="AC28" s="1"/>
      </tp>
      <tp t="s">
        <v>-25.62%</v>
        <stp/>
        <stp>PERCENT_CHANGE</stp>
        <stp>.QQQ220420C325</stp>
        <tr r="F28" s="1"/>
      </tp>
      <tp t="s">
        <v>+88.57%</v>
        <stp/>
        <stp>PERCENT_CHANGE</stp>
        <stp>.QQQ220420P324</stp>
        <tr r="AC27" s="1"/>
      </tp>
      <tp t="s">
        <v>0.00%</v>
        <stp/>
        <stp>PERCENT_CHANGE</stp>
        <stp>.QQQ220420C324</stp>
        <tr r="F27" s="1"/>
      </tp>
      <tp t="s">
        <v>+94.12%</v>
        <stp/>
        <stp>PERCENT_CHANGE</stp>
        <stp>.QQQ220420P327</stp>
        <tr r="AC30" s="1"/>
      </tp>
      <tp t="s">
        <v>0.00%</v>
        <stp/>
        <stp>PERCENT_CHANGE</stp>
        <stp>.QQQ220420C327</stp>
        <tr r="F30" s="1"/>
      </tp>
      <tp t="s">
        <v>+68.89%</v>
        <stp/>
        <stp>PERCENT_CHANGE</stp>
        <stp>.QQQ220420P326</stp>
        <tr r="AC29" s="1"/>
      </tp>
      <tp t="s">
        <v>-32.51%</v>
        <stp/>
        <stp>PERCENT_CHANGE</stp>
        <stp>.QQQ220420C326</stp>
        <tr r="F29" s="1"/>
      </tp>
      <tp t="s">
        <v>+129.74%</v>
        <stp/>
        <stp>PERCENT_CHANGE</stp>
        <stp>.QQQ220420P339</stp>
        <tr r="AC42" s="1"/>
      </tp>
      <tp t="s">
        <v>-59.20%</v>
        <stp/>
        <stp>PERCENT_CHANGE</stp>
        <stp>.QQQ220420C339</stp>
        <tr r="F42" s="1"/>
      </tp>
      <tp t="s">
        <v>+122.73%</v>
        <stp/>
        <stp>PERCENT_CHANGE</stp>
        <stp>.QQQ220420P338</stp>
        <tr r="AC41" s="1"/>
      </tp>
      <tp t="s">
        <v>-54.91%</v>
        <stp/>
        <stp>PERCENT_CHANGE</stp>
        <stp>.QQQ220420C338</stp>
        <tr r="F41" s="1"/>
      </tp>
      <tp t="s">
        <v>+119.74%</v>
        <stp/>
        <stp>PERCENT_CHANGE</stp>
        <stp>.QQQ220420P331</stp>
        <tr r="AC34" s="1"/>
      </tp>
      <tp t="s">
        <v>-42.48%</v>
        <stp/>
        <stp>PERCENT_CHANGE</stp>
        <stp>.QQQ220420C331</stp>
        <tr r="F34" s="1"/>
      </tp>
      <tp t="s">
        <v>+117.39%</v>
        <stp/>
        <stp>PERCENT_CHANGE</stp>
        <stp>.QQQ220420P330</stp>
        <tr r="AC33" s="1"/>
      </tp>
      <tp t="s">
        <v>-38.30%</v>
        <stp/>
        <stp>PERCENT_CHANGE</stp>
        <stp>.QQQ220420C330</stp>
        <tr r="F33" s="1"/>
      </tp>
      <tp t="s">
        <v>+139.13%</v>
        <stp/>
        <stp>PERCENT_CHANGE</stp>
        <stp>.QQQ220420P333</stp>
        <tr r="AC36" s="1"/>
      </tp>
      <tp t="s">
        <v>-45.69%</v>
        <stp/>
        <stp>PERCENT_CHANGE</stp>
        <stp>.QQQ220420C333</stp>
        <tr r="F36" s="1"/>
      </tp>
      <tp t="s">
        <v>+136.59%</v>
        <stp/>
        <stp>PERCENT_CHANGE</stp>
        <stp>.QQQ220420P332</stp>
        <tr r="AC35" s="1"/>
      </tp>
      <tp t="s">
        <v>-34.67%</v>
        <stp/>
        <stp>PERCENT_CHANGE</stp>
        <stp>.QQQ220420C332</stp>
        <tr r="F35" s="1"/>
      </tp>
      <tp t="s">
        <v>+135.29%</v>
        <stp/>
        <stp>PERCENT_CHANGE</stp>
        <stp>.QQQ220420P335</stp>
        <tr r="AC38" s="1"/>
      </tp>
      <tp t="s">
        <v>-49.67%</v>
        <stp/>
        <stp>PERCENT_CHANGE</stp>
        <stp>.QQQ220420C335</stp>
        <tr r="F38" s="1"/>
      </tp>
      <tp t="s">
        <v>+144.66%</v>
        <stp/>
        <stp>PERCENT_CHANGE</stp>
        <stp>.QQQ220420P334</stp>
        <tr r="AC37" s="1"/>
      </tp>
      <tp t="s">
        <v>-34.62%</v>
        <stp/>
        <stp>PERCENT_CHANGE</stp>
        <stp>.QQQ220420C334</stp>
        <tr r="F37" s="1"/>
      </tp>
      <tp t="s">
        <v>+140.14%</v>
        <stp/>
        <stp>PERCENT_CHANGE</stp>
        <stp>.QQQ220420P337</stp>
        <tr r="AC40" s="1"/>
      </tp>
      <tp t="s">
        <v>-52.48%</v>
        <stp/>
        <stp>PERCENT_CHANGE</stp>
        <stp>.QQQ220420C337</stp>
        <tr r="F40" s="1"/>
      </tp>
      <tp t="s">
        <v>+133.33%</v>
        <stp/>
        <stp>PERCENT_CHANGE</stp>
        <stp>.QQQ220420P336</stp>
        <tr r="AC39" s="1"/>
      </tp>
      <tp t="s">
        <v>-55.22%</v>
        <stp/>
        <stp>PERCENT_CHANGE</stp>
        <stp>.QQQ220420C336</stp>
        <tr r="F39" s="1"/>
      </tp>
      <tp t="s">
        <v>0.51%</v>
        <stp/>
        <stp>YIELD</stp>
        <stp>QQQ</stp>
        <tr r="B7" s="1"/>
      </tp>
      <tp>
        <v>336</v>
        <stp/>
        <stp>VOLUME</stp>
        <stp>.QQQ220420P333</stp>
        <tr r="AG36" s="1"/>
      </tp>
      <tp>
        <v>12</v>
        <stp/>
        <stp>VOLUME</stp>
        <stp>.QQQ220420C333</stp>
        <tr r="J36" s="1"/>
      </tp>
      <tp>
        <v>759</v>
        <stp/>
        <stp>VOLUME</stp>
        <stp>.QQQ220420P332</stp>
        <tr r="AG35" s="1"/>
      </tp>
      <tp>
        <v>203</v>
        <stp/>
        <stp>VOLUME</stp>
        <stp>.QQQ220420C332</stp>
        <tr r="J35" s="1"/>
      </tp>
      <tp>
        <v>898</v>
        <stp/>
        <stp>VOLUME</stp>
        <stp>.QQQ220420P331</stp>
        <tr r="AG34" s="1"/>
      </tp>
      <tp>
        <v>12</v>
        <stp/>
        <stp>VOLUME</stp>
        <stp>.QQQ220420C331</stp>
        <tr r="J34" s="1"/>
      </tp>
      <tp>
        <v>7178</v>
        <stp/>
        <stp>VOLUME</stp>
        <stp>.QQQ220420P330</stp>
        <tr r="AG33" s="1"/>
      </tp>
      <tp>
        <v>117</v>
        <stp/>
        <stp>VOLUME</stp>
        <stp>.QQQ220420C330</stp>
        <tr r="J33" s="1"/>
      </tp>
      <tp>
        <v>1792</v>
        <stp/>
        <stp>VOLUME</stp>
        <stp>.QQQ220420P337</stp>
        <tr r="AG40" s="1"/>
      </tp>
      <tp>
        <v>168</v>
        <stp/>
        <stp>VOLUME</stp>
        <stp>.QQQ220420C337</stp>
        <tr r="J40" s="1"/>
      </tp>
      <tp>
        <v>1691</v>
        <stp/>
        <stp>VOLUME</stp>
        <stp>.QQQ220420P336</stp>
        <tr r="AG39" s="1"/>
      </tp>
      <tp>
        <v>117</v>
        <stp/>
        <stp>VOLUME</stp>
        <stp>.QQQ220420C336</stp>
        <tr r="J39" s="1"/>
      </tp>
      <tp>
        <v>2778</v>
        <stp/>
        <stp>VOLUME</stp>
        <stp>.QQQ220420P335</stp>
        <tr r="AG38" s="1"/>
      </tp>
      <tp>
        <v>263</v>
        <stp/>
        <stp>VOLUME</stp>
        <stp>.QQQ220420C335</stp>
        <tr r="J38" s="1"/>
      </tp>
      <tp>
        <v>1016</v>
        <stp/>
        <stp>VOLUME</stp>
        <stp>.QQQ220420P334</stp>
        <tr r="AG37" s="1"/>
      </tp>
      <tp>
        <v>19</v>
        <stp/>
        <stp>VOLUME</stp>
        <stp>.QQQ220420C334</stp>
        <tr r="J37" s="1"/>
      </tp>
      <tp>
        <v>7557</v>
        <stp/>
        <stp>VOLUME</stp>
        <stp>.QQQ220420P339</stp>
        <tr r="AG42" s="1"/>
      </tp>
      <tp>
        <v>1778</v>
        <stp/>
        <stp>VOLUME</stp>
        <stp>.QQQ220420C339</stp>
        <tr r="J42" s="1"/>
      </tp>
      <tp>
        <v>15358</v>
        <stp/>
        <stp>VOLUME</stp>
        <stp>.QQQ220420P338</stp>
        <tr r="AG41" s="1"/>
      </tp>
      <tp>
        <v>438</v>
        <stp/>
        <stp>VOLUME</stp>
        <stp>.QQQ220420C338</stp>
        <tr r="J41" s="1"/>
      </tp>
      <tp>
        <v>89</v>
        <stp/>
        <stp>VOLUME</stp>
        <stp>.QQQ220420P323</stp>
        <tr r="AG26" s="1"/>
      </tp>
      <tp>
        <v>0</v>
        <stp/>
        <stp>VOLUME</stp>
        <stp>.QQQ220420C323</stp>
        <tr r="J26" s="1"/>
      </tp>
      <tp>
        <v>68</v>
        <stp/>
        <stp>VOLUME</stp>
        <stp>.QQQ220420P322</stp>
        <tr r="AG25" s="1"/>
      </tp>
      <tp>
        <v>0</v>
        <stp/>
        <stp>VOLUME</stp>
        <stp>.QQQ220420C322</stp>
        <tr r="J25" s="1"/>
      </tp>
      <tp>
        <v>24</v>
        <stp/>
        <stp>VOLUME</stp>
        <stp>.QQQ220420P321</stp>
        <tr r="AG24" s="1"/>
      </tp>
      <tp>
        <v>1</v>
        <stp/>
        <stp>VOLUME</stp>
        <stp>.QQQ220420C321</stp>
        <tr r="J24" s="1"/>
      </tp>
      <tp>
        <v>685</v>
        <stp/>
        <stp>VOLUME</stp>
        <stp>.QQQ220420P320</stp>
        <tr r="AG23" s="1"/>
      </tp>
      <tp>
        <v>1</v>
        <stp/>
        <stp>VOLUME</stp>
        <stp>.QQQ220420C320</stp>
        <tr r="J23" s="1"/>
      </tp>
      <tp>
        <v>179</v>
        <stp/>
        <stp>VOLUME</stp>
        <stp>.QQQ220420P327</stp>
        <tr r="AG30" s="1"/>
      </tp>
      <tp>
        <v>0</v>
        <stp/>
        <stp>VOLUME</stp>
        <stp>.QQQ220420C327</stp>
        <tr r="J30" s="1"/>
      </tp>
      <tp>
        <v>813</v>
        <stp/>
        <stp>VOLUME</stp>
        <stp>.QQQ220420P326</stp>
        <tr r="AG29" s="1"/>
      </tp>
      <tp>
        <v>4</v>
        <stp/>
        <stp>VOLUME</stp>
        <stp>.QQQ220420C326</stp>
        <tr r="J29" s="1"/>
      </tp>
      <tp>
        <v>2495</v>
        <stp/>
        <stp>VOLUME</stp>
        <stp>.QQQ220420P325</stp>
        <tr r="AG28" s="1"/>
      </tp>
      <tp>
        <v>8</v>
        <stp/>
        <stp>VOLUME</stp>
        <stp>.QQQ220420C325</stp>
        <tr r="J28" s="1"/>
      </tp>
      <tp>
        <v>175</v>
        <stp/>
        <stp>VOLUME</stp>
        <stp>.QQQ220420P324</stp>
        <tr r="AG27" s="1"/>
      </tp>
      <tp>
        <v>0</v>
        <stp/>
        <stp>VOLUME</stp>
        <stp>.QQQ220420C324</stp>
        <tr r="J27" s="1"/>
      </tp>
      <tp>
        <v>597</v>
        <stp/>
        <stp>VOLUME</stp>
        <stp>.QQQ220420P329</stp>
        <tr r="AG32" s="1"/>
      </tp>
      <tp>
        <v>2</v>
        <stp/>
        <stp>VOLUME</stp>
        <stp>.QQQ220420C329</stp>
        <tr r="J32" s="1"/>
      </tp>
      <tp>
        <v>520</v>
        <stp/>
        <stp>VOLUME</stp>
        <stp>.QQQ220420P328</stp>
        <tr r="AG31" s="1"/>
      </tp>
      <tp>
        <v>60</v>
        <stp/>
        <stp>VOLUME</stp>
        <stp>.QQQ220420C328</stp>
        <tr r="J31" s="1"/>
      </tp>
      <tp>
        <v>71</v>
        <stp/>
        <stp>VOLUME</stp>
        <stp>.QQQ220420P313</stp>
        <tr r="AG16" s="1"/>
      </tp>
      <tp>
        <v>0</v>
        <stp/>
        <stp>VOLUME</stp>
        <stp>.QQQ220420C313</stp>
        <tr r="J16" s="1"/>
      </tp>
      <tp>
        <v>51</v>
        <stp/>
        <stp>VOLUME</stp>
        <stp>.QQQ220420P312</stp>
        <tr r="AG15" s="1"/>
      </tp>
      <tp>
        <v>11</v>
        <stp/>
        <stp>VOLUME</stp>
        <stp>.QQQ220420C312</stp>
        <tr r="J15" s="1"/>
      </tp>
      <tp>
        <v>110</v>
        <stp/>
        <stp>VOLUME</stp>
        <stp>.QQQ220420P311</stp>
        <tr r="AG14" s="1"/>
      </tp>
      <tp>
        <v>0</v>
        <stp/>
        <stp>VOLUME</stp>
        <stp>.QQQ220420C311</stp>
        <tr r="J14" s="1"/>
      </tp>
      <tp>
        <v>89</v>
        <stp/>
        <stp>VOLUME</stp>
        <stp>.QQQ220420P310</stp>
        <tr r="AG13" s="1"/>
      </tp>
      <tp>
        <v>0</v>
        <stp/>
        <stp>VOLUME</stp>
        <stp>.QQQ220420C310</stp>
        <tr r="J13" s="1"/>
      </tp>
      <tp>
        <v>22</v>
        <stp/>
        <stp>VOLUME</stp>
        <stp>.QQQ220420P317</stp>
        <tr r="AG20" s="1"/>
      </tp>
      <tp>
        <v>0</v>
        <stp/>
        <stp>VOLUME</stp>
        <stp>.QQQ220420C317</stp>
        <tr r="J20" s="1"/>
      </tp>
      <tp>
        <v>108</v>
        <stp/>
        <stp>VOLUME</stp>
        <stp>.QQQ220420P316</stp>
        <tr r="AG19" s="1"/>
      </tp>
      <tp>
        <v>3</v>
        <stp/>
        <stp>VOLUME</stp>
        <stp>.QQQ220420C316</stp>
        <tr r="J19" s="1"/>
      </tp>
      <tp>
        <v>257</v>
        <stp/>
        <stp>VOLUME</stp>
        <stp>.QQQ220420P315</stp>
        <tr r="AG18" s="1"/>
      </tp>
      <tp>
        <v>0</v>
        <stp/>
        <stp>VOLUME</stp>
        <stp>.QQQ220420C315</stp>
        <tr r="J18" s="1"/>
      </tp>
      <tp>
        <v>51</v>
        <stp/>
        <stp>VOLUME</stp>
        <stp>.QQQ220420P314</stp>
        <tr r="AG17" s="1"/>
      </tp>
      <tp>
        <v>0</v>
        <stp/>
        <stp>VOLUME</stp>
        <stp>.QQQ220420C314</stp>
        <tr r="J17" s="1"/>
      </tp>
      <tp>
        <v>376</v>
        <stp/>
        <stp>VOLUME</stp>
        <stp>.QQQ220420P319</stp>
        <tr r="AG22" s="1"/>
      </tp>
      <tp>
        <v>0</v>
        <stp/>
        <stp>VOLUME</stp>
        <stp>.QQQ220420C319</stp>
        <tr r="J22" s="1"/>
      </tp>
      <tp>
        <v>22</v>
        <stp/>
        <stp>VOLUME</stp>
        <stp>.QQQ220420P318</stp>
        <tr r="AG21" s="1"/>
      </tp>
      <tp>
        <v>0</v>
        <stp/>
        <stp>VOLUME</stp>
        <stp>.QQQ220420C318</stp>
        <tr r="J21" s="1"/>
      </tp>
      <tp>
        <v>1</v>
        <stp/>
        <stp>VOLUME</stp>
        <stp>.QQQ220420P309</stp>
        <tr r="AG12" s="1"/>
      </tp>
      <tp>
        <v>0</v>
        <stp/>
        <stp>VOLUME</stp>
        <stp>.QQQ220420C309</stp>
        <tr r="J12" s="1"/>
      </tp>
      <tp>
        <v>21</v>
        <stp/>
        <stp>VOLUME</stp>
        <stp>.QQQ220420P308</stp>
        <tr r="AG11" s="1"/>
      </tp>
      <tp>
        <v>8</v>
        <stp/>
        <stp>VOLUME</stp>
        <stp>.QQQ220420C308</stp>
        <tr r="J11" s="1"/>
      </tp>
      <tp>
        <v>1</v>
        <stp/>
        <stp>VOLUME</stp>
        <stp>.QQQ220420P363</stp>
        <tr r="AG66" s="1"/>
      </tp>
      <tp>
        <v>18</v>
        <stp/>
        <stp>VOLUME</stp>
        <stp>.QQQ220420C363</stp>
        <tr r="J66" s="1"/>
      </tp>
      <tp>
        <v>16</v>
        <stp/>
        <stp>VOLUME</stp>
        <stp>.QQQ220420P362</stp>
        <tr r="AG65" s="1"/>
      </tp>
      <tp>
        <v>141</v>
        <stp/>
        <stp>VOLUME</stp>
        <stp>.QQQ220420C362</stp>
        <tr r="J65" s="1"/>
      </tp>
      <tp>
        <v>0</v>
        <stp/>
        <stp>VOLUME</stp>
        <stp>.QQQ220420P361</stp>
        <tr r="AG64" s="1"/>
      </tp>
      <tp>
        <v>190</v>
        <stp/>
        <stp>VOLUME</stp>
        <stp>.QQQ220420C361</stp>
        <tr r="J64" s="1"/>
      </tp>
      <tp>
        <v>361</v>
        <stp/>
        <stp>VOLUME</stp>
        <stp>.QQQ220420P360</stp>
        <tr r="AG63" s="1"/>
      </tp>
      <tp>
        <v>794</v>
        <stp/>
        <stp>VOLUME</stp>
        <stp>.QQQ220420C360</stp>
        <tr r="J63" s="1"/>
      </tp>
      <tp>
        <v>0</v>
        <stp/>
        <stp>VOLUME</stp>
        <stp>.QQQ220420P367</stp>
        <tr r="AG70" s="1"/>
      </tp>
      <tp>
        <v>55</v>
        <stp/>
        <stp>VOLUME</stp>
        <stp>.QQQ220420C367</stp>
        <tr r="J70" s="1"/>
      </tp>
      <tp>
        <v>36</v>
        <stp/>
        <stp>VOLUME</stp>
        <stp>.QQQ220420P366</stp>
        <tr r="AG69" s="1"/>
      </tp>
      <tp>
        <v>223</v>
        <stp/>
        <stp>VOLUME</stp>
        <stp>.QQQ220420C366</stp>
        <tr r="J69" s="1"/>
      </tp>
      <tp>
        <v>317</v>
        <stp/>
        <stp>VOLUME</stp>
        <stp>.QQQ220420P365</stp>
        <tr r="AG68" s="1"/>
      </tp>
      <tp>
        <v>108</v>
        <stp/>
        <stp>VOLUME</stp>
        <stp>.QQQ220420C365</stp>
        <tr r="J68" s="1"/>
      </tp>
      <tp>
        <v>1</v>
        <stp/>
        <stp>VOLUME</stp>
        <stp>.QQQ220420P364</stp>
        <tr r="AG67" s="1"/>
      </tp>
      <tp>
        <v>133</v>
        <stp/>
        <stp>VOLUME</stp>
        <stp>.QQQ220420C364</stp>
        <tr r="J67" s="1"/>
      </tp>
      <tp>
        <v>72</v>
        <stp/>
        <stp>VOLUME</stp>
        <stp>.QQQ220420P353</stp>
        <tr r="AG56" s="1"/>
      </tp>
      <tp>
        <v>393</v>
        <stp/>
        <stp>VOLUME</stp>
        <stp>.QQQ220420C353</stp>
        <tr r="J56" s="1"/>
      </tp>
      <tp>
        <v>437</v>
        <stp/>
        <stp>VOLUME</stp>
        <stp>.QQQ220420P352</stp>
        <tr r="AG55" s="1"/>
      </tp>
      <tp>
        <v>1105</v>
        <stp/>
        <stp>VOLUME</stp>
        <stp>.QQQ220420C352</stp>
        <tr r="J55" s="1"/>
      </tp>
      <tp>
        <v>59</v>
        <stp/>
        <stp>VOLUME</stp>
        <stp>.QQQ220420P351</stp>
        <tr r="AG54" s="1"/>
      </tp>
      <tp>
        <v>464</v>
        <stp/>
        <stp>VOLUME</stp>
        <stp>.QQQ220420C351</stp>
        <tr r="J54" s="1"/>
      </tp>
      <tp>
        <v>873</v>
        <stp/>
        <stp>VOLUME</stp>
        <stp>.QQQ220420P350</stp>
        <tr r="AG53" s="1"/>
      </tp>
      <tp>
        <v>21053</v>
        <stp/>
        <stp>VOLUME</stp>
        <stp>.QQQ220420C350</stp>
        <tr r="J53" s="1"/>
      </tp>
      <tp>
        <v>0</v>
        <stp/>
        <stp>VOLUME</stp>
        <stp>.QQQ220420P357</stp>
        <tr r="AG60" s="1"/>
      </tp>
      <tp>
        <v>390</v>
        <stp/>
        <stp>VOLUME</stp>
        <stp>.QQQ220420C357</stp>
        <tr r="J60" s="1"/>
      </tp>
      <tp>
        <v>86</v>
        <stp/>
        <stp>VOLUME</stp>
        <stp>.QQQ220420P356</stp>
        <tr r="AG59" s="1"/>
      </tp>
      <tp>
        <v>543</v>
        <stp/>
        <stp>VOLUME</stp>
        <stp>.QQQ220420C356</stp>
        <tr r="J59" s="1"/>
      </tp>
      <tp>
        <v>197</v>
        <stp/>
        <stp>VOLUME</stp>
        <stp>.QQQ220420P355</stp>
        <tr r="AG58" s="1"/>
      </tp>
      <tp>
        <v>840</v>
        <stp/>
        <stp>VOLUME</stp>
        <stp>.QQQ220420C355</stp>
        <tr r="J58" s="1"/>
      </tp>
      <tp>
        <v>412</v>
        <stp/>
        <stp>VOLUME</stp>
        <stp>.QQQ220420P354</stp>
        <tr r="AG57" s="1"/>
      </tp>
      <tp>
        <v>2033</v>
        <stp/>
        <stp>VOLUME</stp>
        <stp>.QQQ220420C354</stp>
        <tr r="J57" s="1"/>
      </tp>
      <tp>
        <v>14</v>
        <stp/>
        <stp>VOLUME</stp>
        <stp>.QQQ220420P359</stp>
        <tr r="AG62" s="1"/>
      </tp>
      <tp>
        <v>121</v>
        <stp/>
        <stp>VOLUME</stp>
        <stp>.QQQ220420C359</stp>
        <tr r="J62" s="1"/>
      </tp>
      <tp>
        <v>22</v>
        <stp/>
        <stp>VOLUME</stp>
        <stp>.QQQ220420P358</stp>
        <tr r="AG61" s="1"/>
      </tp>
      <tp>
        <v>163</v>
        <stp/>
        <stp>VOLUME</stp>
        <stp>.QQQ220420C358</stp>
        <tr r="J61" s="1"/>
      </tp>
      <tp>
        <v>3702</v>
        <stp/>
        <stp>VOLUME</stp>
        <stp>.QQQ220420P343</stp>
        <tr r="AG46" s="1"/>
      </tp>
      <tp>
        <v>2139</v>
        <stp/>
        <stp>VOLUME</stp>
        <stp>.QQQ220420C343</stp>
        <tr r="J46" s="1"/>
      </tp>
      <tp>
        <v>2951</v>
        <stp/>
        <stp>VOLUME</stp>
        <stp>.QQQ220420P342</stp>
        <tr r="AG45" s="1"/>
      </tp>
      <tp>
        <v>3954</v>
        <stp/>
        <stp>VOLUME</stp>
        <stp>.QQQ220420C342</stp>
        <tr r="J45" s="1"/>
      </tp>
      <tp>
        <v>1823</v>
        <stp/>
        <stp>VOLUME</stp>
        <stp>.QQQ220420P341</stp>
        <tr r="AG44" s="1"/>
      </tp>
      <tp>
        <v>2407</v>
        <stp/>
        <stp>VOLUME</stp>
        <stp>.QQQ220420C341</stp>
        <tr r="J44" s="1"/>
      </tp>
      <tp>
        <v>7724</v>
        <stp/>
        <stp>VOLUME</stp>
        <stp>.QQQ220420P340</stp>
        <tr r="AG43" s="1"/>
      </tp>
      <tp>
        <v>9970</v>
        <stp/>
        <stp>VOLUME</stp>
        <stp>.QQQ220420C340</stp>
        <tr r="J43" s="1"/>
      </tp>
      <tp>
        <v>255</v>
        <stp/>
        <stp>VOLUME</stp>
        <stp>.QQQ220420P347</stp>
        <tr r="AG50" s="1"/>
      </tp>
      <tp>
        <v>1080</v>
        <stp/>
        <stp>VOLUME</stp>
        <stp>.QQQ220420C347</stp>
        <tr r="J50" s="1"/>
      </tp>
      <tp>
        <v>1460</v>
        <stp/>
        <stp>VOLUME</stp>
        <stp>.QQQ220420P346</stp>
        <tr r="AG49" s="1"/>
      </tp>
      <tp>
        <v>2966</v>
        <stp/>
        <stp>VOLUME</stp>
        <stp>.QQQ220420C346</stp>
        <tr r="J49" s="1"/>
      </tp>
      <tp>
        <v>1947</v>
        <stp/>
        <stp>VOLUME</stp>
        <stp>.QQQ220420P345</stp>
        <tr r="AG48" s="1"/>
      </tp>
      <tp>
        <v>4050</v>
        <stp/>
        <stp>VOLUME</stp>
        <stp>.QQQ220420C345</stp>
        <tr r="J48" s="1"/>
      </tp>
      <tp>
        <v>2946</v>
        <stp/>
        <stp>VOLUME</stp>
        <stp>.QQQ220420P344</stp>
        <tr r="AG47" s="1"/>
      </tp>
      <tp>
        <v>1210</v>
        <stp/>
        <stp>VOLUME</stp>
        <stp>.QQQ220420C344</stp>
        <tr r="J47" s="1"/>
      </tp>
      <tp>
        <v>200</v>
        <stp/>
        <stp>VOLUME</stp>
        <stp>.QQQ220420P349</stp>
        <tr r="AG52" s="1"/>
      </tp>
      <tp>
        <v>704</v>
        <stp/>
        <stp>VOLUME</stp>
        <stp>.QQQ220420C349</stp>
        <tr r="J52" s="1"/>
      </tp>
      <tp>
        <v>291</v>
        <stp/>
        <stp>VOLUME</stp>
        <stp>.QQQ220420P348</stp>
        <tr r="AG51" s="1"/>
      </tp>
      <tp>
        <v>1909</v>
        <stp/>
        <stp>VOLUME</stp>
        <stp>.QQQ220420C348</stp>
        <tr r="J51" s="1"/>
      </tp>
      <tp t="s">
        <v>3 x 9</v>
        <stp/>
        <stp>BA_SIZE</stp>
        <stp>QQQ</stp>
        <tr r="H4" s="1"/>
      </tp>
      <tp>
        <v>-7.92</v>
        <stp/>
        <stp>NET_CHANGE</stp>
        <stp>QQQ</stp>
        <tr r="C4" s="1"/>
      </tp>
      <tp>
        <v>6</v>
        <stp/>
        <stp>ASK_SIZE</stp>
        <stp>.QQQ220420P339</stp>
        <tr r="AD42" s="1"/>
      </tp>
      <tp>
        <v>43</v>
        <stp/>
        <stp>ASK_SIZE</stp>
        <stp>.QQQ220420C339</stp>
        <tr r="G42" s="1"/>
      </tp>
      <tp>
        <v>81</v>
        <stp/>
        <stp>ASK_SIZE</stp>
        <stp>.QQQ220420P338</stp>
        <tr r="AD41" s="1"/>
      </tp>
      <tp>
        <v>43</v>
        <stp/>
        <stp>ASK_SIZE</stp>
        <stp>.QQQ220420C338</stp>
        <tr r="G41" s="1"/>
      </tp>
      <tp>
        <v>55</v>
        <stp/>
        <stp>ASK_SIZE</stp>
        <stp>.QQQ220420P333</stp>
        <tr r="AD36" s="1"/>
      </tp>
      <tp>
        <v>212</v>
        <stp/>
        <stp>ASK_SIZE</stp>
        <stp>.QQQ220420C333</stp>
        <tr r="G36" s="1"/>
      </tp>
      <tp>
        <v>76</v>
        <stp/>
        <stp>ASK_SIZE</stp>
        <stp>.QQQ220420P332</stp>
        <tr r="AD35" s="1"/>
      </tp>
      <tp>
        <v>205</v>
        <stp/>
        <stp>ASK_SIZE</stp>
        <stp>.QQQ220420C332</stp>
        <tr r="G35" s="1"/>
      </tp>
      <tp>
        <v>13</v>
        <stp/>
        <stp>ASK_SIZE</stp>
        <stp>.QQQ220420P331</stp>
        <tr r="AD34" s="1"/>
      </tp>
      <tp>
        <v>195</v>
        <stp/>
        <stp>ASK_SIZE</stp>
        <stp>.QQQ220420C331</stp>
        <tr r="G34" s="1"/>
      </tp>
      <tp>
        <v>13</v>
        <stp/>
        <stp>ASK_SIZE</stp>
        <stp>.QQQ220420P330</stp>
        <tr r="AD33" s="1"/>
      </tp>
      <tp>
        <v>195</v>
        <stp/>
        <stp>ASK_SIZE</stp>
        <stp>.QQQ220420C330</stp>
        <tr r="G33" s="1"/>
      </tp>
      <tp>
        <v>62</v>
        <stp/>
        <stp>ASK_SIZE</stp>
        <stp>.QQQ220420P337</stp>
        <tr r="AD40" s="1"/>
      </tp>
      <tp>
        <v>128</v>
        <stp/>
        <stp>ASK_SIZE</stp>
        <stp>.QQQ220420C337</stp>
        <tr r="G40" s="1"/>
      </tp>
      <tp>
        <v>64</v>
        <stp/>
        <stp>ASK_SIZE</stp>
        <stp>.QQQ220420P336</stp>
        <tr r="AD39" s="1"/>
      </tp>
      <tp>
        <v>74</v>
        <stp/>
        <stp>ASK_SIZE</stp>
        <stp>.QQQ220420C336</stp>
        <tr r="G39" s="1"/>
      </tp>
      <tp>
        <v>8</v>
        <stp/>
        <stp>ASK_SIZE</stp>
        <stp>.QQQ220420P335</stp>
        <tr r="AD38" s="1"/>
      </tp>
      <tp>
        <v>52</v>
        <stp/>
        <stp>ASK_SIZE</stp>
        <stp>.QQQ220420C335</stp>
        <tr r="G38" s="1"/>
      </tp>
      <tp>
        <v>47</v>
        <stp/>
        <stp>ASK_SIZE</stp>
        <stp>.QQQ220420P334</stp>
        <tr r="AD37" s="1"/>
      </tp>
      <tp>
        <v>219</v>
        <stp/>
        <stp>ASK_SIZE</stp>
        <stp>.QQQ220420C334</stp>
        <tr r="G37" s="1"/>
      </tp>
      <tp>
        <v>1</v>
        <stp/>
        <stp>ASK_SIZE</stp>
        <stp>.QQQ220420P329</stp>
        <tr r="AD32" s="1"/>
      </tp>
      <tp>
        <v>188</v>
        <stp/>
        <stp>ASK_SIZE</stp>
        <stp>.QQQ220420C329</stp>
        <tr r="G32" s="1"/>
      </tp>
      <tp>
        <v>107</v>
        <stp/>
        <stp>ASK_SIZE</stp>
        <stp>.QQQ220420P328</stp>
        <tr r="AD31" s="1"/>
      </tp>
      <tp>
        <v>205</v>
        <stp/>
        <stp>ASK_SIZE</stp>
        <stp>.QQQ220420C328</stp>
        <tr r="G31" s="1"/>
      </tp>
      <tp>
        <v>180</v>
        <stp/>
        <stp>ASK_SIZE</stp>
        <stp>.QQQ220420P323</stp>
        <tr r="AD26" s="1"/>
      </tp>
      <tp>
        <v>154</v>
        <stp/>
        <stp>ASK_SIZE</stp>
        <stp>.QQQ220420C323</stp>
        <tr r="G26" s="1"/>
      </tp>
      <tp>
        <v>197</v>
        <stp/>
        <stp>ASK_SIZE</stp>
        <stp>.QQQ220420P322</stp>
        <tr r="AD25" s="1"/>
      </tp>
      <tp>
        <v>50</v>
        <stp/>
        <stp>ASK_SIZE</stp>
        <stp>.QQQ220420C322</stp>
        <tr r="G25" s="1"/>
      </tp>
      <tp>
        <v>208</v>
        <stp/>
        <stp>ASK_SIZE</stp>
        <stp>.QQQ220420P321</stp>
        <tr r="AD24" s="1"/>
      </tp>
      <tp>
        <v>50</v>
        <stp/>
        <stp>ASK_SIZE</stp>
        <stp>.QQQ220420C321</stp>
        <tr r="G24" s="1"/>
      </tp>
      <tp>
        <v>201</v>
        <stp/>
        <stp>ASK_SIZE</stp>
        <stp>.QQQ220420P320</stp>
        <tr r="AD23" s="1"/>
      </tp>
      <tp>
        <v>160</v>
        <stp/>
        <stp>ASK_SIZE</stp>
        <stp>.QQQ220420C320</stp>
        <tr r="G23" s="1"/>
      </tp>
      <tp>
        <v>91</v>
        <stp/>
        <stp>ASK_SIZE</stp>
        <stp>.QQQ220420P327</stp>
        <tr r="AD30" s="1"/>
      </tp>
      <tp>
        <v>188</v>
        <stp/>
        <stp>ASK_SIZE</stp>
        <stp>.QQQ220420C327</stp>
        <tr r="G30" s="1"/>
      </tp>
      <tp>
        <v>92</v>
        <stp/>
        <stp>ASK_SIZE</stp>
        <stp>.QQQ220420P326</stp>
        <tr r="AD29" s="1"/>
      </tp>
      <tp>
        <v>192</v>
        <stp/>
        <stp>ASK_SIZE</stp>
        <stp>.QQQ220420C326</stp>
        <tr r="G29" s="1"/>
      </tp>
      <tp>
        <v>112</v>
        <stp/>
        <stp>ASK_SIZE</stp>
        <stp>.QQQ220420P325</stp>
        <tr r="AD28" s="1"/>
      </tp>
      <tp>
        <v>188</v>
        <stp/>
        <stp>ASK_SIZE</stp>
        <stp>.QQQ220420C325</stp>
        <tr r="G28" s="1"/>
      </tp>
      <tp>
        <v>1</v>
        <stp/>
        <stp>ASK_SIZE</stp>
        <stp>.QQQ220420P324</stp>
        <tr r="AD27" s="1"/>
      </tp>
      <tp>
        <v>188</v>
        <stp/>
        <stp>ASK_SIZE</stp>
        <stp>.QQQ220420C324</stp>
        <tr r="G27" s="1"/>
      </tp>
      <tp>
        <v>223</v>
        <stp/>
        <stp>ASK_SIZE</stp>
        <stp>.QQQ220420P319</stp>
        <tr r="AD22" s="1"/>
      </tp>
      <tp>
        <v>159</v>
        <stp/>
        <stp>ASK_SIZE</stp>
        <stp>.QQQ220420C319</stp>
        <tr r="G22" s="1"/>
      </tp>
      <tp>
        <v>253</v>
        <stp/>
        <stp>ASK_SIZE</stp>
        <stp>.QQQ220420P318</stp>
        <tr r="AD21" s="1"/>
      </tp>
      <tp>
        <v>158</v>
        <stp/>
        <stp>ASK_SIZE</stp>
        <stp>.QQQ220420C318</stp>
        <tr r="G21" s="1"/>
      </tp>
      <tp>
        <v>100</v>
        <stp/>
        <stp>ASK_SIZE</stp>
        <stp>.QQQ220420P313</stp>
        <tr r="AD16" s="1"/>
      </tp>
      <tp>
        <v>50</v>
        <stp/>
        <stp>ASK_SIZE</stp>
        <stp>.QQQ220420C313</stp>
        <tr r="G16" s="1"/>
      </tp>
      <tp>
        <v>278</v>
        <stp/>
        <stp>ASK_SIZE</stp>
        <stp>.QQQ220420P312</stp>
        <tr r="AD15" s="1"/>
      </tp>
      <tp>
        <v>50</v>
        <stp/>
        <stp>ASK_SIZE</stp>
        <stp>.QQQ220420C312</stp>
        <tr r="G15" s="1"/>
      </tp>
      <tp>
        <v>124</v>
        <stp/>
        <stp>ASK_SIZE</stp>
        <stp>.QQQ220420P311</stp>
        <tr r="AD14" s="1"/>
      </tp>
      <tp>
        <v>110</v>
        <stp/>
        <stp>ASK_SIZE</stp>
        <stp>.QQQ220420C311</stp>
        <tr r="G14" s="1"/>
      </tp>
      <tp>
        <v>272</v>
        <stp/>
        <stp>ASK_SIZE</stp>
        <stp>.QQQ220420P310</stp>
        <tr r="AD13" s="1"/>
      </tp>
      <tp>
        <v>50</v>
        <stp/>
        <stp>ASK_SIZE</stp>
        <stp>.QQQ220420C310</stp>
        <tr r="G13" s="1"/>
      </tp>
      <tp>
        <v>250</v>
        <stp/>
        <stp>ASK_SIZE</stp>
        <stp>.QQQ220420P317</stp>
        <tr r="AD20" s="1"/>
      </tp>
      <tp>
        <v>150</v>
        <stp/>
        <stp>ASK_SIZE</stp>
        <stp>.QQQ220420C317</stp>
        <tr r="G20" s="1"/>
      </tp>
      <tp>
        <v>222</v>
        <stp/>
        <stp>ASK_SIZE</stp>
        <stp>.QQQ220420P316</stp>
        <tr r="AD19" s="1"/>
      </tp>
      <tp>
        <v>50</v>
        <stp/>
        <stp>ASK_SIZE</stp>
        <stp>.QQQ220420C316</stp>
        <tr r="G19" s="1"/>
      </tp>
      <tp>
        <v>100</v>
        <stp/>
        <stp>ASK_SIZE</stp>
        <stp>.QQQ220420P315</stp>
        <tr r="AD18" s="1"/>
      </tp>
      <tp>
        <v>50</v>
        <stp/>
        <stp>ASK_SIZE</stp>
        <stp>.QQQ220420C315</stp>
        <tr r="G18" s="1"/>
      </tp>
      <tp>
        <v>280</v>
        <stp/>
        <stp>ASK_SIZE</stp>
        <stp>.QQQ220420P314</stp>
        <tr r="AD17" s="1"/>
      </tp>
      <tp>
        <v>50</v>
        <stp/>
        <stp>ASK_SIZE</stp>
        <stp>.QQQ220420C314</stp>
        <tr r="G17" s="1"/>
      </tp>
      <tp>
        <v>310</v>
        <stp/>
        <stp>ASK_SIZE</stp>
        <stp>.QQQ220420P309</stp>
        <tr r="AD12" s="1"/>
      </tp>
      <tp>
        <v>50</v>
        <stp/>
        <stp>ASK_SIZE</stp>
        <stp>.QQQ220420C309</stp>
        <tr r="G12" s="1"/>
      </tp>
      <tp>
        <v>309</v>
        <stp/>
        <stp>ASK_SIZE</stp>
        <stp>.QQQ220420P308</stp>
        <tr r="AD11" s="1"/>
      </tp>
      <tp>
        <v>157</v>
        <stp/>
        <stp>ASK_SIZE</stp>
        <stp>.QQQ220420C308</stp>
        <tr r="G11" s="1"/>
      </tp>
      <tp>
        <v>50</v>
        <stp/>
        <stp>ASK_SIZE</stp>
        <stp>.QQQ220420P363</stp>
        <tr r="AD66" s="1"/>
      </tp>
      <tp>
        <v>348</v>
        <stp/>
        <stp>ASK_SIZE</stp>
        <stp>.QQQ220420C363</stp>
        <tr r="G66" s="1"/>
      </tp>
      <tp>
        <v>112</v>
        <stp/>
        <stp>ASK_SIZE</stp>
        <stp>.QQQ220420P362</stp>
        <tr r="AD65" s="1"/>
      </tp>
      <tp>
        <v>395</v>
        <stp/>
        <stp>ASK_SIZE</stp>
        <stp>.QQQ220420C362</stp>
        <tr r="G65" s="1"/>
      </tp>
      <tp>
        <v>118</v>
        <stp/>
        <stp>ASK_SIZE</stp>
        <stp>.QQQ220420P361</stp>
        <tr r="AD64" s="1"/>
      </tp>
      <tp>
        <v>292</v>
        <stp/>
        <stp>ASK_SIZE</stp>
        <stp>.QQQ220420C361</stp>
        <tr r="G64" s="1"/>
      </tp>
      <tp>
        <v>101</v>
        <stp/>
        <stp>ASK_SIZE</stp>
        <stp>.QQQ220420P360</stp>
        <tr r="AD63" s="1"/>
      </tp>
      <tp>
        <v>328</v>
        <stp/>
        <stp>ASK_SIZE</stp>
        <stp>.QQQ220420C360</stp>
        <tr r="G63" s="1"/>
      </tp>
      <tp>
        <v>50</v>
        <stp/>
        <stp>ASK_SIZE</stp>
        <stp>.QQQ220420P367</stp>
        <tr r="AD70" s="1"/>
      </tp>
      <tp>
        <v>434</v>
        <stp/>
        <stp>ASK_SIZE</stp>
        <stp>.QQQ220420C367</stp>
        <tr r="G70" s="1"/>
      </tp>
      <tp>
        <v>23</v>
        <stp/>
        <stp>ASK_SIZE</stp>
        <stp>.QQQ220420P366</stp>
        <tr r="AD69" s="1"/>
      </tp>
      <tp>
        <v>359</v>
        <stp/>
        <stp>ASK_SIZE</stp>
        <stp>.QQQ220420C366</stp>
        <tr r="G69" s="1"/>
      </tp>
      <tp>
        <v>98</v>
        <stp/>
        <stp>ASK_SIZE</stp>
        <stp>.QQQ220420P365</stp>
        <tr r="AD68" s="1"/>
      </tp>
      <tp>
        <v>356</v>
        <stp/>
        <stp>ASK_SIZE</stp>
        <stp>.QQQ220420C365</stp>
        <tr r="G68" s="1"/>
      </tp>
      <tp>
        <v>50</v>
        <stp/>
        <stp>ASK_SIZE</stp>
        <stp>.QQQ220420P364</stp>
        <tr r="AD67" s="1"/>
      </tp>
      <tp>
        <v>416</v>
        <stp/>
        <stp>ASK_SIZE</stp>
        <stp>.QQQ220420C364</stp>
        <tr r="G67" s="1"/>
      </tp>
      <tp>
        <v>84</v>
        <stp/>
        <stp>ASK_SIZE</stp>
        <stp>.QQQ220420P359</stp>
        <tr r="AD62" s="1"/>
      </tp>
      <tp>
        <v>306</v>
        <stp/>
        <stp>ASK_SIZE</stp>
        <stp>.QQQ220420C359</stp>
        <tr r="G62" s="1"/>
      </tp>
      <tp>
        <v>50</v>
        <stp/>
        <stp>ASK_SIZE</stp>
        <stp>.QQQ220420P358</stp>
        <tr r="AD61" s="1"/>
      </tp>
      <tp>
        <v>354</v>
        <stp/>
        <stp>ASK_SIZE</stp>
        <stp>.QQQ220420C358</stp>
        <tr r="G61" s="1"/>
      </tp>
      <tp>
        <v>87</v>
        <stp/>
        <stp>ASK_SIZE</stp>
        <stp>.QQQ220420P353</stp>
        <tr r="AD56" s="1"/>
      </tp>
      <tp>
        <v>266</v>
        <stp/>
        <stp>ASK_SIZE</stp>
        <stp>.QQQ220420C353</stp>
        <tr r="G56" s="1"/>
      </tp>
      <tp>
        <v>50</v>
        <stp/>
        <stp>ASK_SIZE</stp>
        <stp>.QQQ220420P352</stp>
        <tr r="AD55" s="1"/>
      </tp>
      <tp>
        <v>282</v>
        <stp/>
        <stp>ASK_SIZE</stp>
        <stp>.QQQ220420C352</stp>
        <tr r="G55" s="1"/>
      </tp>
      <tp>
        <v>84</v>
        <stp/>
        <stp>ASK_SIZE</stp>
        <stp>.QQQ220420P351</stp>
        <tr r="AD54" s="1"/>
      </tp>
      <tp>
        <v>101</v>
        <stp/>
        <stp>ASK_SIZE</stp>
        <stp>.QQQ220420C351</stp>
        <tr r="G54" s="1"/>
      </tp>
      <tp>
        <v>50</v>
        <stp/>
        <stp>ASK_SIZE</stp>
        <stp>.QQQ220420P350</stp>
        <tr r="AD53" s="1"/>
      </tp>
      <tp>
        <v>96</v>
        <stp/>
        <stp>ASK_SIZE</stp>
        <stp>.QQQ220420C350</stp>
        <tr r="G53" s="1"/>
      </tp>
      <tp>
        <v>50</v>
        <stp/>
        <stp>ASK_SIZE</stp>
        <stp>.QQQ220420P357</stp>
        <tr r="AD60" s="1"/>
      </tp>
      <tp>
        <v>272</v>
        <stp/>
        <stp>ASK_SIZE</stp>
        <stp>.QQQ220420C357</stp>
        <tr r="G60" s="1"/>
      </tp>
      <tp>
        <v>123</v>
        <stp/>
        <stp>ASK_SIZE</stp>
        <stp>.QQQ220420P356</stp>
        <tr r="AD59" s="1"/>
      </tp>
      <tp>
        <v>501</v>
        <stp/>
        <stp>ASK_SIZE</stp>
        <stp>.QQQ220420C356</stp>
        <tr r="G59" s="1"/>
      </tp>
      <tp>
        <v>29</v>
        <stp/>
        <stp>ASK_SIZE</stp>
        <stp>.QQQ220420P355</stp>
        <tr r="AD58" s="1"/>
      </tp>
      <tp>
        <v>283</v>
        <stp/>
        <stp>ASK_SIZE</stp>
        <stp>.QQQ220420C355</stp>
        <tr r="G58" s="1"/>
      </tp>
      <tp>
        <v>50</v>
        <stp/>
        <stp>ASK_SIZE</stp>
        <stp>.QQQ220420P354</stp>
        <tr r="AD57" s="1"/>
      </tp>
      <tp>
        <v>360</v>
        <stp/>
        <stp>ASK_SIZE</stp>
        <stp>.QQQ220420C354</stp>
        <tr r="G57" s="1"/>
      </tp>
      <tp>
        <v>50</v>
        <stp/>
        <stp>ASK_SIZE</stp>
        <stp>.QQQ220420P349</stp>
        <tr r="AD52" s="1"/>
      </tp>
      <tp>
        <v>87</v>
        <stp/>
        <stp>ASK_SIZE</stp>
        <stp>.QQQ220420C349</stp>
        <tr r="G52" s="1"/>
      </tp>
      <tp>
        <v>50</v>
        <stp/>
        <stp>ASK_SIZE</stp>
        <stp>.QQQ220420P348</stp>
        <tr r="AD51" s="1"/>
      </tp>
      <tp>
        <v>82</v>
        <stp/>
        <stp>ASK_SIZE</stp>
        <stp>.QQQ220420C348</stp>
        <tr r="G51" s="1"/>
      </tp>
      <tp>
        <v>157</v>
        <stp/>
        <stp>ASK_SIZE</stp>
        <stp>.QQQ220420P343</stp>
        <tr r="AD46" s="1"/>
      </tp>
      <tp>
        <v>16</v>
        <stp/>
        <stp>ASK_SIZE</stp>
        <stp>.QQQ220420C343</stp>
        <tr r="G46" s="1"/>
      </tp>
      <tp>
        <v>140</v>
        <stp/>
        <stp>ASK_SIZE</stp>
        <stp>.QQQ220420P342</stp>
        <tr r="AD45" s="1"/>
      </tp>
      <tp>
        <v>15</v>
        <stp/>
        <stp>ASK_SIZE</stp>
        <stp>.QQQ220420C342</stp>
        <tr r="G45" s="1"/>
      </tp>
      <tp>
        <v>162</v>
        <stp/>
        <stp>ASK_SIZE</stp>
        <stp>.QQQ220420P341</stp>
        <tr r="AD44" s="1"/>
      </tp>
      <tp>
        <v>39</v>
        <stp/>
        <stp>ASK_SIZE</stp>
        <stp>.QQQ220420C341</stp>
        <tr r="G44" s="1"/>
      </tp>
      <tp>
        <v>6</v>
        <stp/>
        <stp>ASK_SIZE</stp>
        <stp>.QQQ220420P340</stp>
        <tr r="AD43" s="1"/>
      </tp>
      <tp>
        <v>38</v>
        <stp/>
        <stp>ASK_SIZE</stp>
        <stp>.QQQ220420C340</stp>
        <tr r="G43" s="1"/>
      </tp>
      <tp>
        <v>89</v>
        <stp/>
        <stp>ASK_SIZE</stp>
        <stp>.QQQ220420P347</stp>
        <tr r="AD50" s="1"/>
      </tp>
      <tp>
        <v>14</v>
        <stp/>
        <stp>ASK_SIZE</stp>
        <stp>.QQQ220420C347</stp>
        <tr r="G50" s="1"/>
      </tp>
      <tp>
        <v>27</v>
        <stp/>
        <stp>ASK_SIZE</stp>
        <stp>.QQQ220420P346</stp>
        <tr r="AD49" s="1"/>
      </tp>
      <tp>
        <v>49</v>
        <stp/>
        <stp>ASK_SIZE</stp>
        <stp>.QQQ220420C346</stp>
        <tr r="G49" s="1"/>
      </tp>
      <tp>
        <v>113</v>
        <stp/>
        <stp>ASK_SIZE</stp>
        <stp>.QQQ220420P345</stp>
        <tr r="AD48" s="1"/>
      </tp>
      <tp>
        <v>57</v>
        <stp/>
        <stp>ASK_SIZE</stp>
        <stp>.QQQ220420C345</stp>
        <tr r="G48" s="1"/>
      </tp>
      <tp>
        <v>88</v>
        <stp/>
        <stp>ASK_SIZE</stp>
        <stp>.QQQ220420P344</stp>
        <tr r="AD47" s="1"/>
      </tp>
      <tp>
        <v>53</v>
        <stp/>
        <stp>ASK_SIZE</stp>
        <stp>.QQQ220420C344</stp>
        <tr r="G47" s="1"/>
      </tp>
      <tp>
        <v>356</v>
        <stp/>
        <stp>BID_SIZE</stp>
        <stp>.QQQ220420P314</stp>
        <tr r="AE17" s="1"/>
      </tp>
      <tp>
        <v>50</v>
        <stp/>
        <stp>BID_SIZE</stp>
        <stp>.QQQ220420C314</stp>
        <tr r="H17" s="1"/>
      </tp>
      <tp>
        <v>243</v>
        <stp/>
        <stp>BID_SIZE</stp>
        <stp>.QQQ220420P315</stp>
        <tr r="AE18" s="1"/>
      </tp>
      <tp>
        <v>50</v>
        <stp/>
        <stp>BID_SIZE</stp>
        <stp>.QQQ220420C315</stp>
        <tr r="H18" s="1"/>
      </tp>
      <tp>
        <v>255</v>
        <stp/>
        <stp>BID_SIZE</stp>
        <stp>.QQQ220420P316</stp>
        <tr r="AE19" s="1"/>
      </tp>
      <tp>
        <v>50</v>
        <stp/>
        <stp>BID_SIZE</stp>
        <stp>.QQQ220420C316</stp>
        <tr r="H19" s="1"/>
      </tp>
      <tp>
        <v>261</v>
        <stp/>
        <stp>BID_SIZE</stp>
        <stp>.QQQ220420P317</stp>
        <tr r="AE20" s="1"/>
      </tp>
      <tp>
        <v>50</v>
        <stp/>
        <stp>BID_SIZE</stp>
        <stp>.QQQ220420C317</stp>
        <tr r="H20" s="1"/>
      </tp>
      <tp>
        <v>312</v>
        <stp/>
        <stp>BID_SIZE</stp>
        <stp>.QQQ220420P310</stp>
        <tr r="AE13" s="1"/>
      </tp>
      <tp>
        <v>87</v>
        <stp/>
        <stp>BID_SIZE</stp>
        <stp>.QQQ220420C310</stp>
        <tr r="H13" s="1"/>
      </tp>
      <tp>
        <v>215</v>
        <stp/>
        <stp>BID_SIZE</stp>
        <stp>.QQQ220420P311</stp>
        <tr r="AE14" s="1"/>
      </tp>
      <tp>
        <v>50</v>
        <stp/>
        <stp>BID_SIZE</stp>
        <stp>.QQQ220420C311</stp>
        <tr r="H14" s="1"/>
      </tp>
      <tp>
        <v>278</v>
        <stp/>
        <stp>BID_SIZE</stp>
        <stp>.QQQ220420P312</stp>
        <tr r="AE15" s="1"/>
      </tp>
      <tp>
        <v>50</v>
        <stp/>
        <stp>BID_SIZE</stp>
        <stp>.QQQ220420C312</stp>
        <tr r="H15" s="1"/>
      </tp>
      <tp>
        <v>245</v>
        <stp/>
        <stp>BID_SIZE</stp>
        <stp>.QQQ220420P313</stp>
        <tr r="AE16" s="1"/>
      </tp>
      <tp>
        <v>50</v>
        <stp/>
        <stp>BID_SIZE</stp>
        <stp>.QQQ220420C313</stp>
        <tr r="H16" s="1"/>
      </tp>
      <tp>
        <v>302</v>
        <stp/>
        <stp>BID_SIZE</stp>
        <stp>.QQQ220420P318</stp>
        <tr r="AE21" s="1"/>
      </tp>
      <tp>
        <v>52</v>
        <stp/>
        <stp>BID_SIZE</stp>
        <stp>.QQQ220420C318</stp>
        <tr r="H21" s="1"/>
      </tp>
      <tp>
        <v>279</v>
        <stp/>
        <stp>BID_SIZE</stp>
        <stp>.QQQ220420P319</stp>
        <tr r="AE22" s="1"/>
      </tp>
      <tp>
        <v>54</v>
        <stp/>
        <stp>BID_SIZE</stp>
        <stp>.QQQ220420C319</stp>
        <tr r="H22" s="1"/>
      </tp>
      <tp>
        <v>295</v>
        <stp/>
        <stp>BID_SIZE</stp>
        <stp>.QQQ220420P308</stp>
        <tr r="AE11" s="1"/>
      </tp>
      <tp>
        <v>50</v>
        <stp/>
        <stp>BID_SIZE</stp>
        <stp>.QQQ220420C308</stp>
        <tr r="H11" s="1"/>
      </tp>
      <tp>
        <v>195</v>
        <stp/>
        <stp>BID_SIZE</stp>
        <stp>.QQQ220420P309</stp>
        <tr r="AE12" s="1"/>
      </tp>
      <tp>
        <v>50</v>
        <stp/>
        <stp>BID_SIZE</stp>
        <stp>.QQQ220420C309</stp>
        <tr r="H12" s="1"/>
      </tp>
      <tp>
        <v>60</v>
        <stp/>
        <stp>BID_SIZE</stp>
        <stp>.QQQ220420P334</stp>
        <tr r="AE37" s="1"/>
      </tp>
      <tp>
        <v>125</v>
        <stp/>
        <stp>BID_SIZE</stp>
        <stp>.QQQ220420C334</stp>
        <tr r="H37" s="1"/>
      </tp>
      <tp>
        <v>76</v>
        <stp/>
        <stp>BID_SIZE</stp>
        <stp>.QQQ220420P335</stp>
        <tr r="AE38" s="1"/>
      </tp>
      <tp>
        <v>23</v>
        <stp/>
        <stp>BID_SIZE</stp>
        <stp>.QQQ220420C335</stp>
        <tr r="H38" s="1"/>
      </tp>
      <tp>
        <v>50</v>
        <stp/>
        <stp>BID_SIZE</stp>
        <stp>.QQQ220420P336</stp>
        <tr r="AE39" s="1"/>
      </tp>
      <tp>
        <v>39</v>
        <stp/>
        <stp>BID_SIZE</stp>
        <stp>.QQQ220420C336</stp>
        <tr r="H39" s="1"/>
      </tp>
      <tp>
        <v>32</v>
        <stp/>
        <stp>BID_SIZE</stp>
        <stp>.QQQ220420P337</stp>
        <tr r="AE40" s="1"/>
      </tp>
      <tp>
        <v>57</v>
        <stp/>
        <stp>BID_SIZE</stp>
        <stp>.QQQ220420C337</stp>
        <tr r="H40" s="1"/>
      </tp>
      <tp>
        <v>95</v>
        <stp/>
        <stp>BID_SIZE</stp>
        <stp>.QQQ220420P330</stp>
        <tr r="AE33" s="1"/>
      </tp>
      <tp>
        <v>95</v>
        <stp/>
        <stp>BID_SIZE</stp>
        <stp>.QQQ220420C330</stp>
        <tr r="H33" s="1"/>
      </tp>
      <tp>
        <v>168</v>
        <stp/>
        <stp>BID_SIZE</stp>
        <stp>.QQQ220420P331</stp>
        <tr r="AE34" s="1"/>
      </tp>
      <tp>
        <v>77</v>
        <stp/>
        <stp>BID_SIZE</stp>
        <stp>.QQQ220420C331</stp>
        <tr r="H34" s="1"/>
      </tp>
      <tp>
        <v>16</v>
        <stp/>
        <stp>BID_SIZE</stp>
        <stp>.QQQ220420P332</stp>
        <tr r="AE35" s="1"/>
      </tp>
      <tp>
        <v>36</v>
        <stp/>
        <stp>BID_SIZE</stp>
        <stp>.QQQ220420C332</stp>
        <tr r="H35" s="1"/>
      </tp>
      <tp>
        <v>169</v>
        <stp/>
        <stp>BID_SIZE</stp>
        <stp>.QQQ220420P333</stp>
        <tr r="AE36" s="1"/>
      </tp>
      <tp>
        <v>116</v>
        <stp/>
        <stp>BID_SIZE</stp>
        <stp>.QQQ220420C333</stp>
        <tr r="H36" s="1"/>
      </tp>
      <tp>
        <v>95</v>
        <stp/>
        <stp>BID_SIZE</stp>
        <stp>.QQQ220420P338</stp>
        <tr r="AE41" s="1"/>
      </tp>
      <tp>
        <v>2</v>
        <stp/>
        <stp>BID_SIZE</stp>
        <stp>.QQQ220420C338</stp>
        <tr r="H41" s="1"/>
      </tp>
      <tp>
        <v>61</v>
        <stp/>
        <stp>BID_SIZE</stp>
        <stp>.QQQ220420P339</stp>
        <tr r="AE42" s="1"/>
      </tp>
      <tp>
        <v>48</v>
        <stp/>
        <stp>BID_SIZE</stp>
        <stp>.QQQ220420C339</stp>
        <tr r="H42" s="1"/>
      </tp>
      <tp>
        <v>177</v>
        <stp/>
        <stp>BID_SIZE</stp>
        <stp>.QQQ220420P324</stp>
        <tr r="AE27" s="1"/>
      </tp>
      <tp>
        <v>50</v>
        <stp/>
        <stp>BID_SIZE</stp>
        <stp>.QQQ220420C324</stp>
        <tr r="H27" s="1"/>
      </tp>
      <tp>
        <v>120</v>
        <stp/>
        <stp>BID_SIZE</stp>
        <stp>.QQQ220420P325</stp>
        <tr r="AE28" s="1"/>
      </tp>
      <tp>
        <v>50</v>
        <stp/>
        <stp>BID_SIZE</stp>
        <stp>.QQQ220420C325</stp>
        <tr r="H28" s="1"/>
      </tp>
      <tp>
        <v>121</v>
        <stp/>
        <stp>BID_SIZE</stp>
        <stp>.QQQ220420P326</stp>
        <tr r="AE29" s="1"/>
      </tp>
      <tp>
        <v>50</v>
        <stp/>
        <stp>BID_SIZE</stp>
        <stp>.QQQ220420C326</stp>
        <tr r="H29" s="1"/>
      </tp>
      <tp>
        <v>53</v>
        <stp/>
        <stp>BID_SIZE</stp>
        <stp>.QQQ220420P327</stp>
        <tr r="AE30" s="1"/>
      </tp>
      <tp>
        <v>50</v>
        <stp/>
        <stp>BID_SIZE</stp>
        <stp>.QQQ220420C327</stp>
        <tr r="H30" s="1"/>
      </tp>
      <tp>
        <v>235</v>
        <stp/>
        <stp>BID_SIZE</stp>
        <stp>.QQQ220420P320</stp>
        <tr r="AE23" s="1"/>
      </tp>
      <tp>
        <v>50</v>
        <stp/>
        <stp>BID_SIZE</stp>
        <stp>.QQQ220420C320</stp>
        <tr r="H23" s="1"/>
      </tp>
      <tp>
        <v>244</v>
        <stp/>
        <stp>BID_SIZE</stp>
        <stp>.QQQ220420P321</stp>
        <tr r="AE24" s="1"/>
      </tp>
      <tp>
        <v>52</v>
        <stp/>
        <stp>BID_SIZE</stp>
        <stp>.QQQ220420C321</stp>
        <tr r="H24" s="1"/>
      </tp>
      <tp>
        <v>231</v>
        <stp/>
        <stp>BID_SIZE</stp>
        <stp>.QQQ220420P322</stp>
        <tr r="AE25" s="1"/>
      </tp>
      <tp>
        <v>50</v>
        <stp/>
        <stp>BID_SIZE</stp>
        <stp>.QQQ220420C322</stp>
        <tr r="H25" s="1"/>
      </tp>
      <tp>
        <v>48</v>
        <stp/>
        <stp>BID_SIZE</stp>
        <stp>.QQQ220420P323</stp>
        <tr r="AE26" s="1"/>
      </tp>
      <tp>
        <v>76</v>
        <stp/>
        <stp>BID_SIZE</stp>
        <stp>.QQQ220420C323</stp>
        <tr r="H26" s="1"/>
      </tp>
      <tp>
        <v>108</v>
        <stp/>
        <stp>BID_SIZE</stp>
        <stp>.QQQ220420P328</stp>
        <tr r="AE31" s="1"/>
      </tp>
      <tp>
        <v>11</v>
        <stp/>
        <stp>BID_SIZE</stp>
        <stp>.QQQ220420C328</stp>
        <tr r="H31" s="1"/>
      </tp>
      <tp>
        <v>51</v>
        <stp/>
        <stp>BID_SIZE</stp>
        <stp>.QQQ220420P329</stp>
        <tr r="AE32" s="1"/>
      </tp>
      <tp>
        <v>78</v>
        <stp/>
        <stp>BID_SIZE</stp>
        <stp>.QQQ220420C329</stp>
        <tr r="H32" s="1"/>
      </tp>
      <tp>
        <v>185</v>
        <stp/>
        <stp>BID_SIZE</stp>
        <stp>.QQQ220420P354</stp>
        <tr r="AE57" s="1"/>
      </tp>
      <tp>
        <v>326</v>
        <stp/>
        <stp>BID_SIZE</stp>
        <stp>.QQQ220420C354</stp>
        <tr r="H57" s="1"/>
      </tp>
      <tp>
        <v>179</v>
        <stp/>
        <stp>BID_SIZE</stp>
        <stp>.QQQ220420P355</stp>
        <tr r="AE58" s="1"/>
      </tp>
      <tp>
        <v>300</v>
        <stp/>
        <stp>BID_SIZE</stp>
        <stp>.QQQ220420C355</stp>
        <tr r="H58" s="1"/>
      </tp>
      <tp>
        <v>172</v>
        <stp/>
        <stp>BID_SIZE</stp>
        <stp>.QQQ220420P356</stp>
        <tr r="AE59" s="1"/>
      </tp>
      <tp>
        <v>279</v>
        <stp/>
        <stp>BID_SIZE</stp>
        <stp>.QQQ220420C356</stp>
        <tr r="H59" s="1"/>
      </tp>
      <tp>
        <v>158</v>
        <stp/>
        <stp>BID_SIZE</stp>
        <stp>.QQQ220420P357</stp>
        <tr r="AE60" s="1"/>
      </tp>
      <tp>
        <v>339</v>
        <stp/>
        <stp>BID_SIZE</stp>
        <stp>.QQQ220420C357</stp>
        <tr r="H60" s="1"/>
      </tp>
      <tp>
        <v>195</v>
        <stp/>
        <stp>BID_SIZE</stp>
        <stp>.QQQ220420P350</stp>
        <tr r="AE53" s="1"/>
      </tp>
      <tp>
        <v>1</v>
        <stp/>
        <stp>BID_SIZE</stp>
        <stp>.QQQ220420C350</stp>
        <tr r="H53" s="1"/>
      </tp>
      <tp>
        <v>184</v>
        <stp/>
        <stp>BID_SIZE</stp>
        <stp>.QQQ220420P351</stp>
        <tr r="AE54" s="1"/>
      </tp>
      <tp>
        <v>146</v>
        <stp/>
        <stp>BID_SIZE</stp>
        <stp>.QQQ220420C351</stp>
        <tr r="H54" s="1"/>
      </tp>
      <tp>
        <v>189</v>
        <stp/>
        <stp>BID_SIZE</stp>
        <stp>.QQQ220420P352</stp>
        <tr r="AE55" s="1"/>
      </tp>
      <tp>
        <v>198</v>
        <stp/>
        <stp>BID_SIZE</stp>
        <stp>.QQQ220420C352</stp>
        <tr r="H55" s="1"/>
      </tp>
      <tp>
        <v>180</v>
        <stp/>
        <stp>BID_SIZE</stp>
        <stp>.QQQ220420P353</stp>
        <tr r="AE56" s="1"/>
      </tp>
      <tp>
        <v>218</v>
        <stp/>
        <stp>BID_SIZE</stp>
        <stp>.QQQ220420C353</stp>
        <tr r="H56" s="1"/>
      </tp>
      <tp>
        <v>163</v>
        <stp/>
        <stp>BID_SIZE</stp>
        <stp>.QQQ220420P358</stp>
        <tr r="AE61" s="1"/>
      </tp>
      <tp>
        <v>310</v>
        <stp/>
        <stp>BID_SIZE</stp>
        <stp>.QQQ220420C358</stp>
        <tr r="H61" s="1"/>
      </tp>
      <tp>
        <v>180</v>
        <stp/>
        <stp>BID_SIZE</stp>
        <stp>.QQQ220420P359</stp>
        <tr r="AE62" s="1"/>
      </tp>
      <tp>
        <v>106</v>
        <stp/>
        <stp>BID_SIZE</stp>
        <stp>.QQQ220420C359</stp>
        <tr r="H62" s="1"/>
      </tp>
      <tp>
        <v>199</v>
        <stp/>
        <stp>BID_SIZE</stp>
        <stp>.QQQ220420P344</stp>
        <tr r="AE47" s="1"/>
      </tp>
      <tp>
        <v>79</v>
        <stp/>
        <stp>BID_SIZE</stp>
        <stp>.QQQ220420C344</stp>
        <tr r="H47" s="1"/>
      </tp>
      <tp>
        <v>209</v>
        <stp/>
        <stp>BID_SIZE</stp>
        <stp>.QQQ220420P345</stp>
        <tr r="AE48" s="1"/>
      </tp>
      <tp>
        <v>81</v>
        <stp/>
        <stp>BID_SIZE</stp>
        <stp>.QQQ220420C345</stp>
        <tr r="H48" s="1"/>
      </tp>
      <tp>
        <v>188</v>
        <stp/>
        <stp>BID_SIZE</stp>
        <stp>.QQQ220420P346</stp>
        <tr r="AE49" s="1"/>
      </tp>
      <tp>
        <v>85</v>
        <stp/>
        <stp>BID_SIZE</stp>
        <stp>.QQQ220420C346</stp>
        <tr r="H49" s="1"/>
      </tp>
      <tp>
        <v>179</v>
        <stp/>
        <stp>BID_SIZE</stp>
        <stp>.QQQ220420P347</stp>
        <tr r="AE50" s="1"/>
      </tp>
      <tp>
        <v>91</v>
        <stp/>
        <stp>BID_SIZE</stp>
        <stp>.QQQ220420C347</stp>
        <tr r="H50" s="1"/>
      </tp>
      <tp>
        <v>51</v>
        <stp/>
        <stp>BID_SIZE</stp>
        <stp>.QQQ220420P340</stp>
        <tr r="AE43" s="1"/>
      </tp>
      <tp>
        <v>32</v>
        <stp/>
        <stp>BID_SIZE</stp>
        <stp>.QQQ220420C340</stp>
        <tr r="H43" s="1"/>
      </tp>
      <tp>
        <v>182</v>
        <stp/>
        <stp>BID_SIZE</stp>
        <stp>.QQQ220420P341</stp>
        <tr r="AE44" s="1"/>
      </tp>
      <tp>
        <v>35</v>
        <stp/>
        <stp>BID_SIZE</stp>
        <stp>.QQQ220420C341</stp>
        <tr r="H44" s="1"/>
      </tp>
      <tp>
        <v>216</v>
        <stp/>
        <stp>BID_SIZE</stp>
        <stp>.QQQ220420P342</stp>
        <tr r="AE45" s="1"/>
      </tp>
      <tp>
        <v>36</v>
        <stp/>
        <stp>BID_SIZE</stp>
        <stp>.QQQ220420C342</stp>
        <tr r="H45" s="1"/>
      </tp>
      <tp>
        <v>199</v>
        <stp/>
        <stp>BID_SIZE</stp>
        <stp>.QQQ220420P343</stp>
        <tr r="AE46" s="1"/>
      </tp>
      <tp>
        <v>37</v>
        <stp/>
        <stp>BID_SIZE</stp>
        <stp>.QQQ220420C343</stp>
        <tr r="H46" s="1"/>
      </tp>
      <tp>
        <v>201</v>
        <stp/>
        <stp>BID_SIZE</stp>
        <stp>.QQQ220420P348</stp>
        <tr r="AE51" s="1"/>
      </tp>
      <tp>
        <v>101</v>
        <stp/>
        <stp>BID_SIZE</stp>
        <stp>.QQQ220420C348</stp>
        <tr r="H51" s="1"/>
      </tp>
      <tp>
        <v>191</v>
        <stp/>
        <stp>BID_SIZE</stp>
        <stp>.QQQ220420P349</stp>
        <tr r="AE52" s="1"/>
      </tp>
      <tp>
        <v>109</v>
        <stp/>
        <stp>BID_SIZE</stp>
        <stp>.QQQ220420C349</stp>
        <tr r="H52" s="1"/>
      </tp>
      <tp>
        <v>50</v>
        <stp/>
        <stp>BID_SIZE</stp>
        <stp>.QQQ220420P364</stp>
        <tr r="AE67" s="1"/>
      </tp>
      <tp>
        <v>241</v>
        <stp/>
        <stp>BID_SIZE</stp>
        <stp>.QQQ220420C364</stp>
        <tr r="H67" s="1"/>
      </tp>
      <tp>
        <v>169</v>
        <stp/>
        <stp>BID_SIZE</stp>
        <stp>.QQQ220420P365</stp>
        <tr r="AE68" s="1"/>
      </tp>
      <tp>
        <v>356</v>
        <stp/>
        <stp>BID_SIZE</stp>
        <stp>.QQQ220420C365</stp>
        <tr r="H68" s="1"/>
      </tp>
      <tp>
        <v>153</v>
        <stp/>
        <stp>BID_SIZE</stp>
        <stp>.QQQ220420P366</stp>
        <tr r="AE69" s="1"/>
      </tp>
      <tp>
        <v>334</v>
        <stp/>
        <stp>BID_SIZE</stp>
        <stp>.QQQ220420C366</stp>
        <tr r="H69" s="1"/>
      </tp>
      <tp>
        <v>150</v>
        <stp/>
        <stp>BID_SIZE</stp>
        <stp>.QQQ220420P367</stp>
        <tr r="AE70" s="1"/>
      </tp>
      <tp>
        <v>272</v>
        <stp/>
        <stp>BID_SIZE</stp>
        <stp>.QQQ220420C367</stp>
        <tr r="H70" s="1"/>
      </tp>
      <tp>
        <v>167</v>
        <stp/>
        <stp>BID_SIZE</stp>
        <stp>.QQQ220420P360</stp>
        <tr r="AE63" s="1"/>
      </tp>
      <tp>
        <v>306</v>
        <stp/>
        <stp>BID_SIZE</stp>
        <stp>.QQQ220420C360</stp>
        <tr r="H63" s="1"/>
      </tp>
      <tp>
        <v>50</v>
        <stp/>
        <stp>BID_SIZE</stp>
        <stp>.QQQ220420P361</stp>
        <tr r="AE64" s="1"/>
      </tp>
      <tp>
        <v>314</v>
        <stp/>
        <stp>BID_SIZE</stp>
        <stp>.QQQ220420C361</stp>
        <tr r="H64" s="1"/>
      </tp>
      <tp>
        <v>194</v>
        <stp/>
        <stp>BID_SIZE</stp>
        <stp>.QQQ220420P362</stp>
        <tr r="AE65" s="1"/>
      </tp>
      <tp>
        <v>207</v>
        <stp/>
        <stp>BID_SIZE</stp>
        <stp>.QQQ220420C362</stp>
        <tr r="H65" s="1"/>
      </tp>
      <tp>
        <v>50</v>
        <stp/>
        <stp>BID_SIZE</stp>
        <stp>.QQQ220420P363</stp>
        <tr r="AE66" s="1"/>
      </tp>
      <tp>
        <v>348</v>
        <stp/>
        <stp>BID_SIZE</stp>
        <stp>.QQQ220420C363</stp>
        <tr r="H66" s="1"/>
      </tp>
      <tp>
        <v>5</v>
        <stp/>
        <stp>OPEN_INT</stp>
        <stp>.QQQ220420P309</stp>
        <tr r="AH12" s="1"/>
      </tp>
      <tp>
        <v>0</v>
        <stp/>
        <stp>OPEN_INT</stp>
        <stp>.QQQ220420C309</stp>
        <tr r="K12" s="1"/>
      </tp>
      <tp>
        <v>2</v>
        <stp/>
        <stp>OPEN_INT</stp>
        <stp>.QQQ220420P308</stp>
        <tr r="AH11" s="1"/>
      </tp>
      <tp>
        <v>0</v>
        <stp/>
        <stp>OPEN_INT</stp>
        <stp>.QQQ220420C308</stp>
        <tr r="K11" s="1"/>
      </tp>
      <tp>
        <v>50</v>
        <stp/>
        <stp>OPEN_INT</stp>
        <stp>.QQQ220420P311</stp>
        <tr r="AH14" s="1"/>
      </tp>
      <tp>
        <v>0</v>
        <stp/>
        <stp>OPEN_INT</stp>
        <stp>.QQQ220420C311</stp>
        <tr r="K14" s="1"/>
      </tp>
      <tp>
        <v>405</v>
        <stp/>
        <stp>OPEN_INT</stp>
        <stp>.QQQ220420P310</stp>
        <tr r="AH13" s="1"/>
      </tp>
      <tp>
        <v>2</v>
        <stp/>
        <stp>OPEN_INT</stp>
        <stp>.QQQ220420C310</stp>
        <tr r="K13" s="1"/>
      </tp>
      <tp>
        <v>0</v>
        <stp/>
        <stp>OPEN_INT</stp>
        <stp>.QQQ220420P313</stp>
        <tr r="AH16" s="1"/>
      </tp>
      <tp>
        <v>0</v>
        <stp/>
        <stp>OPEN_INT</stp>
        <stp>.QQQ220420C313</stp>
        <tr r="K16" s="1"/>
      </tp>
      <tp>
        <v>27</v>
        <stp/>
        <stp>OPEN_INT</stp>
        <stp>.QQQ220420P312</stp>
        <tr r="AH15" s="1"/>
      </tp>
      <tp>
        <v>0</v>
        <stp/>
        <stp>OPEN_INT</stp>
        <stp>.QQQ220420C312</stp>
        <tr r="K15" s="1"/>
      </tp>
      <tp>
        <v>868</v>
        <stp/>
        <stp>OPEN_INT</stp>
        <stp>.QQQ220420P315</stp>
        <tr r="AH18" s="1"/>
      </tp>
      <tp>
        <v>1</v>
        <stp/>
        <stp>OPEN_INT</stp>
        <stp>.QQQ220420C315</stp>
        <tr r="K18" s="1"/>
      </tp>
      <tp>
        <v>3</v>
        <stp/>
        <stp>OPEN_INT</stp>
        <stp>.QQQ220420P314</stp>
        <tr r="AH17" s="1"/>
      </tp>
      <tp>
        <v>17</v>
        <stp/>
        <stp>OPEN_INT</stp>
        <stp>.QQQ220420C314</stp>
        <tr r="K17" s="1"/>
      </tp>
      <tp>
        <v>50</v>
        <stp/>
        <stp>OPEN_INT</stp>
        <stp>.QQQ220420P317</stp>
        <tr r="AH20" s="1"/>
      </tp>
      <tp>
        <v>0</v>
        <stp/>
        <stp>OPEN_INT</stp>
        <stp>.QQQ220420C317</stp>
        <tr r="K20" s="1"/>
      </tp>
      <tp>
        <v>226</v>
        <stp/>
        <stp>OPEN_INT</stp>
        <stp>.QQQ220420P316</stp>
        <tr r="AH19" s="1"/>
      </tp>
      <tp>
        <v>10</v>
        <stp/>
        <stp>OPEN_INT</stp>
        <stp>.QQQ220420C316</stp>
        <tr r="K19" s="1"/>
      </tp>
      <tp>
        <v>402</v>
        <stp/>
        <stp>OPEN_INT</stp>
        <stp>.QQQ220420P319</stp>
        <tr r="AH22" s="1"/>
      </tp>
      <tp>
        <v>0</v>
        <stp/>
        <stp>OPEN_INT</stp>
        <stp>.QQQ220420C319</stp>
        <tr r="K22" s="1"/>
      </tp>
      <tp>
        <v>253</v>
        <stp/>
        <stp>OPEN_INT</stp>
        <stp>.QQQ220420P318</stp>
        <tr r="AH21" s="1"/>
      </tp>
      <tp>
        <v>10</v>
        <stp/>
        <stp>OPEN_INT</stp>
        <stp>.QQQ220420C318</stp>
        <tr r="K21" s="1"/>
      </tp>
      <tp>
        <v>7</v>
        <stp/>
        <stp>OPEN_INT</stp>
        <stp>.QQQ220420P321</stp>
        <tr r="AH24" s="1"/>
      </tp>
      <tp>
        <v>0</v>
        <stp/>
        <stp>OPEN_INT</stp>
        <stp>.QQQ220420C321</stp>
        <tr r="K24" s="1"/>
      </tp>
      <tp>
        <v>735</v>
        <stp/>
        <stp>OPEN_INT</stp>
        <stp>.QQQ220420P320</stp>
        <tr r="AH23" s="1"/>
      </tp>
      <tp>
        <v>11</v>
        <stp/>
        <stp>OPEN_INT</stp>
        <stp>.QQQ220420C320</stp>
        <tr r="K23" s="1"/>
      </tp>
      <tp>
        <v>151</v>
        <stp/>
        <stp>OPEN_INT</stp>
        <stp>.QQQ220420P323</stp>
        <tr r="AH26" s="1"/>
      </tp>
      <tp>
        <v>2</v>
        <stp/>
        <stp>OPEN_INT</stp>
        <stp>.QQQ220420C323</stp>
        <tr r="K26" s="1"/>
      </tp>
      <tp>
        <v>309</v>
        <stp/>
        <stp>OPEN_INT</stp>
        <stp>.QQQ220420P322</stp>
        <tr r="AH25" s="1"/>
      </tp>
      <tp>
        <v>11</v>
        <stp/>
        <stp>OPEN_INT</stp>
        <stp>.QQQ220420C322</stp>
        <tr r="K25" s="1"/>
      </tp>
      <tp>
        <v>3783</v>
        <stp/>
        <stp>OPEN_INT</stp>
        <stp>.QQQ220420P325</stp>
        <tr r="AH28" s="1"/>
      </tp>
      <tp>
        <v>33</v>
        <stp/>
        <stp>OPEN_INT</stp>
        <stp>.QQQ220420C325</stp>
        <tr r="K28" s="1"/>
      </tp>
      <tp>
        <v>190</v>
        <stp/>
        <stp>OPEN_INT</stp>
        <stp>.QQQ220420P324</stp>
        <tr r="AH27" s="1"/>
      </tp>
      <tp>
        <v>2</v>
        <stp/>
        <stp>OPEN_INT</stp>
        <stp>.QQQ220420C324</stp>
        <tr r="K27" s="1"/>
      </tp>
      <tp>
        <v>204</v>
        <stp/>
        <stp>OPEN_INT</stp>
        <stp>.QQQ220420P327</stp>
        <tr r="AH30" s="1"/>
      </tp>
      <tp>
        <v>8</v>
        <stp/>
        <stp>OPEN_INT</stp>
        <stp>.QQQ220420C327</stp>
        <tr r="K30" s="1"/>
      </tp>
      <tp>
        <v>317</v>
        <stp/>
        <stp>OPEN_INT</stp>
        <stp>.QQQ220420P326</stp>
        <tr r="AH29" s="1"/>
      </tp>
      <tp>
        <v>9</v>
        <stp/>
        <stp>OPEN_INT</stp>
        <stp>.QQQ220420C326</stp>
        <tr r="K29" s="1"/>
      </tp>
      <tp>
        <v>266</v>
        <stp/>
        <stp>OPEN_INT</stp>
        <stp>.QQQ220420P329</stp>
        <tr r="AH32" s="1"/>
      </tp>
      <tp>
        <v>10</v>
        <stp/>
        <stp>OPEN_INT</stp>
        <stp>.QQQ220420C329</stp>
        <tr r="K32" s="1"/>
      </tp>
      <tp>
        <v>304</v>
        <stp/>
        <stp>OPEN_INT</stp>
        <stp>.QQQ220420P328</stp>
        <tr r="AH31" s="1"/>
      </tp>
      <tp>
        <v>56</v>
        <stp/>
        <stp>OPEN_INT</stp>
        <stp>.QQQ220420C328</stp>
        <tr r="K31" s="1"/>
      </tp>
      <tp>
        <v>200</v>
        <stp/>
        <stp>OPEN_INT</stp>
        <stp>.QQQ220420P331</stp>
        <tr r="AH34" s="1"/>
      </tp>
      <tp>
        <v>17</v>
        <stp/>
        <stp>OPEN_INT</stp>
        <stp>.QQQ220420C331</stp>
        <tr r="K34" s="1"/>
      </tp>
      <tp>
        <v>2565</v>
        <stp/>
        <stp>OPEN_INT</stp>
        <stp>.QQQ220420P330</stp>
        <tr r="AH33" s="1"/>
      </tp>
      <tp>
        <v>99</v>
        <stp/>
        <stp>OPEN_INT</stp>
        <stp>.QQQ220420C330</stp>
        <tr r="K33" s="1"/>
      </tp>
      <tp>
        <v>569</v>
        <stp/>
        <stp>OPEN_INT</stp>
        <stp>.QQQ220420P333</stp>
        <tr r="AH36" s="1"/>
      </tp>
      <tp>
        <v>118</v>
        <stp/>
        <stp>OPEN_INT</stp>
        <stp>.QQQ220420C333</stp>
        <tr r="K36" s="1"/>
      </tp>
      <tp>
        <v>392</v>
        <stp/>
        <stp>OPEN_INT</stp>
        <stp>.QQQ220420P332</stp>
        <tr r="AH35" s="1"/>
      </tp>
      <tp>
        <v>221</v>
        <stp/>
        <stp>OPEN_INT</stp>
        <stp>.QQQ220420C332</stp>
        <tr r="K35" s="1"/>
      </tp>
      <tp>
        <v>766</v>
        <stp/>
        <stp>OPEN_INT</stp>
        <stp>.QQQ220420P335</stp>
        <tr r="AH38" s="1"/>
      </tp>
      <tp>
        <v>178</v>
        <stp/>
        <stp>OPEN_INT</stp>
        <stp>.QQQ220420C335</stp>
        <tr r="K38" s="1"/>
      </tp>
      <tp>
        <v>499</v>
        <stp/>
        <stp>OPEN_INT</stp>
        <stp>.QQQ220420P334</stp>
        <tr r="AH37" s="1"/>
      </tp>
      <tp>
        <v>124</v>
        <stp/>
        <stp>OPEN_INT</stp>
        <stp>.QQQ220420C334</stp>
        <tr r="K37" s="1"/>
      </tp>
      <tp>
        <v>652</v>
        <stp/>
        <stp>OPEN_INT</stp>
        <stp>.QQQ220420P337</stp>
        <tr r="AH40" s="1"/>
      </tp>
      <tp>
        <v>85</v>
        <stp/>
        <stp>OPEN_INT</stp>
        <stp>.QQQ220420C337</stp>
        <tr r="K40" s="1"/>
      </tp>
      <tp>
        <v>963</v>
        <stp/>
        <stp>OPEN_INT</stp>
        <stp>.QQQ220420P336</stp>
        <tr r="AH39" s="1"/>
      </tp>
      <tp>
        <v>63</v>
        <stp/>
        <stp>OPEN_INT</stp>
        <stp>.QQQ220420C336</stp>
        <tr r="K39" s="1"/>
      </tp>
      <tp>
        <v>899</v>
        <stp/>
        <stp>OPEN_INT</stp>
        <stp>.QQQ220420P339</stp>
        <tr r="AH42" s="1"/>
      </tp>
      <tp>
        <v>99</v>
        <stp/>
        <stp>OPEN_INT</stp>
        <stp>.QQQ220420C339</stp>
        <tr r="K42" s="1"/>
      </tp>
      <tp>
        <v>1480</v>
        <stp/>
        <stp>OPEN_INT</stp>
        <stp>.QQQ220420P338</stp>
        <tr r="AH41" s="1"/>
      </tp>
      <tp>
        <v>112</v>
        <stp/>
        <stp>OPEN_INT</stp>
        <stp>.QQQ220420C338</stp>
        <tr r="K41" s="1"/>
      </tp>
      <tp>
        <v>658</v>
        <stp/>
        <stp>OPEN_INT</stp>
        <stp>.QQQ220420P341</stp>
        <tr r="AH44" s="1"/>
      </tp>
      <tp>
        <v>436</v>
        <stp/>
        <stp>OPEN_INT</stp>
        <stp>.QQQ220420C341</stp>
        <tr r="K44" s="1"/>
      </tp>
      <tp>
        <v>2439</v>
        <stp/>
        <stp>OPEN_INT</stp>
        <stp>.QQQ220420P340</stp>
        <tr r="AH43" s="1"/>
      </tp>
      <tp>
        <v>384</v>
        <stp/>
        <stp>OPEN_INT</stp>
        <stp>.QQQ220420C340</stp>
        <tr r="K43" s="1"/>
      </tp>
      <tp>
        <v>1069</v>
        <stp/>
        <stp>OPEN_INT</stp>
        <stp>.QQQ220420P343</stp>
        <tr r="AH46" s="1"/>
      </tp>
      <tp>
        <v>494</v>
        <stp/>
        <stp>OPEN_INT</stp>
        <stp>.QQQ220420C343</stp>
        <tr r="K46" s="1"/>
      </tp>
      <tp>
        <v>902</v>
        <stp/>
        <stp>OPEN_INT</stp>
        <stp>.QQQ220420P342</stp>
        <tr r="AH45" s="1"/>
      </tp>
      <tp>
        <v>428</v>
        <stp/>
        <stp>OPEN_INT</stp>
        <stp>.QQQ220420C342</stp>
        <tr r="K45" s="1"/>
      </tp>
      <tp>
        <v>2257</v>
        <stp/>
        <stp>OPEN_INT</stp>
        <stp>.QQQ220420P345</stp>
        <tr r="AH48" s="1"/>
      </tp>
      <tp>
        <v>961</v>
        <stp/>
        <stp>OPEN_INT</stp>
        <stp>.QQQ220420C345</stp>
        <tr r="K48" s="1"/>
      </tp>
      <tp>
        <v>3018</v>
        <stp/>
        <stp>OPEN_INT</stp>
        <stp>.QQQ220420P344</stp>
        <tr r="AH47" s="1"/>
      </tp>
      <tp>
        <v>338</v>
        <stp/>
        <stp>OPEN_INT</stp>
        <stp>.QQQ220420C344</stp>
        <tr r="K47" s="1"/>
      </tp>
      <tp>
        <v>775</v>
        <stp/>
        <stp>OPEN_INT</stp>
        <stp>.QQQ220420P347</stp>
        <tr r="AH50" s="1"/>
      </tp>
      <tp>
        <v>521</v>
        <stp/>
        <stp>OPEN_INT</stp>
        <stp>.QQQ220420C347</stp>
        <tr r="K50" s="1"/>
      </tp>
      <tp>
        <v>945</v>
        <stp/>
        <stp>OPEN_INT</stp>
        <stp>.QQQ220420P346</stp>
        <tr r="AH49" s="1"/>
      </tp>
      <tp>
        <v>726</v>
        <stp/>
        <stp>OPEN_INT</stp>
        <stp>.QQQ220420C346</stp>
        <tr r="K49" s="1"/>
      </tp>
      <tp>
        <v>12</v>
        <stp/>
        <stp>OPEN_INT</stp>
        <stp>.QQQ220420P349</stp>
        <tr r="AH52" s="1"/>
      </tp>
      <tp>
        <v>280</v>
        <stp/>
        <stp>OPEN_INT</stp>
        <stp>.QQQ220420C349</stp>
        <tr r="K52" s="1"/>
      </tp>
      <tp>
        <v>784</v>
        <stp/>
        <stp>OPEN_INT</stp>
        <stp>.QQQ220420P348</stp>
        <tr r="AH51" s="1"/>
      </tp>
      <tp>
        <v>441</v>
        <stp/>
        <stp>OPEN_INT</stp>
        <stp>.QQQ220420C348</stp>
        <tr r="K51" s="1"/>
      </tp>
      <tp>
        <v>35</v>
        <stp/>
        <stp>OPEN_INT</stp>
        <stp>.QQQ220420P351</stp>
        <tr r="AH54" s="1"/>
      </tp>
      <tp>
        <v>236</v>
        <stp/>
        <stp>OPEN_INT</stp>
        <stp>.QQQ220420C351</stp>
        <tr r="K54" s="1"/>
      </tp>
      <tp>
        <v>2477</v>
        <stp/>
        <stp>OPEN_INT</stp>
        <stp>.QQQ220420P350</stp>
        <tr r="AH53" s="1"/>
      </tp>
      <tp>
        <v>5681</v>
        <stp/>
        <stp>OPEN_INT</stp>
        <stp>.QQQ220420C350</stp>
        <tr r="K53" s="1"/>
      </tp>
      <tp>
        <v>10</v>
        <stp/>
        <stp>OPEN_INT</stp>
        <stp>.QQQ220420P353</stp>
        <tr r="AH56" s="1"/>
      </tp>
      <tp>
        <v>171</v>
        <stp/>
        <stp>OPEN_INT</stp>
        <stp>.QQQ220420C353</stp>
        <tr r="K56" s="1"/>
      </tp>
      <tp>
        <v>1286</v>
        <stp/>
        <stp>OPEN_INT</stp>
        <stp>.QQQ220420P352</stp>
        <tr r="AH55" s="1"/>
      </tp>
      <tp>
        <v>1377</v>
        <stp/>
        <stp>OPEN_INT</stp>
        <stp>.QQQ220420C352</stp>
        <tr r="K55" s="1"/>
      </tp>
      <tp>
        <v>967</v>
        <stp/>
        <stp>OPEN_INT</stp>
        <stp>.QQQ220420P355</stp>
        <tr r="AH58" s="1"/>
      </tp>
      <tp>
        <v>1951</v>
        <stp/>
        <stp>OPEN_INT</stp>
        <stp>.QQQ220420C355</stp>
        <tr r="K58" s="1"/>
      </tp>
      <tp>
        <v>895</v>
        <stp/>
        <stp>OPEN_INT</stp>
        <stp>.QQQ220420P354</stp>
        <tr r="AH57" s="1"/>
      </tp>
      <tp>
        <v>1076</v>
        <stp/>
        <stp>OPEN_INT</stp>
        <stp>.QQQ220420C354</stp>
        <tr r="K57" s="1"/>
      </tp>
      <tp>
        <v>4</v>
        <stp/>
        <stp>OPEN_INT</stp>
        <stp>.QQQ220420P357</stp>
        <tr r="AH60" s="1"/>
      </tp>
      <tp>
        <v>42</v>
        <stp/>
        <stp>OPEN_INT</stp>
        <stp>.QQQ220420C357</stp>
        <tr r="K60" s="1"/>
      </tp>
      <tp>
        <v>443</v>
        <stp/>
        <stp>OPEN_INT</stp>
        <stp>.QQQ220420P356</stp>
        <tr r="AH59" s="1"/>
      </tp>
      <tp>
        <v>842</v>
        <stp/>
        <stp>OPEN_INT</stp>
        <stp>.QQQ220420C356</stp>
        <tr r="K59" s="1"/>
      </tp>
      <tp>
        <v>15</v>
        <stp/>
        <stp>OPEN_INT</stp>
        <stp>.QQQ220420P359</stp>
        <tr r="AH62" s="1"/>
      </tp>
      <tp>
        <v>582</v>
        <stp/>
        <stp>OPEN_INT</stp>
        <stp>.QQQ220420C359</stp>
        <tr r="K62" s="1"/>
      </tp>
      <tp>
        <v>458</v>
        <stp/>
        <stp>OPEN_INT</stp>
        <stp>.QQQ220420P358</stp>
        <tr r="AH61" s="1"/>
      </tp>
      <tp>
        <v>659</v>
        <stp/>
        <stp>OPEN_INT</stp>
        <stp>.QQQ220420C358</stp>
        <tr r="K61" s="1"/>
      </tp>
      <tp>
        <v>1</v>
        <stp/>
        <stp>OPEN_INT</stp>
        <stp>.QQQ220420P361</stp>
        <tr r="AH64" s="1"/>
      </tp>
      <tp>
        <v>13</v>
        <stp/>
        <stp>OPEN_INT</stp>
        <stp>.QQQ220420C361</stp>
        <tr r="K64" s="1"/>
      </tp>
      <tp>
        <v>745</v>
        <stp/>
        <stp>OPEN_INT</stp>
        <stp>.QQQ220420P360</stp>
        <tr r="AH63" s="1"/>
      </tp>
      <tp>
        <v>1184</v>
        <stp/>
        <stp>OPEN_INT</stp>
        <stp>.QQQ220420C360</stp>
        <tr r="K63" s="1"/>
      </tp>
      <tp>
        <v>4</v>
        <stp/>
        <stp>OPEN_INT</stp>
        <stp>.QQQ220420P363</stp>
        <tr r="AH66" s="1"/>
      </tp>
      <tp>
        <v>32</v>
        <stp/>
        <stp>OPEN_INT</stp>
        <stp>.QQQ220420C363</stp>
        <tr r="K66" s="1"/>
      </tp>
      <tp>
        <v>800</v>
        <stp/>
        <stp>OPEN_INT</stp>
        <stp>.QQQ220420P362</stp>
        <tr r="AH65" s="1"/>
      </tp>
      <tp>
        <v>1283</v>
        <stp/>
        <stp>OPEN_INT</stp>
        <stp>.QQQ220420C362</stp>
        <tr r="K65" s="1"/>
      </tp>
      <tp>
        <v>334</v>
        <stp/>
        <stp>OPEN_INT</stp>
        <stp>.QQQ220420P365</stp>
        <tr r="AH68" s="1"/>
      </tp>
      <tp>
        <v>1494</v>
        <stp/>
        <stp>OPEN_INT</stp>
        <stp>.QQQ220420C365</stp>
        <tr r="K68" s="1"/>
      </tp>
      <tp>
        <v>312</v>
        <stp/>
        <stp>OPEN_INT</stp>
        <stp>.QQQ220420P364</stp>
        <tr r="AH67" s="1"/>
      </tp>
      <tp>
        <v>758</v>
        <stp/>
        <stp>OPEN_INT</stp>
        <stp>.QQQ220420C364</stp>
        <tr r="K67" s="1"/>
      </tp>
      <tp>
        <v>0</v>
        <stp/>
        <stp>OPEN_INT</stp>
        <stp>.QQQ220420P367</stp>
        <tr r="AH70" s="1"/>
      </tp>
      <tp>
        <v>61</v>
        <stp/>
        <stp>OPEN_INT</stp>
        <stp>.QQQ220420C367</stp>
        <tr r="K70" s="1"/>
      </tp>
      <tp>
        <v>306</v>
        <stp/>
        <stp>OPEN_INT</stp>
        <stp>.QQQ220420P366</stp>
        <tr r="AH69" s="1"/>
      </tp>
      <tp>
        <v>299</v>
        <stp/>
        <stp>OPEN_INT</stp>
        <stp>.QQQ220420C366</stp>
        <tr r="K69" s="1"/>
      </tp>
      <tp t="s">
        <v>Q</v>
        <stp/>
        <stp>LX</stp>
        <stp>QQQ</stp>
        <tr r="B4" s="1"/>
      </tp>
      <tp t="s">
        <v>P</v>
        <stp/>
        <stp>BX</stp>
        <stp>QQQ</stp>
        <tr r="E4" s="1"/>
      </tp>
      <tp t="s">
        <v>P</v>
        <stp/>
        <stp>AX</stp>
        <stp>QQQ</stp>
        <tr r="G4" s="1"/>
      </tp>
      <tp t="s">
        <v>35.38%</v>
        <stp/>
        <stp>IMPL_VOL</stp>
        <stp>.QQQ220420C325</stp>
        <tr r="M28" s="1"/>
      </tp>
      <tp t="s">
        <v>30.83%</v>
        <stp/>
        <stp>IMPL_VOL</stp>
        <stp>.QQQ220420P325</stp>
        <tr r="AJ28" s="1"/>
      </tp>
      <tp t="s">
        <v>36.09%</v>
        <stp/>
        <stp>IMPL_VOL</stp>
        <stp>.QQQ220420C324</stp>
        <tr r="M27" s="1"/>
      </tp>
      <tp t="s">
        <v>31.10%</v>
        <stp/>
        <stp>IMPL_VOL</stp>
        <stp>.QQQ220420P324</stp>
        <tr r="AJ27" s="1"/>
      </tp>
      <tp t="s">
        <v>34.14%</v>
        <stp/>
        <stp>IMPL_VOL</stp>
        <stp>.QQQ220420C327</stp>
        <tr r="M30" s="1"/>
      </tp>
      <tp t="s">
        <v>30.11%</v>
        <stp/>
        <stp>IMPL_VOL</stp>
        <stp>.QQQ220420P327</stp>
        <tr r="AJ30" s="1"/>
      </tp>
      <tp t="s">
        <v>34.72%</v>
        <stp/>
        <stp>IMPL_VOL</stp>
        <stp>.QQQ220420C326</stp>
        <tr r="M29" s="1"/>
      </tp>
      <tp t="s">
        <v>30.44%</v>
        <stp/>
        <stp>IMPL_VOL</stp>
        <stp>.QQQ220420P326</stp>
        <tr r="AJ29" s="1"/>
      </tp>
      <tp t="s">
        <v>38.60%</v>
        <stp/>
        <stp>IMPL_VOL</stp>
        <stp>.QQQ220420C321</stp>
        <tr r="M24" s="1"/>
      </tp>
      <tp t="s">
        <v>32.29%</v>
        <stp/>
        <stp>IMPL_VOL</stp>
        <stp>.QQQ220420P321</stp>
        <tr r="AJ24" s="1"/>
      </tp>
      <tp t="s">
        <v>39.53%</v>
        <stp/>
        <stp>IMPL_VOL</stp>
        <stp>.QQQ220420C320</stp>
        <tr r="M23" s="1"/>
      </tp>
      <tp t="s">
        <v>32.70%</v>
        <stp/>
        <stp>IMPL_VOL</stp>
        <stp>.QQQ220420P320</stp>
        <tr r="AJ23" s="1"/>
      </tp>
      <tp t="s">
        <v>36.80%</v>
        <stp/>
        <stp>IMPL_VOL</stp>
        <stp>.QQQ220420C323</stp>
        <tr r="M26" s="1"/>
      </tp>
      <tp t="s">
        <v>31.55%</v>
        <stp/>
        <stp>IMPL_VOL</stp>
        <stp>.QQQ220420P323</stp>
        <tr r="AJ26" s="1"/>
      </tp>
      <tp t="s">
        <v>37.80%</v>
        <stp/>
        <stp>IMPL_VOL</stp>
        <stp>.QQQ220420C322</stp>
        <tr r="M25" s="1"/>
      </tp>
      <tp t="s">
        <v>31.92%</v>
        <stp/>
        <stp>IMPL_VOL</stp>
        <stp>.QQQ220420P322</stp>
        <tr r="AJ25" s="1"/>
      </tp>
      <tp t="s">
        <v>32.88%</v>
        <stp/>
        <stp>IMPL_VOL</stp>
        <stp>.QQQ220420C329</stp>
        <tr r="M32" s="1"/>
      </tp>
      <tp t="s">
        <v>29.34%</v>
        <stp/>
        <stp>IMPL_VOL</stp>
        <stp>.QQQ220420P329</stp>
        <tr r="AJ32" s="1"/>
      </tp>
      <tp t="s">
        <v>33.46%</v>
        <stp/>
        <stp>IMPL_VOL</stp>
        <stp>.QQQ220420C328</stp>
        <tr r="M31" s="1"/>
      </tp>
      <tp t="s">
        <v>29.74%</v>
        <stp/>
        <stp>IMPL_VOL</stp>
        <stp>.QQQ220420P328</stp>
        <tr r="AJ31" s="1"/>
      </tp>
      <tp t="s">
        <v>29.67%</v>
        <stp/>
        <stp>IMPL_VOL</stp>
        <stp>.QQQ220420C335</stp>
        <tr r="M38" s="1"/>
      </tp>
      <tp t="s">
        <v>27.11%</v>
        <stp/>
        <stp>IMPL_VOL</stp>
        <stp>.QQQ220420P335</stp>
        <tr r="AJ38" s="1"/>
      </tp>
      <tp t="s">
        <v>30.21%</v>
        <stp/>
        <stp>IMPL_VOL</stp>
        <stp>.QQQ220420C334</stp>
        <tr r="M37" s="1"/>
      </tp>
      <tp t="s">
        <v>27.50%</v>
        <stp/>
        <stp>IMPL_VOL</stp>
        <stp>.QQQ220420P334</stp>
        <tr r="AJ37" s="1"/>
      </tp>
      <tp t="s">
        <v>28.78%</v>
        <stp/>
        <stp>IMPL_VOL</stp>
        <stp>.QQQ220420C337</stp>
        <tr r="M40" s="1"/>
      </tp>
      <tp t="s">
        <v>26.31%</v>
        <stp/>
        <stp>IMPL_VOL</stp>
        <stp>.QQQ220420P337</stp>
        <tr r="AJ40" s="1"/>
      </tp>
      <tp t="s">
        <v>29.22%</v>
        <stp/>
        <stp>IMPL_VOL</stp>
        <stp>.QQQ220420C336</stp>
        <tr r="M39" s="1"/>
      </tp>
      <tp t="s">
        <v>26.71%</v>
        <stp/>
        <stp>IMPL_VOL</stp>
        <stp>.QQQ220420P336</stp>
        <tr r="AJ39" s="1"/>
      </tp>
      <tp t="s">
        <v>31.78%</v>
        <stp/>
        <stp>IMPL_VOL</stp>
        <stp>.QQQ220420C331</stp>
        <tr r="M34" s="1"/>
      </tp>
      <tp t="s">
        <v>28.62%</v>
        <stp/>
        <stp>IMPL_VOL</stp>
        <stp>.QQQ220420P331</stp>
        <tr r="AJ34" s="1"/>
      </tp>
      <tp t="s">
        <v>32.31%</v>
        <stp/>
        <stp>IMPL_VOL</stp>
        <stp>.QQQ220420C330</stp>
        <tr r="M33" s="1"/>
      </tp>
      <tp t="s">
        <v>29.02%</v>
        <stp/>
        <stp>IMPL_VOL</stp>
        <stp>.QQQ220420P330</stp>
        <tr r="AJ33" s="1"/>
      </tp>
      <tp t="s">
        <v>30.73%</v>
        <stp/>
        <stp>IMPL_VOL</stp>
        <stp>.QQQ220420C333</stp>
        <tr r="M36" s="1"/>
      </tp>
      <tp t="s">
        <v>27.88%</v>
        <stp/>
        <stp>IMPL_VOL</stp>
        <stp>.QQQ220420P333</stp>
        <tr r="AJ36" s="1"/>
      </tp>
      <tp t="s">
        <v>31.31%</v>
        <stp/>
        <stp>IMPL_VOL</stp>
        <stp>.QQQ220420C332</stp>
        <tr r="M35" s="1"/>
      </tp>
      <tp t="s">
        <v>28.30%</v>
        <stp/>
        <stp>IMPL_VOL</stp>
        <stp>.QQQ220420P332</stp>
        <tr r="AJ35" s="1"/>
      </tp>
      <tp t="s">
        <v>27.68%</v>
        <stp/>
        <stp>IMPL_VOL</stp>
        <stp>.QQQ220420C339</stp>
        <tr r="M42" s="1"/>
      </tp>
      <tp t="s">
        <v>25.28%</v>
        <stp/>
        <stp>IMPL_VOL</stp>
        <stp>.QQQ220420P339</stp>
        <tr r="AJ42" s="1"/>
      </tp>
      <tp t="s">
        <v>28.17%</v>
        <stp/>
        <stp>IMPL_VOL</stp>
        <stp>.QQQ220420C338</stp>
        <tr r="M41" s="1"/>
      </tp>
      <tp t="s">
        <v>25.85%</v>
        <stp/>
        <stp>IMPL_VOL</stp>
        <stp>.QQQ220420P338</stp>
        <tr r="AJ41" s="1"/>
      </tp>
      <tp t="s">
        <v>53.06%</v>
        <stp/>
        <stp>IMPL_VOL</stp>
        <stp>.QQQ220420C309</stp>
        <tr r="M12" s="1"/>
      </tp>
      <tp t="s">
        <v>38.34%</v>
        <stp/>
        <stp>IMPL_VOL</stp>
        <stp>.QQQ220420P309</stp>
        <tr r="AJ12" s="1"/>
      </tp>
      <tp t="s">
        <v>54.29%</v>
        <stp/>
        <stp>IMPL_VOL</stp>
        <stp>.QQQ220420C308</stp>
        <tr r="M11" s="1"/>
      </tp>
      <tp t="s">
        <v>39.22%</v>
        <stp/>
        <stp>IMPL_VOL</stp>
        <stp>.QQQ220420P308</stp>
        <tr r="AJ11" s="1"/>
      </tp>
      <tp t="s">
        <v>45.11%</v>
        <stp/>
        <stp>IMPL_VOL</stp>
        <stp>.QQQ220420C315</stp>
        <tr r="M18" s="1"/>
      </tp>
      <tp t="s">
        <v>35.08%</v>
        <stp/>
        <stp>IMPL_VOL</stp>
        <stp>.QQQ220420P315</stp>
        <tr r="AJ18" s="1"/>
      </tp>
      <tp t="s">
        <v>46.38%</v>
        <stp/>
        <stp>IMPL_VOL</stp>
        <stp>.QQQ220420C314</stp>
        <tr r="M17" s="1"/>
      </tp>
      <tp t="s">
        <v>35.49%</v>
        <stp/>
        <stp>IMPL_VOL</stp>
        <stp>.QQQ220420P314</stp>
        <tr r="AJ17" s="1"/>
      </tp>
      <tp t="s">
        <v>42.77%</v>
        <stp/>
        <stp>IMPL_VOL</stp>
        <stp>.QQQ220420C317</stp>
        <tr r="M20" s="1"/>
      </tp>
      <tp t="s">
        <v>33.95%</v>
        <stp/>
        <stp>IMPL_VOL</stp>
        <stp>.QQQ220420P317</stp>
        <tr r="AJ20" s="1"/>
      </tp>
      <tp t="s">
        <v>43.66%</v>
        <stp/>
        <stp>IMPL_VOL</stp>
        <stp>.QQQ220420C316</stp>
        <tr r="M19" s="1"/>
      </tp>
      <tp t="s">
        <v>34.41%</v>
        <stp/>
        <stp>IMPL_VOL</stp>
        <stp>.QQQ220420P316</stp>
        <tr r="AJ19" s="1"/>
      </tp>
      <tp t="s">
        <v>50.31%</v>
        <stp/>
        <stp>IMPL_VOL</stp>
        <stp>.QQQ220420C311</stp>
        <tr r="M14" s="1"/>
      </tp>
      <tp t="s">
        <v>37.31%</v>
        <stp/>
        <stp>IMPL_VOL</stp>
        <stp>.QQQ220420P311</stp>
        <tr r="AJ14" s="1"/>
      </tp>
      <tp t="s">
        <v>51.44%</v>
        <stp/>
        <stp>IMPL_VOL</stp>
        <stp>.QQQ220420C310</stp>
        <tr r="M13" s="1"/>
      </tp>
      <tp t="s">
        <v>37.72%</v>
        <stp/>
        <stp>IMPL_VOL</stp>
        <stp>.QQQ220420P310</stp>
        <tr r="AJ13" s="1"/>
      </tp>
      <tp t="s">
        <v>47.64%</v>
        <stp/>
        <stp>IMPL_VOL</stp>
        <stp>.QQQ220420C313</stp>
        <tr r="M16" s="1"/>
      </tp>
      <tp t="s">
        <v>36.17%</v>
        <stp/>
        <stp>IMPL_VOL</stp>
        <stp>.QQQ220420P313</stp>
        <tr r="AJ16" s="1"/>
      </tp>
      <tp t="s">
        <v>48.98%</v>
        <stp/>
        <stp>IMPL_VOL</stp>
        <stp>.QQQ220420C312</stp>
        <tr r="M15" s="1"/>
      </tp>
      <tp t="s">
        <v>36.55%</v>
        <stp/>
        <stp>IMPL_VOL</stp>
        <stp>.QQQ220420P312</stp>
        <tr r="AJ15" s="1"/>
      </tp>
      <tp t="s">
        <v>40.55%</v>
        <stp/>
        <stp>IMPL_VOL</stp>
        <stp>.QQQ220420C319</stp>
        <tr r="M22" s="1"/>
      </tp>
      <tp t="s">
        <v>33.06%</v>
        <stp/>
        <stp>IMPL_VOL</stp>
        <stp>.QQQ220420P319</stp>
        <tr r="AJ22" s="1"/>
      </tp>
      <tp t="s">
        <v>41.60%</v>
        <stp/>
        <stp>IMPL_VOL</stp>
        <stp>.QQQ220420C318</stp>
        <tr r="M21" s="1"/>
      </tp>
      <tp t="s">
        <v>33.51%</v>
        <stp/>
        <stp>IMPL_VOL</stp>
        <stp>.QQQ220420P318</stp>
        <tr r="AJ21" s="1"/>
      </tp>
      <tp t="s">
        <v>29.12%</v>
        <stp/>
        <stp>IMPL_VOL</stp>
        <stp>.QQQ220420C365</stp>
        <tr r="M68" s="1"/>
      </tp>
      <tp t="s">
        <v>--</v>
        <stp/>
        <stp>IMPL_VOL</stp>
        <stp>.QQQ220420P365</stp>
        <tr r="AJ68" s="1"/>
      </tp>
      <tp t="s">
        <v>28.70%</v>
        <stp/>
        <stp>IMPL_VOL</stp>
        <stp>.QQQ220420C364</stp>
        <tr r="M67" s="1"/>
      </tp>
      <tp t="s">
        <v>--</v>
        <stp/>
        <stp>IMPL_VOL</stp>
        <stp>.QQQ220420P364</stp>
        <tr r="AJ67" s="1"/>
      </tp>
      <tp t="s">
        <v>30.33%</v>
        <stp/>
        <stp>IMPL_VOL</stp>
        <stp>.QQQ220420C367</stp>
        <tr r="M70" s="1"/>
      </tp>
      <tp t="s">
        <v>--</v>
        <stp/>
        <stp>IMPL_VOL</stp>
        <stp>.QQQ220420P367</stp>
        <tr r="AJ70" s="1"/>
      </tp>
      <tp t="s">
        <v>30.02%</v>
        <stp/>
        <stp>IMPL_VOL</stp>
        <stp>.QQQ220420C366</stp>
        <tr r="M69" s="1"/>
      </tp>
      <tp t="s">
        <v>--</v>
        <stp/>
        <stp>IMPL_VOL</stp>
        <stp>.QQQ220420P366</stp>
        <tr r="AJ69" s="1"/>
      </tp>
      <tp t="s">
        <v>27.07%</v>
        <stp/>
        <stp>IMPL_VOL</stp>
        <stp>.QQQ220420C361</stp>
        <tr r="M64" s="1"/>
      </tp>
      <tp t="s">
        <v>--</v>
        <stp/>
        <stp>IMPL_VOL</stp>
        <stp>.QQQ220420P361</stp>
        <tr r="AJ64" s="1"/>
      </tp>
      <tp t="s">
        <v>26.73%</v>
        <stp/>
        <stp>IMPL_VOL</stp>
        <stp>.QQQ220420C360</stp>
        <tr r="M63" s="1"/>
      </tp>
      <tp t="s">
        <v>--</v>
        <stp/>
        <stp>IMPL_VOL</stp>
        <stp>.QQQ220420P360</stp>
        <tr r="AJ63" s="1"/>
      </tp>
      <tp t="s">
        <v>28.21%</v>
        <stp/>
        <stp>IMPL_VOL</stp>
        <stp>.QQQ220420C363</stp>
        <tr r="M66" s="1"/>
      </tp>
      <tp t="s">
        <v>--</v>
        <stp/>
        <stp>IMPL_VOL</stp>
        <stp>.QQQ220420P363</stp>
        <tr r="AJ66" s="1"/>
      </tp>
      <tp t="s">
        <v>27.67%</v>
        <stp/>
        <stp>IMPL_VOL</stp>
        <stp>.QQQ220420C362</stp>
        <tr r="M65" s="1"/>
      </tp>
      <tp t="s">
        <v>--</v>
        <stp/>
        <stp>IMPL_VOL</stp>
        <stp>.QQQ220420P362</stp>
        <tr r="AJ65" s="1"/>
      </tp>
      <tp t="s">
        <v>25.25%</v>
        <stp/>
        <stp>IMPL_VOL</stp>
        <stp>.QQQ220420C345</stp>
        <tr r="M48" s="1"/>
      </tp>
      <tp t="s">
        <v>21.89%</v>
        <stp/>
        <stp>IMPL_VOL</stp>
        <stp>.QQQ220420P345</stp>
        <tr r="AJ48" s="1"/>
      </tp>
      <tp t="s">
        <v>25.55%</v>
        <stp/>
        <stp>IMPL_VOL</stp>
        <stp>.QQQ220420C344</stp>
        <tr r="M47" s="1"/>
      </tp>
      <tp t="s">
        <v>22.47%</v>
        <stp/>
        <stp>IMPL_VOL</stp>
        <stp>.QQQ220420P344</stp>
        <tr r="AJ47" s="1"/>
      </tp>
      <tp t="s">
        <v>24.69%</v>
        <stp/>
        <stp>IMPL_VOL</stp>
        <stp>.QQQ220420C347</stp>
        <tr r="M50" s="1"/>
      </tp>
      <tp t="s">
        <v>20.41%</v>
        <stp/>
        <stp>IMPL_VOL</stp>
        <stp>.QQQ220420P347</stp>
        <tr r="AJ50" s="1"/>
      </tp>
      <tp t="s">
        <v>24.94%</v>
        <stp/>
        <stp>IMPL_VOL</stp>
        <stp>.QQQ220420C346</stp>
        <tr r="M49" s="1"/>
      </tp>
      <tp t="s">
        <v>20.98%</v>
        <stp/>
        <stp>IMPL_VOL</stp>
        <stp>.QQQ220420P346</stp>
        <tr r="AJ49" s="1"/>
      </tp>
      <tp t="s">
        <v>26.78%</v>
        <stp/>
        <stp>IMPL_VOL</stp>
        <stp>.QQQ220420C341</stp>
        <tr r="M44" s="1"/>
      </tp>
      <tp t="s">
        <v>24.31%</v>
        <stp/>
        <stp>IMPL_VOL</stp>
        <stp>.QQQ220420P341</stp>
        <tr r="AJ44" s="1"/>
      </tp>
      <tp t="s">
        <v>27.23%</v>
        <stp/>
        <stp>IMPL_VOL</stp>
        <stp>.QQQ220420C340</stp>
        <tr r="M43" s="1"/>
      </tp>
      <tp t="s">
        <v>24.83%</v>
        <stp/>
        <stp>IMPL_VOL</stp>
        <stp>.QQQ220420P340</stp>
        <tr r="AJ43" s="1"/>
      </tp>
      <tp t="s">
        <v>25.94%</v>
        <stp/>
        <stp>IMPL_VOL</stp>
        <stp>.QQQ220420C343</stp>
        <tr r="M46" s="1"/>
      </tp>
      <tp t="s">
        <v>23.19%</v>
        <stp/>
        <stp>IMPL_VOL</stp>
        <stp>.QQQ220420P343</stp>
        <tr r="AJ46" s="1"/>
      </tp>
      <tp t="s">
        <v>26.37%</v>
        <stp/>
        <stp>IMPL_VOL</stp>
        <stp>.QQQ220420C342</stp>
        <tr r="M45" s="1"/>
      </tp>
      <tp t="s">
        <v>23.72%</v>
        <stp/>
        <stp>IMPL_VOL</stp>
        <stp>.QQQ220420P342</stp>
        <tr r="AJ45" s="1"/>
      </tp>
      <tp t="s">
        <v>24.45%</v>
        <stp/>
        <stp>IMPL_VOL</stp>
        <stp>.QQQ220420C349</stp>
        <tr r="M52" s="1"/>
      </tp>
      <tp t="s">
        <v>17.86%</v>
        <stp/>
        <stp>IMPL_VOL</stp>
        <stp>.QQQ220420P349</stp>
        <tr r="AJ52" s="1"/>
      </tp>
      <tp t="s">
        <v>24.55%</v>
        <stp/>
        <stp>IMPL_VOL</stp>
        <stp>.QQQ220420C348</stp>
        <tr r="M51" s="1"/>
      </tp>
      <tp t="s">
        <v>19.29%</v>
        <stp/>
        <stp>IMPL_VOL</stp>
        <stp>.QQQ220420P348</stp>
        <tr r="AJ51" s="1"/>
      </tp>
      <tp t="s">
        <v>24.94%</v>
        <stp/>
        <stp>IMPL_VOL</stp>
        <stp>.QQQ220420C355</stp>
        <tr r="M58" s="1"/>
      </tp>
      <tp t="s">
        <v>--</v>
        <stp/>
        <stp>IMPL_VOL</stp>
        <stp>.QQQ220420P355</stp>
        <tr r="AJ58" s="1"/>
      </tp>
      <tp t="s">
        <v>24.76%</v>
        <stp/>
        <stp>IMPL_VOL</stp>
        <stp>.QQQ220420C354</stp>
        <tr r="M57" s="1"/>
      </tp>
      <tp t="s">
        <v>--</v>
        <stp/>
        <stp>IMPL_VOL</stp>
        <stp>.QQQ220420P354</stp>
        <tr r="AJ57" s="1"/>
      </tp>
      <tp t="s">
        <v>25.38%</v>
        <stp/>
        <stp>IMPL_VOL</stp>
        <stp>.QQQ220420C357</stp>
        <tr r="M60" s="1"/>
      </tp>
      <tp t="s">
        <v>--</v>
        <stp/>
        <stp>IMPL_VOL</stp>
        <stp>.QQQ220420P357</stp>
        <tr r="AJ60" s="1"/>
      </tp>
      <tp t="s">
        <v>25.42%</v>
        <stp/>
        <stp>IMPL_VOL</stp>
        <stp>.QQQ220420C356</stp>
        <tr r="M59" s="1"/>
      </tp>
      <tp t="s">
        <v>--</v>
        <stp/>
        <stp>IMPL_VOL</stp>
        <stp>.QQQ220420P356</stp>
        <tr r="AJ59" s="1"/>
      </tp>
      <tp t="s">
        <v>24.37%</v>
        <stp/>
        <stp>IMPL_VOL</stp>
        <stp>.QQQ220420C351</stp>
        <tr r="M54" s="1"/>
      </tp>
      <tp t="s">
        <v>--</v>
        <stp/>
        <stp>IMPL_VOL</stp>
        <stp>.QQQ220420P351</stp>
        <tr r="AJ54" s="1"/>
      </tp>
      <tp t="s">
        <v>24.48%</v>
        <stp/>
        <stp>IMPL_VOL</stp>
        <stp>.QQQ220420C350</stp>
        <tr r="M53" s="1"/>
      </tp>
      <tp t="s">
        <v>15.34%</v>
        <stp/>
        <stp>IMPL_VOL</stp>
        <stp>.QQQ220420P350</stp>
        <tr r="AJ53" s="1"/>
      </tp>
      <tp t="s">
        <v>24.63%</v>
        <stp/>
        <stp>IMPL_VOL</stp>
        <stp>.QQQ220420C353</stp>
        <tr r="M56" s="1"/>
      </tp>
      <tp t="s">
        <v>--</v>
        <stp/>
        <stp>IMPL_VOL</stp>
        <stp>.QQQ220420P353</stp>
        <tr r="AJ56" s="1"/>
      </tp>
      <tp t="s">
        <v>24.51%</v>
        <stp/>
        <stp>IMPL_VOL</stp>
        <stp>.QQQ220420C352</stp>
        <tr r="M55" s="1"/>
      </tp>
      <tp t="s">
        <v>--</v>
        <stp/>
        <stp>IMPL_VOL</stp>
        <stp>.QQQ220420P352</stp>
        <tr r="AJ55" s="1"/>
      </tp>
      <tp t="s">
        <v>26.29%</v>
        <stp/>
        <stp>IMPL_VOL</stp>
        <stp>.QQQ220420C359</stp>
        <tr r="M62" s="1"/>
      </tp>
      <tp t="s">
        <v>--</v>
        <stp/>
        <stp>IMPL_VOL</stp>
        <stp>.QQQ220420P359</stp>
        <tr r="AJ62" s="1"/>
      </tp>
      <tp t="s">
        <v>26.01%</v>
        <stp/>
        <stp>IMPL_VOL</stp>
        <stp>.QQQ220420C358</stp>
        <tr r="M61" s="1"/>
      </tp>
      <tp t="s">
        <v>--</v>
        <stp/>
        <stp>IMPL_VOL</stp>
        <stp>.QQQ220420P358</stp>
        <tr r="AJ61" s="1"/>
      </tp>
      <tp t="s">
        <v>N/A</v>
        <stp/>
        <stp>PE</stp>
        <stp>QQQ</stp>
        <tr r="C7" s="1"/>
      </tp>
      <tp>
        <v>1.038</v>
        <stp/>
        <stp>STOCK_BETA</stp>
        <stp>QQQ</stp>
        <tr r="J7" s="1"/>
      </tp>
      <tp>
        <v>0.86</v>
        <stp/>
        <stp>ASK</stp>
        <stp>.QQQ220420C347</stp>
        <tr r="R50" s="1"/>
      </tp>
      <tp>
        <v>9.69</v>
        <stp/>
        <stp>ASK</stp>
        <stp>.QQQ220420P347</stp>
        <tr r="X50" s="1"/>
      </tp>
      <tp>
        <v>1.07</v>
        <stp/>
        <stp>ASK</stp>
        <stp>.QQQ220420C346</stp>
        <tr r="R49" s="1"/>
      </tp>
      <tp>
        <v>8.86</v>
        <stp/>
        <stp>ASK</stp>
        <stp>.QQQ220420P346</stp>
        <tr r="X49" s="1"/>
      </tp>
      <tp>
        <v>1.32</v>
        <stp/>
        <stp>ASK</stp>
        <stp>.QQQ220420C345</stp>
        <tr r="R48" s="1"/>
      </tp>
      <tp>
        <v>8.14</v>
        <stp/>
        <stp>ASK</stp>
        <stp>.QQQ220420P345</stp>
        <tr r="X48" s="1"/>
      </tp>
      <tp>
        <v>1.6</v>
        <stp/>
        <stp>ASK</stp>
        <stp>.QQQ220420C344</stp>
        <tr r="R47" s="1"/>
      </tp>
      <tp>
        <v>7.42</v>
        <stp/>
        <stp>ASK</stp>
        <stp>.QQQ220420P344</stp>
        <tr r="X47" s="1"/>
      </tp>
      <tp>
        <v>1.93</v>
        <stp/>
        <stp>ASK</stp>
        <stp>.QQQ220420C343</stp>
        <tr r="R46" s="1"/>
      </tp>
      <tp>
        <v>6.77</v>
        <stp/>
        <stp>ASK</stp>
        <stp>.QQQ220420P343</stp>
        <tr r="X46" s="1"/>
      </tp>
      <tp>
        <v>2.31</v>
        <stp/>
        <stp>ASK</stp>
        <stp>.QQQ220420C342</stp>
        <tr r="R45" s="1"/>
      </tp>
      <tp>
        <v>6.13</v>
        <stp/>
        <stp>ASK</stp>
        <stp>.QQQ220420P342</stp>
        <tr r="X45" s="1"/>
      </tp>
      <tp>
        <v>2.73</v>
        <stp/>
        <stp>ASK</stp>
        <stp>.QQQ220420C341</stp>
        <tr r="R44" s="1"/>
      </tp>
      <tp>
        <v>5.55</v>
        <stp/>
        <stp>ASK</stp>
        <stp>.QQQ220420P341</stp>
        <tr r="X44" s="1"/>
      </tp>
      <tp>
        <v>3.19</v>
        <stp/>
        <stp>ASK</stp>
        <stp>.QQQ220420C340</stp>
        <tr r="R43" s="1"/>
      </tp>
      <tp>
        <v>4.96</v>
        <stp/>
        <stp>ASK</stp>
        <stp>.QQQ220420P340</stp>
        <tr r="X43" s="1"/>
      </tp>
      <tp>
        <v>0.56000000000000005</v>
        <stp/>
        <stp>ASK</stp>
        <stp>.QQQ220420C349</stp>
        <tr r="R52" s="1"/>
      </tp>
      <tp>
        <v>11.38</v>
        <stp/>
        <stp>ASK</stp>
        <stp>.QQQ220420P349</stp>
        <tr r="X52" s="1"/>
      </tp>
      <tp>
        <v>0.7</v>
        <stp/>
        <stp>ASK</stp>
        <stp>.QQQ220420C348</stp>
        <tr r="R51" s="1"/>
      </tp>
      <tp>
        <v>10.5</v>
        <stp/>
        <stp>ASK</stp>
        <stp>.QQQ220420P348</stp>
        <tr r="X51" s="1"/>
      </tp>
      <tp>
        <v>0.11</v>
        <stp/>
        <stp>ASK</stp>
        <stp>.QQQ220420C357</stp>
        <tr r="R60" s="1"/>
      </tp>
      <tp>
        <v>18.95</v>
        <stp/>
        <stp>ASK</stp>
        <stp>.QQQ220420P357</stp>
        <tr r="X60" s="1"/>
      </tp>
      <tp>
        <v>0.14000000000000001</v>
        <stp/>
        <stp>ASK</stp>
        <stp>.QQQ220420C356</stp>
        <tr r="R59" s="1"/>
      </tp>
      <tp>
        <v>17.98</v>
        <stp/>
        <stp>ASK</stp>
        <stp>.QQQ220420P356</stp>
        <tr r="X59" s="1"/>
      </tp>
      <tp>
        <v>0.16</v>
        <stp/>
        <stp>ASK</stp>
        <stp>.QQQ220420C355</stp>
        <tr r="R58" s="1"/>
      </tp>
      <tp>
        <v>16.95</v>
        <stp/>
        <stp>ASK</stp>
        <stp>.QQQ220420P355</stp>
        <tr r="X58" s="1"/>
      </tp>
      <tp>
        <v>0.2</v>
        <stp/>
        <stp>ASK</stp>
        <stp>.QQQ220420C354</stp>
        <tr r="R57" s="1"/>
      </tp>
      <tp>
        <v>16.010000000000002</v>
        <stp/>
        <stp>ASK</stp>
        <stp>.QQQ220420P354</stp>
        <tr r="X57" s="1"/>
      </tp>
      <tp>
        <v>0.24</v>
        <stp/>
        <stp>ASK</stp>
        <stp>.QQQ220420C353</stp>
        <tr r="R56" s="1"/>
      </tp>
      <tp>
        <v>15.07</v>
        <stp/>
        <stp>ASK</stp>
        <stp>.QQQ220420P353</stp>
        <tr r="X56" s="1"/>
      </tp>
      <tp>
        <v>0.3</v>
        <stp/>
        <stp>ASK</stp>
        <stp>.QQQ220420C352</stp>
        <tr r="R55" s="1"/>
      </tp>
      <tp>
        <v>14.11</v>
        <stp/>
        <stp>ASK</stp>
        <stp>.QQQ220420P352</stp>
        <tr r="X55" s="1"/>
      </tp>
      <tp>
        <v>0.36</v>
        <stp/>
        <stp>ASK</stp>
        <stp>.QQQ220420C351</stp>
        <tr r="R54" s="1"/>
      </tp>
      <tp>
        <v>13.19</v>
        <stp/>
        <stp>ASK</stp>
        <stp>.QQQ220420P351</stp>
        <tr r="X54" s="1"/>
      </tp>
      <tp>
        <v>0.45</v>
        <stp/>
        <stp>ASK</stp>
        <stp>.QQQ220420C350</stp>
        <tr r="R53" s="1"/>
      </tp>
      <tp>
        <v>12.26</v>
        <stp/>
        <stp>ASK</stp>
        <stp>.QQQ220420P350</stp>
        <tr r="X53" s="1"/>
      </tp>
      <tp>
        <v>0.08</v>
        <stp/>
        <stp>ASK</stp>
        <stp>.QQQ220420C359</stp>
        <tr r="R62" s="1"/>
      </tp>
      <tp>
        <v>20.91</v>
        <stp/>
        <stp>ASK</stp>
        <stp>.QQQ220420P359</stp>
        <tr r="X62" s="1"/>
      </tp>
      <tp>
        <v>0.1</v>
        <stp/>
        <stp>ASK</stp>
        <stp>.QQQ220420C358</stp>
        <tr r="R61" s="1"/>
      </tp>
      <tp>
        <v>19.920000000000002</v>
        <stp/>
        <stp>ASK</stp>
        <stp>.QQQ220420P358</stp>
        <tr r="X61" s="1"/>
      </tp>
      <tp>
        <v>0.03</v>
        <stp/>
        <stp>BID</stp>
        <stp>.QQQ220420C365</stp>
        <tr r="P68" s="1"/>
      </tp>
      <tp>
        <v>26.65</v>
        <stp/>
        <stp>BID</stp>
        <stp>.QQQ220420P365</stp>
        <tr r="V68" s="1"/>
      </tp>
      <tp>
        <v>0.03</v>
        <stp/>
        <stp>BID</stp>
        <stp>.QQQ220420C364</stp>
        <tr r="P67" s="1"/>
      </tp>
      <tp>
        <v>25.65</v>
        <stp/>
        <stp>BID</stp>
        <stp>.QQQ220420P364</stp>
        <tr r="V67" s="1"/>
      </tp>
      <tp>
        <v>0.02</v>
        <stp/>
        <stp>BID</stp>
        <stp>.QQQ220420C367</stp>
        <tr r="P70" s="1"/>
      </tp>
      <tp>
        <v>28.64</v>
        <stp/>
        <stp>BID</stp>
        <stp>.QQQ220420P367</stp>
        <tr r="V70" s="1"/>
      </tp>
      <tp>
        <v>0.03</v>
        <stp/>
        <stp>BID</stp>
        <stp>.QQQ220420C366</stp>
        <tr r="P69" s="1"/>
      </tp>
      <tp>
        <v>27.64</v>
        <stp/>
        <stp>BID</stp>
        <stp>.QQQ220420P366</stp>
        <tr r="V69" s="1"/>
      </tp>
      <tp>
        <v>0.05</v>
        <stp/>
        <stp>BID</stp>
        <stp>.QQQ220420C361</stp>
        <tr r="P64" s="1"/>
      </tp>
      <tp>
        <v>22.67</v>
        <stp/>
        <stp>BID</stp>
        <stp>.QQQ220420P361</stp>
        <tr r="V64" s="1"/>
      </tp>
      <tp>
        <v>0.06</v>
        <stp/>
        <stp>BID</stp>
        <stp>.QQQ220420C360</stp>
        <tr r="P63" s="1"/>
      </tp>
      <tp>
        <v>21.68</v>
        <stp/>
        <stp>BID</stp>
        <stp>.QQQ220420P360</stp>
        <tr r="V63" s="1"/>
      </tp>
      <tp>
        <v>0.04</v>
        <stp/>
        <stp>BID</stp>
        <stp>.QQQ220420C363</stp>
        <tr r="P66" s="1"/>
      </tp>
      <tp>
        <v>24.66</v>
        <stp/>
        <stp>BID</stp>
        <stp>.QQQ220420P363</stp>
        <tr r="V66" s="1"/>
      </tp>
      <tp>
        <v>0.04</v>
        <stp/>
        <stp>BID</stp>
        <stp>.QQQ220420C362</stp>
        <tr r="P65" s="1"/>
      </tp>
      <tp>
        <v>23.67</v>
        <stp/>
        <stp>BID</stp>
        <stp>.QQQ220420P362</stp>
        <tr r="V65" s="1"/>
      </tp>
      <tp>
        <v>0.04</v>
        <stp/>
        <stp>ASK</stp>
        <stp>.QQQ220420C367</stp>
        <tr r="R70" s="1"/>
      </tp>
      <tp>
        <v>28.86</v>
        <stp/>
        <stp>ASK</stp>
        <stp>.QQQ220420P367</stp>
        <tr r="X70" s="1"/>
      </tp>
      <tp>
        <v>0.04</v>
        <stp/>
        <stp>ASK</stp>
        <stp>.QQQ220420C366</stp>
        <tr r="R69" s="1"/>
      </tp>
      <tp>
        <v>27.83</v>
        <stp/>
        <stp>ASK</stp>
        <stp>.QQQ220420P366</stp>
        <tr r="X69" s="1"/>
      </tp>
      <tp>
        <v>0.04</v>
        <stp/>
        <stp>ASK</stp>
        <stp>.QQQ220420C365</stp>
        <tr r="R68" s="1"/>
      </tp>
      <tp>
        <v>26.88</v>
        <stp/>
        <stp>ASK</stp>
        <stp>.QQQ220420P365</stp>
        <tr r="X68" s="1"/>
      </tp>
      <tp>
        <v>0.05</v>
        <stp/>
        <stp>ASK</stp>
        <stp>.QQQ220420C364</stp>
        <tr r="R67" s="1"/>
      </tp>
      <tp>
        <v>25.84</v>
        <stp/>
        <stp>ASK</stp>
        <stp>.QQQ220420P364</stp>
        <tr r="X67" s="1"/>
      </tp>
      <tp>
        <v>0.05</v>
        <stp/>
        <stp>ASK</stp>
        <stp>.QQQ220420C363</stp>
        <tr r="R66" s="1"/>
      </tp>
      <tp>
        <v>24.85</v>
        <stp/>
        <stp>ASK</stp>
        <stp>.QQQ220420P363</stp>
        <tr r="X66" s="1"/>
      </tp>
      <tp>
        <v>0.06</v>
        <stp/>
        <stp>ASK</stp>
        <stp>.QQQ220420C362</stp>
        <tr r="R65" s="1"/>
      </tp>
      <tp>
        <v>23.9</v>
        <stp/>
        <stp>ASK</stp>
        <stp>.QQQ220420P362</stp>
        <tr r="X65" s="1"/>
      </tp>
      <tp>
        <v>0.06</v>
        <stp/>
        <stp>ASK</stp>
        <stp>.QQQ220420C361</stp>
        <tr r="R64" s="1"/>
      </tp>
      <tp>
        <v>22.91</v>
        <stp/>
        <stp>ASK</stp>
        <stp>.QQQ220420P361</stp>
        <tr r="X64" s="1"/>
      </tp>
      <tp>
        <v>7.0000000000000007E-2</v>
        <stp/>
        <stp>ASK</stp>
        <stp>.QQQ220420C360</stp>
        <tr r="R63" s="1"/>
      </tp>
      <tp>
        <v>21.91</v>
        <stp/>
        <stp>ASK</stp>
        <stp>.QQQ220420P360</stp>
        <tr r="X63" s="1"/>
      </tp>
      <tp>
        <v>7.0000000000000007E-2</v>
        <stp/>
        <stp>BID</stp>
        <stp>.QQQ220420C359</stp>
        <tr r="P62" s="1"/>
      </tp>
      <tp>
        <v>20.69</v>
        <stp/>
        <stp>BID</stp>
        <stp>.QQQ220420P359</stp>
        <tr r="V62" s="1"/>
      </tp>
      <tp>
        <v>0.08</v>
        <stp/>
        <stp>BID</stp>
        <stp>.QQQ220420C358</stp>
        <tr r="P61" s="1"/>
      </tp>
      <tp>
        <v>19.71</v>
        <stp/>
        <stp>BID</stp>
        <stp>.QQQ220420P358</stp>
        <tr r="V61" s="1"/>
      </tp>
      <tp>
        <v>0.14000000000000001</v>
        <stp/>
        <stp>BID</stp>
        <stp>.QQQ220420C355</stp>
        <tr r="P58" s="1"/>
      </tp>
      <tp>
        <v>16.77</v>
        <stp/>
        <stp>BID</stp>
        <stp>.QQQ220420P355</stp>
        <tr r="V58" s="1"/>
      </tp>
      <tp>
        <v>0.17</v>
        <stp/>
        <stp>BID</stp>
        <stp>.QQQ220420C354</stp>
        <tr r="P57" s="1"/>
      </tp>
      <tp>
        <v>15.8</v>
        <stp/>
        <stp>BID</stp>
        <stp>.QQQ220420P354</stp>
        <tr r="V57" s="1"/>
      </tp>
      <tp>
        <v>0.09</v>
        <stp/>
        <stp>BID</stp>
        <stp>.QQQ220420C357</stp>
        <tr r="P60" s="1"/>
      </tp>
      <tp>
        <v>18.72</v>
        <stp/>
        <stp>BID</stp>
        <stp>.QQQ220420P357</stp>
        <tr r="V60" s="1"/>
      </tp>
      <tp>
        <v>0.12</v>
        <stp/>
        <stp>BID</stp>
        <stp>.QQQ220420C356</stp>
        <tr r="P59" s="1"/>
      </tp>
      <tp>
        <v>17.739999999999998</v>
        <stp/>
        <stp>BID</stp>
        <stp>.QQQ220420P356</stp>
        <tr r="V59" s="1"/>
      </tp>
      <tp>
        <v>0.34</v>
        <stp/>
        <stp>BID</stp>
        <stp>.QQQ220420C351</stp>
        <tr r="P54" s="1"/>
      </tp>
      <tp>
        <v>12.96</v>
        <stp/>
        <stp>BID</stp>
        <stp>.QQQ220420P351</stp>
        <tr r="V54" s="1"/>
      </tp>
      <tp>
        <v>0.44</v>
        <stp/>
        <stp>BID</stp>
        <stp>.QQQ220420C350</stp>
        <tr r="P53" s="1"/>
      </tp>
      <tp>
        <v>12.03</v>
        <stp/>
        <stp>BID</stp>
        <stp>.QQQ220420P350</stp>
        <tr r="V53" s="1"/>
      </tp>
      <tp>
        <v>0.22</v>
        <stp/>
        <stp>BID</stp>
        <stp>.QQQ220420C353</stp>
        <tr r="P56" s="1"/>
      </tp>
      <tp>
        <v>14.84</v>
        <stp/>
        <stp>BID</stp>
        <stp>.QQQ220420P353</stp>
        <tr r="V56" s="1"/>
      </tp>
      <tp>
        <v>0.27</v>
        <stp/>
        <stp>BID</stp>
        <stp>.QQQ220420C352</stp>
        <tr r="P55" s="1"/>
      </tp>
      <tp>
        <v>13.89</v>
        <stp/>
        <stp>BID</stp>
        <stp>.QQQ220420P352</stp>
        <tr r="V55" s="1"/>
      </tp>
      <tp>
        <v>0.54</v>
        <stp/>
        <stp>BID</stp>
        <stp>.QQQ220420C349</stp>
        <tr r="P52" s="1"/>
      </tp>
      <tp>
        <v>11.13</v>
        <stp/>
        <stp>BID</stp>
        <stp>.QQQ220420P349</stp>
        <tr r="V52" s="1"/>
      </tp>
      <tp>
        <v>0.67</v>
        <stp/>
        <stp>BID</stp>
        <stp>.QQQ220420C348</stp>
        <tr r="P51" s="1"/>
      </tp>
      <tp>
        <v>10.29</v>
        <stp/>
        <stp>BID</stp>
        <stp>.QQQ220420P348</stp>
        <tr r="V51" s="1"/>
      </tp>
      <tp>
        <v>1.28</v>
        <stp/>
        <stp>BID</stp>
        <stp>.QQQ220420C345</stp>
        <tr r="P48" s="1"/>
      </tp>
      <tp>
        <v>7.91</v>
        <stp/>
        <stp>BID</stp>
        <stp>.QQQ220420P345</stp>
        <tr r="V48" s="1"/>
      </tp>
      <tp>
        <v>1.56</v>
        <stp/>
        <stp>BID</stp>
        <stp>.QQQ220420C344</stp>
        <tr r="P47" s="1"/>
      </tp>
      <tp>
        <v>7.19</v>
        <stp/>
        <stp>BID</stp>
        <stp>.QQQ220420P344</stp>
        <tr r="V47" s="1"/>
      </tp>
      <tp>
        <v>0.84</v>
        <stp/>
        <stp>BID</stp>
        <stp>.QQQ220420C347</stp>
        <tr r="P50" s="1"/>
      </tp>
      <tp>
        <v>9.4600000000000009</v>
        <stp/>
        <stp>BID</stp>
        <stp>.QQQ220420P347</stp>
        <tr r="V50" s="1"/>
      </tp>
      <tp>
        <v>1.04</v>
        <stp/>
        <stp>BID</stp>
        <stp>.QQQ220420C346</stp>
        <tr r="P49" s="1"/>
      </tp>
      <tp>
        <v>8.66</v>
        <stp/>
        <stp>BID</stp>
        <stp>.QQQ220420P346</stp>
        <tr r="V49" s="1"/>
      </tp>
      <tp>
        <v>2.67</v>
        <stp/>
        <stp>BID</stp>
        <stp>.QQQ220420C341</stp>
        <tr r="P44" s="1"/>
      </tp>
      <tp>
        <v>5.34</v>
        <stp/>
        <stp>BID</stp>
        <stp>.QQQ220420P341</stp>
        <tr r="V44" s="1"/>
      </tp>
      <tp>
        <v>3.13</v>
        <stp/>
        <stp>BID</stp>
        <stp>.QQQ220420C340</stp>
        <tr r="P43" s="1"/>
      </tp>
      <tp>
        <v>4.8499999999999996</v>
        <stp/>
        <stp>BID</stp>
        <stp>.QQQ220420P340</stp>
        <tr r="V43" s="1"/>
      </tp>
      <tp>
        <v>1.89</v>
        <stp/>
        <stp>BID</stp>
        <stp>.QQQ220420C343</stp>
        <tr r="P46" s="1"/>
      </tp>
      <tp>
        <v>6.53</v>
        <stp/>
        <stp>BID</stp>
        <stp>.QQQ220420P343</stp>
        <tr r="V46" s="1"/>
      </tp>
      <tp>
        <v>2.2599999999999998</v>
        <stp/>
        <stp>BID</stp>
        <stp>.QQQ220420C342</stp>
        <tr r="P45" s="1"/>
      </tp>
      <tp>
        <v>5.91</v>
        <stp/>
        <stp>BID</stp>
        <stp>.QQQ220420P342</stp>
        <tr r="V45" s="1"/>
      </tp>
      <tp>
        <v>29.49</v>
        <stp/>
        <stp>ASK</stp>
        <stp>.QQQ220420C309</stp>
        <tr r="R12" s="1"/>
      </tp>
      <tp>
        <v>0.11</v>
        <stp/>
        <stp>ASK</stp>
        <stp>.QQQ220420P309</stp>
        <tr r="X12" s="1"/>
      </tp>
      <tp>
        <v>30.49</v>
        <stp/>
        <stp>ASK</stp>
        <stp>.QQQ220420C308</stp>
        <tr r="R11" s="1"/>
      </tp>
      <tp>
        <v>0.1</v>
        <stp/>
        <stp>ASK</stp>
        <stp>.QQQ220420P308</stp>
        <tr r="X11" s="1"/>
      </tp>
      <tp>
        <v>3.63</v>
        <stp/>
        <stp>BID</stp>
        <stp>.QQQ220420C339</stp>
        <tr r="P42" s="1"/>
      </tp>
      <tp>
        <v>4.3600000000000003</v>
        <stp/>
        <stp>BID</stp>
        <stp>.QQQ220420P339</stp>
        <tr r="V42" s="1"/>
      </tp>
      <tp>
        <v>4.18</v>
        <stp/>
        <stp>BID</stp>
        <stp>.QQQ220420C338</stp>
        <tr r="P41" s="1"/>
      </tp>
      <tp>
        <v>3.9</v>
        <stp/>
        <stp>BID</stp>
        <stp>.QQQ220420P338</stp>
        <tr r="V41" s="1"/>
      </tp>
      <tp>
        <v>6</v>
        <stp/>
        <stp>BID</stp>
        <stp>.QQQ220420C335</stp>
        <tr r="P38" s="1"/>
      </tp>
      <tp>
        <v>2.76</v>
        <stp/>
        <stp>BID</stp>
        <stp>.QQQ220420P335</stp>
        <tr r="V38" s="1"/>
      </tp>
      <tp>
        <v>6.64</v>
        <stp/>
        <stp>BID</stp>
        <stp>.QQQ220420C334</stp>
        <tr r="P37" s="1"/>
      </tp>
      <tp>
        <v>2.44</v>
        <stp/>
        <stp>BID</stp>
        <stp>.QQQ220420P334</stp>
        <tr r="V37" s="1"/>
      </tp>
      <tp>
        <v>4.75</v>
        <stp/>
        <stp>BID</stp>
        <stp>.QQQ220420C337</stp>
        <tr r="P40" s="1"/>
      </tp>
      <tp>
        <v>3.5</v>
        <stp/>
        <stp>BID</stp>
        <stp>.QQQ220420P337</stp>
        <tr r="V40" s="1"/>
      </tp>
      <tp>
        <v>5.36</v>
        <stp/>
        <stp>BID</stp>
        <stp>.QQQ220420C336</stp>
        <tr r="P39" s="1"/>
      </tp>
      <tp>
        <v>3.11</v>
        <stp/>
        <stp>BID</stp>
        <stp>.QQQ220420P336</stp>
        <tr r="V39" s="1"/>
      </tp>
      <tp>
        <v>8.86</v>
        <stp/>
        <stp>BID</stp>
        <stp>.QQQ220420C331</stp>
        <tr r="P34" s="1"/>
      </tp>
      <tp>
        <v>1.66</v>
        <stp/>
        <stp>BID</stp>
        <stp>.QQQ220420P331</stp>
        <tr r="V34" s="1"/>
      </tp>
      <tp>
        <v>9.65</v>
        <stp/>
        <stp>BID</stp>
        <stp>.QQQ220420C330</stp>
        <tr r="P33" s="1"/>
      </tp>
      <tp>
        <v>1.46</v>
        <stp/>
        <stp>BID</stp>
        <stp>.QQQ220420P330</stp>
        <tr r="V33" s="1"/>
      </tp>
      <tp>
        <v>7.36</v>
        <stp/>
        <stp>BID</stp>
        <stp>.QQQ220420C333</stp>
        <tr r="P36" s="1"/>
      </tp>
      <tp>
        <v>2.15</v>
        <stp/>
        <stp>BID</stp>
        <stp>.QQQ220420P333</stp>
        <tr r="V36" s="1"/>
      </tp>
      <tp>
        <v>8.11</v>
        <stp/>
        <stp>BID</stp>
        <stp>.QQQ220420C332</stp>
        <tr r="P35" s="1"/>
      </tp>
      <tp>
        <v>1.9</v>
        <stp/>
        <stp>BID</stp>
        <stp>.QQQ220420P332</stp>
        <tr r="V35" s="1"/>
      </tp>
      <tp>
        <v>21.64</v>
        <stp/>
        <stp>ASK</stp>
        <stp>.QQQ220420C317</stp>
        <tr r="R20" s="1"/>
      </tp>
      <tp>
        <v>0.25</v>
        <stp/>
        <stp>ASK</stp>
        <stp>.QQQ220420P317</stp>
        <tr r="X20" s="1"/>
      </tp>
      <tp>
        <v>22.61</v>
        <stp/>
        <stp>ASK</stp>
        <stp>.QQQ220420C316</stp>
        <tr r="R19" s="1"/>
      </tp>
      <tp>
        <v>0.22</v>
        <stp/>
        <stp>ASK</stp>
        <stp>.QQQ220420P316</stp>
        <tr r="X19" s="1"/>
      </tp>
      <tp>
        <v>23.59</v>
        <stp/>
        <stp>ASK</stp>
        <stp>.QQQ220420C315</stp>
        <tr r="R18" s="1"/>
      </tp>
      <tp>
        <v>0.2</v>
        <stp/>
        <stp>ASK</stp>
        <stp>.QQQ220420P315</stp>
        <tr r="X18" s="1"/>
      </tp>
      <tp>
        <v>24.57</v>
        <stp/>
        <stp>ASK</stp>
        <stp>.QQQ220420C314</stp>
        <tr r="R17" s="1"/>
      </tp>
      <tp>
        <v>0.18</v>
        <stp/>
        <stp>ASK</stp>
        <stp>.QQQ220420P314</stp>
        <tr r="X17" s="1"/>
      </tp>
      <tp>
        <v>25.55</v>
        <stp/>
        <stp>ASK</stp>
        <stp>.QQQ220420C313</stp>
        <tr r="R16" s="1"/>
      </tp>
      <tp>
        <v>0.16</v>
        <stp/>
        <stp>ASK</stp>
        <stp>.QQQ220420P313</stp>
        <tr r="X16" s="1"/>
      </tp>
      <tp>
        <v>26.53</v>
        <stp/>
        <stp>ASK</stp>
        <stp>.QQQ220420C312</stp>
        <tr r="R15" s="1"/>
      </tp>
      <tp>
        <v>0.14000000000000001</v>
        <stp/>
        <stp>ASK</stp>
        <stp>.QQQ220420P312</stp>
        <tr r="X15" s="1"/>
      </tp>
      <tp>
        <v>27.52</v>
        <stp/>
        <stp>ASK</stp>
        <stp>.QQQ220420C311</stp>
        <tr r="R14" s="1"/>
      </tp>
      <tp>
        <v>0.13</v>
        <stp/>
        <stp>ASK</stp>
        <stp>.QQQ220420P311</stp>
        <tr r="X14" s="1"/>
      </tp>
      <tp>
        <v>28.51</v>
        <stp/>
        <stp>ASK</stp>
        <stp>.QQQ220420C310</stp>
        <tr r="R13" s="1"/>
      </tp>
      <tp>
        <v>0.12</v>
        <stp/>
        <stp>ASK</stp>
        <stp>.QQQ220420P310</stp>
        <tr r="X13" s="1"/>
      </tp>
      <tp>
        <v>19.73</v>
        <stp/>
        <stp>ASK</stp>
        <stp>.QQQ220420C319</stp>
        <tr r="R22" s="1"/>
      </tp>
      <tp>
        <v>0.33</v>
        <stp/>
        <stp>ASK</stp>
        <stp>.QQQ220420P319</stp>
        <tr r="X22" s="1"/>
      </tp>
      <tp>
        <v>20.69</v>
        <stp/>
        <stp>ASK</stp>
        <stp>.QQQ220420C318</stp>
        <tr r="R21" s="1"/>
      </tp>
      <tp>
        <v>0.28999999999999998</v>
        <stp/>
        <stp>ASK</stp>
        <stp>.QQQ220420P318</stp>
        <tr r="X21" s="1"/>
      </tp>
      <tp>
        <v>10.46</v>
        <stp/>
        <stp>BID</stp>
        <stp>.QQQ220420C329</stp>
        <tr r="P32" s="1"/>
      </tp>
      <tp>
        <v>1.28</v>
        <stp/>
        <stp>BID</stp>
        <stp>.QQQ220420P329</stp>
        <tr r="V32" s="1"/>
      </tp>
      <tp>
        <v>11.3</v>
        <stp/>
        <stp>BID</stp>
        <stp>.QQQ220420C328</stp>
        <tr r="P31" s="1"/>
      </tp>
      <tp>
        <v>1.1100000000000001</v>
        <stp/>
        <stp>BID</stp>
        <stp>.QQQ220420P328</stp>
        <tr r="V31" s="1"/>
      </tp>
      <tp>
        <v>13.91</v>
        <stp/>
        <stp>BID</stp>
        <stp>.QQQ220420C325</stp>
        <tr r="P28" s="1"/>
      </tp>
      <tp>
        <v>0.73</v>
        <stp/>
        <stp>BID</stp>
        <stp>.QQQ220420P325</stp>
        <tr r="V28" s="1"/>
      </tp>
      <tp>
        <v>14.81</v>
        <stp/>
        <stp>BID</stp>
        <stp>.QQQ220420C324</stp>
        <tr r="P27" s="1"/>
      </tp>
      <tp>
        <v>0.63</v>
        <stp/>
        <stp>BID</stp>
        <stp>.QQQ220420P324</stp>
        <tr r="V27" s="1"/>
      </tp>
      <tp>
        <v>12.17</v>
        <stp/>
        <stp>BID</stp>
        <stp>.QQQ220420C327</stp>
        <tr r="P30" s="1"/>
      </tp>
      <tp>
        <v>0.97</v>
        <stp/>
        <stp>BID</stp>
        <stp>.QQQ220420P327</stp>
        <tr r="V30" s="1"/>
      </tp>
      <tp>
        <v>13.03</v>
        <stp/>
        <stp>BID</stp>
        <stp>.QQQ220420C326</stp>
        <tr r="P29" s="1"/>
      </tp>
      <tp>
        <v>0.84</v>
        <stp/>
        <stp>BID</stp>
        <stp>.QQQ220420P326</stp>
        <tr r="V29" s="1"/>
      </tp>
      <tp>
        <v>17.59</v>
        <stp/>
        <stp>BID</stp>
        <stp>.QQQ220420C321</stp>
        <tr r="P24" s="1"/>
      </tp>
      <tp>
        <v>0.41</v>
        <stp/>
        <stp>BID</stp>
        <stp>.QQQ220420P321</stp>
        <tr r="V24" s="1"/>
      </tp>
      <tp>
        <v>18.54</v>
        <stp/>
        <stp>BID</stp>
        <stp>.QQQ220420C320</stp>
        <tr r="P23" s="1"/>
      </tp>
      <tp>
        <v>0.35</v>
        <stp/>
        <stp>BID</stp>
        <stp>.QQQ220420P320</stp>
        <tr r="V23" s="1"/>
      </tp>
      <tp>
        <v>15.72</v>
        <stp/>
        <stp>BID</stp>
        <stp>.QQQ220420C323</stp>
        <tr r="P26" s="1"/>
      </tp>
      <tp>
        <v>0.55000000000000004</v>
        <stp/>
        <stp>BID</stp>
        <stp>.QQQ220420P323</stp>
        <tr r="V26" s="1"/>
      </tp>
      <tp>
        <v>16.670000000000002</v>
        <stp/>
        <stp>BID</stp>
        <stp>.QQQ220420C322</stp>
        <tr r="P25" s="1"/>
      </tp>
      <tp>
        <v>0.47</v>
        <stp/>
        <stp>BID</stp>
        <stp>.QQQ220420P322</stp>
        <tr r="V25" s="1"/>
      </tp>
      <tp>
        <v>12.38</v>
        <stp/>
        <stp>ASK</stp>
        <stp>.QQQ220420C327</stp>
        <tr r="R30" s="1"/>
      </tp>
      <tp>
        <v>1</v>
        <stp/>
        <stp>ASK</stp>
        <stp>.QQQ220420P327</stp>
        <tr r="X30" s="1"/>
      </tp>
      <tp>
        <v>13.25</v>
        <stp/>
        <stp>ASK</stp>
        <stp>.QQQ220420C326</stp>
        <tr r="R29" s="1"/>
      </tp>
      <tp>
        <v>0.87</v>
        <stp/>
        <stp>ASK</stp>
        <stp>.QQQ220420P326</stp>
        <tr r="X29" s="1"/>
      </tp>
      <tp>
        <v>14.14</v>
        <stp/>
        <stp>ASK</stp>
        <stp>.QQQ220420C325</stp>
        <tr r="R28" s="1"/>
      </tp>
      <tp>
        <v>0.76</v>
        <stp/>
        <stp>ASK</stp>
        <stp>.QQQ220420P325</stp>
        <tr r="X28" s="1"/>
      </tp>
      <tp>
        <v>15.04</v>
        <stp/>
        <stp>ASK</stp>
        <stp>.QQQ220420C324</stp>
        <tr r="R27" s="1"/>
      </tp>
      <tp>
        <v>0.65</v>
        <stp/>
        <stp>ASK</stp>
        <stp>.QQQ220420P324</stp>
        <tr r="X27" s="1"/>
      </tp>
      <tp>
        <v>15.95</v>
        <stp/>
        <stp>ASK</stp>
        <stp>.QQQ220420C323</stp>
        <tr r="R26" s="1"/>
      </tp>
      <tp>
        <v>0.56999999999999995</v>
        <stp/>
        <stp>ASK</stp>
        <stp>.QQQ220420P323</stp>
        <tr r="X26" s="1"/>
      </tp>
      <tp>
        <v>16.88</v>
        <stp/>
        <stp>ASK</stp>
        <stp>.QQQ220420C322</stp>
        <tr r="R25" s="1"/>
      </tp>
      <tp>
        <v>0.5</v>
        <stp/>
        <stp>ASK</stp>
        <stp>.QQQ220420P322</stp>
        <tr r="X25" s="1"/>
      </tp>
      <tp>
        <v>17.82</v>
        <stp/>
        <stp>ASK</stp>
        <stp>.QQQ220420C321</stp>
        <tr r="R24" s="1"/>
      </tp>
      <tp>
        <v>0.43</v>
        <stp/>
        <stp>ASK</stp>
        <stp>.QQQ220420P321</stp>
        <tr r="X24" s="1"/>
      </tp>
      <tp>
        <v>18.760000000000002</v>
        <stp/>
        <stp>ASK</stp>
        <stp>.QQQ220420C320</stp>
        <tr r="R23" s="1"/>
      </tp>
      <tp>
        <v>0.38</v>
        <stp/>
        <stp>ASK</stp>
        <stp>.QQQ220420P320</stp>
        <tr r="X23" s="1"/>
      </tp>
      <tp>
        <v>10.7</v>
        <stp/>
        <stp>ASK</stp>
        <stp>.QQQ220420C329</stp>
        <tr r="R32" s="1"/>
      </tp>
      <tp>
        <v>1.3</v>
        <stp/>
        <stp>ASK</stp>
        <stp>.QQQ220420P329</stp>
        <tr r="X32" s="1"/>
      </tp>
      <tp>
        <v>11.53</v>
        <stp/>
        <stp>ASK</stp>
        <stp>.QQQ220420C328</stp>
        <tr r="R31" s="1"/>
      </tp>
      <tp>
        <v>1.1499999999999999</v>
        <stp/>
        <stp>ASK</stp>
        <stp>.QQQ220420P328</stp>
        <tr r="X31" s="1"/>
      </tp>
      <tp>
        <v>19.48</v>
        <stp/>
        <stp>BID</stp>
        <stp>.QQQ220420C319</stp>
        <tr r="P22" s="1"/>
      </tp>
      <tp>
        <v>0.3</v>
        <stp/>
        <stp>BID</stp>
        <stp>.QQQ220420P319</stp>
        <tr r="V22" s="1"/>
      </tp>
      <tp>
        <v>20.440000000000001</v>
        <stp/>
        <stp>BID</stp>
        <stp>.QQQ220420C318</stp>
        <tr r="P21" s="1"/>
      </tp>
      <tp>
        <v>0.26</v>
        <stp/>
        <stp>BID</stp>
        <stp>.QQQ220420P318</stp>
        <tr r="V21" s="1"/>
      </tp>
      <tp>
        <v>23.37</v>
        <stp/>
        <stp>BID</stp>
        <stp>.QQQ220420C315</stp>
        <tr r="P18" s="1"/>
      </tp>
      <tp>
        <v>0.18</v>
        <stp/>
        <stp>BID</stp>
        <stp>.QQQ220420P315</stp>
        <tr r="V18" s="1"/>
      </tp>
      <tp>
        <v>24.35</v>
        <stp/>
        <stp>BID</stp>
        <stp>.QQQ220420C314</stp>
        <tr r="P17" s="1"/>
      </tp>
      <tp>
        <v>0.15</v>
        <stp/>
        <stp>BID</stp>
        <stp>.QQQ220420P314</stp>
        <tr r="V17" s="1"/>
      </tp>
      <tp>
        <v>21.43</v>
        <stp/>
        <stp>BID</stp>
        <stp>.QQQ220420C317</stp>
        <tr r="P20" s="1"/>
      </tp>
      <tp>
        <v>0.23</v>
        <stp/>
        <stp>BID</stp>
        <stp>.QQQ220420P317</stp>
        <tr r="V20" s="1"/>
      </tp>
      <tp>
        <v>22.37</v>
        <stp/>
        <stp>BID</stp>
        <stp>.QQQ220420C316</stp>
        <tr r="P19" s="1"/>
      </tp>
      <tp>
        <v>0.2</v>
        <stp/>
        <stp>BID</stp>
        <stp>.QQQ220420P316</stp>
        <tr r="V19" s="1"/>
      </tp>
      <tp>
        <v>27.3</v>
        <stp/>
        <stp>BID</stp>
        <stp>.QQQ220420C311</stp>
        <tr r="P14" s="1"/>
      </tp>
      <tp>
        <v>0.11</v>
        <stp/>
        <stp>BID</stp>
        <stp>.QQQ220420P311</stp>
        <tr r="V14" s="1"/>
      </tp>
      <tp>
        <v>28.26</v>
        <stp/>
        <stp>BID</stp>
        <stp>.QQQ220420C310</stp>
        <tr r="P13" s="1"/>
      </tp>
      <tp>
        <v>0.09</v>
        <stp/>
        <stp>BID</stp>
        <stp>.QQQ220420P310</stp>
        <tr r="V13" s="1"/>
      </tp>
      <tp>
        <v>25.33</v>
        <stp/>
        <stp>BID</stp>
        <stp>.QQQ220420C313</stp>
        <tr r="P16" s="1"/>
      </tp>
      <tp>
        <v>0.14000000000000001</v>
        <stp/>
        <stp>BID</stp>
        <stp>.QQQ220420P313</stp>
        <tr r="V16" s="1"/>
      </tp>
      <tp>
        <v>26.32</v>
        <stp/>
        <stp>BID</stp>
        <stp>.QQQ220420C312</stp>
        <tr r="P15" s="1"/>
      </tp>
      <tp>
        <v>0.12</v>
        <stp/>
        <stp>BID</stp>
        <stp>.QQQ220420P312</stp>
        <tr r="V15" s="1"/>
      </tp>
      <tp>
        <v>4.8600000000000003</v>
        <stp/>
        <stp>ASK</stp>
        <stp>.QQQ220420C337</stp>
        <tr r="R40" s="1"/>
      </tp>
      <tp>
        <v>3.57</v>
        <stp/>
        <stp>ASK</stp>
        <stp>.QQQ220420P337</stp>
        <tr r="X40" s="1"/>
      </tp>
      <tp>
        <v>5.47</v>
        <stp/>
        <stp>ASK</stp>
        <stp>.QQQ220420C336</stp>
        <tr r="R39" s="1"/>
      </tp>
      <tp>
        <v>3.18</v>
        <stp/>
        <stp>ASK</stp>
        <stp>.QQQ220420P336</stp>
        <tr r="X39" s="1"/>
      </tp>
      <tp>
        <v>6.12</v>
        <stp/>
        <stp>ASK</stp>
        <stp>.QQQ220420C335</stp>
        <tr r="R38" s="1"/>
      </tp>
      <tp>
        <v>2.82</v>
        <stp/>
        <stp>ASK</stp>
        <stp>.QQQ220420P335</stp>
        <tr r="X38" s="1"/>
      </tp>
      <tp>
        <v>6.86</v>
        <stp/>
        <stp>ASK</stp>
        <stp>.QQQ220420C334</stp>
        <tr r="R37" s="1"/>
      </tp>
      <tp>
        <v>2.5</v>
        <stp/>
        <stp>ASK</stp>
        <stp>.QQQ220420P334</stp>
        <tr r="X37" s="1"/>
      </tp>
      <tp>
        <v>7.57</v>
        <stp/>
        <stp>ASK</stp>
        <stp>.QQQ220420C333</stp>
        <tr r="R36" s="1"/>
      </tp>
      <tp>
        <v>2.21</v>
        <stp/>
        <stp>ASK</stp>
        <stp>.QQQ220420P333</stp>
        <tr r="X36" s="1"/>
      </tp>
      <tp>
        <v>8.32</v>
        <stp/>
        <stp>ASK</stp>
        <stp>.QQQ220420C332</stp>
        <tr r="R35" s="1"/>
      </tp>
      <tp>
        <v>1.95</v>
        <stp/>
        <stp>ASK</stp>
        <stp>.QQQ220420P332</stp>
        <tr r="X35" s="1"/>
      </tp>
      <tp>
        <v>9.09</v>
        <stp/>
        <stp>ASK</stp>
        <stp>.QQQ220420C331</stp>
        <tr r="R34" s="1"/>
      </tp>
      <tp>
        <v>1.71</v>
        <stp/>
        <stp>ASK</stp>
        <stp>.QQQ220420P331</stp>
        <tr r="X34" s="1"/>
      </tp>
      <tp>
        <v>9.8800000000000008</v>
        <stp/>
        <stp>ASK</stp>
        <stp>.QQQ220420C330</stp>
        <tr r="R33" s="1"/>
      </tp>
      <tp>
        <v>1.5</v>
        <stp/>
        <stp>ASK</stp>
        <stp>.QQQ220420P330</stp>
        <tr r="X33" s="1"/>
      </tp>
      <tp>
        <v>3.69</v>
        <stp/>
        <stp>ASK</stp>
        <stp>.QQQ220420C339</stp>
        <tr r="R42" s="1"/>
      </tp>
      <tp>
        <v>4.4400000000000004</v>
        <stp/>
        <stp>ASK</stp>
        <stp>.QQQ220420P339</stp>
        <tr r="X42" s="1"/>
      </tp>
      <tp>
        <v>4.2300000000000004</v>
        <stp/>
        <stp>ASK</stp>
        <stp>.QQQ220420C338</stp>
        <tr r="R41" s="1"/>
      </tp>
      <tp>
        <v>4.01</v>
        <stp/>
        <stp>ASK</stp>
        <stp>.QQQ220420P338</stp>
        <tr r="X41" s="1"/>
      </tp>
      <tp>
        <v>29.28</v>
        <stp/>
        <stp>BID</stp>
        <stp>.QQQ220420C309</stp>
        <tr r="P12" s="1"/>
      </tp>
      <tp>
        <v>0.08</v>
        <stp/>
        <stp>BID</stp>
        <stp>.QQQ220420P309</stp>
        <tr r="V12" s="1"/>
      </tp>
      <tp>
        <v>30.24</v>
        <stp/>
        <stp>BID</stp>
        <stp>.QQQ220420C308</stp>
        <tr r="P11" s="1"/>
      </tp>
      <tp>
        <v>0.08</v>
        <stp/>
        <stp>BID</stp>
        <stp>.QQQ220420P308</stp>
        <tr r="V11" s="1"/>
      </tp>
      <tp>
        <v>0.22</v>
        <stp/>
        <stp>LOW</stp>
        <stp>.QQQ220420P319</stp>
        <tr r="AK22" s="1"/>
      </tp>
      <tp>
        <v>0</v>
        <stp/>
        <stp>LOW</stp>
        <stp>.QQQ220420C319</stp>
        <tr r="N22" s="1"/>
      </tp>
      <tp>
        <v>0.19</v>
        <stp/>
        <stp>LOW</stp>
        <stp>.QQQ220420P318</stp>
        <tr r="AK21" s="1"/>
      </tp>
      <tp>
        <v>0</v>
        <stp/>
        <stp>LOW</stp>
        <stp>.QQQ220420C318</stp>
        <tr r="N21" s="1"/>
      </tp>
      <tp>
        <v>0.13</v>
        <stp/>
        <stp>LOW</stp>
        <stp>.QQQ220420P313</stp>
        <tr r="AK16" s="1"/>
      </tp>
      <tp>
        <v>0</v>
        <stp/>
        <stp>LOW</stp>
        <stp>.QQQ220420C313</stp>
        <tr r="N16" s="1"/>
      </tp>
      <tp>
        <v>0.12</v>
        <stp/>
        <stp>LOW</stp>
        <stp>.QQQ220420P312</stp>
        <tr r="AK15" s="1"/>
      </tp>
      <tp>
        <v>30.83</v>
        <stp/>
        <stp>LOW</stp>
        <stp>.QQQ220420C312</stp>
        <tr r="N15" s="1"/>
      </tp>
      <tp>
        <v>0.11</v>
        <stp/>
        <stp>LOW</stp>
        <stp>.QQQ220420P311</stp>
        <tr r="AK14" s="1"/>
      </tp>
      <tp>
        <v>0</v>
        <stp/>
        <stp>LOW</stp>
        <stp>.QQQ220420C311</stp>
        <tr r="N14" s="1"/>
      </tp>
      <tp>
        <v>0.09</v>
        <stp/>
        <stp>LOW</stp>
        <stp>.QQQ220420P310</stp>
        <tr r="AK13" s="1"/>
      </tp>
      <tp>
        <v>0</v>
        <stp/>
        <stp>LOW</stp>
        <stp>.QQQ220420C310</stp>
        <tr r="N13" s="1"/>
      </tp>
      <tp>
        <v>0.17</v>
        <stp/>
        <stp>LOW</stp>
        <stp>.QQQ220420P317</stp>
        <tr r="AK20" s="1"/>
      </tp>
      <tp>
        <v>0</v>
        <stp/>
        <stp>LOW</stp>
        <stp>.QQQ220420C317</stp>
        <tr r="N20" s="1"/>
      </tp>
      <tp>
        <v>0.15</v>
        <stp/>
        <stp>LOW</stp>
        <stp>.QQQ220420P316</stp>
        <tr r="AK19" s="1"/>
      </tp>
      <tp>
        <v>26.21</v>
        <stp/>
        <stp>LOW</stp>
        <stp>.QQQ220420C316</stp>
        <tr r="N19" s="1"/>
      </tp>
      <tp>
        <v>0.15</v>
        <stp/>
        <stp>LOW</stp>
        <stp>.QQQ220420P315</stp>
        <tr r="AK18" s="1"/>
      </tp>
      <tp>
        <v>0</v>
        <stp/>
        <stp>LOW</stp>
        <stp>.QQQ220420C315</stp>
        <tr r="N18" s="1"/>
      </tp>
      <tp>
        <v>0.15</v>
        <stp/>
        <stp>LOW</stp>
        <stp>.QQQ220420P314</stp>
        <tr r="AK17" s="1"/>
      </tp>
      <tp>
        <v>0</v>
        <stp/>
        <stp>LOW</stp>
        <stp>.QQQ220420C314</stp>
        <tr r="N17" s="1"/>
      </tp>
      <tp>
        <v>0.09</v>
        <stp/>
        <stp>LOW</stp>
        <stp>.QQQ220420P309</stp>
        <tr r="AK12" s="1"/>
      </tp>
      <tp>
        <v>0</v>
        <stp/>
        <stp>LOW</stp>
        <stp>.QQQ220420C309</stp>
        <tr r="N12" s="1"/>
      </tp>
      <tp>
        <v>7.0000000000000007E-2</v>
        <stp/>
        <stp>LOW</stp>
        <stp>.QQQ220420P308</stp>
        <tr r="AK11" s="1"/>
      </tp>
      <tp>
        <v>31.12</v>
        <stp/>
        <stp>LOW</stp>
        <stp>.QQQ220420C308</stp>
        <tr r="N11" s="1"/>
      </tp>
      <tp>
        <v>1.75</v>
        <stp/>
        <stp>LOW</stp>
        <stp>.QQQ220420P339</stp>
        <tr r="AK42" s="1"/>
      </tp>
      <tp>
        <v>3.59</v>
        <stp/>
        <stp>LOW</stp>
        <stp>.QQQ220420C339</stp>
        <tr r="N42" s="1"/>
      </tp>
      <tp>
        <v>1.48</v>
        <stp/>
        <stp>LOW</stp>
        <stp>.QQQ220420P338</stp>
        <tr r="AK41" s="1"/>
      </tp>
      <tp>
        <v>4.09</v>
        <stp/>
        <stp>LOW</stp>
        <stp>.QQQ220420C338</stp>
        <tr r="N41" s="1"/>
      </tp>
      <tp>
        <v>0.8</v>
        <stp/>
        <stp>LOW</stp>
        <stp>.QQQ220420P333</stp>
        <tr r="AK36" s="1"/>
      </tp>
      <tp>
        <v>8.1199999999999992</v>
        <stp/>
        <stp>LOW</stp>
        <stp>.QQQ220420C333</stp>
        <tr r="N36" s="1"/>
      </tp>
      <tp>
        <v>0.82</v>
        <stp/>
        <stp>LOW</stp>
        <stp>.QQQ220420P332</stp>
        <tr r="AK35" s="1"/>
      </tp>
      <tp>
        <v>9.14</v>
        <stp/>
        <stp>LOW</stp>
        <stp>.QQQ220420C332</stp>
        <tr r="N35" s="1"/>
      </tp>
      <tp>
        <v>0.84</v>
        <stp/>
        <stp>LOW</stp>
        <stp>.QQQ220420P331</stp>
        <tr r="AK34" s="1"/>
      </tp>
      <tp>
        <v>9.75</v>
        <stp/>
        <stp>LOW</stp>
        <stp>.QQQ220420C331</stp>
        <tr r="N34" s="1"/>
      </tp>
      <tp>
        <v>0.61</v>
        <stp/>
        <stp>LOW</stp>
        <stp>.QQQ220420P330</stp>
        <tr r="AK33" s="1"/>
      </tp>
      <tp>
        <v>10.42</v>
        <stp/>
        <stp>LOW</stp>
        <stp>.QQQ220420C330</stp>
        <tr r="N33" s="1"/>
      </tp>
      <tp>
        <v>1.69</v>
        <stp/>
        <stp>LOW</stp>
        <stp>.QQQ220420P337</stp>
        <tr r="AK40" s="1"/>
      </tp>
      <tp>
        <v>4.71</v>
        <stp/>
        <stp>LOW</stp>
        <stp>.QQQ220420C337</stp>
        <tr r="N40" s="1"/>
      </tp>
      <tp>
        <v>1.24</v>
        <stp/>
        <stp>LOW</stp>
        <stp>.QQQ220420P336</stp>
        <tr r="AK39" s="1"/>
      </tp>
      <tp>
        <v>5.49</v>
        <stp/>
        <stp>LOW</stp>
        <stp>.QQQ220420C336</stp>
        <tr r="N39" s="1"/>
      </tp>
      <tp>
        <v>0.99</v>
        <stp/>
        <stp>LOW</stp>
        <stp>.QQQ220420P335</stp>
        <tr r="AK38" s="1"/>
      </tp>
      <tp>
        <v>6.08</v>
        <stp/>
        <stp>LOW</stp>
        <stp>.QQQ220420C335</stp>
        <tr r="N38" s="1"/>
      </tp>
      <tp>
        <v>1</v>
        <stp/>
        <stp>LOW</stp>
        <stp>.QQQ220420P334</stp>
        <tr r="AK37" s="1"/>
      </tp>
      <tp>
        <v>7.8</v>
        <stp/>
        <stp>LOW</stp>
        <stp>.QQQ220420C334</stp>
        <tr r="N37" s="1"/>
      </tp>
      <tp>
        <v>0.65</v>
        <stp/>
        <stp>LOW</stp>
        <stp>.QQQ220420P329</stp>
        <tr r="AK32" s="1"/>
      </tp>
      <tp>
        <v>11.42</v>
        <stp/>
        <stp>LOW</stp>
        <stp>.QQQ220420C329</stp>
        <tr r="N32" s="1"/>
      </tp>
      <tp>
        <v>0.51</v>
        <stp/>
        <stp>LOW</stp>
        <stp>.QQQ220420P328</stp>
        <tr r="AK31" s="1"/>
      </tp>
      <tp>
        <v>13.52</v>
        <stp/>
        <stp>LOW</stp>
        <stp>.QQQ220420C328</stp>
        <tr r="N31" s="1"/>
      </tp>
      <tp>
        <v>0.33</v>
        <stp/>
        <stp>LOW</stp>
        <stp>.QQQ220420P323</stp>
        <tr r="AK26" s="1"/>
      </tp>
      <tp>
        <v>0</v>
        <stp/>
        <stp>LOW</stp>
        <stp>.QQQ220420C323</stp>
        <tr r="N26" s="1"/>
      </tp>
      <tp>
        <v>0.3</v>
        <stp/>
        <stp>LOW</stp>
        <stp>.QQQ220420P322</stp>
        <tr r="AK25" s="1"/>
      </tp>
      <tp>
        <v>0</v>
        <stp/>
        <stp>LOW</stp>
        <stp>.QQQ220420C322</stp>
        <tr r="N25" s="1"/>
      </tp>
      <tp>
        <v>0.3</v>
        <stp/>
        <stp>LOW</stp>
        <stp>.QQQ220420P321</stp>
        <tr r="AK24" s="1"/>
      </tp>
      <tp>
        <v>20.5</v>
        <stp/>
        <stp>LOW</stp>
        <stp>.QQQ220420C321</stp>
        <tr r="N24" s="1"/>
      </tp>
      <tp>
        <v>0.22</v>
        <stp/>
        <stp>LOW</stp>
        <stp>.QQQ220420P320</stp>
        <tr r="AK23" s="1"/>
      </tp>
      <tp>
        <v>21.5</v>
        <stp/>
        <stp>LOW</stp>
        <stp>.QQQ220420C320</stp>
        <tr r="N23" s="1"/>
      </tp>
      <tp>
        <v>0.43</v>
        <stp/>
        <stp>LOW</stp>
        <stp>.QQQ220420P327</stp>
        <tr r="AK30" s="1"/>
      </tp>
      <tp>
        <v>0</v>
        <stp/>
        <stp>LOW</stp>
        <stp>.QQQ220420C327</stp>
        <tr r="N30" s="1"/>
      </tp>
      <tp>
        <v>0.38</v>
        <stp/>
        <stp>LOW</stp>
        <stp>.QQQ220420P326</stp>
        <tr r="AK29" s="1"/>
      </tp>
      <tp>
        <v>17</v>
        <stp/>
        <stp>LOW</stp>
        <stp>.QQQ220420C326</stp>
        <tr r="N29" s="1"/>
      </tp>
      <tp>
        <v>0.38</v>
        <stp/>
        <stp>LOW</stp>
        <stp>.QQQ220420P325</stp>
        <tr r="AK28" s="1"/>
      </tp>
      <tp>
        <v>16.2</v>
        <stp/>
        <stp>LOW</stp>
        <stp>.QQQ220420C325</stp>
        <tr r="N28" s="1"/>
      </tp>
      <tp>
        <v>0.34</v>
        <stp/>
        <stp>LOW</stp>
        <stp>.QQQ220420P324</stp>
        <tr r="AK27" s="1"/>
      </tp>
      <tp>
        <v>0</v>
        <stp/>
        <stp>LOW</stp>
        <stp>.QQQ220420C324</stp>
        <tr r="N27" s="1"/>
      </tp>
      <tp>
        <v>15.41</v>
        <stp/>
        <stp>LOW</stp>
        <stp>.QQQ220420P359</stp>
        <tr r="AK62" s="1"/>
      </tp>
      <tp>
        <v>0.06</v>
        <stp/>
        <stp>LOW</stp>
        <stp>.QQQ220420C359</stp>
        <tr r="N62" s="1"/>
      </tp>
      <tp>
        <v>16.739999999999998</v>
        <stp/>
        <stp>LOW</stp>
        <stp>.QQQ220420P358</stp>
        <tr r="AK61" s="1"/>
      </tp>
      <tp>
        <v>0.08</v>
        <stp/>
        <stp>LOW</stp>
        <stp>.QQQ220420C358</stp>
        <tr r="N61" s="1"/>
      </tp>
      <tp>
        <v>9.93</v>
        <stp/>
        <stp>LOW</stp>
        <stp>.QQQ220420P353</stp>
        <tr r="AK56" s="1"/>
      </tp>
      <tp>
        <v>0.24</v>
        <stp/>
        <stp>LOW</stp>
        <stp>.QQQ220420C353</stp>
        <tr r="N56" s="1"/>
      </tp>
      <tp>
        <v>7.5</v>
        <stp/>
        <stp>LOW</stp>
        <stp>.QQQ220420P352</stp>
        <tr r="AK55" s="1"/>
      </tp>
      <tp>
        <v>0.28999999999999998</v>
        <stp/>
        <stp>LOW</stp>
        <stp>.QQQ220420C352</stp>
        <tr r="N55" s="1"/>
      </tp>
      <tp>
        <v>6.66</v>
        <stp/>
        <stp>LOW</stp>
        <stp>.QQQ220420P351</stp>
        <tr r="AK54" s="1"/>
      </tp>
      <tp>
        <v>0.37</v>
        <stp/>
        <stp>LOW</stp>
        <stp>.QQQ220420C351</stp>
        <tr r="N54" s="1"/>
      </tp>
      <tp>
        <v>5.85</v>
        <stp/>
        <stp>LOW</stp>
        <stp>.QQQ220420P350</stp>
        <tr r="AK53" s="1"/>
      </tp>
      <tp>
        <v>0.43</v>
        <stp/>
        <stp>LOW</stp>
        <stp>.QQQ220420C350</stp>
        <tr r="N53" s="1"/>
      </tp>
      <tp>
        <v>0</v>
        <stp/>
        <stp>LOW</stp>
        <stp>.QQQ220420P357</stp>
        <tr r="AK60" s="1"/>
      </tp>
      <tp>
        <v>0.12</v>
        <stp/>
        <stp>LOW</stp>
        <stp>.QQQ220420C357</stp>
        <tr r="N60" s="1"/>
      </tp>
      <tp>
        <v>12</v>
        <stp/>
        <stp>LOW</stp>
        <stp>.QQQ220420P356</stp>
        <tr r="AK59" s="1"/>
      </tp>
      <tp>
        <v>0.13</v>
        <stp/>
        <stp>LOW</stp>
        <stp>.QQQ220420C356</stp>
        <tr r="N59" s="1"/>
      </tp>
      <tp>
        <v>9.1</v>
        <stp/>
        <stp>LOW</stp>
        <stp>.QQQ220420P355</stp>
        <tr r="AK58" s="1"/>
      </tp>
      <tp>
        <v>0.14000000000000001</v>
        <stp/>
        <stp>LOW</stp>
        <stp>.QQQ220420C355</stp>
        <tr r="N58" s="1"/>
      </tp>
      <tp>
        <v>10.39</v>
        <stp/>
        <stp>LOW</stp>
        <stp>.QQQ220420P354</stp>
        <tr r="AK57" s="1"/>
      </tp>
      <tp>
        <v>0.18</v>
        <stp/>
        <stp>LOW</stp>
        <stp>.QQQ220420C354</stp>
        <tr r="N57" s="1"/>
      </tp>
      <tp>
        <v>5.3</v>
        <stp/>
        <stp>LOW</stp>
        <stp>.QQQ220420P349</stp>
        <tr r="AK52" s="1"/>
      </tp>
      <tp>
        <v>0.55000000000000004</v>
        <stp/>
        <stp>LOW</stp>
        <stp>.QQQ220420C349</stp>
        <tr r="N52" s="1"/>
      </tp>
      <tp>
        <v>4.84</v>
        <stp/>
        <stp>LOW</stp>
        <stp>.QQQ220420P348</stp>
        <tr r="AK51" s="1"/>
      </tp>
      <tp>
        <v>0.66</v>
        <stp/>
        <stp>LOW</stp>
        <stp>.QQQ220420C348</stp>
        <tr r="N51" s="1"/>
      </tp>
      <tp>
        <v>2.68</v>
        <stp/>
        <stp>LOW</stp>
        <stp>.QQQ220420P343</stp>
        <tr r="AK46" s="1"/>
      </tp>
      <tp>
        <v>1.88</v>
        <stp/>
        <stp>LOW</stp>
        <stp>.QQQ220420C343</stp>
        <tr r="N46" s="1"/>
      </tp>
      <tp>
        <v>2.33</v>
        <stp/>
        <stp>LOW</stp>
        <stp>.QQQ220420P342</stp>
        <tr r="AK45" s="1"/>
      </tp>
      <tp>
        <v>2.25</v>
        <stp/>
        <stp>LOW</stp>
        <stp>.QQQ220420C342</stp>
        <tr r="N45" s="1"/>
      </tp>
      <tp>
        <v>2.19</v>
        <stp/>
        <stp>LOW</stp>
        <stp>.QQQ220420P341</stp>
        <tr r="AK44" s="1"/>
      </tp>
      <tp>
        <v>2.64</v>
        <stp/>
        <stp>LOW</stp>
        <stp>.QQQ220420C341</stp>
        <tr r="N44" s="1"/>
      </tp>
      <tp>
        <v>1.9</v>
        <stp/>
        <stp>LOW</stp>
        <stp>.QQQ220420P340</stp>
        <tr r="AK43" s="1"/>
      </tp>
      <tp>
        <v>3.08</v>
        <stp/>
        <stp>LOW</stp>
        <stp>.QQQ220420C340</stp>
        <tr r="N43" s="1"/>
      </tp>
      <tp>
        <v>4.37</v>
        <stp/>
        <stp>LOW</stp>
        <stp>.QQQ220420P347</stp>
        <tr r="AK50" s="1"/>
      </tp>
      <tp>
        <v>0.85</v>
        <stp/>
        <stp>LOW</stp>
        <stp>.QQQ220420C347</stp>
        <tr r="N50" s="1"/>
      </tp>
      <tp>
        <v>3.87</v>
        <stp/>
        <stp>LOW</stp>
        <stp>.QQQ220420P346</stp>
        <tr r="AK49" s="1"/>
      </tp>
      <tp>
        <v>1.02</v>
        <stp/>
        <stp>LOW</stp>
        <stp>.QQQ220420C346</stp>
        <tr r="N49" s="1"/>
      </tp>
      <tp>
        <v>3.32</v>
        <stp/>
        <stp>LOW</stp>
        <stp>.QQQ220420P345</stp>
        <tr r="AK48" s="1"/>
      </tp>
      <tp>
        <v>1.29</v>
        <stp/>
        <stp>LOW</stp>
        <stp>.QQQ220420C345</stp>
        <tr r="N48" s="1"/>
      </tp>
      <tp>
        <v>3.06</v>
        <stp/>
        <stp>LOW</stp>
        <stp>.QQQ220420P344</stp>
        <tr r="AK47" s="1"/>
      </tp>
      <tp>
        <v>1.62</v>
        <stp/>
        <stp>LOW</stp>
        <stp>.QQQ220420C344</stp>
        <tr r="N47" s="1"/>
      </tp>
      <tp>
        <v>24.4</v>
        <stp/>
        <stp>LOW</stp>
        <stp>.QQQ220420P363</stp>
        <tr r="AK66" s="1"/>
      </tp>
      <tp>
        <v>0.04</v>
        <stp/>
        <stp>LOW</stp>
        <stp>.QQQ220420C363</stp>
        <tr r="N66" s="1"/>
      </tp>
      <tp>
        <v>19.64</v>
        <stp/>
        <stp>LOW</stp>
        <stp>.QQQ220420P362</stp>
        <tr r="AK65" s="1"/>
      </tp>
      <tp>
        <v>0.04</v>
        <stp/>
        <stp>LOW</stp>
        <stp>.QQQ220420C362</stp>
        <tr r="N65" s="1"/>
      </tp>
      <tp>
        <v>0</v>
        <stp/>
        <stp>LOW</stp>
        <stp>.QQQ220420P361</stp>
        <tr r="AK64" s="1"/>
      </tp>
      <tp>
        <v>0.05</v>
        <stp/>
        <stp>LOW</stp>
        <stp>.QQQ220420C361</stp>
        <tr r="N64" s="1"/>
      </tp>
      <tp>
        <v>16.38</v>
        <stp/>
        <stp>LOW</stp>
        <stp>.QQQ220420P360</stp>
        <tr r="AK63" s="1"/>
      </tp>
      <tp>
        <v>0.05</v>
        <stp/>
        <stp>LOW</stp>
        <stp>.QQQ220420C360</stp>
        <tr r="N63" s="1"/>
      </tp>
      <tp>
        <v>0</v>
        <stp/>
        <stp>LOW</stp>
        <stp>.QQQ220420P367</stp>
        <tr r="AK70" s="1"/>
      </tp>
      <tp>
        <v>0.03</v>
        <stp/>
        <stp>LOW</stp>
        <stp>.QQQ220420C367</stp>
        <tr r="N70" s="1"/>
      </tp>
      <tp>
        <v>24.12</v>
        <stp/>
        <stp>LOW</stp>
        <stp>.QQQ220420P366</stp>
        <tr r="AK69" s="1"/>
      </tp>
      <tp>
        <v>0.04</v>
        <stp/>
        <stp>LOW</stp>
        <stp>.QQQ220420C366</stp>
        <tr r="N69" s="1"/>
      </tp>
      <tp>
        <v>24.52</v>
        <stp/>
        <stp>LOW</stp>
        <stp>.QQQ220420P365</stp>
        <tr r="AK68" s="1"/>
      </tp>
      <tp>
        <v>0.03</v>
        <stp/>
        <stp>LOW</stp>
        <stp>.QQQ220420C365</stp>
        <tr r="N68" s="1"/>
      </tp>
      <tp>
        <v>21.63</v>
        <stp/>
        <stp>LOW</stp>
        <stp>.QQQ220420P364</stp>
        <tr r="AK67" s="1"/>
      </tp>
      <tp>
        <v>0.05</v>
        <stp/>
        <stp>LOW</stp>
        <stp>.QQQ220420C364</stp>
        <tr r="N67" s="1"/>
      </tp>
      <tp>
        <v>533004</v>
        <stp/>
        <stp>LAST_SIZE</stp>
        <stp>QQQ</stp>
        <tr r="A7" s="1"/>
      </tp>
      <tp>
        <v>1.1200000000000001</v>
        <stp/>
        <stp>NET_CHANGE</stp>
        <stp>.QQQ220420P332</stp>
        <tr r="AB35" s="1"/>
      </tp>
      <tp>
        <v>-4.8499999999999996</v>
        <stp/>
        <stp>NET_CHANGE</stp>
        <stp>.QQQ220420C332</stp>
        <tr r="E35" s="1"/>
      </tp>
      <tp>
        <v>1.28</v>
        <stp/>
        <stp>NET_CHANGE</stp>
        <stp>.QQQ220420P333</stp>
        <tr r="AB36" s="1"/>
      </tp>
      <tp>
        <v>-6.83</v>
        <stp/>
        <stp>NET_CHANGE</stp>
        <stp>.QQQ220420C333</stp>
        <tr r="E36" s="1"/>
      </tp>
      <tp>
        <v>0.81</v>
        <stp/>
        <stp>NET_CHANGE</stp>
        <stp>.QQQ220420P330</stp>
        <tr r="AB33" s="1"/>
      </tp>
      <tp>
        <v>-6.5</v>
        <stp/>
        <stp>NET_CHANGE</stp>
        <stp>.QQQ220420C330</stp>
        <tr r="E33" s="1"/>
      </tp>
      <tp>
        <v>0.91</v>
        <stp/>
        <stp>NET_CHANGE</stp>
        <stp>.QQQ220420P331</stp>
        <tr r="AB34" s="1"/>
      </tp>
      <tp>
        <v>-7.2</v>
        <stp/>
        <stp>NET_CHANGE</stp>
        <stp>.QQQ220420C331</stp>
        <tr r="E34" s="1"/>
      </tp>
      <tp>
        <v>1.8</v>
        <stp/>
        <stp>NET_CHANGE</stp>
        <stp>.QQQ220420P336</stp>
        <tr r="AB39" s="1"/>
      </tp>
      <tp>
        <v>-6.77</v>
        <stp/>
        <stp>NET_CHANGE</stp>
        <stp>.QQQ220420C336</stp>
        <tr r="E39" s="1"/>
      </tp>
      <tp>
        <v>2.06</v>
        <stp/>
        <stp>NET_CHANGE</stp>
        <stp>.QQQ220420P337</stp>
        <tr r="AB40" s="1"/>
      </tp>
      <tp>
        <v>-5.3</v>
        <stp/>
        <stp>NET_CHANGE</stp>
        <stp>.QQQ220420C337</stp>
        <tr r="E40" s="1"/>
      </tp>
      <tp>
        <v>1.49</v>
        <stp/>
        <stp>NET_CHANGE</stp>
        <stp>.QQQ220420P334</stp>
        <tr r="AB37" s="1"/>
      </tp>
      <tp>
        <v>-4.13</v>
        <stp/>
        <stp>NET_CHANGE</stp>
        <stp>.QQQ220420C334</stp>
        <tr r="E37" s="1"/>
      </tp>
      <tp>
        <v>1.61</v>
        <stp/>
        <stp>NET_CHANGE</stp>
        <stp>.QQQ220420P335</stp>
        <tr r="AB38" s="1"/>
      </tp>
      <tp>
        <v>-6.07</v>
        <stp/>
        <stp>NET_CHANGE</stp>
        <stp>.QQQ220420C335</stp>
        <tr r="E38" s="1"/>
      </tp>
      <tp>
        <v>2.16</v>
        <stp/>
        <stp>NET_CHANGE</stp>
        <stp>.QQQ220420P338</stp>
        <tr r="AB41" s="1"/>
      </tp>
      <tp>
        <v>-5.14</v>
        <stp/>
        <stp>NET_CHANGE</stp>
        <stp>.QQQ220420C338</stp>
        <tr r="E41" s="1"/>
      </tp>
      <tp>
        <v>2.5299999999999998</v>
        <stp/>
        <stp>NET_CHANGE</stp>
        <stp>.QQQ220420P339</stp>
        <tr r="AB42" s="1"/>
      </tp>
      <tp>
        <v>-5.31</v>
        <stp/>
        <stp>NET_CHANGE</stp>
        <stp>.QQQ220420C339</stp>
        <tr r="E42" s="1"/>
      </tp>
      <tp>
        <v>0.23</v>
        <stp/>
        <stp>NET_CHANGE</stp>
        <stp>.QQQ220420P322</stp>
        <tr r="AB25" s="1"/>
      </tp>
      <tp>
        <v>0</v>
        <stp/>
        <stp>NET_CHANGE</stp>
        <stp>.QQQ220420C322</stp>
        <tr r="E25" s="1"/>
      </tp>
      <tp>
        <v>0.25</v>
        <stp/>
        <stp>NET_CHANGE</stp>
        <stp>.QQQ220420P323</stp>
        <tr r="AB26" s="1"/>
      </tp>
      <tp>
        <v>0</v>
        <stp/>
        <stp>NET_CHANGE</stp>
        <stp>.QQQ220420C323</stp>
        <tr r="E26" s="1"/>
      </tp>
      <tp>
        <v>0.13</v>
        <stp/>
        <stp>NET_CHANGE</stp>
        <stp>.QQQ220420P320</stp>
        <tr r="AB23" s="1"/>
      </tp>
      <tp>
        <v>-3.5</v>
        <stp/>
        <stp>NET_CHANGE</stp>
        <stp>.QQQ220420C320</stp>
        <tr r="E23" s="1"/>
      </tp>
      <tp>
        <v>0.14000000000000001</v>
        <stp/>
        <stp>NET_CHANGE</stp>
        <stp>.QQQ220420P321</stp>
        <tr r="AB24" s="1"/>
      </tp>
      <tp t="s">
        <v>N/A</v>
        <stp/>
        <stp>NET_CHANGE</stp>
        <stp>.QQQ220420C321</stp>
        <tr r="E24" s="1"/>
      </tp>
      <tp>
        <v>0.31</v>
        <stp/>
        <stp>NET_CHANGE</stp>
        <stp>.QQQ220420P326</stp>
        <tr r="AB29" s="1"/>
      </tp>
      <tp>
        <v>-8.19</v>
        <stp/>
        <stp>NET_CHANGE</stp>
        <stp>.QQQ220420C326</stp>
        <tr r="E29" s="1"/>
      </tp>
      <tp>
        <v>0.48</v>
        <stp/>
        <stp>NET_CHANGE</stp>
        <stp>.QQQ220420P327</stp>
        <tr r="AB30" s="1"/>
      </tp>
      <tp>
        <v>0</v>
        <stp/>
        <stp>NET_CHANGE</stp>
        <stp>.QQQ220420C327</stp>
        <tr r="E30" s="1"/>
      </tp>
      <tp>
        <v>0.31</v>
        <stp/>
        <stp>NET_CHANGE</stp>
        <stp>.QQQ220420P324</stp>
        <tr r="AB27" s="1"/>
      </tp>
      <tp>
        <v>0</v>
        <stp/>
        <stp>NET_CHANGE</stp>
        <stp>.QQQ220420C324</stp>
        <tr r="E27" s="1"/>
      </tp>
      <tp>
        <v>0.33</v>
        <stp/>
        <stp>NET_CHANGE</stp>
        <stp>.QQQ220420P325</stp>
        <tr r="AB28" s="1"/>
      </tp>
      <tp>
        <v>-5.58</v>
        <stp/>
        <stp>NET_CHANGE</stp>
        <stp>.QQQ220420C325</stp>
        <tr r="E28" s="1"/>
      </tp>
      <tp>
        <v>0.56999999999999995</v>
        <stp/>
        <stp>NET_CHANGE</stp>
        <stp>.QQQ220420P328</stp>
        <tr r="AB31" s="1"/>
      </tp>
      <tp>
        <v>-2.0699999999999998</v>
        <stp/>
        <stp>NET_CHANGE</stp>
        <stp>.QQQ220420C328</stp>
        <tr r="E31" s="1"/>
      </tp>
      <tp>
        <v>0.71</v>
        <stp/>
        <stp>NET_CHANGE</stp>
        <stp>.QQQ220420P329</stp>
        <tr r="AB32" s="1"/>
      </tp>
      <tp>
        <v>-1.39</v>
        <stp/>
        <stp>NET_CHANGE</stp>
        <stp>.QQQ220420C329</stp>
        <tr r="E32" s="1"/>
      </tp>
      <tp>
        <v>0</v>
        <stp/>
        <stp>NET_CHANGE</stp>
        <stp>.QQQ220420P312</stp>
        <tr r="AB15" s="1"/>
      </tp>
      <tp t="s">
        <v>N/A</v>
        <stp/>
        <stp>NET_CHANGE</stp>
        <stp>.QQQ220420C312</stp>
        <tr r="E15" s="1"/>
      </tp>
      <tp t="s">
        <v>N/A</v>
        <stp/>
        <stp>NET_CHANGE</stp>
        <stp>.QQQ220420P313</stp>
        <tr r="AB16" s="1"/>
      </tp>
      <tp>
        <v>0</v>
        <stp/>
        <stp>NET_CHANGE</stp>
        <stp>.QQQ220420C313</stp>
        <tr r="E16" s="1"/>
      </tp>
      <tp>
        <v>0.01</v>
        <stp/>
        <stp>NET_CHANGE</stp>
        <stp>.QQQ220420P310</stp>
        <tr r="AB13" s="1"/>
      </tp>
      <tp>
        <v>0</v>
        <stp/>
        <stp>NET_CHANGE</stp>
        <stp>.QQQ220420C310</stp>
        <tr r="E13" s="1"/>
      </tp>
      <tp>
        <v>0</v>
        <stp/>
        <stp>NET_CHANGE</stp>
        <stp>.QQQ220420P311</stp>
        <tr r="AB14" s="1"/>
      </tp>
      <tp>
        <v>0</v>
        <stp/>
        <stp>NET_CHANGE</stp>
        <stp>.QQQ220420C311</stp>
        <tr r="E14" s="1"/>
      </tp>
      <tp>
        <v>0.08</v>
        <stp/>
        <stp>NET_CHANGE</stp>
        <stp>.QQQ220420P316</stp>
        <tr r="AB19" s="1"/>
      </tp>
      <tp>
        <v>0.27</v>
        <stp/>
        <stp>NET_CHANGE</stp>
        <stp>.QQQ220420C316</stp>
        <tr r="E19" s="1"/>
      </tp>
      <tp>
        <v>0.02</v>
        <stp/>
        <stp>NET_CHANGE</stp>
        <stp>.QQQ220420P317</stp>
        <tr r="AB20" s="1"/>
      </tp>
      <tp>
        <v>0</v>
        <stp/>
        <stp>NET_CHANGE</stp>
        <stp>.QQQ220420C317</stp>
        <tr r="E20" s="1"/>
      </tp>
      <tp>
        <v>0.04</v>
        <stp/>
        <stp>NET_CHANGE</stp>
        <stp>.QQQ220420P314</stp>
        <tr r="AB17" s="1"/>
      </tp>
      <tp>
        <v>0</v>
        <stp/>
        <stp>NET_CHANGE</stp>
        <stp>.QQQ220420C314</stp>
        <tr r="E17" s="1"/>
      </tp>
      <tp>
        <v>0.04</v>
        <stp/>
        <stp>NET_CHANGE</stp>
        <stp>.QQQ220420P315</stp>
        <tr r="AB18" s="1"/>
      </tp>
      <tp>
        <v>0</v>
        <stp/>
        <stp>NET_CHANGE</stp>
        <stp>.QQQ220420C315</stp>
        <tr r="E18" s="1"/>
      </tp>
      <tp>
        <v>0.1</v>
        <stp/>
        <stp>NET_CHANGE</stp>
        <stp>.QQQ220420P318</stp>
        <tr r="AB21" s="1"/>
      </tp>
      <tp>
        <v>0</v>
        <stp/>
        <stp>NET_CHANGE</stp>
        <stp>.QQQ220420C318</stp>
        <tr r="E21" s="1"/>
      </tp>
      <tp>
        <v>-0.03</v>
        <stp/>
        <stp>NET_CHANGE</stp>
        <stp>.QQQ220420P319</stp>
        <tr r="AB22" s="1"/>
      </tp>
      <tp>
        <v>0</v>
        <stp/>
        <stp>NET_CHANGE</stp>
        <stp>.QQQ220420C319</stp>
        <tr r="E22" s="1"/>
      </tp>
      <tp>
        <v>-7.0000000000000007E-2</v>
        <stp/>
        <stp>NET_CHANGE</stp>
        <stp>.QQQ220420P308</stp>
        <tr r="AB11" s="1"/>
      </tp>
      <tp t="s">
        <v>N/A</v>
        <stp/>
        <stp>NET_CHANGE</stp>
        <stp>.QQQ220420C308</stp>
        <tr r="E11" s="1"/>
      </tp>
      <tp>
        <v>-0.02</v>
        <stp/>
        <stp>NET_CHANGE</stp>
        <stp>.QQQ220420P309</stp>
        <tr r="AB12" s="1"/>
      </tp>
      <tp>
        <v>0</v>
        <stp/>
        <stp>NET_CHANGE</stp>
        <stp>.QQQ220420C309</stp>
        <tr r="E12" s="1"/>
      </tp>
      <tp>
        <v>6.96</v>
        <stp/>
        <stp>NET_CHANGE</stp>
        <stp>.QQQ220420P362</stp>
        <tr r="AB65" s="1"/>
      </tp>
      <tp>
        <v>-0.23</v>
        <stp/>
        <stp>NET_CHANGE</stp>
        <stp>.QQQ220420C362</stp>
        <tr r="E65" s="1"/>
      </tp>
      <tp>
        <v>8.5</v>
        <stp/>
        <stp>NET_CHANGE</stp>
        <stp>.QQQ220420P363</stp>
        <tr r="AB66" s="1"/>
      </tp>
      <tp>
        <v>-0.17</v>
        <stp/>
        <stp>NET_CHANGE</stp>
        <stp>.QQQ220420C363</stp>
        <tr r="E66" s="1"/>
      </tp>
      <tp>
        <v>8.01</v>
        <stp/>
        <stp>NET_CHANGE</stp>
        <stp>.QQQ220420P360</stp>
        <tr r="AB63" s="1"/>
      </tp>
      <tp>
        <v>-0.28999999999999998</v>
        <stp/>
        <stp>NET_CHANGE</stp>
        <stp>.QQQ220420C360</stp>
        <tr r="E63" s="1"/>
      </tp>
      <tp>
        <v>0</v>
        <stp/>
        <stp>NET_CHANGE</stp>
        <stp>.QQQ220420P361</stp>
        <tr r="AB64" s="1"/>
      </tp>
      <tp>
        <v>-0.24</v>
        <stp/>
        <stp>NET_CHANGE</stp>
        <stp>.QQQ220420C361</stp>
        <tr r="E64" s="1"/>
      </tp>
      <tp>
        <v>2.83</v>
        <stp/>
        <stp>NET_CHANGE</stp>
        <stp>.QQQ220420P366</stp>
        <tr r="AB69" s="1"/>
      </tp>
      <tp>
        <v>-0.08</v>
        <stp/>
        <stp>NET_CHANGE</stp>
        <stp>.QQQ220420C366</stp>
        <tr r="E69" s="1"/>
      </tp>
      <tp>
        <v>0</v>
        <stp/>
        <stp>NET_CHANGE</stp>
        <stp>.QQQ220420P367</stp>
        <tr r="AB70" s="1"/>
      </tp>
      <tp>
        <v>-7.0000000000000007E-2</v>
        <stp/>
        <stp>NET_CHANGE</stp>
        <stp>.QQQ220420C367</stp>
        <tr r="E70" s="1"/>
      </tp>
      <tp>
        <v>3.73</v>
        <stp/>
        <stp>NET_CHANGE</stp>
        <stp>.QQQ220420P364</stp>
        <tr r="AB67" s="1"/>
      </tp>
      <tp>
        <v>-0.1</v>
        <stp/>
        <stp>NET_CHANGE</stp>
        <stp>.QQQ220420C364</stp>
        <tr r="E67" s="1"/>
      </tp>
      <tp>
        <v>7.85</v>
        <stp/>
        <stp>NET_CHANGE</stp>
        <stp>.QQQ220420P365</stp>
        <tr r="AB68" s="1"/>
      </tp>
      <tp>
        <v>-0.12</v>
        <stp/>
        <stp>NET_CHANGE</stp>
        <stp>.QQQ220420C365</stp>
        <tr r="E68" s="1"/>
      </tp>
      <tp>
        <v>6.09</v>
        <stp/>
        <stp>NET_CHANGE</stp>
        <stp>.QQQ220420P352</stp>
        <tr r="AB55" s="1"/>
      </tp>
      <tp>
        <v>-1.45</v>
        <stp/>
        <stp>NET_CHANGE</stp>
        <stp>.QQQ220420C352</stp>
        <tr r="E55" s="1"/>
      </tp>
      <tp>
        <v>6.67</v>
        <stp/>
        <stp>NET_CHANGE</stp>
        <stp>.QQQ220420P353</stp>
        <tr r="AB56" s="1"/>
      </tp>
      <tp>
        <v>-1.25</v>
        <stp/>
        <stp>NET_CHANGE</stp>
        <stp>.QQQ220420C353</stp>
        <tr r="E56" s="1"/>
      </tp>
      <tp>
        <v>5.86</v>
        <stp/>
        <stp>NET_CHANGE</stp>
        <stp>.QQQ220420P350</stp>
        <tr r="AB53" s="1"/>
      </tp>
      <tp>
        <v>-2.13</v>
        <stp/>
        <stp>NET_CHANGE</stp>
        <stp>.QQQ220420C350</stp>
        <tr r="E53" s="1"/>
      </tp>
      <tp>
        <v>6.65</v>
        <stp/>
        <stp>NET_CHANGE</stp>
        <stp>.QQQ220420P351</stp>
        <tr r="AB54" s="1"/>
      </tp>
      <tp>
        <v>-1.76</v>
        <stp/>
        <stp>NET_CHANGE</stp>
        <stp>.QQQ220420C351</stp>
        <tr r="E54" s="1"/>
      </tp>
      <tp>
        <v>7.3</v>
        <stp/>
        <stp>NET_CHANGE</stp>
        <stp>.QQQ220420P356</stp>
        <tr r="AB59" s="1"/>
      </tp>
      <tp>
        <v>-0.71</v>
        <stp/>
        <stp>NET_CHANGE</stp>
        <stp>.QQQ220420C356</stp>
        <tr r="E59" s="1"/>
      </tp>
      <tp>
        <v>0</v>
        <stp/>
        <stp>NET_CHANGE</stp>
        <stp>.QQQ220420P357</stp>
        <tr r="AB60" s="1"/>
      </tp>
      <tp>
        <v>-0.56999999999999995</v>
        <stp/>
        <stp>NET_CHANGE</stp>
        <stp>.QQQ220420C357</stp>
        <tr r="E60" s="1"/>
      </tp>
      <tp>
        <v>6.81</v>
        <stp/>
        <stp>NET_CHANGE</stp>
        <stp>.QQQ220420P354</stp>
        <tr r="AB57" s="1"/>
      </tp>
      <tp>
        <v>-1.08</v>
        <stp/>
        <stp>NET_CHANGE</stp>
        <stp>.QQQ220420C354</stp>
        <tr r="E57" s="1"/>
      </tp>
      <tp>
        <v>5.64</v>
        <stp/>
        <stp>NET_CHANGE</stp>
        <stp>.QQQ220420P355</stp>
        <tr r="AB58" s="1"/>
      </tp>
      <tp>
        <v>-0.86</v>
        <stp/>
        <stp>NET_CHANGE</stp>
        <stp>.QQQ220420C355</stp>
        <tr r="E58" s="1"/>
      </tp>
      <tp>
        <v>4.95</v>
        <stp/>
        <stp>NET_CHANGE</stp>
        <stp>.QQQ220420P358</stp>
        <tr r="AB61" s="1"/>
      </tp>
      <tp>
        <v>-0.47</v>
        <stp/>
        <stp>NET_CHANGE</stp>
        <stp>.QQQ220420C358</stp>
        <tr r="E61" s="1"/>
      </tp>
      <tp>
        <v>4.99</v>
        <stp/>
        <stp>NET_CHANGE</stp>
        <stp>.QQQ220420P359</stp>
        <tr r="AB62" s="1"/>
      </tp>
      <tp>
        <v>-0.39</v>
        <stp/>
        <stp>NET_CHANGE</stp>
        <stp>.QQQ220420C359</stp>
        <tr r="E62" s="1"/>
      </tp>
      <tp>
        <v>3.22</v>
        <stp/>
        <stp>NET_CHANGE</stp>
        <stp>.QQQ220420P342</stp>
        <tr r="AB45" s="1"/>
      </tp>
      <tp>
        <v>-5.21</v>
        <stp/>
        <stp>NET_CHANGE</stp>
        <stp>.QQQ220420C342</stp>
        <tr r="E45" s="1"/>
      </tp>
      <tp>
        <v>3.53</v>
        <stp/>
        <stp>NET_CHANGE</stp>
        <stp>.QQQ220420P343</stp>
        <tr r="AB46" s="1"/>
      </tp>
      <tp>
        <v>-4.49</v>
        <stp/>
        <stp>NET_CHANGE</stp>
        <stp>.QQQ220420C343</stp>
        <tr r="E46" s="1"/>
      </tp>
      <tp>
        <v>2.73</v>
        <stp/>
        <stp>NET_CHANGE</stp>
        <stp>.QQQ220420P340</stp>
        <tr r="AB43" s="1"/>
      </tp>
      <tp>
        <v>-5.36</v>
        <stp/>
        <stp>NET_CHANGE</stp>
        <stp>.QQQ220420C340</stp>
        <tr r="E43" s="1"/>
      </tp>
      <tp>
        <v>2.94</v>
        <stp/>
        <stp>NET_CHANGE</stp>
        <stp>.QQQ220420P341</stp>
        <tr r="AB44" s="1"/>
      </tp>
      <tp>
        <v>-5.55</v>
        <stp/>
        <stp>NET_CHANGE</stp>
        <stp>.QQQ220420C341</stp>
        <tr r="E44" s="1"/>
      </tp>
      <tp>
        <v>4.4800000000000004</v>
        <stp/>
        <stp>NET_CHANGE</stp>
        <stp>.QQQ220420P346</stp>
        <tr r="AB49" s="1"/>
      </tp>
      <tp>
        <v>-3.42</v>
        <stp/>
        <stp>NET_CHANGE</stp>
        <stp>.QQQ220420C346</stp>
        <tr r="E49" s="1"/>
      </tp>
      <tp>
        <v>4.88</v>
        <stp/>
        <stp>NET_CHANGE</stp>
        <stp>.QQQ220420P347</stp>
        <tr r="AB50" s="1"/>
      </tp>
      <tp>
        <v>-3.09</v>
        <stp/>
        <stp>NET_CHANGE</stp>
        <stp>.QQQ220420C347</stp>
        <tr r="E50" s="1"/>
      </tp>
      <tp>
        <v>3.8</v>
        <stp/>
        <stp>NET_CHANGE</stp>
        <stp>.QQQ220420P344</stp>
        <tr r="AB47" s="1"/>
      </tp>
      <tp>
        <v>-4.1500000000000004</v>
        <stp/>
        <stp>NET_CHANGE</stp>
        <stp>.QQQ220420C344</stp>
        <tr r="E47" s="1"/>
      </tp>
      <tp>
        <v>4.2</v>
        <stp/>
        <stp>NET_CHANGE</stp>
        <stp>.QQQ220420P345</stp>
        <tr r="AB48" s="1"/>
      </tp>
      <tp>
        <v>-3.72</v>
        <stp/>
        <stp>NET_CHANGE</stp>
        <stp>.QQQ220420C345</stp>
        <tr r="E48" s="1"/>
      </tp>
      <tp>
        <v>5.3</v>
        <stp/>
        <stp>NET_CHANGE</stp>
        <stp>.QQQ220420P348</stp>
        <tr r="AB51" s="1"/>
      </tp>
      <tp>
        <v>-2.69</v>
        <stp/>
        <stp>NET_CHANGE</stp>
        <stp>.QQQ220420C348</stp>
        <tr r="E51" s="1"/>
      </tp>
      <tp>
        <v>4.93</v>
        <stp/>
        <stp>NET_CHANGE</stp>
        <stp>.QQQ220420P349</stp>
        <tr r="AB52" s="1"/>
      </tp>
      <tp>
        <v>-2.4700000000000002</v>
        <stp/>
        <stp>NET_CHANGE</stp>
        <stp>.QQQ220420C349</stp>
        <tr r="E52" s="1"/>
      </tp>
      <tp t="s">
        <v>E</v>
        <stp/>
        <stp>AX</stp>
        <stp>.QQQ220420C329</stp>
        <tr r="S32" s="1"/>
      </tp>
      <tp t="s">
        <v>C</v>
        <stp/>
        <stp>LX</stp>
        <stp>.QQQ220420C324</stp>
        <tr r="D27" s="1"/>
      </tp>
      <tp t="s">
        <v>Q</v>
        <stp/>
        <stp>AX</stp>
        <stp>.QQQ220420P329</stp>
        <tr r="Y32" s="1"/>
      </tp>
      <tp t="s">
        <v>A</v>
        <stp/>
        <stp>LX</stp>
        <stp>.QQQ220420P324</stp>
        <tr r="AA27" s="1"/>
      </tp>
      <tp t="s">
        <v>E</v>
        <stp/>
        <stp>AX</stp>
        <stp>.QQQ220420C328</stp>
        <tr r="S31" s="1"/>
      </tp>
      <tp t="s">
        <v>T</v>
        <stp/>
        <stp>LX</stp>
        <stp>.QQQ220420C325</stp>
        <tr r="D28" s="1"/>
      </tp>
      <tp t="s">
        <v>Z</v>
        <stp/>
        <stp>AX</stp>
        <stp>.QQQ220420P328</stp>
        <tr r="Y31" s="1"/>
      </tp>
      <tp t="s">
        <v>C</v>
        <stp/>
        <stp>LX</stp>
        <stp>.QQQ220420P325</stp>
        <tr r="AA28" s="1"/>
      </tp>
      <tp t="s">
        <v>N</v>
        <stp/>
        <stp>BX</stp>
        <stp>.QQQ220420C328</stp>
        <tr r="Q31" s="1"/>
      </tp>
      <tp t="s">
        <v>Q</v>
        <stp/>
        <stp>LX</stp>
        <stp>.QQQ220420C326</stp>
        <tr r="D29" s="1"/>
      </tp>
      <tp t="s">
        <v>N</v>
        <stp/>
        <stp>BX</stp>
        <stp>.QQQ220420P328</stp>
        <tr r="W31" s="1"/>
      </tp>
      <tp t="s">
        <v>E</v>
        <stp/>
        <stp>LX</stp>
        <stp>.QQQ220420P326</stp>
        <tr r="AA29" s="1"/>
      </tp>
      <tp t="s">
        <v>Z</v>
        <stp/>
        <stp>BX</stp>
        <stp>.QQQ220420C329</stp>
        <tr r="Q32" s="1"/>
      </tp>
      <tp t="s">
        <v>I</v>
        <stp/>
        <stp>LX</stp>
        <stp>.QQQ220420C327</stp>
        <tr r="D30" s="1"/>
      </tp>
      <tp t="s">
        <v>Z</v>
        <stp/>
        <stp>BX</stp>
        <stp>.QQQ220420P329</stp>
        <tr r="W32" s="1"/>
      </tp>
      <tp t="s">
        <v>Z</v>
        <stp/>
        <stp>LX</stp>
        <stp>.QQQ220420P327</stp>
        <tr r="AA30" s="1"/>
      </tp>
      <tp t="s">
        <v>P</v>
        <stp/>
        <stp>LX</stp>
        <stp>.QQQ220420C320</stp>
        <tr r="D23" s="1"/>
      </tp>
      <tp t="s">
        <v>C</v>
        <stp/>
        <stp>LX</stp>
        <stp>.QQQ220420P320</stp>
        <tr r="AA23" s="1"/>
      </tp>
      <tp t="s">
        <v>C</v>
        <stp/>
        <stp>LX</stp>
        <stp>.QQQ220420C321</stp>
        <tr r="D24" s="1"/>
      </tp>
      <tp t="s">
        <v>N</v>
        <stp/>
        <stp>LX</stp>
        <stp>.QQQ220420P321</stp>
        <tr r="AA24" s="1"/>
      </tp>
      <tp t="s">
        <v>N</v>
        <stp/>
        <stp>LX</stp>
        <stp>.QQQ220420C322</stp>
        <tr r="D25" s="1"/>
      </tp>
      <tp t="s">
        <v>C</v>
        <stp/>
        <stp>LX</stp>
        <stp>.QQQ220420P322</stp>
        <tr r="AA25" s="1"/>
      </tp>
      <tp t="s">
        <v>M</v>
        <stp/>
        <stp>LX</stp>
        <stp>.QQQ220420C323</stp>
        <tr r="D26" s="1"/>
      </tp>
      <tp t="s">
        <v>N</v>
        <stp/>
        <stp>LX</stp>
        <stp>.QQQ220420P323</stp>
        <tr r="AA26" s="1"/>
      </tp>
      <tp t="s">
        <v>X</v>
        <stp/>
        <stp>AX</stp>
        <stp>.QQQ220420C321</stp>
        <tr r="S24" s="1"/>
      </tp>
      <tp t="s">
        <v>X</v>
        <stp/>
        <stp>BX</stp>
        <stp>.QQQ220420C322</stp>
        <tr r="Q25" s="1"/>
      </tp>
      <tp t="s">
        <v>T</v>
        <stp/>
        <stp>AX</stp>
        <stp>.QQQ220420P321</stp>
        <tr r="Y24" s="1"/>
      </tp>
      <tp t="s">
        <v>Z</v>
        <stp/>
        <stp>BX</stp>
        <stp>.QQQ220420P322</stp>
        <tr r="W25" s="1"/>
      </tp>
      <tp t="s">
        <v>E</v>
        <stp/>
        <stp>AX</stp>
        <stp>.QQQ220420C320</stp>
        <tr r="S23" s="1"/>
      </tp>
      <tp t="s">
        <v>E</v>
        <stp/>
        <stp>BX</stp>
        <stp>.QQQ220420C323</stp>
        <tr r="Q26" s="1"/>
      </tp>
      <tp t="s">
        <v>Z</v>
        <stp/>
        <stp>AX</stp>
        <stp>.QQQ220420P320</stp>
        <tr r="Y23" s="1"/>
      </tp>
      <tp t="s">
        <v>Z</v>
        <stp/>
        <stp>BX</stp>
        <stp>.QQQ220420P323</stp>
        <tr r="W26" s="1"/>
      </tp>
      <tp t="s">
        <v>E</v>
        <stp/>
        <stp>AX</stp>
        <stp>.QQQ220420C323</stp>
        <tr r="S26" s="1"/>
      </tp>
      <tp t="s">
        <v>X</v>
        <stp/>
        <stp>BX</stp>
        <stp>.QQQ220420C320</stp>
        <tr r="Q23" s="1"/>
      </tp>
      <tp t="s">
        <v>Z</v>
        <stp/>
        <stp>AX</stp>
        <stp>.QQQ220420P323</stp>
        <tr r="Y26" s="1"/>
      </tp>
      <tp t="s">
        <v>Z</v>
        <stp/>
        <stp>BX</stp>
        <stp>.QQQ220420P320</stp>
        <tr r="W23" s="1"/>
      </tp>
      <tp t="s">
        <v>X</v>
        <stp/>
        <stp>AX</stp>
        <stp>.QQQ220420C322</stp>
        <tr r="S25" s="1"/>
      </tp>
      <tp t="s">
        <v>E</v>
        <stp/>
        <stp>BX</stp>
        <stp>.QQQ220420C321</stp>
        <tr r="Q24" s="1"/>
      </tp>
      <tp t="s">
        <v>Z</v>
        <stp/>
        <stp>AX</stp>
        <stp>.QQQ220420P322</stp>
        <tr r="Y25" s="1"/>
      </tp>
      <tp t="s">
        <v>Z</v>
        <stp/>
        <stp>BX</stp>
        <stp>.QQQ220420P321</stp>
        <tr r="W24" s="1"/>
      </tp>
      <tp t="s">
        <v>E</v>
        <stp/>
        <stp>AX</stp>
        <stp>.QQQ220420C325</stp>
        <tr r="S28" s="1"/>
      </tp>
      <tp t="s">
        <v>X</v>
        <stp/>
        <stp>BX</stp>
        <stp>.QQQ220420C326</stp>
        <tr r="Q29" s="1"/>
      </tp>
      <tp t="s">
        <v>D</v>
        <stp/>
        <stp>LX</stp>
        <stp>.QQQ220420C328</stp>
        <tr r="D31" s="1"/>
      </tp>
      <tp t="s">
        <v>Z</v>
        <stp/>
        <stp>AX</stp>
        <stp>.QQQ220420P325</stp>
        <tr r="Y28" s="1"/>
      </tp>
      <tp t="s">
        <v>Z</v>
        <stp/>
        <stp>BX</stp>
        <stp>.QQQ220420P326</stp>
        <tr r="W29" s="1"/>
      </tp>
      <tp t="s">
        <v>C</v>
        <stp/>
        <stp>LX</stp>
        <stp>.QQQ220420P328</stp>
        <tr r="AA31" s="1"/>
      </tp>
      <tp t="s">
        <v>E</v>
        <stp/>
        <stp>AX</stp>
        <stp>.QQQ220420C324</stp>
        <tr r="S27" s="1"/>
      </tp>
      <tp t="s">
        <v>X</v>
        <stp/>
        <stp>BX</stp>
        <stp>.QQQ220420C327</stp>
        <tr r="Q30" s="1"/>
      </tp>
      <tp t="s">
        <v>A</v>
        <stp/>
        <stp>LX</stp>
        <stp>.QQQ220420C329</stp>
        <tr r="D32" s="1"/>
      </tp>
      <tp t="s">
        <v>N</v>
        <stp/>
        <stp>AX</stp>
        <stp>.QQQ220420P324</stp>
        <tr r="Y27" s="1"/>
      </tp>
      <tp t="s">
        <v>Z</v>
        <stp/>
        <stp>BX</stp>
        <stp>.QQQ220420P327</stp>
        <tr r="W30" s="1"/>
      </tp>
      <tp t="s">
        <v>C</v>
        <stp/>
        <stp>LX</stp>
        <stp>.QQQ220420P329</stp>
        <tr r="AA32" s="1"/>
      </tp>
      <tp t="s">
        <v>E</v>
        <stp/>
        <stp>AX</stp>
        <stp>.QQQ220420C327</stp>
        <tr r="S30" s="1"/>
      </tp>
      <tp t="s">
        <v>X</v>
        <stp/>
        <stp>BX</stp>
        <stp>.QQQ220420C324</stp>
        <tr r="Q27" s="1"/>
      </tp>
      <tp t="s">
        <v>Z</v>
        <stp/>
        <stp>AX</stp>
        <stp>.QQQ220420P327</stp>
        <tr r="Y30" s="1"/>
      </tp>
      <tp t="s">
        <v>Z</v>
        <stp/>
        <stp>BX</stp>
        <stp>.QQQ220420P324</stp>
        <tr r="W27" s="1"/>
      </tp>
      <tp t="s">
        <v>E</v>
        <stp/>
        <stp>AX</stp>
        <stp>.QQQ220420C326</stp>
        <tr r="S29" s="1"/>
      </tp>
      <tp t="s">
        <v>X</v>
        <stp/>
        <stp>BX</stp>
        <stp>.QQQ220420C325</stp>
        <tr r="Q28" s="1"/>
      </tp>
      <tp t="s">
        <v>Z</v>
        <stp/>
        <stp>AX</stp>
        <stp>.QQQ220420P326</stp>
        <tr r="Y29" s="1"/>
      </tp>
      <tp t="s">
        <v>Z</v>
        <stp/>
        <stp>BX</stp>
        <stp>.QQQ220420P325</stp>
        <tr r="W28" s="1"/>
      </tp>
      <tp t="s">
        <v>Z</v>
        <stp/>
        <stp>AX</stp>
        <stp>.QQQ220420C339</stp>
        <tr r="S42" s="1"/>
      </tp>
      <tp t="s">
        <v>Z</v>
        <stp/>
        <stp>LX</stp>
        <stp>.QQQ220420C334</stp>
        <tr r="D37" s="1"/>
      </tp>
      <tp t="s">
        <v>N</v>
        <stp/>
        <stp>AX</stp>
        <stp>.QQQ220420P339</stp>
        <tr r="Y42" s="1"/>
      </tp>
      <tp t="s">
        <v>Z</v>
        <stp/>
        <stp>LX</stp>
        <stp>.QQQ220420P334</stp>
        <tr r="AA37" s="1"/>
      </tp>
      <tp t="s">
        <v>Z</v>
        <stp/>
        <stp>AX</stp>
        <stp>.QQQ220420C338</stp>
        <tr r="S41" s="1"/>
      </tp>
      <tp t="s">
        <v>N</v>
        <stp/>
        <stp>LX</stp>
        <stp>.QQQ220420C335</stp>
        <tr r="D38" s="1"/>
      </tp>
      <tp t="s">
        <v>N</v>
        <stp/>
        <stp>AX</stp>
        <stp>.QQQ220420P338</stp>
        <tr r="Y41" s="1"/>
      </tp>
      <tp t="s">
        <v>C</v>
        <stp/>
        <stp>LX</stp>
        <stp>.QQQ220420P335</stp>
        <tr r="AA38" s="1"/>
      </tp>
      <tp t="s">
        <v>Q</v>
        <stp/>
        <stp>BX</stp>
        <stp>.QQQ220420C338</stp>
        <tr r="Q41" s="1"/>
      </tp>
      <tp t="s">
        <v>E</v>
        <stp/>
        <stp>LX</stp>
        <stp>.QQQ220420C336</stp>
        <tr r="D39" s="1"/>
      </tp>
      <tp t="s">
        <v>N</v>
        <stp/>
        <stp>BX</stp>
        <stp>.QQQ220420P338</stp>
        <tr r="W41" s="1"/>
      </tp>
      <tp t="s">
        <v>X</v>
        <stp/>
        <stp>LX</stp>
        <stp>.QQQ220420P336</stp>
        <tr r="AA39" s="1"/>
      </tp>
      <tp t="s">
        <v>N</v>
        <stp/>
        <stp>BX</stp>
        <stp>.QQQ220420C339</stp>
        <tr r="Q42" s="1"/>
      </tp>
      <tp t="s">
        <v>Q</v>
        <stp/>
        <stp>LX</stp>
        <stp>.QQQ220420C337</stp>
        <tr r="D40" s="1"/>
      </tp>
      <tp t="s">
        <v>E</v>
        <stp/>
        <stp>BX</stp>
        <stp>.QQQ220420P339</stp>
        <tr r="W42" s="1"/>
      </tp>
      <tp t="s">
        <v>A</v>
        <stp/>
        <stp>LX</stp>
        <stp>.QQQ220420P337</stp>
        <tr r="AA40" s="1"/>
      </tp>
      <tp t="s">
        <v>I</v>
        <stp/>
        <stp>LX</stp>
        <stp>.QQQ220420C330</stp>
        <tr r="D33" s="1"/>
      </tp>
      <tp t="s">
        <v>M</v>
        <stp/>
        <stp>LX</stp>
        <stp>.QQQ220420P330</stp>
        <tr r="AA33" s="1"/>
      </tp>
      <tp t="s">
        <v>A</v>
        <stp/>
        <stp>LX</stp>
        <stp>.QQQ220420C331</stp>
        <tr r="D34" s="1"/>
      </tp>
      <tp t="s">
        <v>E</v>
        <stp/>
        <stp>LX</stp>
        <stp>.QQQ220420P331</stp>
        <tr r="AA34" s="1"/>
      </tp>
      <tp t="s">
        <v>I</v>
        <stp/>
        <stp>LX</stp>
        <stp>.QQQ220420C332</stp>
        <tr r="D35" s="1"/>
      </tp>
      <tp t="s">
        <v>X</v>
        <stp/>
        <stp>LX</stp>
        <stp>.QQQ220420P332</stp>
        <tr r="AA35" s="1"/>
      </tp>
      <tp t="s">
        <v>B</v>
        <stp/>
        <stp>LX</stp>
        <stp>.QQQ220420C333</stp>
        <tr r="D36" s="1"/>
      </tp>
      <tp t="s">
        <v>X</v>
        <stp/>
        <stp>LX</stp>
        <stp>.QQQ220420P333</stp>
        <tr r="AA36" s="1"/>
      </tp>
      <tp t="s">
        <v>E</v>
        <stp/>
        <stp>AX</stp>
        <stp>.QQQ220420C331</stp>
        <tr r="S34" s="1"/>
      </tp>
      <tp t="s">
        <v>Z</v>
        <stp/>
        <stp>BX</stp>
        <stp>.QQQ220420C332</stp>
        <tr r="Q35" s="1"/>
      </tp>
      <tp t="s">
        <v>T</v>
        <stp/>
        <stp>AX</stp>
        <stp>.QQQ220420P331</stp>
        <tr r="Y34" s="1"/>
      </tp>
      <tp t="s">
        <v>I</v>
        <stp/>
        <stp>BX</stp>
        <stp>.QQQ220420P332</stp>
        <tr r="W35" s="1"/>
      </tp>
      <tp t="s">
        <v>E</v>
        <stp/>
        <stp>AX</stp>
        <stp>.QQQ220420C330</stp>
        <tr r="S33" s="1"/>
      </tp>
      <tp t="s">
        <v>E</v>
        <stp/>
        <stp>BX</stp>
        <stp>.QQQ220420C333</stp>
        <tr r="Q36" s="1"/>
      </tp>
      <tp t="s">
        <v>T</v>
        <stp/>
        <stp>AX</stp>
        <stp>.QQQ220420P330</stp>
        <tr r="Y33" s="1"/>
      </tp>
      <tp t="s">
        <v>E</v>
        <stp/>
        <stp>BX</stp>
        <stp>.QQQ220420P333</stp>
        <tr r="W36" s="1"/>
      </tp>
      <tp t="s">
        <v>E</v>
        <stp/>
        <stp>AX</stp>
        <stp>.QQQ220420C333</stp>
        <tr r="S36" s="1"/>
      </tp>
      <tp t="s">
        <v>C</v>
        <stp/>
        <stp>BX</stp>
        <stp>.QQQ220420C330</stp>
        <tr r="Q33" s="1"/>
      </tp>
      <tp t="s">
        <v>Z</v>
        <stp/>
        <stp>AX</stp>
        <stp>.QQQ220420P333</stp>
        <tr r="Y36" s="1"/>
      </tp>
      <tp t="s">
        <v>N</v>
        <stp/>
        <stp>BX</stp>
        <stp>.QQQ220420P330</stp>
        <tr r="W33" s="1"/>
      </tp>
      <tp t="s">
        <v>E</v>
        <stp/>
        <stp>AX</stp>
        <stp>.QQQ220420C332</stp>
        <tr r="S35" s="1"/>
      </tp>
      <tp t="s">
        <v>E</v>
        <stp/>
        <stp>BX</stp>
        <stp>.QQQ220420C331</stp>
        <tr r="Q34" s="1"/>
      </tp>
      <tp t="s">
        <v>Z</v>
        <stp/>
        <stp>AX</stp>
        <stp>.QQQ220420P332</stp>
        <tr r="Y35" s="1"/>
      </tp>
      <tp t="s">
        <v>W</v>
        <stp/>
        <stp>BX</stp>
        <stp>.QQQ220420P331</stp>
        <tr r="W34" s="1"/>
      </tp>
      <tp t="s">
        <v>E</v>
        <stp/>
        <stp>AX</stp>
        <stp>.QQQ220420C335</stp>
        <tr r="S38" s="1"/>
      </tp>
      <tp t="s">
        <v>N</v>
        <stp/>
        <stp>BX</stp>
        <stp>.QQQ220420C336</stp>
        <tr r="Q39" s="1"/>
      </tp>
      <tp t="s">
        <v>N</v>
        <stp/>
        <stp>LX</stp>
        <stp>.QQQ220420C338</stp>
        <tr r="D41" s="1"/>
      </tp>
      <tp t="s">
        <v>P</v>
        <stp/>
        <stp>AX</stp>
        <stp>.QQQ220420P335</stp>
        <tr r="Y38" s="1"/>
      </tp>
      <tp t="s">
        <v>Z</v>
        <stp/>
        <stp>BX</stp>
        <stp>.QQQ220420P336</stp>
        <tr r="W39" s="1"/>
      </tp>
      <tp t="s">
        <v>T</v>
        <stp/>
        <stp>LX</stp>
        <stp>.QQQ220420P338</stp>
        <tr r="AA41" s="1"/>
      </tp>
      <tp t="s">
        <v>E</v>
        <stp/>
        <stp>AX</stp>
        <stp>.QQQ220420C334</stp>
        <tr r="S37" s="1"/>
      </tp>
      <tp t="s">
        <v>N</v>
        <stp/>
        <stp>BX</stp>
        <stp>.QQQ220420C337</stp>
        <tr r="Q40" s="1"/>
      </tp>
      <tp t="s">
        <v>E</v>
        <stp/>
        <stp>LX</stp>
        <stp>.QQQ220420C339</stp>
        <tr r="D42" s="1"/>
      </tp>
      <tp t="s">
        <v>Z</v>
        <stp/>
        <stp>AX</stp>
        <stp>.QQQ220420P334</stp>
        <tr r="Y37" s="1"/>
      </tp>
      <tp t="s">
        <v>W</v>
        <stp/>
        <stp>BX</stp>
        <stp>.QQQ220420P337</stp>
        <tr r="W40" s="1"/>
      </tp>
      <tp t="s">
        <v>H</v>
        <stp/>
        <stp>LX</stp>
        <stp>.QQQ220420P339</stp>
        <tr r="AA42" s="1"/>
      </tp>
      <tp t="s">
        <v>E</v>
        <stp/>
        <stp>AX</stp>
        <stp>.QQQ220420C337</stp>
        <tr r="S40" s="1"/>
      </tp>
      <tp t="s">
        <v>E</v>
        <stp/>
        <stp>BX</stp>
        <stp>.QQQ220420C334</stp>
        <tr r="Q37" s="1"/>
      </tp>
      <tp t="s">
        <v>Z</v>
        <stp/>
        <stp>AX</stp>
        <stp>.QQQ220420P337</stp>
        <tr r="Y40" s="1"/>
      </tp>
      <tp t="s">
        <v>N</v>
        <stp/>
        <stp>BX</stp>
        <stp>.QQQ220420P334</stp>
        <tr r="W37" s="1"/>
      </tp>
      <tp t="s">
        <v>E</v>
        <stp/>
        <stp>AX</stp>
        <stp>.QQQ220420C336</stp>
        <tr r="S39" s="1"/>
      </tp>
      <tp t="s">
        <v>E</v>
        <stp/>
        <stp>BX</stp>
        <stp>.QQQ220420C335</stp>
        <tr r="Q38" s="1"/>
      </tp>
      <tp t="s">
        <v>Z</v>
        <stp/>
        <stp>AX</stp>
        <stp>.QQQ220420P336</stp>
        <tr r="Y39" s="1"/>
      </tp>
      <tp t="s">
        <v>Z</v>
        <stp/>
        <stp>BX</stp>
        <stp>.QQQ220420P335</stp>
        <tr r="W38" s="1"/>
      </tp>
      <tp t="s">
        <v>X</v>
        <stp/>
        <stp>AX</stp>
        <stp>.QQQ220420C309</stp>
        <tr r="S12" s="1"/>
      </tp>
      <tp t="s">
        <v>X</v>
        <stp/>
        <stp>AX</stp>
        <stp>.QQQ220420P309</stp>
        <tr r="Y12" s="1"/>
      </tp>
      <tp t="s">
        <v>E</v>
        <stp/>
        <stp>AX</stp>
        <stp>.QQQ220420C308</stp>
        <tr r="S11" s="1"/>
      </tp>
      <tp t="s">
        <v>Q</v>
        <stp/>
        <stp>AX</stp>
        <stp>.QQQ220420P308</stp>
        <tr r="Y11" s="1"/>
      </tp>
      <tp t="s">
        <v>X</v>
        <stp/>
        <stp>BX</stp>
        <stp>.QQQ220420C308</stp>
        <tr r="Q11" s="1"/>
      </tp>
      <tp t="s">
        <v>Z</v>
        <stp/>
        <stp>BX</stp>
        <stp>.QQQ220420P308</stp>
        <tr r="W11" s="1"/>
      </tp>
      <tp t="s">
        <v>X</v>
        <stp/>
        <stp>BX</stp>
        <stp>.QQQ220420C309</stp>
        <tr r="Q12" s="1"/>
      </tp>
      <tp t="s">
        <v>W</v>
        <stp/>
        <stp>BX</stp>
        <stp>.QQQ220420P309</stp>
        <tr r="W12" s="1"/>
      </tp>
      <tp t="s">
        <v>H</v>
        <stp/>
        <stp>LX</stp>
        <stp>.QQQ220420C308</stp>
        <tr r="D11" s="1"/>
      </tp>
      <tp t="s">
        <v>B</v>
        <stp/>
        <stp>LX</stp>
        <stp>.QQQ220420P308</stp>
        <tr r="AA11" s="1"/>
      </tp>
      <tp t="s">
        <v/>
        <stp/>
        <stp>LX</stp>
        <stp>.QQQ220420C309</stp>
        <tr r="D12" s="1"/>
      </tp>
      <tp t="s">
        <v>D</v>
        <stp/>
        <stp>LX</stp>
        <stp>.QQQ220420P309</stp>
        <tr r="AA12" s="1"/>
      </tp>
      <tp t="s">
        <v>E</v>
        <stp/>
        <stp>AX</stp>
        <stp>.QQQ220420C319</stp>
        <tr r="S22" s="1"/>
      </tp>
      <tp t="s">
        <v>C</v>
        <stp/>
        <stp>LX</stp>
        <stp>.QQQ220420C314</stp>
        <tr r="D17" s="1"/>
      </tp>
      <tp t="s">
        <v>T</v>
        <stp/>
        <stp>AX</stp>
        <stp>.QQQ220420P319</stp>
        <tr r="Y22" s="1"/>
      </tp>
      <tp t="s">
        <v>T</v>
        <stp/>
        <stp>LX</stp>
        <stp>.QQQ220420P314</stp>
        <tr r="AA17" s="1"/>
      </tp>
      <tp t="s">
        <v>E</v>
        <stp/>
        <stp>AX</stp>
        <stp>.QQQ220420C318</stp>
        <tr r="S21" s="1"/>
      </tp>
      <tp t="s">
        <v>Q</v>
        <stp/>
        <stp>LX</stp>
        <stp>.QQQ220420C315</stp>
        <tr r="D18" s="1"/>
      </tp>
      <tp t="s">
        <v>Z</v>
        <stp/>
        <stp>AX</stp>
        <stp>.QQQ220420P318</stp>
        <tr r="Y21" s="1"/>
      </tp>
      <tp t="s">
        <v>I</v>
        <stp/>
        <stp>LX</stp>
        <stp>.QQQ220420P315</stp>
        <tr r="AA18" s="1"/>
      </tp>
      <tp t="s">
        <v>Z</v>
        <stp/>
        <stp>BX</stp>
        <stp>.QQQ220420C318</stp>
        <tr r="Q21" s="1"/>
      </tp>
      <tp t="s">
        <v>I</v>
        <stp/>
        <stp>LX</stp>
        <stp>.QQQ220420C316</stp>
        <tr r="D19" s="1"/>
      </tp>
      <tp t="s">
        <v>Z</v>
        <stp/>
        <stp>BX</stp>
        <stp>.QQQ220420P318</stp>
        <tr r="W21" s="1"/>
      </tp>
      <tp t="s">
        <v>B</v>
        <stp/>
        <stp>LX</stp>
        <stp>.QQQ220420P316</stp>
        <tr r="AA19" s="1"/>
      </tp>
      <tp t="s">
        <v>Z</v>
        <stp/>
        <stp>BX</stp>
        <stp>.QQQ220420C319</stp>
        <tr r="Q22" s="1"/>
      </tp>
      <tp t="s">
        <v/>
        <stp/>
        <stp>LX</stp>
        <stp>.QQQ220420C317</stp>
        <tr r="D20" s="1"/>
      </tp>
      <tp t="s">
        <v>Z</v>
        <stp/>
        <stp>BX</stp>
        <stp>.QQQ220420P319</stp>
        <tr r="W22" s="1"/>
      </tp>
      <tp t="s">
        <v>C</v>
        <stp/>
        <stp>LX</stp>
        <stp>.QQQ220420P317</stp>
        <tr r="AA20" s="1"/>
      </tp>
      <tp t="s">
        <v>C</v>
        <stp/>
        <stp>LX</stp>
        <stp>.QQQ220420C310</stp>
        <tr r="D13" s="1"/>
      </tp>
      <tp t="s">
        <v>C</v>
        <stp/>
        <stp>LX</stp>
        <stp>.QQQ220420P310</stp>
        <tr r="AA13" s="1"/>
      </tp>
      <tp t="s">
        <v/>
        <stp/>
        <stp>LX</stp>
        <stp>.QQQ220420C311</stp>
        <tr r="D14" s="1"/>
      </tp>
      <tp t="s">
        <v>M</v>
        <stp/>
        <stp>LX</stp>
        <stp>.QQQ220420P311</stp>
        <tr r="AA14" s="1"/>
      </tp>
      <tp t="s">
        <v>T</v>
        <stp/>
        <stp>LX</stp>
        <stp>.QQQ220420C312</stp>
        <tr r="D15" s="1"/>
      </tp>
      <tp t="s">
        <v>P</v>
        <stp/>
        <stp>LX</stp>
        <stp>.QQQ220420P312</stp>
        <tr r="AA15" s="1"/>
      </tp>
      <tp t="s">
        <v/>
        <stp/>
        <stp>LX</stp>
        <stp>.QQQ220420C313</stp>
        <tr r="D16" s="1"/>
      </tp>
      <tp t="s">
        <v>I</v>
        <stp/>
        <stp>LX</stp>
        <stp>.QQQ220420P313</stp>
        <tr r="AA16" s="1"/>
      </tp>
      <tp t="s">
        <v>Z</v>
        <stp/>
        <stp>AX</stp>
        <stp>.QQQ220420C311</stp>
        <tr r="S14" s="1"/>
      </tp>
      <tp t="s">
        <v>X</v>
        <stp/>
        <stp>BX</stp>
        <stp>.QQQ220420C312</stp>
        <tr r="Q15" s="1"/>
      </tp>
      <tp t="s">
        <v>I</v>
        <stp/>
        <stp>AX</stp>
        <stp>.QQQ220420P311</stp>
        <tr r="Y14" s="1"/>
      </tp>
      <tp t="s">
        <v>Z</v>
        <stp/>
        <stp>BX</stp>
        <stp>.QQQ220420P312</stp>
        <tr r="W15" s="1"/>
      </tp>
      <tp t="s">
        <v>X</v>
        <stp/>
        <stp>AX</stp>
        <stp>.QQQ220420C310</stp>
        <tr r="S13" s="1"/>
      </tp>
      <tp t="s">
        <v>X</v>
        <stp/>
        <stp>BX</stp>
        <stp>.QQQ220420C313</stp>
        <tr r="Q16" s="1"/>
      </tp>
      <tp t="s">
        <v>Q</v>
        <stp/>
        <stp>AX</stp>
        <stp>.QQQ220420P310</stp>
        <tr r="Y13" s="1"/>
      </tp>
      <tp t="s">
        <v>Z</v>
        <stp/>
        <stp>BX</stp>
        <stp>.QQQ220420P313</stp>
        <tr r="W16" s="1"/>
      </tp>
      <tp t="s">
        <v>X</v>
        <stp/>
        <stp>AX</stp>
        <stp>.QQQ220420C313</stp>
        <tr r="S16" s="1"/>
      </tp>
      <tp t="s">
        <v>E</v>
        <stp/>
        <stp>BX</stp>
        <stp>.QQQ220420C310</stp>
        <tr r="Q13" s="1"/>
      </tp>
      <tp t="s">
        <v>N</v>
        <stp/>
        <stp>AX</stp>
        <stp>.QQQ220420P313</stp>
        <tr r="Y16" s="1"/>
      </tp>
      <tp t="s">
        <v>Z</v>
        <stp/>
        <stp>BX</stp>
        <stp>.QQQ220420P310</stp>
        <tr r="W13" s="1"/>
      </tp>
      <tp t="s">
        <v>X</v>
        <stp/>
        <stp>AX</stp>
        <stp>.QQQ220420C312</stp>
        <tr r="S15" s="1"/>
      </tp>
      <tp t="s">
        <v>X</v>
        <stp/>
        <stp>BX</stp>
        <stp>.QQQ220420C311</stp>
        <tr r="Q14" s="1"/>
      </tp>
      <tp t="s">
        <v>Z</v>
        <stp/>
        <stp>AX</stp>
        <stp>.QQQ220420P312</stp>
        <tr r="Y15" s="1"/>
      </tp>
      <tp t="s">
        <v>Z</v>
        <stp/>
        <stp>BX</stp>
        <stp>.QQQ220420P311</stp>
        <tr r="W14" s="1"/>
      </tp>
      <tp t="s">
        <v>X</v>
        <stp/>
        <stp>AX</stp>
        <stp>.QQQ220420C315</stp>
        <tr r="S18" s="1"/>
      </tp>
      <tp t="s">
        <v>X</v>
        <stp/>
        <stp>BX</stp>
        <stp>.QQQ220420C316</stp>
        <tr r="Q19" s="1"/>
      </tp>
      <tp t="s">
        <v>A</v>
        <stp/>
        <stp>LX</stp>
        <stp>.QQQ220420C318</stp>
        <tr r="D21" s="1"/>
      </tp>
      <tp t="s">
        <v>N</v>
        <stp/>
        <stp>AX</stp>
        <stp>.QQQ220420P315</stp>
        <tr r="Y18" s="1"/>
      </tp>
      <tp t="s">
        <v>Z</v>
        <stp/>
        <stp>BX</stp>
        <stp>.QQQ220420P316</stp>
        <tr r="W19" s="1"/>
      </tp>
      <tp t="s">
        <v>D</v>
        <stp/>
        <stp>LX</stp>
        <stp>.QQQ220420P318</stp>
        <tr r="AA21" s="1"/>
      </tp>
      <tp t="s">
        <v>X</v>
        <stp/>
        <stp>AX</stp>
        <stp>.QQQ220420C314</stp>
        <tr r="S17" s="1"/>
      </tp>
      <tp t="s">
        <v>X</v>
        <stp/>
        <stp>BX</stp>
        <stp>.QQQ220420C317</stp>
        <tr r="Q20" s="1"/>
      </tp>
      <tp t="s">
        <v/>
        <stp/>
        <stp>LX</stp>
        <stp>.QQQ220420C319</stp>
        <tr r="D22" s="1"/>
      </tp>
      <tp t="s">
        <v>Z</v>
        <stp/>
        <stp>AX</stp>
        <stp>.QQQ220420P314</stp>
        <tr r="Y17" s="1"/>
      </tp>
      <tp t="s">
        <v>Z</v>
        <stp/>
        <stp>BX</stp>
        <stp>.QQQ220420P317</stp>
        <tr r="W20" s="1"/>
      </tp>
      <tp t="s">
        <v>M</v>
        <stp/>
        <stp>LX</stp>
        <stp>.QQQ220420P319</stp>
        <tr r="AA22" s="1"/>
      </tp>
      <tp t="s">
        <v>C</v>
        <stp/>
        <stp>AX</stp>
        <stp>.QQQ220420C317</stp>
        <tr r="S20" s="1"/>
      </tp>
      <tp t="s">
        <v>X</v>
        <stp/>
        <stp>BX</stp>
        <stp>.QQQ220420C314</stp>
        <tr r="Q17" s="1"/>
      </tp>
      <tp t="s">
        <v>Z</v>
        <stp/>
        <stp>AX</stp>
        <stp>.QQQ220420P317</stp>
        <tr r="Y20" s="1"/>
      </tp>
      <tp t="s">
        <v>X</v>
        <stp/>
        <stp>BX</stp>
        <stp>.QQQ220420P314</stp>
        <tr r="W17" s="1"/>
      </tp>
      <tp t="s">
        <v>X</v>
        <stp/>
        <stp>AX</stp>
        <stp>.QQQ220420C316</stp>
        <tr r="S19" s="1"/>
      </tp>
      <tp t="s">
        <v>X</v>
        <stp/>
        <stp>BX</stp>
        <stp>.QQQ220420C315</stp>
        <tr r="Q18" s="1"/>
      </tp>
      <tp t="s">
        <v>Z</v>
        <stp/>
        <stp>AX</stp>
        <stp>.QQQ220420P316</stp>
        <tr r="Y19" s="1"/>
      </tp>
      <tp t="s">
        <v>Z</v>
        <stp/>
        <stp>BX</stp>
        <stp>.QQQ220420P315</stp>
        <tr r="W18" s="1"/>
      </tp>
      <tp t="s">
        <v>E</v>
        <stp/>
        <stp>LX</stp>
        <stp>.QQQ220420C364</stp>
        <tr r="D67" s="1"/>
      </tp>
      <tp t="s">
        <v>M</v>
        <stp/>
        <stp>LX</stp>
        <stp>.QQQ220420P364</stp>
        <tr r="AA67" s="1"/>
      </tp>
      <tp t="s">
        <v>I</v>
        <stp/>
        <stp>LX</stp>
        <stp>.QQQ220420C365</stp>
        <tr r="D68" s="1"/>
      </tp>
      <tp t="s">
        <v>C</v>
        <stp/>
        <stp>LX</stp>
        <stp>.QQQ220420P365</stp>
        <tr r="AA68" s="1"/>
      </tp>
      <tp t="s">
        <v>N</v>
        <stp/>
        <stp>LX</stp>
        <stp>.QQQ220420C366</stp>
        <tr r="D69" s="1"/>
      </tp>
      <tp t="s">
        <v>C</v>
        <stp/>
        <stp>LX</stp>
        <stp>.QQQ220420P366</stp>
        <tr r="AA69" s="1"/>
      </tp>
      <tp t="s">
        <v>C</v>
        <stp/>
        <stp>LX</stp>
        <stp>.QQQ220420C367</stp>
        <tr r="D70" s="1"/>
      </tp>
      <tp t="s">
        <v/>
        <stp/>
        <stp>LX</stp>
        <stp>.QQQ220420P367</stp>
        <tr r="AA70" s="1"/>
      </tp>
      <tp t="s">
        <v>X</v>
        <stp/>
        <stp>LX</stp>
        <stp>.QQQ220420C360</stp>
        <tr r="D63" s="1"/>
      </tp>
      <tp t="s">
        <v>N</v>
        <stp/>
        <stp>LX</stp>
        <stp>.QQQ220420P360</stp>
        <tr r="AA63" s="1"/>
      </tp>
      <tp t="s">
        <v>I</v>
        <stp/>
        <stp>LX</stp>
        <stp>.QQQ220420C361</stp>
        <tr r="D64" s="1"/>
      </tp>
      <tp t="s">
        <v>A</v>
        <stp/>
        <stp>LX</stp>
        <stp>.QQQ220420P361</stp>
        <tr r="AA64" s="1"/>
      </tp>
      <tp t="s">
        <v>C</v>
        <stp/>
        <stp>LX</stp>
        <stp>.QQQ220420C362</stp>
        <tr r="D65" s="1"/>
      </tp>
      <tp t="s">
        <v>W</v>
        <stp/>
        <stp>LX</stp>
        <stp>.QQQ220420P362</stp>
        <tr r="AA65" s="1"/>
      </tp>
      <tp t="s">
        <v>C</v>
        <stp/>
        <stp>LX</stp>
        <stp>.QQQ220420C363</stp>
        <tr r="D66" s="1"/>
      </tp>
      <tp t="s">
        <v>H</v>
        <stp/>
        <stp>LX</stp>
        <stp>.QQQ220420P363</stp>
        <tr r="AA66" s="1"/>
      </tp>
      <tp t="s">
        <v>Z</v>
        <stp/>
        <stp>AX</stp>
        <stp>.QQQ220420C361</stp>
        <tr r="S64" s="1"/>
      </tp>
      <tp t="s">
        <v>W</v>
        <stp/>
        <stp>BX</stp>
        <stp>.QQQ220420C362</stp>
        <tr r="Q65" s="1"/>
      </tp>
      <tp t="s">
        <v>E</v>
        <stp/>
        <stp>AX</stp>
        <stp>.QQQ220420P361</stp>
        <tr r="Y64" s="1"/>
      </tp>
      <tp t="s">
        <v>E</v>
        <stp/>
        <stp>BX</stp>
        <stp>.QQQ220420P362</stp>
        <tr r="W65" s="1"/>
      </tp>
      <tp t="s">
        <v>Z</v>
        <stp/>
        <stp>AX</stp>
        <stp>.QQQ220420C360</stp>
        <tr r="S63" s="1"/>
      </tp>
      <tp t="s">
        <v>Z</v>
        <stp/>
        <stp>BX</stp>
        <stp>.QQQ220420C363</stp>
        <tr r="Q66" s="1"/>
      </tp>
      <tp t="s">
        <v>E</v>
        <stp/>
        <stp>AX</stp>
        <stp>.QQQ220420P360</stp>
        <tr r="Y63" s="1"/>
      </tp>
      <tp t="s">
        <v>X</v>
        <stp/>
        <stp>BX</stp>
        <stp>.QQQ220420P363</stp>
        <tr r="W66" s="1"/>
      </tp>
      <tp t="s">
        <v>Z</v>
        <stp/>
        <stp>AX</stp>
        <stp>.QQQ220420C363</stp>
        <tr r="S66" s="1"/>
      </tp>
      <tp t="s">
        <v>Z</v>
        <stp/>
        <stp>BX</stp>
        <stp>.QQQ220420C360</stp>
        <tr r="Q63" s="1"/>
      </tp>
      <tp t="s">
        <v>X</v>
        <stp/>
        <stp>AX</stp>
        <stp>.QQQ220420P363</stp>
        <tr r="Y66" s="1"/>
      </tp>
      <tp t="s">
        <v>E</v>
        <stp/>
        <stp>BX</stp>
        <stp>.QQQ220420P360</stp>
        <tr r="W63" s="1"/>
      </tp>
      <tp t="s">
        <v>Q</v>
        <stp/>
        <stp>AX</stp>
        <stp>.QQQ220420C362</stp>
        <tr r="S65" s="1"/>
      </tp>
      <tp t="s">
        <v>Z</v>
        <stp/>
        <stp>BX</stp>
        <stp>.QQQ220420C361</stp>
        <tr r="Q64" s="1"/>
      </tp>
      <tp t="s">
        <v>E</v>
        <stp/>
        <stp>AX</stp>
        <stp>.QQQ220420P362</stp>
        <tr r="Y65" s="1"/>
      </tp>
      <tp t="s">
        <v>X</v>
        <stp/>
        <stp>BX</stp>
        <stp>.QQQ220420P361</stp>
        <tr r="W64" s="1"/>
      </tp>
      <tp t="s">
        <v>Z</v>
        <stp/>
        <stp>AX</stp>
        <stp>.QQQ220420C365</stp>
        <tr r="S68" s="1"/>
      </tp>
      <tp t="s">
        <v>Z</v>
        <stp/>
        <stp>BX</stp>
        <stp>.QQQ220420C366</stp>
        <tr r="Q69" s="1"/>
      </tp>
      <tp t="s">
        <v>E</v>
        <stp/>
        <stp>AX</stp>
        <stp>.QQQ220420P365</stp>
        <tr r="Y68" s="1"/>
      </tp>
      <tp t="s">
        <v>E</v>
        <stp/>
        <stp>BX</stp>
        <stp>.QQQ220420P366</stp>
        <tr r="W69" s="1"/>
      </tp>
      <tp t="s">
        <v>Q</v>
        <stp/>
        <stp>AX</stp>
        <stp>.QQQ220420C364</stp>
        <tr r="S67" s="1"/>
      </tp>
      <tp t="s">
        <v>W</v>
        <stp/>
        <stp>BX</stp>
        <stp>.QQQ220420C367</stp>
        <tr r="Q70" s="1"/>
      </tp>
      <tp t="s">
        <v>X</v>
        <stp/>
        <stp>AX</stp>
        <stp>.QQQ220420P364</stp>
        <tr r="Y67" s="1"/>
      </tp>
      <tp t="s">
        <v>C</v>
        <stp/>
        <stp>BX</stp>
        <stp>.QQQ220420P367</stp>
        <tr r="W70" s="1"/>
      </tp>
      <tp t="s">
        <v>Q</v>
        <stp/>
        <stp>AX</stp>
        <stp>.QQQ220420C367</stp>
        <tr r="S70" s="1"/>
      </tp>
      <tp t="s">
        <v>W</v>
        <stp/>
        <stp>BX</stp>
        <stp>.QQQ220420C364</stp>
        <tr r="Q67" s="1"/>
      </tp>
      <tp t="s">
        <v>X</v>
        <stp/>
        <stp>AX</stp>
        <stp>.QQQ220420P367</stp>
        <tr r="Y70" s="1"/>
      </tp>
      <tp t="s">
        <v>X</v>
        <stp/>
        <stp>BX</stp>
        <stp>.QQQ220420P364</stp>
        <tr r="W67" s="1"/>
      </tp>
      <tp t="s">
        <v>Z</v>
        <stp/>
        <stp>AX</stp>
        <stp>.QQQ220420C366</stp>
        <tr r="S69" s="1"/>
      </tp>
      <tp t="s">
        <v>Z</v>
        <stp/>
        <stp>BX</stp>
        <stp>.QQQ220420C365</stp>
        <tr r="Q68" s="1"/>
      </tp>
      <tp t="s">
        <v>X</v>
        <stp/>
        <stp>AX</stp>
        <stp>.QQQ220420P366</stp>
        <tr r="Y69" s="1"/>
      </tp>
      <tp t="s">
        <v>E</v>
        <stp/>
        <stp>BX</stp>
        <stp>.QQQ220420P365</stp>
        <tr r="W68" s="1"/>
      </tp>
      <tp t="s">
        <v>Z</v>
        <stp/>
        <stp>AX</stp>
        <stp>.QQQ220420C349</stp>
        <tr r="S52" s="1"/>
      </tp>
      <tp t="s">
        <v>T</v>
        <stp/>
        <stp>LX</stp>
        <stp>.QQQ220420C344</stp>
        <tr r="D47" s="1"/>
      </tp>
      <tp t="s">
        <v>X</v>
        <stp/>
        <stp>AX</stp>
        <stp>.QQQ220420P349</stp>
        <tr r="Y52" s="1"/>
      </tp>
      <tp t="s">
        <v>M</v>
        <stp/>
        <stp>LX</stp>
        <stp>.QQQ220420P344</stp>
        <tr r="AA47" s="1"/>
      </tp>
      <tp t="s">
        <v>N</v>
        <stp/>
        <stp>AX</stp>
        <stp>.QQQ220420C348</stp>
        <tr r="S51" s="1"/>
      </tp>
      <tp t="s">
        <v>X</v>
        <stp/>
        <stp>LX</stp>
        <stp>.QQQ220420C345</stp>
        <tr r="D48" s="1"/>
      </tp>
      <tp t="s">
        <v>X</v>
        <stp/>
        <stp>AX</stp>
        <stp>.QQQ220420P348</stp>
        <tr r="Y51" s="1"/>
      </tp>
      <tp t="s">
        <v>D</v>
        <stp/>
        <stp>LX</stp>
        <stp>.QQQ220420P345</stp>
        <tr r="AA48" s="1"/>
      </tp>
      <tp t="s">
        <v>Z</v>
        <stp/>
        <stp>BX</stp>
        <stp>.QQQ220420C348</stp>
        <tr r="Q51" s="1"/>
      </tp>
      <tp t="s">
        <v>W</v>
        <stp/>
        <stp>LX</stp>
        <stp>.QQQ220420C346</stp>
        <tr r="D49" s="1"/>
      </tp>
      <tp t="s">
        <v>E</v>
        <stp/>
        <stp>BX</stp>
        <stp>.QQQ220420P348</stp>
        <tr r="W51" s="1"/>
      </tp>
      <tp t="s">
        <v>N</v>
        <stp/>
        <stp>LX</stp>
        <stp>.QQQ220420P346</stp>
        <tr r="AA49" s="1"/>
      </tp>
      <tp t="s">
        <v>Z</v>
        <stp/>
        <stp>BX</stp>
        <stp>.QQQ220420C349</stp>
        <tr r="Q52" s="1"/>
      </tp>
      <tp t="s">
        <v>B</v>
        <stp/>
        <stp>LX</stp>
        <stp>.QQQ220420C347</stp>
        <tr r="D50" s="1"/>
      </tp>
      <tp t="s">
        <v>E</v>
        <stp/>
        <stp>BX</stp>
        <stp>.QQQ220420P349</stp>
        <tr r="W52" s="1"/>
      </tp>
      <tp t="s">
        <v>N</v>
        <stp/>
        <stp>LX</stp>
        <stp>.QQQ220420P347</stp>
        <tr r="AA50" s="1"/>
      </tp>
      <tp t="s">
        <v>C</v>
        <stp/>
        <stp>LX</stp>
        <stp>.QQQ220420C340</stp>
        <tr r="D43" s="1"/>
      </tp>
      <tp t="s">
        <v>C</v>
        <stp/>
        <stp>LX</stp>
        <stp>.QQQ220420P340</stp>
        <tr r="AA43" s="1"/>
      </tp>
      <tp t="s">
        <v>N</v>
        <stp/>
        <stp>LX</stp>
        <stp>.QQQ220420C341</stp>
        <tr r="D44" s="1"/>
      </tp>
      <tp t="s">
        <v>J</v>
        <stp/>
        <stp>LX</stp>
        <stp>.QQQ220420P341</stp>
        <tr r="AA44" s="1"/>
      </tp>
      <tp t="s">
        <v>X</v>
        <stp/>
        <stp>LX</stp>
        <stp>.QQQ220420C342</stp>
        <tr r="D45" s="1"/>
      </tp>
      <tp t="s">
        <v>N</v>
        <stp/>
        <stp>LX</stp>
        <stp>.QQQ220420P342</stp>
        <tr r="AA45" s="1"/>
      </tp>
      <tp t="s">
        <v>E</v>
        <stp/>
        <stp>LX</stp>
        <stp>.QQQ220420C343</stp>
        <tr r="D46" s="1"/>
      </tp>
      <tp t="s">
        <v>N</v>
        <stp/>
        <stp>LX</stp>
        <stp>.QQQ220420P343</stp>
        <tr r="AA46" s="1"/>
      </tp>
      <tp t="s">
        <v>Z</v>
        <stp/>
        <stp>AX</stp>
        <stp>.QQQ220420C341</stp>
        <tr r="S44" s="1"/>
      </tp>
      <tp t="s">
        <v>W</v>
        <stp/>
        <stp>BX</stp>
        <stp>.QQQ220420C342</stp>
        <tr r="Q45" s="1"/>
      </tp>
      <tp t="s">
        <v>E</v>
        <stp/>
        <stp>AX</stp>
        <stp>.QQQ220420P341</stp>
        <tr r="Y44" s="1"/>
      </tp>
      <tp t="s">
        <v>E</v>
        <stp/>
        <stp>BX</stp>
        <stp>.QQQ220420P342</stp>
        <tr r="W45" s="1"/>
      </tp>
      <tp t="s">
        <v>Z</v>
        <stp/>
        <stp>AX</stp>
        <stp>.QQQ220420C340</stp>
        <tr r="S43" s="1"/>
      </tp>
      <tp t="s">
        <v>X</v>
        <stp/>
        <stp>BX</stp>
        <stp>.QQQ220420C343</stp>
        <tr r="Q46" s="1"/>
      </tp>
      <tp t="s">
        <v>P</v>
        <stp/>
        <stp>AX</stp>
        <stp>.QQQ220420P340</stp>
        <tr r="Y43" s="1"/>
      </tp>
      <tp t="s">
        <v>E</v>
        <stp/>
        <stp>BX</stp>
        <stp>.QQQ220420P343</stp>
        <tr r="W46" s="1"/>
      </tp>
      <tp t="s">
        <v>I</v>
        <stp/>
        <stp>AX</stp>
        <stp>.QQQ220420C343</stp>
        <tr r="S46" s="1"/>
      </tp>
      <tp t="s">
        <v>Z</v>
        <stp/>
        <stp>BX</stp>
        <stp>.QQQ220420C340</stp>
        <tr r="Q43" s="1"/>
      </tp>
      <tp t="s">
        <v>E</v>
        <stp/>
        <stp>AX</stp>
        <stp>.QQQ220420P343</stp>
        <tr r="Y46" s="1"/>
      </tp>
      <tp t="s">
        <v>N</v>
        <stp/>
        <stp>BX</stp>
        <stp>.QQQ220420P340</stp>
        <tr r="W43" s="1"/>
      </tp>
      <tp t="s">
        <v>I</v>
        <stp/>
        <stp>AX</stp>
        <stp>.QQQ220420C342</stp>
        <tr r="S45" s="1"/>
      </tp>
      <tp t="s">
        <v>Q</v>
        <stp/>
        <stp>BX</stp>
        <stp>.QQQ220420C341</stp>
        <tr r="Q44" s="1"/>
      </tp>
      <tp t="s">
        <v>E</v>
        <stp/>
        <stp>AX</stp>
        <stp>.QQQ220420P342</stp>
        <tr r="Y45" s="1"/>
      </tp>
      <tp t="s">
        <v>E</v>
        <stp/>
        <stp>BX</stp>
        <stp>.QQQ220420P341</stp>
        <tr r="W44" s="1"/>
      </tp>
      <tp t="s">
        <v>E</v>
        <stp/>
        <stp>AX</stp>
        <stp>.QQQ220420C345</stp>
        <tr r="S48" s="1"/>
      </tp>
      <tp t="s">
        <v>Z</v>
        <stp/>
        <stp>BX</stp>
        <stp>.QQQ220420C346</stp>
        <tr r="Q49" s="1"/>
      </tp>
      <tp t="s">
        <v>E</v>
        <stp/>
        <stp>LX</stp>
        <stp>.QQQ220420C348</stp>
        <tr r="D51" s="1"/>
      </tp>
      <tp t="s">
        <v>Z</v>
        <stp/>
        <stp>AX</stp>
        <stp>.QQQ220420P345</stp>
        <tr r="Y48" s="1"/>
      </tp>
      <tp t="s">
        <v>E</v>
        <stp/>
        <stp>BX</stp>
        <stp>.QQQ220420P346</stp>
        <tr r="W49" s="1"/>
      </tp>
      <tp t="s">
        <v>M</v>
        <stp/>
        <stp>LX</stp>
        <stp>.QQQ220420P348</stp>
        <tr r="AA51" s="1"/>
      </tp>
      <tp t="s">
        <v>Z</v>
        <stp/>
        <stp>AX</stp>
        <stp>.QQQ220420C344</stp>
        <tr r="S47" s="1"/>
      </tp>
      <tp t="s">
        <v>Z</v>
        <stp/>
        <stp>BX</stp>
        <stp>.QQQ220420C347</stp>
        <tr r="Q50" s="1"/>
      </tp>
      <tp t="s">
        <v>J</v>
        <stp/>
        <stp>LX</stp>
        <stp>.QQQ220420C349</stp>
        <tr r="D52" s="1"/>
      </tp>
      <tp t="s">
        <v>Z</v>
        <stp/>
        <stp>AX</stp>
        <stp>.QQQ220420P344</stp>
        <tr r="Y47" s="1"/>
      </tp>
      <tp t="s">
        <v>E</v>
        <stp/>
        <stp>BX</stp>
        <stp>.QQQ220420P347</stp>
        <tr r="W50" s="1"/>
      </tp>
      <tp t="s">
        <v>X</v>
        <stp/>
        <stp>LX</stp>
        <stp>.QQQ220420P349</stp>
        <tr r="AA52" s="1"/>
      </tp>
      <tp t="s">
        <v>T</v>
        <stp/>
        <stp>AX</stp>
        <stp>.QQQ220420C347</stp>
        <tr r="S50" s="1"/>
      </tp>
      <tp t="s">
        <v>Z</v>
        <stp/>
        <stp>BX</stp>
        <stp>.QQQ220420C344</stp>
        <tr r="Q47" s="1"/>
      </tp>
      <tp t="s">
        <v>Z</v>
        <stp/>
        <stp>AX</stp>
        <stp>.QQQ220420P347</stp>
        <tr r="Y50" s="1"/>
      </tp>
      <tp t="s">
        <v>E</v>
        <stp/>
        <stp>BX</stp>
        <stp>.QQQ220420P344</stp>
        <tr r="W47" s="1"/>
      </tp>
      <tp t="s">
        <v>T</v>
        <stp/>
        <stp>AX</stp>
        <stp>.QQQ220420C346</stp>
        <tr r="S49" s="1"/>
      </tp>
      <tp t="s">
        <v>Z</v>
        <stp/>
        <stp>BX</stp>
        <stp>.QQQ220420C345</stp>
        <tr r="Q48" s="1"/>
      </tp>
      <tp t="s">
        <v>Z</v>
        <stp/>
        <stp>AX</stp>
        <stp>.QQQ220420P346</stp>
        <tr r="Y49" s="1"/>
      </tp>
      <tp t="s">
        <v>E</v>
        <stp/>
        <stp>BX</stp>
        <stp>.QQQ220420P345</stp>
        <tr r="W48" s="1"/>
      </tp>
      <tp t="s">
        <v>Z</v>
        <stp/>
        <stp>AX</stp>
        <stp>.QQQ220420C359</stp>
        <tr r="S62" s="1"/>
      </tp>
      <tp t="s">
        <v>E</v>
        <stp/>
        <stp>LX</stp>
        <stp>.QQQ220420C354</stp>
        <tr r="D57" s="1"/>
      </tp>
      <tp t="s">
        <v>E</v>
        <stp/>
        <stp>AX</stp>
        <stp>.QQQ220420P359</stp>
        <tr r="Y62" s="1"/>
      </tp>
      <tp t="s">
        <v>I</v>
        <stp/>
        <stp>LX</stp>
        <stp>.QQQ220420P354</stp>
        <tr r="AA57" s="1"/>
      </tp>
      <tp t="s">
        <v>Q</v>
        <stp/>
        <stp>AX</stp>
        <stp>.QQQ220420C358</stp>
        <tr r="S61" s="1"/>
      </tp>
      <tp t="s">
        <v>I</v>
        <stp/>
        <stp>LX</stp>
        <stp>.QQQ220420C355</stp>
        <tr r="D58" s="1"/>
      </tp>
      <tp t="s">
        <v>X</v>
        <stp/>
        <stp>AX</stp>
        <stp>.QQQ220420P358</stp>
        <tr r="Y61" s="1"/>
      </tp>
      <tp t="s">
        <v>E</v>
        <stp/>
        <stp>LX</stp>
        <stp>.QQQ220420P355</stp>
        <tr r="AA58" s="1"/>
      </tp>
      <tp t="s">
        <v>Z</v>
        <stp/>
        <stp>BX</stp>
        <stp>.QQQ220420C358</stp>
        <tr r="Q61" s="1"/>
      </tp>
      <tp t="s">
        <v>Q</v>
        <stp/>
        <stp>LX</stp>
        <stp>.QQQ220420C356</stp>
        <tr r="D59" s="1"/>
      </tp>
      <tp t="s">
        <v>E</v>
        <stp/>
        <stp>BX</stp>
        <stp>.QQQ220420P358</stp>
        <tr r="W61" s="1"/>
      </tp>
      <tp t="s">
        <v>N</v>
        <stp/>
        <stp>LX</stp>
        <stp>.QQQ220420P356</stp>
        <tr r="AA59" s="1"/>
      </tp>
      <tp t="s">
        <v>Z</v>
        <stp/>
        <stp>BX</stp>
        <stp>.QQQ220420C359</stp>
        <tr r="Q62" s="1"/>
      </tp>
      <tp t="s">
        <v>X</v>
        <stp/>
        <stp>LX</stp>
        <stp>.QQQ220420C357</stp>
        <tr r="D60" s="1"/>
      </tp>
      <tp t="s">
        <v>E</v>
        <stp/>
        <stp>BX</stp>
        <stp>.QQQ220420P359</stp>
        <tr r="W62" s="1"/>
      </tp>
      <tp t="s">
        <v>W</v>
        <stp/>
        <stp>LX</stp>
        <stp>.QQQ220420P357</stp>
        <tr r="AA60" s="1"/>
      </tp>
      <tp t="s">
        <v>A</v>
        <stp/>
        <stp>LX</stp>
        <stp>.QQQ220420C350</stp>
        <tr r="D53" s="1"/>
      </tp>
      <tp t="s">
        <v>W</v>
        <stp/>
        <stp>LX</stp>
        <stp>.QQQ220420P350</stp>
        <tr r="AA53" s="1"/>
      </tp>
      <tp t="s">
        <v>C</v>
        <stp/>
        <stp>LX</stp>
        <stp>.QQQ220420C351</stp>
        <tr r="D54" s="1"/>
      </tp>
      <tp t="s">
        <v>N</v>
        <stp/>
        <stp>LX</stp>
        <stp>.QQQ220420P351</stp>
        <tr r="AA54" s="1"/>
      </tp>
      <tp t="s">
        <v>X</v>
        <stp/>
        <stp>LX</stp>
        <stp>.QQQ220420C352</stp>
        <tr r="D55" s="1"/>
      </tp>
      <tp t="s">
        <v>Z</v>
        <stp/>
        <stp>LX</stp>
        <stp>.QQQ220420P352</stp>
        <tr r="AA55" s="1"/>
      </tp>
      <tp t="s">
        <v>W</v>
        <stp/>
        <stp>LX</stp>
        <stp>.QQQ220420C353</stp>
        <tr r="D56" s="1"/>
      </tp>
      <tp t="s">
        <v>X</v>
        <stp/>
        <stp>LX</stp>
        <stp>.QQQ220420P353</stp>
        <tr r="AA56" s="1"/>
      </tp>
      <tp t="s">
        <v>T</v>
        <stp/>
        <stp>AX</stp>
        <stp>.QQQ220420C351</stp>
        <tr r="S54" s="1"/>
      </tp>
      <tp t="s">
        <v>Z</v>
        <stp/>
        <stp>BX</stp>
        <stp>.QQQ220420C352</stp>
        <tr r="Q55" s="1"/>
      </tp>
      <tp t="s">
        <v>E</v>
        <stp/>
        <stp>AX</stp>
        <stp>.QQQ220420P351</stp>
        <tr r="Y54" s="1"/>
      </tp>
      <tp t="s">
        <v>E</v>
        <stp/>
        <stp>BX</stp>
        <stp>.QQQ220420P352</stp>
        <tr r="W55" s="1"/>
      </tp>
      <tp t="s">
        <v>N</v>
        <stp/>
        <stp>AX</stp>
        <stp>.QQQ220420C350</stp>
        <tr r="S53" s="1"/>
      </tp>
      <tp t="s">
        <v>Z</v>
        <stp/>
        <stp>BX</stp>
        <stp>.QQQ220420C353</stp>
        <tr r="Q56" s="1"/>
      </tp>
      <tp t="s">
        <v>X</v>
        <stp/>
        <stp>AX</stp>
        <stp>.QQQ220420P350</stp>
        <tr r="Y53" s="1"/>
      </tp>
      <tp t="s">
        <v>E</v>
        <stp/>
        <stp>BX</stp>
        <stp>.QQQ220420P353</stp>
        <tr r="W56" s="1"/>
      </tp>
      <tp t="s">
        <v>Z</v>
        <stp/>
        <stp>AX</stp>
        <stp>.QQQ220420C353</stp>
        <tr r="S56" s="1"/>
      </tp>
      <tp t="s">
        <v>P</v>
        <stp/>
        <stp>BX</stp>
        <stp>.QQQ220420C350</stp>
        <tr r="Q53" s="1"/>
      </tp>
      <tp t="s">
        <v>E</v>
        <stp/>
        <stp>AX</stp>
        <stp>.QQQ220420P353</stp>
        <tr r="Y56" s="1"/>
      </tp>
      <tp t="s">
        <v>E</v>
        <stp/>
        <stp>BX</stp>
        <stp>.QQQ220420P350</stp>
        <tr r="W53" s="1"/>
      </tp>
      <tp t="s">
        <v>E</v>
        <stp/>
        <stp>AX</stp>
        <stp>.QQQ220420C352</stp>
        <tr r="S55" s="1"/>
      </tp>
      <tp t="s">
        <v>Z</v>
        <stp/>
        <stp>BX</stp>
        <stp>.QQQ220420C351</stp>
        <tr r="Q54" s="1"/>
      </tp>
      <tp t="s">
        <v>X</v>
        <stp/>
        <stp>AX</stp>
        <stp>.QQQ220420P352</stp>
        <tr r="Y55" s="1"/>
      </tp>
      <tp t="s">
        <v>E</v>
        <stp/>
        <stp>BX</stp>
        <stp>.QQQ220420P351</stp>
        <tr r="W54" s="1"/>
      </tp>
      <tp t="s">
        <v>Q</v>
        <stp/>
        <stp>AX</stp>
        <stp>.QQQ220420C355</stp>
        <tr r="S58" s="1"/>
      </tp>
      <tp t="s">
        <v>Z</v>
        <stp/>
        <stp>BX</stp>
        <stp>.QQQ220420C356</stp>
        <tr r="Q59" s="1"/>
      </tp>
      <tp t="s">
        <v>X</v>
        <stp/>
        <stp>LX</stp>
        <stp>.QQQ220420C358</stp>
        <tr r="D61" s="1"/>
      </tp>
      <tp t="s">
        <v>X</v>
        <stp/>
        <stp>AX</stp>
        <stp>.QQQ220420P355</stp>
        <tr r="Y58" s="1"/>
      </tp>
      <tp t="s">
        <v>E</v>
        <stp/>
        <stp>BX</stp>
        <stp>.QQQ220420P356</stp>
        <tr r="W59" s="1"/>
      </tp>
      <tp t="s">
        <v>C</v>
        <stp/>
        <stp>LX</stp>
        <stp>.QQQ220420P358</stp>
        <tr r="AA61" s="1"/>
      </tp>
      <tp t="s">
        <v>E</v>
        <stp/>
        <stp>AX</stp>
        <stp>.QQQ220420C354</stp>
        <tr r="S57" s="1"/>
      </tp>
      <tp t="s">
        <v>Q</v>
        <stp/>
        <stp>BX</stp>
        <stp>.QQQ220420C357</stp>
        <tr r="Q60" s="1"/>
      </tp>
      <tp t="s">
        <v>X</v>
        <stp/>
        <stp>LX</stp>
        <stp>.QQQ220420C359</stp>
        <tr r="D62" s="1"/>
      </tp>
      <tp t="s">
        <v>X</v>
        <stp/>
        <stp>AX</stp>
        <stp>.QQQ220420P354</stp>
        <tr r="Y57" s="1"/>
      </tp>
      <tp t="s">
        <v>E</v>
        <stp/>
        <stp>BX</stp>
        <stp>.QQQ220420P357</stp>
        <tr r="W60" s="1"/>
      </tp>
      <tp t="s">
        <v>M</v>
        <stp/>
        <stp>LX</stp>
        <stp>.QQQ220420P359</stp>
        <tr r="AA62" s="1"/>
      </tp>
      <tp t="s">
        <v>Z</v>
        <stp/>
        <stp>AX</stp>
        <stp>.QQQ220420C357</stp>
        <tr r="S60" s="1"/>
      </tp>
      <tp t="s">
        <v>Z</v>
        <stp/>
        <stp>BX</stp>
        <stp>.QQQ220420C354</stp>
        <tr r="Q57" s="1"/>
      </tp>
      <tp t="s">
        <v>X</v>
        <stp/>
        <stp>AX</stp>
        <stp>.QQQ220420P357</stp>
        <tr r="Y60" s="1"/>
      </tp>
      <tp t="s">
        <v>E</v>
        <stp/>
        <stp>BX</stp>
        <stp>.QQQ220420P354</stp>
        <tr r="W57" s="1"/>
      </tp>
      <tp t="s">
        <v>X</v>
        <stp/>
        <stp>AX</stp>
        <stp>.QQQ220420C356</stp>
        <tr r="S59" s="1"/>
      </tp>
      <tp t="s">
        <v>Z</v>
        <stp/>
        <stp>BX</stp>
        <stp>.QQQ220420C355</stp>
        <tr r="Q58" s="1"/>
      </tp>
      <tp t="s">
        <v>E</v>
        <stp/>
        <stp>AX</stp>
        <stp>.QQQ220420P356</stp>
        <tr r="Y59" s="1"/>
      </tp>
      <tp t="s">
        <v>E</v>
        <stp/>
        <stp>BX</stp>
        <stp>.QQQ220420P355</stp>
        <tr r="W5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2044-A279-4D41-9BE9-2CD908E6CADF}">
  <dimension ref="A1:AL99"/>
  <sheetViews>
    <sheetView tabSelected="1" workbookViewId="0">
      <selection activeCell="G16" sqref="G16"/>
    </sheetView>
  </sheetViews>
  <sheetFormatPr defaultRowHeight="15" x14ac:dyDescent="0.25"/>
  <sheetData>
    <row r="1" spans="1:38" x14ac:dyDescent="0.25">
      <c r="A1" t="s">
        <v>0</v>
      </c>
    </row>
    <row r="2" spans="1:38" x14ac:dyDescent="0.25">
      <c r="A2" t="s">
        <v>1</v>
      </c>
    </row>
    <row r="3" spans="1:3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4" spans="1:38" x14ac:dyDescent="0.25">
      <c r="A4">
        <f>RTD("tos.rtd", , "LAST", "QQQ")</f>
        <v>338.43</v>
      </c>
      <c r="B4" t="str">
        <f>RTD("tos.rtd", , "LX", "QQQ")</f>
        <v>Q</v>
      </c>
      <c r="C4">
        <f>RTD("tos.rtd", , "NET_CHANGE", "QQQ")</f>
        <v>-7.92</v>
      </c>
      <c r="D4">
        <f>RTD("tos.rtd", , "BID", "QQQ")</f>
        <v>337.85</v>
      </c>
      <c r="E4" t="str">
        <f>RTD("tos.rtd", , "BX", "QQQ")</f>
        <v>P</v>
      </c>
      <c r="F4">
        <f>RTD("tos.rtd", , "ASK", "QQQ")</f>
        <v>337.91</v>
      </c>
      <c r="G4" t="str">
        <f>RTD("tos.rtd", , "AX", "QQQ")</f>
        <v>P</v>
      </c>
      <c r="H4" t="str">
        <f>RTD("tos.rtd", , "BA_SIZE", "QQQ")</f>
        <v>3 x 9</v>
      </c>
      <c r="I4">
        <f>RTD("tos.rtd", , "VOLUME", "QQQ")</f>
        <v>73519367</v>
      </c>
      <c r="J4">
        <f>RTD("tos.rtd", , "OPEN", "QQQ")</f>
        <v>346.44</v>
      </c>
      <c r="K4">
        <f>RTD("tos.rtd", , "HIGH", "QQQ")</f>
        <v>346.97</v>
      </c>
      <c r="L4">
        <f>RTD("tos.rtd", , "LOW", "QQQ")</f>
        <v>338.21</v>
      </c>
    </row>
    <row r="5" spans="1:38" x14ac:dyDescent="0.25">
      <c r="A5" t="s">
        <v>14</v>
      </c>
    </row>
    <row r="6" spans="1:38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</row>
    <row r="7" spans="1:38" x14ac:dyDescent="0.25">
      <c r="A7">
        <f>RTD("tos.rtd", , "LAST_SIZE", "QQQ")</f>
        <v>533004</v>
      </c>
      <c r="B7" t="str">
        <f>RTD("tos.rtd", , "YIELD", "QQQ")</f>
        <v>0.51%</v>
      </c>
      <c r="C7" t="str">
        <f>RTD("tos.rtd", , "PE", "QQQ")</f>
        <v>N/A</v>
      </c>
      <c r="D7">
        <f>RTD("tos.rtd", , "DIV", "QQQ")</f>
        <v>0.43369999999999997</v>
      </c>
      <c r="E7" t="s">
        <v>25</v>
      </c>
      <c r="F7" t="str">
        <f>RTD("tos.rtd", , "EX_DIV_DATE", "QQQ")</f>
        <v>3/21/22</v>
      </c>
      <c r="G7">
        <f>RTD("tos.rtd", , "52HIGH", "QQQ")</f>
        <v>408.71</v>
      </c>
      <c r="H7">
        <f>RTD("tos.rtd", , "52LOW", "QQQ")</f>
        <v>316</v>
      </c>
      <c r="I7">
        <f>RTD("tos.rtd", , "SHARES", "QQQ")</f>
        <v>362750000</v>
      </c>
      <c r="J7">
        <f>RTD("tos.rtd", , "STOCK_BETA", "QQQ")</f>
        <v>1.038</v>
      </c>
    </row>
    <row r="8" spans="1:38" x14ac:dyDescent="0.25">
      <c r="A8" t="s">
        <v>26</v>
      </c>
    </row>
    <row r="9" spans="1:38" x14ac:dyDescent="0.25">
      <c r="A9" t="s">
        <v>27</v>
      </c>
    </row>
    <row r="10" spans="1:38" x14ac:dyDescent="0.25">
      <c r="C10" t="s">
        <v>2</v>
      </c>
      <c r="D10" t="s">
        <v>3</v>
      </c>
      <c r="E10" t="s">
        <v>4</v>
      </c>
      <c r="F10" t="s">
        <v>28</v>
      </c>
      <c r="G10" t="s">
        <v>29</v>
      </c>
      <c r="H10" t="s">
        <v>30</v>
      </c>
      <c r="I10" t="s">
        <v>11</v>
      </c>
      <c r="J10" t="s">
        <v>10</v>
      </c>
      <c r="K10" t="s">
        <v>31</v>
      </c>
      <c r="L10" t="s">
        <v>32</v>
      </c>
      <c r="M10" t="s">
        <v>33</v>
      </c>
      <c r="N10" t="s">
        <v>13</v>
      </c>
      <c r="O10" t="s">
        <v>12</v>
      </c>
      <c r="P10" t="s">
        <v>5</v>
      </c>
      <c r="Q10" t="s">
        <v>6</v>
      </c>
      <c r="R10" t="s">
        <v>7</v>
      </c>
      <c r="S10" t="s">
        <v>8</v>
      </c>
      <c r="T10" t="s">
        <v>34</v>
      </c>
      <c r="U10" t="s">
        <v>35</v>
      </c>
      <c r="V10" t="s">
        <v>5</v>
      </c>
      <c r="W10" t="s">
        <v>6</v>
      </c>
      <c r="X10" t="s">
        <v>7</v>
      </c>
      <c r="Y10" t="s">
        <v>8</v>
      </c>
      <c r="Z10" t="s">
        <v>2</v>
      </c>
      <c r="AA10" t="s">
        <v>3</v>
      </c>
      <c r="AB10" t="s">
        <v>4</v>
      </c>
      <c r="AC10" t="s">
        <v>28</v>
      </c>
      <c r="AD10" t="s">
        <v>29</v>
      </c>
      <c r="AE10" t="s">
        <v>30</v>
      </c>
      <c r="AF10" t="s">
        <v>11</v>
      </c>
      <c r="AG10" t="s">
        <v>10</v>
      </c>
      <c r="AH10" t="s">
        <v>31</v>
      </c>
      <c r="AI10" t="s">
        <v>32</v>
      </c>
      <c r="AJ10" t="s">
        <v>33</v>
      </c>
      <c r="AK10" t="s">
        <v>13</v>
      </c>
      <c r="AL10" t="s">
        <v>12</v>
      </c>
    </row>
    <row r="11" spans="1:38" x14ac:dyDescent="0.25">
      <c r="C11">
        <f>RTD("tos.rtd", , "LAST", ".QQQ220420C308")</f>
        <v>31.12</v>
      </c>
      <c r="D11" t="str">
        <f>RTD("tos.rtd", , "LX", ".QQQ220420C308")</f>
        <v>H</v>
      </c>
      <c r="E11" t="str">
        <f>RTD("tos.rtd", , "NET_CHANGE", ".QQQ220420C308")</f>
        <v>N/A</v>
      </c>
      <c r="F11" t="str">
        <f>RTD("tos.rtd", , "PERCENT_CHANGE", ".QQQ220420C308")</f>
        <v>N/A</v>
      </c>
      <c r="G11">
        <f>RTD("tos.rtd", , "ASK_SIZE", ".QQQ220420C308")</f>
        <v>157</v>
      </c>
      <c r="H11">
        <f>RTD("tos.rtd", , "BID_SIZE", ".QQQ220420C308")</f>
        <v>50</v>
      </c>
      <c r="I11">
        <f>RTD("tos.rtd", , "OPEN", ".QQQ220420C308")</f>
        <v>32.08</v>
      </c>
      <c r="J11">
        <f>RTD("tos.rtd", , "VOLUME", ".QQQ220420C308")</f>
        <v>8</v>
      </c>
      <c r="K11">
        <f>RTD("tos.rtd", , "OPEN_INT", ".QQQ220420C308")</f>
        <v>0</v>
      </c>
      <c r="L11">
        <f>RTD("tos.rtd", , "DELTA", ".QQQ220420C308")</f>
        <v>0.93</v>
      </c>
      <c r="M11" t="str">
        <f>RTD("tos.rtd", , "IMPL_VOL", ".QQQ220420C308")</f>
        <v>54.29%</v>
      </c>
      <c r="N11">
        <f>RTD("tos.rtd", , "LOW", ".QQQ220420C308")</f>
        <v>31.12</v>
      </c>
      <c r="O11">
        <f>RTD("tos.rtd", , "HIGH", ".QQQ220420C308")</f>
        <v>32.08</v>
      </c>
      <c r="P11">
        <f>RTD("tos.rtd", , "BID", ".QQQ220420C308")</f>
        <v>30.24</v>
      </c>
      <c r="Q11" t="str">
        <f>RTD("tos.rtd", , "BX", ".QQQ220420C308")</f>
        <v>X</v>
      </c>
      <c r="R11">
        <f>RTD("tos.rtd", , "ASK", ".QQQ220420C308")</f>
        <v>30.49</v>
      </c>
      <c r="S11" t="str">
        <f>RTD("tos.rtd", , "AX", ".QQQ220420C308")</f>
        <v>E</v>
      </c>
      <c r="T11" t="str">
        <f>RTD("tos.rtd", , "EXPIRATION_DAY", ".QQQ220420C308")</f>
        <v>2022-04-20</v>
      </c>
      <c r="U11">
        <f>RTD("tos.rtd", , "STRIKE", ".QQQ220420C308")</f>
        <v>308</v>
      </c>
      <c r="V11">
        <f>RTD("tos.rtd", , "BID", ".QQQ220420P308")</f>
        <v>0.08</v>
      </c>
      <c r="W11" t="str">
        <f>RTD("tos.rtd", , "BX", ".QQQ220420P308")</f>
        <v>Z</v>
      </c>
      <c r="X11">
        <f>RTD("tos.rtd", , "ASK", ".QQQ220420P308")</f>
        <v>0.1</v>
      </c>
      <c r="Y11" t="str">
        <f>RTD("tos.rtd", , "AX", ".QQQ220420P308")</f>
        <v>Q</v>
      </c>
      <c r="Z11">
        <f>RTD("tos.rtd", , "LAST", ".QQQ220420P308")</f>
        <v>7.0000000000000007E-2</v>
      </c>
      <c r="AA11" t="str">
        <f>RTD("tos.rtd", , "LX", ".QQQ220420P308")</f>
        <v>B</v>
      </c>
      <c r="AB11">
        <f>RTD("tos.rtd", , "NET_CHANGE", ".QQQ220420P308")</f>
        <v>-7.0000000000000007E-2</v>
      </c>
      <c r="AC11" t="str">
        <f>RTD("tos.rtd", , "PERCENT_CHANGE", ".QQQ220420P308")</f>
        <v>-50.00%</v>
      </c>
      <c r="AD11">
        <f>RTD("tos.rtd", , "ASK_SIZE", ".QQQ220420P308")</f>
        <v>309</v>
      </c>
      <c r="AE11">
        <f>RTD("tos.rtd", , "BID_SIZE", ".QQQ220420P308")</f>
        <v>295</v>
      </c>
      <c r="AF11">
        <f>RTD("tos.rtd", , "OPEN", ".QQQ220420P308")</f>
        <v>0.1</v>
      </c>
      <c r="AG11">
        <f>RTD("tos.rtd", , "VOLUME", ".QQQ220420P308")</f>
        <v>21</v>
      </c>
      <c r="AH11">
        <f>RTD("tos.rtd", , "OPEN_INT", ".QQQ220420P308")</f>
        <v>2</v>
      </c>
      <c r="AI11">
        <f>RTD("tos.rtd", , "DELTA", ".QQQ220420P308")</f>
        <v>-0.02</v>
      </c>
      <c r="AJ11" t="str">
        <f>RTD("tos.rtd", , "IMPL_VOL", ".QQQ220420P308")</f>
        <v>39.22%</v>
      </c>
      <c r="AK11">
        <f>RTD("tos.rtd", , "LOW", ".QQQ220420P308")</f>
        <v>7.0000000000000007E-2</v>
      </c>
      <c r="AL11">
        <f>RTD("tos.rtd", , "HIGH", ".QQQ220420P308")</f>
        <v>0.1</v>
      </c>
    </row>
    <row r="12" spans="1:38" x14ac:dyDescent="0.25">
      <c r="C12">
        <f>RTD("tos.rtd", , "LAST", ".QQQ220420C309")</f>
        <v>0</v>
      </c>
      <c r="D12" t="str">
        <f>RTD("tos.rtd", , "LX", ".QQQ220420C309")</f>
        <v/>
      </c>
      <c r="E12">
        <f>RTD("tos.rtd", , "NET_CHANGE", ".QQQ220420C309")</f>
        <v>0</v>
      </c>
      <c r="F12" t="str">
        <f>RTD("tos.rtd", , "PERCENT_CHANGE", ".QQQ220420C309")</f>
        <v>N/A</v>
      </c>
      <c r="G12">
        <f>RTD("tos.rtd", , "ASK_SIZE", ".QQQ220420C309")</f>
        <v>50</v>
      </c>
      <c r="H12">
        <f>RTD("tos.rtd", , "BID_SIZE", ".QQQ220420C309")</f>
        <v>50</v>
      </c>
      <c r="I12">
        <f>RTD("tos.rtd", , "OPEN", ".QQQ220420C309")</f>
        <v>0</v>
      </c>
      <c r="J12">
        <f>RTD("tos.rtd", , "VOLUME", ".QQQ220420C309")</f>
        <v>0</v>
      </c>
      <c r="K12">
        <f>RTD("tos.rtd", , "OPEN_INT", ".QQQ220420C309")</f>
        <v>0</v>
      </c>
      <c r="L12">
        <f>RTD("tos.rtd", , "DELTA", ".QQQ220420C309")</f>
        <v>0.93</v>
      </c>
      <c r="M12" t="str">
        <f>RTD("tos.rtd", , "IMPL_VOL", ".QQQ220420C309")</f>
        <v>53.06%</v>
      </c>
      <c r="N12">
        <f>RTD("tos.rtd", , "LOW", ".QQQ220420C309")</f>
        <v>0</v>
      </c>
      <c r="O12">
        <f>RTD("tos.rtd", , "HIGH", ".QQQ220420C309")</f>
        <v>0</v>
      </c>
      <c r="P12">
        <f>RTD("tos.rtd", , "BID", ".QQQ220420C309")</f>
        <v>29.28</v>
      </c>
      <c r="Q12" t="str">
        <f>RTD("tos.rtd", , "BX", ".QQQ220420C309")</f>
        <v>X</v>
      </c>
      <c r="R12">
        <f>RTD("tos.rtd", , "ASK", ".QQQ220420C309")</f>
        <v>29.49</v>
      </c>
      <c r="S12" t="str">
        <f>RTD("tos.rtd", , "AX", ".QQQ220420C309")</f>
        <v>X</v>
      </c>
      <c r="T12" t="str">
        <f>RTD("tos.rtd", , "EXPIRATION_DAY", ".QQQ220420C309")</f>
        <v>2022-04-20</v>
      </c>
      <c r="U12">
        <f>RTD("tos.rtd", , "STRIKE", ".QQQ220420C309")</f>
        <v>309</v>
      </c>
      <c r="V12">
        <f>RTD("tos.rtd", , "BID", ".QQQ220420P309")</f>
        <v>0.08</v>
      </c>
      <c r="W12" t="str">
        <f>RTD("tos.rtd", , "BX", ".QQQ220420P309")</f>
        <v>W</v>
      </c>
      <c r="X12">
        <f>RTD("tos.rtd", , "ASK", ".QQQ220420P309")</f>
        <v>0.11</v>
      </c>
      <c r="Y12" t="str">
        <f>RTD("tos.rtd", , "AX", ".QQQ220420P309")</f>
        <v>X</v>
      </c>
      <c r="Z12">
        <f>RTD("tos.rtd", , "LAST", ".QQQ220420P309")</f>
        <v>0.09</v>
      </c>
      <c r="AA12" t="str">
        <f>RTD("tos.rtd", , "LX", ".QQQ220420P309")</f>
        <v>D</v>
      </c>
      <c r="AB12">
        <f>RTD("tos.rtd", , "NET_CHANGE", ".QQQ220420P309")</f>
        <v>-0.02</v>
      </c>
      <c r="AC12" t="str">
        <f>RTD("tos.rtd", , "PERCENT_CHANGE", ".QQQ220420P309")</f>
        <v>-18.18%</v>
      </c>
      <c r="AD12">
        <f>RTD("tos.rtd", , "ASK_SIZE", ".QQQ220420P309")</f>
        <v>310</v>
      </c>
      <c r="AE12">
        <f>RTD("tos.rtd", , "BID_SIZE", ".QQQ220420P309")</f>
        <v>195</v>
      </c>
      <c r="AF12">
        <f>RTD("tos.rtd", , "OPEN", ".QQQ220420P309")</f>
        <v>0.09</v>
      </c>
      <c r="AG12">
        <f>RTD("tos.rtd", , "VOLUME", ".QQQ220420P309")</f>
        <v>1</v>
      </c>
      <c r="AH12">
        <f>RTD("tos.rtd", , "OPEN_INT", ".QQQ220420P309")</f>
        <v>5</v>
      </c>
      <c r="AI12">
        <f>RTD("tos.rtd", , "DELTA", ".QQQ220420P309")</f>
        <v>-0.02</v>
      </c>
      <c r="AJ12" t="str">
        <f>RTD("tos.rtd", , "IMPL_VOL", ".QQQ220420P309")</f>
        <v>38.34%</v>
      </c>
      <c r="AK12">
        <f>RTD("tos.rtd", , "LOW", ".QQQ220420P309")</f>
        <v>0.09</v>
      </c>
      <c r="AL12">
        <f>RTD("tos.rtd", , "HIGH", ".QQQ220420P309")</f>
        <v>0.09</v>
      </c>
    </row>
    <row r="13" spans="1:38" x14ac:dyDescent="0.25">
      <c r="C13">
        <f>RTD("tos.rtd", , "LAST", ".QQQ220420C310")</f>
        <v>49.42</v>
      </c>
      <c r="D13" t="str">
        <f>RTD("tos.rtd", , "LX", ".QQQ220420C310")</f>
        <v>C</v>
      </c>
      <c r="E13">
        <f>RTD("tos.rtd", , "NET_CHANGE", ".QQQ220420C310")</f>
        <v>0</v>
      </c>
      <c r="F13" t="str">
        <f>RTD("tos.rtd", , "PERCENT_CHANGE", ".QQQ220420C310")</f>
        <v>0.00%</v>
      </c>
      <c r="G13">
        <f>RTD("tos.rtd", , "ASK_SIZE", ".QQQ220420C310")</f>
        <v>50</v>
      </c>
      <c r="H13">
        <f>RTD("tos.rtd", , "BID_SIZE", ".QQQ220420C310")</f>
        <v>87</v>
      </c>
      <c r="I13">
        <f>RTD("tos.rtd", , "OPEN", ".QQQ220420C310")</f>
        <v>0</v>
      </c>
      <c r="J13">
        <f>RTD("tos.rtd", , "VOLUME", ".QQQ220420C310")</f>
        <v>0</v>
      </c>
      <c r="K13">
        <f>RTD("tos.rtd", , "OPEN_INT", ".QQQ220420C310")</f>
        <v>2</v>
      </c>
      <c r="L13">
        <f>RTD("tos.rtd", , "DELTA", ".QQQ220420C310")</f>
        <v>0.93</v>
      </c>
      <c r="M13" t="str">
        <f>RTD("tos.rtd", , "IMPL_VOL", ".QQQ220420C310")</f>
        <v>51.44%</v>
      </c>
      <c r="N13">
        <f>RTD("tos.rtd", , "LOW", ".QQQ220420C310")</f>
        <v>0</v>
      </c>
      <c r="O13">
        <f>RTD("tos.rtd", , "HIGH", ".QQQ220420C310")</f>
        <v>0</v>
      </c>
      <c r="P13">
        <f>RTD("tos.rtd", , "BID", ".QQQ220420C310")</f>
        <v>28.26</v>
      </c>
      <c r="Q13" t="str">
        <f>RTD("tos.rtd", , "BX", ".QQQ220420C310")</f>
        <v>E</v>
      </c>
      <c r="R13">
        <f>RTD("tos.rtd", , "ASK", ".QQQ220420C310")</f>
        <v>28.51</v>
      </c>
      <c r="S13" t="str">
        <f>RTD("tos.rtd", , "AX", ".QQQ220420C310")</f>
        <v>X</v>
      </c>
      <c r="T13" t="str">
        <f>RTD("tos.rtd", , "EXPIRATION_DAY", ".QQQ220420C310")</f>
        <v>2022-04-20</v>
      </c>
      <c r="U13">
        <f>RTD("tos.rtd", , "STRIKE", ".QQQ220420C310")</f>
        <v>310</v>
      </c>
      <c r="V13">
        <f>RTD("tos.rtd", , "BID", ".QQQ220420P310")</f>
        <v>0.09</v>
      </c>
      <c r="W13" t="str">
        <f>RTD("tos.rtd", , "BX", ".QQQ220420P310")</f>
        <v>Z</v>
      </c>
      <c r="X13">
        <f>RTD("tos.rtd", , "ASK", ".QQQ220420P310")</f>
        <v>0.12</v>
      </c>
      <c r="Y13" t="str">
        <f>RTD("tos.rtd", , "AX", ".QQQ220420P310")</f>
        <v>Q</v>
      </c>
      <c r="Z13">
        <f>RTD("tos.rtd", , "LAST", ".QQQ220420P310")</f>
        <v>0.11</v>
      </c>
      <c r="AA13" t="str">
        <f>RTD("tos.rtd", , "LX", ".QQQ220420P310")</f>
        <v>C</v>
      </c>
      <c r="AB13">
        <f>RTD("tos.rtd", , "NET_CHANGE", ".QQQ220420P310")</f>
        <v>0.01</v>
      </c>
      <c r="AC13" t="str">
        <f>RTD("tos.rtd", , "PERCENT_CHANGE", ".QQQ220420P310")</f>
        <v>+10.00%</v>
      </c>
      <c r="AD13">
        <f>RTD("tos.rtd", , "ASK_SIZE", ".QQQ220420P310")</f>
        <v>272</v>
      </c>
      <c r="AE13">
        <f>RTD("tos.rtd", , "BID_SIZE", ".QQQ220420P310")</f>
        <v>312</v>
      </c>
      <c r="AF13">
        <f>RTD("tos.rtd", , "OPEN", ".QQQ220420P310")</f>
        <v>0.09</v>
      </c>
      <c r="AG13">
        <f>RTD("tos.rtd", , "VOLUME", ".QQQ220420P310")</f>
        <v>89</v>
      </c>
      <c r="AH13">
        <f>RTD("tos.rtd", , "OPEN_INT", ".QQQ220420P310")</f>
        <v>405</v>
      </c>
      <c r="AI13">
        <f>RTD("tos.rtd", , "DELTA", ".QQQ220420P310")</f>
        <v>-0.02</v>
      </c>
      <c r="AJ13" t="str">
        <f>RTD("tos.rtd", , "IMPL_VOL", ".QQQ220420P310")</f>
        <v>37.72%</v>
      </c>
      <c r="AK13">
        <f>RTD("tos.rtd", , "LOW", ".QQQ220420P310")</f>
        <v>0.09</v>
      </c>
      <c r="AL13">
        <f>RTD("tos.rtd", , "HIGH", ".QQQ220420P310")</f>
        <v>0.13</v>
      </c>
    </row>
    <row r="14" spans="1:38" x14ac:dyDescent="0.25">
      <c r="C14">
        <f>RTD("tos.rtd", , "LAST", ".QQQ220420C311")</f>
        <v>0</v>
      </c>
      <c r="D14" t="str">
        <f>RTD("tos.rtd", , "LX", ".QQQ220420C311")</f>
        <v/>
      </c>
      <c r="E14">
        <f>RTD("tos.rtd", , "NET_CHANGE", ".QQQ220420C311")</f>
        <v>0</v>
      </c>
      <c r="F14" t="str">
        <f>RTD("tos.rtd", , "PERCENT_CHANGE", ".QQQ220420C311")</f>
        <v>N/A</v>
      </c>
      <c r="G14">
        <f>RTD("tos.rtd", , "ASK_SIZE", ".QQQ220420C311")</f>
        <v>110</v>
      </c>
      <c r="H14">
        <f>RTD("tos.rtd", , "BID_SIZE", ".QQQ220420C311")</f>
        <v>50</v>
      </c>
      <c r="I14">
        <f>RTD("tos.rtd", , "OPEN", ".QQQ220420C311")</f>
        <v>0</v>
      </c>
      <c r="J14">
        <f>RTD("tos.rtd", , "VOLUME", ".QQQ220420C311")</f>
        <v>0</v>
      </c>
      <c r="K14">
        <f>RTD("tos.rtd", , "OPEN_INT", ".QQQ220420C311")</f>
        <v>0</v>
      </c>
      <c r="L14">
        <f>RTD("tos.rtd", , "DELTA", ".QQQ220420C311")</f>
        <v>0.92</v>
      </c>
      <c r="M14" t="str">
        <f>RTD("tos.rtd", , "IMPL_VOL", ".QQQ220420C311")</f>
        <v>50.31%</v>
      </c>
      <c r="N14">
        <f>RTD("tos.rtd", , "LOW", ".QQQ220420C311")</f>
        <v>0</v>
      </c>
      <c r="O14">
        <f>RTD("tos.rtd", , "HIGH", ".QQQ220420C311")</f>
        <v>0</v>
      </c>
      <c r="P14">
        <f>RTD("tos.rtd", , "BID", ".QQQ220420C311")</f>
        <v>27.3</v>
      </c>
      <c r="Q14" t="str">
        <f>RTD("tos.rtd", , "BX", ".QQQ220420C311")</f>
        <v>X</v>
      </c>
      <c r="R14">
        <f>RTD("tos.rtd", , "ASK", ".QQQ220420C311")</f>
        <v>27.52</v>
      </c>
      <c r="S14" t="str">
        <f>RTD("tos.rtd", , "AX", ".QQQ220420C311")</f>
        <v>Z</v>
      </c>
      <c r="T14" t="str">
        <f>RTD("tos.rtd", , "EXPIRATION_DAY", ".QQQ220420C311")</f>
        <v>2022-04-20</v>
      </c>
      <c r="U14">
        <f>RTD("tos.rtd", , "STRIKE", ".QQQ220420C311")</f>
        <v>311</v>
      </c>
      <c r="V14">
        <f>RTD("tos.rtd", , "BID", ".QQQ220420P311")</f>
        <v>0.11</v>
      </c>
      <c r="W14" t="str">
        <f>RTD("tos.rtd", , "BX", ".QQQ220420P311")</f>
        <v>Z</v>
      </c>
      <c r="X14">
        <f>RTD("tos.rtd", , "ASK", ".QQQ220420P311")</f>
        <v>0.13</v>
      </c>
      <c r="Y14" t="str">
        <f>RTD("tos.rtd", , "AX", ".QQQ220420P311")</f>
        <v>I</v>
      </c>
      <c r="Z14">
        <f>RTD("tos.rtd", , "LAST", ".QQQ220420P311")</f>
        <v>0.12</v>
      </c>
      <c r="AA14" t="str">
        <f>RTD("tos.rtd", , "LX", ".QQQ220420P311")</f>
        <v>M</v>
      </c>
      <c r="AB14">
        <f>RTD("tos.rtd", , "NET_CHANGE", ".QQQ220420P311")</f>
        <v>0</v>
      </c>
      <c r="AC14" t="str">
        <f>RTD("tos.rtd", , "PERCENT_CHANGE", ".QQQ220420P311")</f>
        <v>0.00%</v>
      </c>
      <c r="AD14">
        <f>RTD("tos.rtd", , "ASK_SIZE", ".QQQ220420P311")</f>
        <v>124</v>
      </c>
      <c r="AE14">
        <f>RTD("tos.rtd", , "BID_SIZE", ".QQQ220420P311")</f>
        <v>215</v>
      </c>
      <c r="AF14">
        <f>RTD("tos.rtd", , "OPEN", ".QQQ220420P311")</f>
        <v>0.11</v>
      </c>
      <c r="AG14">
        <f>RTD("tos.rtd", , "VOLUME", ".QQQ220420P311")</f>
        <v>110</v>
      </c>
      <c r="AH14">
        <f>RTD("tos.rtd", , "OPEN_INT", ".QQQ220420P311")</f>
        <v>50</v>
      </c>
      <c r="AI14">
        <f>RTD("tos.rtd", , "DELTA", ".QQQ220420P311")</f>
        <v>-0.02</v>
      </c>
      <c r="AJ14" t="str">
        <f>RTD("tos.rtd", , "IMPL_VOL", ".QQQ220420P311")</f>
        <v>37.31%</v>
      </c>
      <c r="AK14">
        <f>RTD("tos.rtd", , "LOW", ".QQQ220420P311")</f>
        <v>0.11</v>
      </c>
      <c r="AL14">
        <f>RTD("tos.rtd", , "HIGH", ".QQQ220420P311")</f>
        <v>0.12</v>
      </c>
    </row>
    <row r="15" spans="1:38" x14ac:dyDescent="0.25">
      <c r="C15">
        <f>RTD("tos.rtd", , "LAST", ".QQQ220420C312")</f>
        <v>30.83</v>
      </c>
      <c r="D15" t="str">
        <f>RTD("tos.rtd", , "LX", ".QQQ220420C312")</f>
        <v>T</v>
      </c>
      <c r="E15" t="str">
        <f>RTD("tos.rtd", , "NET_CHANGE", ".QQQ220420C312")</f>
        <v>N/A</v>
      </c>
      <c r="F15" t="str">
        <f>RTD("tos.rtd", , "PERCENT_CHANGE", ".QQQ220420C312")</f>
        <v>N/A</v>
      </c>
      <c r="G15">
        <f>RTD("tos.rtd", , "ASK_SIZE", ".QQQ220420C312")</f>
        <v>50</v>
      </c>
      <c r="H15">
        <f>RTD("tos.rtd", , "BID_SIZE", ".QQQ220420C312")</f>
        <v>50</v>
      </c>
      <c r="I15">
        <f>RTD("tos.rtd", , "OPEN", ".QQQ220420C312")</f>
        <v>30.83</v>
      </c>
      <c r="J15">
        <f>RTD("tos.rtd", , "VOLUME", ".QQQ220420C312")</f>
        <v>11</v>
      </c>
      <c r="K15">
        <f>RTD("tos.rtd", , "OPEN_INT", ".QQQ220420C312")</f>
        <v>0</v>
      </c>
      <c r="L15">
        <f>RTD("tos.rtd", , "DELTA", ".QQQ220420C312")</f>
        <v>0.92</v>
      </c>
      <c r="M15" t="str">
        <f>RTD("tos.rtd", , "IMPL_VOL", ".QQQ220420C312")</f>
        <v>48.98%</v>
      </c>
      <c r="N15">
        <f>RTD("tos.rtd", , "LOW", ".QQQ220420C312")</f>
        <v>30.83</v>
      </c>
      <c r="O15">
        <f>RTD("tos.rtd", , "HIGH", ".QQQ220420C312")</f>
        <v>30.83</v>
      </c>
      <c r="P15">
        <f>RTD("tos.rtd", , "BID", ".QQQ220420C312")</f>
        <v>26.32</v>
      </c>
      <c r="Q15" t="str">
        <f>RTD("tos.rtd", , "BX", ".QQQ220420C312")</f>
        <v>X</v>
      </c>
      <c r="R15">
        <f>RTD("tos.rtd", , "ASK", ".QQQ220420C312")</f>
        <v>26.53</v>
      </c>
      <c r="S15" t="str">
        <f>RTD("tos.rtd", , "AX", ".QQQ220420C312")</f>
        <v>X</v>
      </c>
      <c r="T15" t="str">
        <f>RTD("tos.rtd", , "EXPIRATION_DAY", ".QQQ220420C312")</f>
        <v>2022-04-20</v>
      </c>
      <c r="U15">
        <f>RTD("tos.rtd", , "STRIKE", ".QQQ220420C312")</f>
        <v>312</v>
      </c>
      <c r="V15">
        <f>RTD("tos.rtd", , "BID", ".QQQ220420P312")</f>
        <v>0.12</v>
      </c>
      <c r="W15" t="str">
        <f>RTD("tos.rtd", , "BX", ".QQQ220420P312")</f>
        <v>Z</v>
      </c>
      <c r="X15">
        <f>RTD("tos.rtd", , "ASK", ".QQQ220420P312")</f>
        <v>0.14000000000000001</v>
      </c>
      <c r="Y15" t="str">
        <f>RTD("tos.rtd", , "AX", ".QQQ220420P312")</f>
        <v>Z</v>
      </c>
      <c r="Z15">
        <f>RTD("tos.rtd", , "LAST", ".QQQ220420P312")</f>
        <v>0.12</v>
      </c>
      <c r="AA15" t="str">
        <f>RTD("tos.rtd", , "LX", ".QQQ220420P312")</f>
        <v>P</v>
      </c>
      <c r="AB15">
        <f>RTD("tos.rtd", , "NET_CHANGE", ".QQQ220420P312")</f>
        <v>0</v>
      </c>
      <c r="AC15" t="str">
        <f>RTD("tos.rtd", , "PERCENT_CHANGE", ".QQQ220420P312")</f>
        <v>0.00%</v>
      </c>
      <c r="AD15">
        <f>RTD("tos.rtd", , "ASK_SIZE", ".QQQ220420P312")</f>
        <v>278</v>
      </c>
      <c r="AE15">
        <f>RTD("tos.rtd", , "BID_SIZE", ".QQQ220420P312")</f>
        <v>278</v>
      </c>
      <c r="AF15">
        <f>RTD("tos.rtd", , "OPEN", ".QQQ220420P312")</f>
        <v>0.13</v>
      </c>
      <c r="AG15">
        <f>RTD("tos.rtd", , "VOLUME", ".QQQ220420P312")</f>
        <v>51</v>
      </c>
      <c r="AH15">
        <f>RTD("tos.rtd", , "OPEN_INT", ".QQQ220420P312")</f>
        <v>27</v>
      </c>
      <c r="AI15">
        <f>RTD("tos.rtd", , "DELTA", ".QQQ220420P312")</f>
        <v>-0.02</v>
      </c>
      <c r="AJ15" t="str">
        <f>RTD("tos.rtd", , "IMPL_VOL", ".QQQ220420P312")</f>
        <v>36.55%</v>
      </c>
      <c r="AK15">
        <f>RTD("tos.rtd", , "LOW", ".QQQ220420P312")</f>
        <v>0.12</v>
      </c>
      <c r="AL15">
        <f>RTD("tos.rtd", , "HIGH", ".QQQ220420P312")</f>
        <v>0.14000000000000001</v>
      </c>
    </row>
    <row r="16" spans="1:38" x14ac:dyDescent="0.25">
      <c r="C16">
        <f>RTD("tos.rtd", , "LAST", ".QQQ220420C313")</f>
        <v>0</v>
      </c>
      <c r="D16" t="str">
        <f>RTD("tos.rtd", , "LX", ".QQQ220420C313")</f>
        <v/>
      </c>
      <c r="E16">
        <f>RTD("tos.rtd", , "NET_CHANGE", ".QQQ220420C313")</f>
        <v>0</v>
      </c>
      <c r="F16" t="str">
        <f>RTD("tos.rtd", , "PERCENT_CHANGE", ".QQQ220420C313")</f>
        <v>N/A</v>
      </c>
      <c r="G16">
        <f>RTD("tos.rtd", , "ASK_SIZE", ".QQQ220420C313")</f>
        <v>50</v>
      </c>
      <c r="H16">
        <f>RTD("tos.rtd", , "BID_SIZE", ".QQQ220420C313")</f>
        <v>50</v>
      </c>
      <c r="I16">
        <f>RTD("tos.rtd", , "OPEN", ".QQQ220420C313")</f>
        <v>0</v>
      </c>
      <c r="J16">
        <f>RTD("tos.rtd", , "VOLUME", ".QQQ220420C313")</f>
        <v>0</v>
      </c>
      <c r="K16">
        <f>RTD("tos.rtd", , "OPEN_INT", ".QQQ220420C313")</f>
        <v>0</v>
      </c>
      <c r="L16">
        <f>RTD("tos.rtd", , "DELTA", ".QQQ220420C313")</f>
        <v>0.92</v>
      </c>
      <c r="M16" t="str">
        <f>RTD("tos.rtd", , "IMPL_VOL", ".QQQ220420C313")</f>
        <v>47.64%</v>
      </c>
      <c r="N16">
        <f>RTD("tos.rtd", , "LOW", ".QQQ220420C313")</f>
        <v>0</v>
      </c>
      <c r="O16">
        <f>RTD("tos.rtd", , "HIGH", ".QQQ220420C313")</f>
        <v>0</v>
      </c>
      <c r="P16">
        <f>RTD("tos.rtd", , "BID", ".QQQ220420C313")</f>
        <v>25.33</v>
      </c>
      <c r="Q16" t="str">
        <f>RTD("tos.rtd", , "BX", ".QQQ220420C313")</f>
        <v>X</v>
      </c>
      <c r="R16">
        <f>RTD("tos.rtd", , "ASK", ".QQQ220420C313")</f>
        <v>25.55</v>
      </c>
      <c r="S16" t="str">
        <f>RTD("tos.rtd", , "AX", ".QQQ220420C313")</f>
        <v>X</v>
      </c>
      <c r="T16" t="str">
        <f>RTD("tos.rtd", , "EXPIRATION_DAY", ".QQQ220420C313")</f>
        <v>2022-04-20</v>
      </c>
      <c r="U16">
        <f>RTD("tos.rtd", , "STRIKE", ".QQQ220420C313")</f>
        <v>313</v>
      </c>
      <c r="V16">
        <f>RTD("tos.rtd", , "BID", ".QQQ220420P313")</f>
        <v>0.14000000000000001</v>
      </c>
      <c r="W16" t="str">
        <f>RTD("tos.rtd", , "BX", ".QQQ220420P313")</f>
        <v>Z</v>
      </c>
      <c r="X16">
        <f>RTD("tos.rtd", , "ASK", ".QQQ220420P313")</f>
        <v>0.16</v>
      </c>
      <c r="Y16" t="str">
        <f>RTD("tos.rtd", , "AX", ".QQQ220420P313")</f>
        <v>N</v>
      </c>
      <c r="Z16">
        <f>RTD("tos.rtd", , "LAST", ".QQQ220420P313")</f>
        <v>0.14000000000000001</v>
      </c>
      <c r="AA16" t="str">
        <f>RTD("tos.rtd", , "LX", ".QQQ220420P313")</f>
        <v>I</v>
      </c>
      <c r="AB16" t="str">
        <f>RTD("tos.rtd", , "NET_CHANGE", ".QQQ220420P313")</f>
        <v>N/A</v>
      </c>
      <c r="AC16" t="str">
        <f>RTD("tos.rtd", , "PERCENT_CHANGE", ".QQQ220420P313")</f>
        <v>N/A</v>
      </c>
      <c r="AD16">
        <f>RTD("tos.rtd", , "ASK_SIZE", ".QQQ220420P313")</f>
        <v>100</v>
      </c>
      <c r="AE16">
        <f>RTD("tos.rtd", , "BID_SIZE", ".QQQ220420P313")</f>
        <v>245</v>
      </c>
      <c r="AF16">
        <f>RTD("tos.rtd", , "OPEN", ".QQQ220420P313")</f>
        <v>0.13</v>
      </c>
      <c r="AG16">
        <f>RTD("tos.rtd", , "VOLUME", ".QQQ220420P313")</f>
        <v>71</v>
      </c>
      <c r="AH16">
        <f>RTD("tos.rtd", , "OPEN_INT", ".QQQ220420P313")</f>
        <v>0</v>
      </c>
      <c r="AI16">
        <f>RTD("tos.rtd", , "DELTA", ".QQQ220420P313")</f>
        <v>-0.03</v>
      </c>
      <c r="AJ16" t="str">
        <f>RTD("tos.rtd", , "IMPL_VOL", ".QQQ220420P313")</f>
        <v>36.17%</v>
      </c>
      <c r="AK16">
        <f>RTD("tos.rtd", , "LOW", ".QQQ220420P313")</f>
        <v>0.13</v>
      </c>
      <c r="AL16">
        <f>RTD("tos.rtd", , "HIGH", ".QQQ220420P313")</f>
        <v>0.15</v>
      </c>
    </row>
    <row r="17" spans="3:38" x14ac:dyDescent="0.25">
      <c r="C17">
        <f>RTD("tos.rtd", , "LAST", ".QQQ220420C314")</f>
        <v>27.33</v>
      </c>
      <c r="D17" t="str">
        <f>RTD("tos.rtd", , "LX", ".QQQ220420C314")</f>
        <v>C</v>
      </c>
      <c r="E17">
        <f>RTD("tos.rtd", , "NET_CHANGE", ".QQQ220420C314")</f>
        <v>0</v>
      </c>
      <c r="F17" t="str">
        <f>RTD("tos.rtd", , "PERCENT_CHANGE", ".QQQ220420C314")</f>
        <v>0.00%</v>
      </c>
      <c r="G17">
        <f>RTD("tos.rtd", , "ASK_SIZE", ".QQQ220420C314")</f>
        <v>50</v>
      </c>
      <c r="H17">
        <f>RTD("tos.rtd", , "BID_SIZE", ".QQQ220420C314")</f>
        <v>50</v>
      </c>
      <c r="I17">
        <f>RTD("tos.rtd", , "OPEN", ".QQQ220420C314")</f>
        <v>0</v>
      </c>
      <c r="J17">
        <f>RTD("tos.rtd", , "VOLUME", ".QQQ220420C314")</f>
        <v>0</v>
      </c>
      <c r="K17">
        <f>RTD("tos.rtd", , "OPEN_INT", ".QQQ220420C314")</f>
        <v>17</v>
      </c>
      <c r="L17">
        <f>RTD("tos.rtd", , "DELTA", ".QQQ220420C314")</f>
        <v>0.92</v>
      </c>
      <c r="M17" t="str">
        <f>RTD("tos.rtd", , "IMPL_VOL", ".QQQ220420C314")</f>
        <v>46.38%</v>
      </c>
      <c r="N17">
        <f>RTD("tos.rtd", , "LOW", ".QQQ220420C314")</f>
        <v>0</v>
      </c>
      <c r="O17">
        <f>RTD("tos.rtd", , "HIGH", ".QQQ220420C314")</f>
        <v>0</v>
      </c>
      <c r="P17">
        <f>RTD("tos.rtd", , "BID", ".QQQ220420C314")</f>
        <v>24.35</v>
      </c>
      <c r="Q17" t="str">
        <f>RTD("tos.rtd", , "BX", ".QQQ220420C314")</f>
        <v>X</v>
      </c>
      <c r="R17">
        <f>RTD("tos.rtd", , "ASK", ".QQQ220420C314")</f>
        <v>24.57</v>
      </c>
      <c r="S17" t="str">
        <f>RTD("tos.rtd", , "AX", ".QQQ220420C314")</f>
        <v>X</v>
      </c>
      <c r="T17" t="str">
        <f>RTD("tos.rtd", , "EXPIRATION_DAY", ".QQQ220420C314")</f>
        <v>2022-04-20</v>
      </c>
      <c r="U17">
        <f>RTD("tos.rtd", , "STRIKE", ".QQQ220420C314")</f>
        <v>314</v>
      </c>
      <c r="V17">
        <f>RTD("tos.rtd", , "BID", ".QQQ220420P314")</f>
        <v>0.15</v>
      </c>
      <c r="W17" t="str">
        <f>RTD("tos.rtd", , "BX", ".QQQ220420P314")</f>
        <v>X</v>
      </c>
      <c r="X17">
        <f>RTD("tos.rtd", , "ASK", ".QQQ220420P314")</f>
        <v>0.18</v>
      </c>
      <c r="Y17" t="str">
        <f>RTD("tos.rtd", , "AX", ".QQQ220420P314")</f>
        <v>Z</v>
      </c>
      <c r="Z17">
        <f>RTD("tos.rtd", , "LAST", ".QQQ220420P314")</f>
        <v>0.19</v>
      </c>
      <c r="AA17" t="str">
        <f>RTD("tos.rtd", , "LX", ".QQQ220420P314")</f>
        <v>T</v>
      </c>
      <c r="AB17">
        <f>RTD("tos.rtd", , "NET_CHANGE", ".QQQ220420P314")</f>
        <v>0.04</v>
      </c>
      <c r="AC17" t="str">
        <f>RTD("tos.rtd", , "PERCENT_CHANGE", ".QQQ220420P314")</f>
        <v>+26.67%</v>
      </c>
      <c r="AD17">
        <f>RTD("tos.rtd", , "ASK_SIZE", ".QQQ220420P314")</f>
        <v>280</v>
      </c>
      <c r="AE17">
        <f>RTD("tos.rtd", , "BID_SIZE", ".QQQ220420P314")</f>
        <v>356</v>
      </c>
      <c r="AF17">
        <f>RTD("tos.rtd", , "OPEN", ".QQQ220420P314")</f>
        <v>0.17</v>
      </c>
      <c r="AG17">
        <f>RTD("tos.rtd", , "VOLUME", ".QQQ220420P314")</f>
        <v>51</v>
      </c>
      <c r="AH17">
        <f>RTD("tos.rtd", , "OPEN_INT", ".QQQ220420P314")</f>
        <v>3</v>
      </c>
      <c r="AI17">
        <f>RTD("tos.rtd", , "DELTA", ".QQQ220420P314")</f>
        <v>-0.03</v>
      </c>
      <c r="AJ17" t="str">
        <f>RTD("tos.rtd", , "IMPL_VOL", ".QQQ220420P314")</f>
        <v>35.49%</v>
      </c>
      <c r="AK17">
        <f>RTD("tos.rtd", , "LOW", ".QQQ220420P314")</f>
        <v>0.15</v>
      </c>
      <c r="AL17">
        <f>RTD("tos.rtd", , "HIGH", ".QQQ220420P314")</f>
        <v>0.19</v>
      </c>
    </row>
    <row r="18" spans="3:38" x14ac:dyDescent="0.25">
      <c r="C18">
        <f>RTD("tos.rtd", , "LAST", ".QQQ220420C315")</f>
        <v>32</v>
      </c>
      <c r="D18" t="str">
        <f>RTD("tos.rtd", , "LX", ".QQQ220420C315")</f>
        <v>Q</v>
      </c>
      <c r="E18">
        <f>RTD("tos.rtd", , "NET_CHANGE", ".QQQ220420C315")</f>
        <v>0</v>
      </c>
      <c r="F18" t="str">
        <f>RTD("tos.rtd", , "PERCENT_CHANGE", ".QQQ220420C315")</f>
        <v>0.00%</v>
      </c>
      <c r="G18">
        <f>RTD("tos.rtd", , "ASK_SIZE", ".QQQ220420C315")</f>
        <v>50</v>
      </c>
      <c r="H18">
        <f>RTD("tos.rtd", , "BID_SIZE", ".QQQ220420C315")</f>
        <v>50</v>
      </c>
      <c r="I18">
        <f>RTD("tos.rtd", , "OPEN", ".QQQ220420C315")</f>
        <v>0</v>
      </c>
      <c r="J18">
        <f>RTD("tos.rtd", , "VOLUME", ".QQQ220420C315")</f>
        <v>0</v>
      </c>
      <c r="K18">
        <f>RTD("tos.rtd", , "OPEN_INT", ".QQQ220420C315")</f>
        <v>1</v>
      </c>
      <c r="L18">
        <f>RTD("tos.rtd", , "DELTA", ".QQQ220420C315")</f>
        <v>0.91</v>
      </c>
      <c r="M18" t="str">
        <f>RTD("tos.rtd", , "IMPL_VOL", ".QQQ220420C315")</f>
        <v>45.11%</v>
      </c>
      <c r="N18">
        <f>RTD("tos.rtd", , "LOW", ".QQQ220420C315")</f>
        <v>0</v>
      </c>
      <c r="O18">
        <f>RTD("tos.rtd", , "HIGH", ".QQQ220420C315")</f>
        <v>0</v>
      </c>
      <c r="P18">
        <f>RTD("tos.rtd", , "BID", ".QQQ220420C315")</f>
        <v>23.37</v>
      </c>
      <c r="Q18" t="str">
        <f>RTD("tos.rtd", , "BX", ".QQQ220420C315")</f>
        <v>X</v>
      </c>
      <c r="R18">
        <f>RTD("tos.rtd", , "ASK", ".QQQ220420C315")</f>
        <v>23.59</v>
      </c>
      <c r="S18" t="str">
        <f>RTD("tos.rtd", , "AX", ".QQQ220420C315")</f>
        <v>X</v>
      </c>
      <c r="T18" t="str">
        <f>RTD("tos.rtd", , "EXPIRATION_DAY", ".QQQ220420C315")</f>
        <v>2022-04-20</v>
      </c>
      <c r="U18">
        <f>RTD("tos.rtd", , "STRIKE", ".QQQ220420C315")</f>
        <v>315</v>
      </c>
      <c r="V18">
        <f>RTD("tos.rtd", , "BID", ".QQQ220420P315")</f>
        <v>0.18</v>
      </c>
      <c r="W18" t="str">
        <f>RTD("tos.rtd", , "BX", ".QQQ220420P315")</f>
        <v>Z</v>
      </c>
      <c r="X18">
        <f>RTD("tos.rtd", , "ASK", ".QQQ220420P315")</f>
        <v>0.2</v>
      </c>
      <c r="Y18" t="str">
        <f>RTD("tos.rtd", , "AX", ".QQQ220420P315")</f>
        <v>N</v>
      </c>
      <c r="Z18">
        <f>RTD("tos.rtd", , "LAST", ".QQQ220420P315")</f>
        <v>0.2</v>
      </c>
      <c r="AA18" t="str">
        <f>RTD("tos.rtd", , "LX", ".QQQ220420P315")</f>
        <v>I</v>
      </c>
      <c r="AB18">
        <f>RTD("tos.rtd", , "NET_CHANGE", ".QQQ220420P315")</f>
        <v>0.04</v>
      </c>
      <c r="AC18" t="str">
        <f>RTD("tos.rtd", , "PERCENT_CHANGE", ".QQQ220420P315")</f>
        <v>+25.00%</v>
      </c>
      <c r="AD18">
        <f>RTD("tos.rtd", , "ASK_SIZE", ".QQQ220420P315")</f>
        <v>100</v>
      </c>
      <c r="AE18">
        <f>RTD("tos.rtd", , "BID_SIZE", ".QQQ220420P315")</f>
        <v>243</v>
      </c>
      <c r="AF18">
        <f>RTD("tos.rtd", , "OPEN", ".QQQ220420P315")</f>
        <v>0.17</v>
      </c>
      <c r="AG18">
        <f>RTD("tos.rtd", , "VOLUME", ".QQQ220420P315")</f>
        <v>257</v>
      </c>
      <c r="AH18">
        <f>RTD("tos.rtd", , "OPEN_INT", ".QQQ220420P315")</f>
        <v>868</v>
      </c>
      <c r="AI18">
        <f>RTD("tos.rtd", , "DELTA", ".QQQ220420P315")</f>
        <v>-0.04</v>
      </c>
      <c r="AJ18" t="str">
        <f>RTD("tos.rtd", , "IMPL_VOL", ".QQQ220420P315")</f>
        <v>35.08%</v>
      </c>
      <c r="AK18">
        <f>RTD("tos.rtd", , "LOW", ".QQQ220420P315")</f>
        <v>0.15</v>
      </c>
      <c r="AL18">
        <f>RTD("tos.rtd", , "HIGH", ".QQQ220420P315")</f>
        <v>0.21</v>
      </c>
    </row>
    <row r="19" spans="3:38" x14ac:dyDescent="0.25">
      <c r="C19">
        <f>RTD("tos.rtd", , "LAST", ".QQQ220420C316")</f>
        <v>26.21</v>
      </c>
      <c r="D19" t="str">
        <f>RTD("tos.rtd", , "LX", ".QQQ220420C316")</f>
        <v>I</v>
      </c>
      <c r="E19">
        <f>RTD("tos.rtd", , "NET_CHANGE", ".QQQ220420C316")</f>
        <v>0.27</v>
      </c>
      <c r="F19" t="str">
        <f>RTD("tos.rtd", , "PERCENT_CHANGE", ".QQQ220420C316")</f>
        <v>+1.04%</v>
      </c>
      <c r="G19">
        <f>RTD("tos.rtd", , "ASK_SIZE", ".QQQ220420C316")</f>
        <v>50</v>
      </c>
      <c r="H19">
        <f>RTD("tos.rtd", , "BID_SIZE", ".QQQ220420C316")</f>
        <v>50</v>
      </c>
      <c r="I19">
        <f>RTD("tos.rtd", , "OPEN", ".QQQ220420C316")</f>
        <v>26.21</v>
      </c>
      <c r="J19">
        <f>RTD("tos.rtd", , "VOLUME", ".QQQ220420C316")</f>
        <v>3</v>
      </c>
      <c r="K19">
        <f>RTD("tos.rtd", , "OPEN_INT", ".QQQ220420C316")</f>
        <v>10</v>
      </c>
      <c r="L19">
        <f>RTD("tos.rtd", , "DELTA", ".QQQ220420C316")</f>
        <v>0.91</v>
      </c>
      <c r="M19" t="str">
        <f>RTD("tos.rtd", , "IMPL_VOL", ".QQQ220420C316")</f>
        <v>43.66%</v>
      </c>
      <c r="N19">
        <f>RTD("tos.rtd", , "LOW", ".QQQ220420C316")</f>
        <v>26.21</v>
      </c>
      <c r="O19">
        <f>RTD("tos.rtd", , "HIGH", ".QQQ220420C316")</f>
        <v>26.21</v>
      </c>
      <c r="P19">
        <f>RTD("tos.rtd", , "BID", ".QQQ220420C316")</f>
        <v>22.37</v>
      </c>
      <c r="Q19" t="str">
        <f>RTD("tos.rtd", , "BX", ".QQQ220420C316")</f>
        <v>X</v>
      </c>
      <c r="R19">
        <f>RTD("tos.rtd", , "ASK", ".QQQ220420C316")</f>
        <v>22.61</v>
      </c>
      <c r="S19" t="str">
        <f>RTD("tos.rtd", , "AX", ".QQQ220420C316")</f>
        <v>X</v>
      </c>
      <c r="T19" t="str">
        <f>RTD("tos.rtd", , "EXPIRATION_DAY", ".QQQ220420C316")</f>
        <v>2022-04-20</v>
      </c>
      <c r="U19">
        <f>RTD("tos.rtd", , "STRIKE", ".QQQ220420C316")</f>
        <v>316</v>
      </c>
      <c r="V19">
        <f>RTD("tos.rtd", , "BID", ".QQQ220420P316")</f>
        <v>0.2</v>
      </c>
      <c r="W19" t="str">
        <f>RTD("tos.rtd", , "BX", ".QQQ220420P316")</f>
        <v>Z</v>
      </c>
      <c r="X19">
        <f>RTD("tos.rtd", , "ASK", ".QQQ220420P316")</f>
        <v>0.22</v>
      </c>
      <c r="Y19" t="str">
        <f>RTD("tos.rtd", , "AX", ".QQQ220420P316")</f>
        <v>Z</v>
      </c>
      <c r="Z19">
        <f>RTD("tos.rtd", , "LAST", ".QQQ220420P316")</f>
        <v>0.23</v>
      </c>
      <c r="AA19" t="str">
        <f>RTD("tos.rtd", , "LX", ".QQQ220420P316")</f>
        <v>B</v>
      </c>
      <c r="AB19">
        <f>RTD("tos.rtd", , "NET_CHANGE", ".QQQ220420P316")</f>
        <v>0.08</v>
      </c>
      <c r="AC19" t="str">
        <f>RTD("tos.rtd", , "PERCENT_CHANGE", ".QQQ220420P316")</f>
        <v>+53.33%</v>
      </c>
      <c r="AD19">
        <f>RTD("tos.rtd", , "ASK_SIZE", ".QQQ220420P316")</f>
        <v>222</v>
      </c>
      <c r="AE19">
        <f>RTD("tos.rtd", , "BID_SIZE", ".QQQ220420P316")</f>
        <v>255</v>
      </c>
      <c r="AF19">
        <f>RTD("tos.rtd", , "OPEN", ".QQQ220420P316")</f>
        <v>0.16</v>
      </c>
      <c r="AG19">
        <f>RTD("tos.rtd", , "VOLUME", ".QQQ220420P316")</f>
        <v>108</v>
      </c>
      <c r="AH19">
        <f>RTD("tos.rtd", , "OPEN_INT", ".QQQ220420P316")</f>
        <v>226</v>
      </c>
      <c r="AI19">
        <f>RTD("tos.rtd", , "DELTA", ".QQQ220420P316")</f>
        <v>-0.04</v>
      </c>
      <c r="AJ19" t="str">
        <f>RTD("tos.rtd", , "IMPL_VOL", ".QQQ220420P316")</f>
        <v>34.41%</v>
      </c>
      <c r="AK19">
        <f>RTD("tos.rtd", , "LOW", ".QQQ220420P316")</f>
        <v>0.15</v>
      </c>
      <c r="AL19">
        <f>RTD("tos.rtd", , "HIGH", ".QQQ220420P316")</f>
        <v>0.23</v>
      </c>
    </row>
    <row r="20" spans="3:38" x14ac:dyDescent="0.25">
      <c r="C20">
        <f>RTD("tos.rtd", , "LAST", ".QQQ220420C317")</f>
        <v>0</v>
      </c>
      <c r="D20" t="str">
        <f>RTD("tos.rtd", , "LX", ".QQQ220420C317")</f>
        <v/>
      </c>
      <c r="E20">
        <f>RTD("tos.rtd", , "NET_CHANGE", ".QQQ220420C317")</f>
        <v>0</v>
      </c>
      <c r="F20" t="str">
        <f>RTD("tos.rtd", , "PERCENT_CHANGE", ".QQQ220420C317")</f>
        <v>N/A</v>
      </c>
      <c r="G20">
        <f>RTD("tos.rtd", , "ASK_SIZE", ".QQQ220420C317")</f>
        <v>150</v>
      </c>
      <c r="H20">
        <f>RTD("tos.rtd", , "BID_SIZE", ".QQQ220420C317")</f>
        <v>50</v>
      </c>
      <c r="I20">
        <f>RTD("tos.rtd", , "OPEN", ".QQQ220420C317")</f>
        <v>0</v>
      </c>
      <c r="J20">
        <f>RTD("tos.rtd", , "VOLUME", ".QQQ220420C317")</f>
        <v>0</v>
      </c>
      <c r="K20">
        <f>RTD("tos.rtd", , "OPEN_INT", ".QQQ220420C317")</f>
        <v>0</v>
      </c>
      <c r="L20">
        <f>RTD("tos.rtd", , "DELTA", ".QQQ220420C317")</f>
        <v>0.91</v>
      </c>
      <c r="M20" t="str">
        <f>RTD("tos.rtd", , "IMPL_VOL", ".QQQ220420C317")</f>
        <v>42.77%</v>
      </c>
      <c r="N20">
        <f>RTD("tos.rtd", , "LOW", ".QQQ220420C317")</f>
        <v>0</v>
      </c>
      <c r="O20">
        <f>RTD("tos.rtd", , "HIGH", ".QQQ220420C317")</f>
        <v>0</v>
      </c>
      <c r="P20">
        <f>RTD("tos.rtd", , "BID", ".QQQ220420C317")</f>
        <v>21.43</v>
      </c>
      <c r="Q20" t="str">
        <f>RTD("tos.rtd", , "BX", ".QQQ220420C317")</f>
        <v>X</v>
      </c>
      <c r="R20">
        <f>RTD("tos.rtd", , "ASK", ".QQQ220420C317")</f>
        <v>21.64</v>
      </c>
      <c r="S20" t="str">
        <f>RTD("tos.rtd", , "AX", ".QQQ220420C317")</f>
        <v>C</v>
      </c>
      <c r="T20" t="str">
        <f>RTD("tos.rtd", , "EXPIRATION_DAY", ".QQQ220420C317")</f>
        <v>2022-04-20</v>
      </c>
      <c r="U20">
        <f>RTD("tos.rtd", , "STRIKE", ".QQQ220420C317")</f>
        <v>317</v>
      </c>
      <c r="V20">
        <f>RTD("tos.rtd", , "BID", ".QQQ220420P317")</f>
        <v>0.23</v>
      </c>
      <c r="W20" t="str">
        <f>RTD("tos.rtd", , "BX", ".QQQ220420P317")</f>
        <v>Z</v>
      </c>
      <c r="X20">
        <f>RTD("tos.rtd", , "ASK", ".QQQ220420P317")</f>
        <v>0.25</v>
      </c>
      <c r="Y20" t="str">
        <f>RTD("tos.rtd", , "AX", ".QQQ220420P317")</f>
        <v>Z</v>
      </c>
      <c r="Z20">
        <f>RTD("tos.rtd", , "LAST", ".QQQ220420P317")</f>
        <v>0.22</v>
      </c>
      <c r="AA20" t="str">
        <f>RTD("tos.rtd", , "LX", ".QQQ220420P317")</f>
        <v>C</v>
      </c>
      <c r="AB20">
        <f>RTD("tos.rtd", , "NET_CHANGE", ".QQQ220420P317")</f>
        <v>0.02</v>
      </c>
      <c r="AC20" t="str">
        <f>RTD("tos.rtd", , "PERCENT_CHANGE", ".QQQ220420P317")</f>
        <v>+10.00%</v>
      </c>
      <c r="AD20">
        <f>RTD("tos.rtd", , "ASK_SIZE", ".QQQ220420P317")</f>
        <v>250</v>
      </c>
      <c r="AE20">
        <f>RTD("tos.rtd", , "BID_SIZE", ".QQQ220420P317")</f>
        <v>261</v>
      </c>
      <c r="AF20">
        <f>RTD("tos.rtd", , "OPEN", ".QQQ220420P317")</f>
        <v>0.19</v>
      </c>
      <c r="AG20">
        <f>RTD("tos.rtd", , "VOLUME", ".QQQ220420P317")</f>
        <v>22</v>
      </c>
      <c r="AH20">
        <f>RTD("tos.rtd", , "OPEN_INT", ".QQQ220420P317")</f>
        <v>50</v>
      </c>
      <c r="AI20">
        <f>RTD("tos.rtd", , "DELTA", ".QQQ220420P317")</f>
        <v>-0.04</v>
      </c>
      <c r="AJ20" t="str">
        <f>RTD("tos.rtd", , "IMPL_VOL", ".QQQ220420P317")</f>
        <v>33.95%</v>
      </c>
      <c r="AK20">
        <f>RTD("tos.rtd", , "LOW", ".QQQ220420P317")</f>
        <v>0.17</v>
      </c>
      <c r="AL20">
        <f>RTD("tos.rtd", , "HIGH", ".QQQ220420P317")</f>
        <v>0.22</v>
      </c>
    </row>
    <row r="21" spans="3:38" x14ac:dyDescent="0.25">
      <c r="C21">
        <f>RTD("tos.rtd", , "LAST", ".QQQ220420C318")</f>
        <v>24.06</v>
      </c>
      <c r="D21" t="str">
        <f>RTD("tos.rtd", , "LX", ".QQQ220420C318")</f>
        <v>A</v>
      </c>
      <c r="E21">
        <f>RTD("tos.rtd", , "NET_CHANGE", ".QQQ220420C318")</f>
        <v>0</v>
      </c>
      <c r="F21" t="str">
        <f>RTD("tos.rtd", , "PERCENT_CHANGE", ".QQQ220420C318")</f>
        <v>0.00%</v>
      </c>
      <c r="G21">
        <f>RTD("tos.rtd", , "ASK_SIZE", ".QQQ220420C318")</f>
        <v>158</v>
      </c>
      <c r="H21">
        <f>RTD("tos.rtd", , "BID_SIZE", ".QQQ220420C318")</f>
        <v>52</v>
      </c>
      <c r="I21">
        <f>RTD("tos.rtd", , "OPEN", ".QQQ220420C318")</f>
        <v>0</v>
      </c>
      <c r="J21">
        <f>RTD("tos.rtd", , "VOLUME", ".QQQ220420C318")</f>
        <v>0</v>
      </c>
      <c r="K21">
        <f>RTD("tos.rtd", , "OPEN_INT", ".QQQ220420C318")</f>
        <v>10</v>
      </c>
      <c r="L21">
        <f>RTD("tos.rtd", , "DELTA", ".QQQ220420C318")</f>
        <v>0.9</v>
      </c>
      <c r="M21" t="str">
        <f>RTD("tos.rtd", , "IMPL_VOL", ".QQQ220420C318")</f>
        <v>41.60%</v>
      </c>
      <c r="N21">
        <f>RTD("tos.rtd", , "LOW", ".QQQ220420C318")</f>
        <v>0</v>
      </c>
      <c r="O21">
        <f>RTD("tos.rtd", , "HIGH", ".QQQ220420C318")</f>
        <v>0</v>
      </c>
      <c r="P21">
        <f>RTD("tos.rtd", , "BID", ".QQQ220420C318")</f>
        <v>20.440000000000001</v>
      </c>
      <c r="Q21" t="str">
        <f>RTD("tos.rtd", , "BX", ".QQQ220420C318")</f>
        <v>Z</v>
      </c>
      <c r="R21">
        <f>RTD("tos.rtd", , "ASK", ".QQQ220420C318")</f>
        <v>20.69</v>
      </c>
      <c r="S21" t="str">
        <f>RTD("tos.rtd", , "AX", ".QQQ220420C318")</f>
        <v>E</v>
      </c>
      <c r="T21" t="str">
        <f>RTD("tos.rtd", , "EXPIRATION_DAY", ".QQQ220420C318")</f>
        <v>2022-04-20</v>
      </c>
      <c r="U21">
        <f>RTD("tos.rtd", , "STRIKE", ".QQQ220420C318")</f>
        <v>318</v>
      </c>
      <c r="V21">
        <f>RTD("tos.rtd", , "BID", ".QQQ220420P318")</f>
        <v>0.26</v>
      </c>
      <c r="W21" t="str">
        <f>RTD("tos.rtd", , "BX", ".QQQ220420P318")</f>
        <v>Z</v>
      </c>
      <c r="X21">
        <f>RTD("tos.rtd", , "ASK", ".QQQ220420P318")</f>
        <v>0.28999999999999998</v>
      </c>
      <c r="Y21" t="str">
        <f>RTD("tos.rtd", , "AX", ".QQQ220420P318")</f>
        <v>Z</v>
      </c>
      <c r="Z21">
        <f>RTD("tos.rtd", , "LAST", ".QQQ220420P318")</f>
        <v>0.28999999999999998</v>
      </c>
      <c r="AA21" t="str">
        <f>RTD("tos.rtd", , "LX", ".QQQ220420P318")</f>
        <v>D</v>
      </c>
      <c r="AB21">
        <f>RTD("tos.rtd", , "NET_CHANGE", ".QQQ220420P318")</f>
        <v>0.1</v>
      </c>
      <c r="AC21" t="str">
        <f>RTD("tos.rtd", , "PERCENT_CHANGE", ".QQQ220420P318")</f>
        <v>+52.63%</v>
      </c>
      <c r="AD21">
        <f>RTD("tos.rtd", , "ASK_SIZE", ".QQQ220420P318")</f>
        <v>253</v>
      </c>
      <c r="AE21">
        <f>RTD("tos.rtd", , "BID_SIZE", ".QQQ220420P318")</f>
        <v>302</v>
      </c>
      <c r="AF21">
        <f>RTD("tos.rtd", , "OPEN", ".QQQ220420P318")</f>
        <v>0.19</v>
      </c>
      <c r="AG21">
        <f>RTD("tos.rtd", , "VOLUME", ".QQQ220420P318")</f>
        <v>22</v>
      </c>
      <c r="AH21">
        <f>RTD("tos.rtd", , "OPEN_INT", ".QQQ220420P318")</f>
        <v>253</v>
      </c>
      <c r="AI21">
        <f>RTD("tos.rtd", , "DELTA", ".QQQ220420P318")</f>
        <v>-0.05</v>
      </c>
      <c r="AJ21" t="str">
        <f>RTD("tos.rtd", , "IMPL_VOL", ".QQQ220420P318")</f>
        <v>33.51%</v>
      </c>
      <c r="AK21">
        <f>RTD("tos.rtd", , "LOW", ".QQQ220420P318")</f>
        <v>0.19</v>
      </c>
      <c r="AL21">
        <f>RTD("tos.rtd", , "HIGH", ".QQQ220420P318")</f>
        <v>0.28999999999999998</v>
      </c>
    </row>
    <row r="22" spans="3:38" x14ac:dyDescent="0.25">
      <c r="C22">
        <f>RTD("tos.rtd", , "LAST", ".QQQ220420C319")</f>
        <v>0</v>
      </c>
      <c r="D22" t="str">
        <f>RTD("tos.rtd", , "LX", ".QQQ220420C319")</f>
        <v/>
      </c>
      <c r="E22">
        <f>RTD("tos.rtd", , "NET_CHANGE", ".QQQ220420C319")</f>
        <v>0</v>
      </c>
      <c r="F22" t="str">
        <f>RTD("tos.rtd", , "PERCENT_CHANGE", ".QQQ220420C319")</f>
        <v>N/A</v>
      </c>
      <c r="G22">
        <f>RTD("tos.rtd", , "ASK_SIZE", ".QQQ220420C319")</f>
        <v>159</v>
      </c>
      <c r="H22">
        <f>RTD("tos.rtd", , "BID_SIZE", ".QQQ220420C319")</f>
        <v>54</v>
      </c>
      <c r="I22">
        <f>RTD("tos.rtd", , "OPEN", ".QQQ220420C319")</f>
        <v>0</v>
      </c>
      <c r="J22">
        <f>RTD("tos.rtd", , "VOLUME", ".QQQ220420C319")</f>
        <v>0</v>
      </c>
      <c r="K22">
        <f>RTD("tos.rtd", , "OPEN_INT", ".QQQ220420C319")</f>
        <v>0</v>
      </c>
      <c r="L22">
        <f>RTD("tos.rtd", , "DELTA", ".QQQ220420C319")</f>
        <v>0.9</v>
      </c>
      <c r="M22" t="str">
        <f>RTD("tos.rtd", , "IMPL_VOL", ".QQQ220420C319")</f>
        <v>40.55%</v>
      </c>
      <c r="N22">
        <f>RTD("tos.rtd", , "LOW", ".QQQ220420C319")</f>
        <v>0</v>
      </c>
      <c r="O22">
        <f>RTD("tos.rtd", , "HIGH", ".QQQ220420C319")</f>
        <v>0</v>
      </c>
      <c r="P22">
        <f>RTD("tos.rtd", , "BID", ".QQQ220420C319")</f>
        <v>19.48</v>
      </c>
      <c r="Q22" t="str">
        <f>RTD("tos.rtd", , "BX", ".QQQ220420C319")</f>
        <v>Z</v>
      </c>
      <c r="R22">
        <f>RTD("tos.rtd", , "ASK", ".QQQ220420C319")</f>
        <v>19.73</v>
      </c>
      <c r="S22" t="str">
        <f>RTD("tos.rtd", , "AX", ".QQQ220420C319")</f>
        <v>E</v>
      </c>
      <c r="T22" t="str">
        <f>RTD("tos.rtd", , "EXPIRATION_DAY", ".QQQ220420C319")</f>
        <v>2022-04-20</v>
      </c>
      <c r="U22">
        <f>RTD("tos.rtd", , "STRIKE", ".QQQ220420C319")</f>
        <v>319</v>
      </c>
      <c r="V22">
        <f>RTD("tos.rtd", , "BID", ".QQQ220420P319")</f>
        <v>0.3</v>
      </c>
      <c r="W22" t="str">
        <f>RTD("tos.rtd", , "BX", ".QQQ220420P319")</f>
        <v>Z</v>
      </c>
      <c r="X22">
        <f>RTD("tos.rtd", , "ASK", ".QQQ220420P319")</f>
        <v>0.33</v>
      </c>
      <c r="Y22" t="str">
        <f>RTD("tos.rtd", , "AX", ".QQQ220420P319")</f>
        <v>T</v>
      </c>
      <c r="Z22">
        <f>RTD("tos.rtd", , "LAST", ".QQQ220420P319")</f>
        <v>0.31</v>
      </c>
      <c r="AA22" t="str">
        <f>RTD("tos.rtd", , "LX", ".QQQ220420P319")</f>
        <v>M</v>
      </c>
      <c r="AB22">
        <f>RTD("tos.rtd", , "NET_CHANGE", ".QQQ220420P319")</f>
        <v>-0.03</v>
      </c>
      <c r="AC22" t="str">
        <f>RTD("tos.rtd", , "PERCENT_CHANGE", ".QQQ220420P319")</f>
        <v>-8.82%</v>
      </c>
      <c r="AD22">
        <f>RTD("tos.rtd", , "ASK_SIZE", ".QQQ220420P319")</f>
        <v>223</v>
      </c>
      <c r="AE22">
        <f>RTD("tos.rtd", , "BID_SIZE", ".QQQ220420P319")</f>
        <v>279</v>
      </c>
      <c r="AF22">
        <f>RTD("tos.rtd", , "OPEN", ".QQQ220420P319")</f>
        <v>0.22</v>
      </c>
      <c r="AG22">
        <f>RTD("tos.rtd", , "VOLUME", ".QQQ220420P319")</f>
        <v>376</v>
      </c>
      <c r="AH22">
        <f>RTD("tos.rtd", , "OPEN_INT", ".QQQ220420P319")</f>
        <v>402</v>
      </c>
      <c r="AI22">
        <f>RTD("tos.rtd", , "DELTA", ".QQQ220420P319")</f>
        <v>-0.06</v>
      </c>
      <c r="AJ22" t="str">
        <f>RTD("tos.rtd", , "IMPL_VOL", ".QQQ220420P319")</f>
        <v>33.06%</v>
      </c>
      <c r="AK22">
        <f>RTD("tos.rtd", , "LOW", ".QQQ220420P319")</f>
        <v>0.22</v>
      </c>
      <c r="AL22">
        <f>RTD("tos.rtd", , "HIGH", ".QQQ220420P319")</f>
        <v>0.31</v>
      </c>
    </row>
    <row r="23" spans="3:38" x14ac:dyDescent="0.25">
      <c r="C23">
        <f>RTD("tos.rtd", , "LAST", ".QQQ220420C320")</f>
        <v>21.5</v>
      </c>
      <c r="D23" t="str">
        <f>RTD("tos.rtd", , "LX", ".QQQ220420C320")</f>
        <v>P</v>
      </c>
      <c r="E23">
        <f>RTD("tos.rtd", , "NET_CHANGE", ".QQQ220420C320")</f>
        <v>-3.5</v>
      </c>
      <c r="F23" t="str">
        <f>RTD("tos.rtd", , "PERCENT_CHANGE", ".QQQ220420C320")</f>
        <v>-14.00%</v>
      </c>
      <c r="G23">
        <f>RTD("tos.rtd", , "ASK_SIZE", ".QQQ220420C320")</f>
        <v>160</v>
      </c>
      <c r="H23">
        <f>RTD("tos.rtd", , "BID_SIZE", ".QQQ220420C320")</f>
        <v>50</v>
      </c>
      <c r="I23">
        <f>RTD("tos.rtd", , "OPEN", ".QQQ220420C320")</f>
        <v>21.5</v>
      </c>
      <c r="J23">
        <f>RTD("tos.rtd", , "VOLUME", ".QQQ220420C320")</f>
        <v>1</v>
      </c>
      <c r="K23">
        <f>RTD("tos.rtd", , "OPEN_INT", ".QQQ220420C320")</f>
        <v>11</v>
      </c>
      <c r="L23">
        <f>RTD("tos.rtd", , "DELTA", ".QQQ220420C320")</f>
        <v>0.89</v>
      </c>
      <c r="M23" t="str">
        <f>RTD("tos.rtd", , "IMPL_VOL", ".QQQ220420C320")</f>
        <v>39.53%</v>
      </c>
      <c r="N23">
        <f>RTD("tos.rtd", , "LOW", ".QQQ220420C320")</f>
        <v>21.5</v>
      </c>
      <c r="O23">
        <f>RTD("tos.rtd", , "HIGH", ".QQQ220420C320")</f>
        <v>21.5</v>
      </c>
      <c r="P23">
        <f>RTD("tos.rtd", , "BID", ".QQQ220420C320")</f>
        <v>18.54</v>
      </c>
      <c r="Q23" t="str">
        <f>RTD("tos.rtd", , "BX", ".QQQ220420C320")</f>
        <v>X</v>
      </c>
      <c r="R23">
        <f>RTD("tos.rtd", , "ASK", ".QQQ220420C320")</f>
        <v>18.760000000000002</v>
      </c>
      <c r="S23" t="str">
        <f>RTD("tos.rtd", , "AX", ".QQQ220420C320")</f>
        <v>E</v>
      </c>
      <c r="T23" t="str">
        <f>RTD("tos.rtd", , "EXPIRATION_DAY", ".QQQ220420C320")</f>
        <v>2022-04-20</v>
      </c>
      <c r="U23">
        <f>RTD("tos.rtd", , "STRIKE", ".QQQ220420C320")</f>
        <v>320</v>
      </c>
      <c r="V23">
        <f>RTD("tos.rtd", , "BID", ".QQQ220420P320")</f>
        <v>0.35</v>
      </c>
      <c r="W23" t="str">
        <f>RTD("tos.rtd", , "BX", ".QQQ220420P320")</f>
        <v>Z</v>
      </c>
      <c r="X23">
        <f>RTD("tos.rtd", , "ASK", ".QQQ220420P320")</f>
        <v>0.38</v>
      </c>
      <c r="Y23" t="str">
        <f>RTD("tos.rtd", , "AX", ".QQQ220420P320")</f>
        <v>Z</v>
      </c>
      <c r="Z23">
        <f>RTD("tos.rtd", , "LAST", ".QQQ220420P320")</f>
        <v>0.37</v>
      </c>
      <c r="AA23" t="str">
        <f>RTD("tos.rtd", , "LX", ".QQQ220420P320")</f>
        <v>C</v>
      </c>
      <c r="AB23">
        <f>RTD("tos.rtd", , "NET_CHANGE", ".QQQ220420P320")</f>
        <v>0.13</v>
      </c>
      <c r="AC23" t="str">
        <f>RTD("tos.rtd", , "PERCENT_CHANGE", ".QQQ220420P320")</f>
        <v>+54.17%</v>
      </c>
      <c r="AD23">
        <f>RTD("tos.rtd", , "ASK_SIZE", ".QQQ220420P320")</f>
        <v>201</v>
      </c>
      <c r="AE23">
        <f>RTD("tos.rtd", , "BID_SIZE", ".QQQ220420P320")</f>
        <v>235</v>
      </c>
      <c r="AF23">
        <f>RTD("tos.rtd", , "OPEN", ".QQQ220420P320")</f>
        <v>0.23</v>
      </c>
      <c r="AG23">
        <f>RTD("tos.rtd", , "VOLUME", ".QQQ220420P320")</f>
        <v>685</v>
      </c>
      <c r="AH23">
        <f>RTD("tos.rtd", , "OPEN_INT", ".QQQ220420P320")</f>
        <v>735</v>
      </c>
      <c r="AI23">
        <f>RTD("tos.rtd", , "DELTA", ".QQQ220420P320")</f>
        <v>-7.0000000000000007E-2</v>
      </c>
      <c r="AJ23" t="str">
        <f>RTD("tos.rtd", , "IMPL_VOL", ".QQQ220420P320")</f>
        <v>32.70%</v>
      </c>
      <c r="AK23">
        <f>RTD("tos.rtd", , "LOW", ".QQQ220420P320")</f>
        <v>0.22</v>
      </c>
      <c r="AL23">
        <f>RTD("tos.rtd", , "HIGH", ".QQQ220420P320")</f>
        <v>0.4</v>
      </c>
    </row>
    <row r="24" spans="3:38" x14ac:dyDescent="0.25">
      <c r="C24">
        <f>RTD("tos.rtd", , "LAST", ".QQQ220420C321")</f>
        <v>20.5</v>
      </c>
      <c r="D24" t="str">
        <f>RTD("tos.rtd", , "LX", ".QQQ220420C321")</f>
        <v>C</v>
      </c>
      <c r="E24" t="str">
        <f>RTD("tos.rtd", , "NET_CHANGE", ".QQQ220420C321")</f>
        <v>N/A</v>
      </c>
      <c r="F24" t="str">
        <f>RTD("tos.rtd", , "PERCENT_CHANGE", ".QQQ220420C321")</f>
        <v>N/A</v>
      </c>
      <c r="G24">
        <f>RTD("tos.rtd", , "ASK_SIZE", ".QQQ220420C321")</f>
        <v>50</v>
      </c>
      <c r="H24">
        <f>RTD("tos.rtd", , "BID_SIZE", ".QQQ220420C321")</f>
        <v>52</v>
      </c>
      <c r="I24">
        <f>RTD("tos.rtd", , "OPEN", ".QQQ220420C321")</f>
        <v>20.5</v>
      </c>
      <c r="J24">
        <f>RTD("tos.rtd", , "VOLUME", ".QQQ220420C321")</f>
        <v>1</v>
      </c>
      <c r="K24">
        <f>RTD("tos.rtd", , "OPEN_INT", ".QQQ220420C321")</f>
        <v>0</v>
      </c>
      <c r="L24">
        <f>RTD("tos.rtd", , "DELTA", ".QQQ220420C321")</f>
        <v>0.88</v>
      </c>
      <c r="M24" t="str">
        <f>RTD("tos.rtd", , "IMPL_VOL", ".QQQ220420C321")</f>
        <v>38.60%</v>
      </c>
      <c r="N24">
        <f>RTD("tos.rtd", , "LOW", ".QQQ220420C321")</f>
        <v>20.5</v>
      </c>
      <c r="O24">
        <f>RTD("tos.rtd", , "HIGH", ".QQQ220420C321")</f>
        <v>20.5</v>
      </c>
      <c r="P24">
        <f>RTD("tos.rtd", , "BID", ".QQQ220420C321")</f>
        <v>17.59</v>
      </c>
      <c r="Q24" t="str">
        <f>RTD("tos.rtd", , "BX", ".QQQ220420C321")</f>
        <v>E</v>
      </c>
      <c r="R24">
        <f>RTD("tos.rtd", , "ASK", ".QQQ220420C321")</f>
        <v>17.82</v>
      </c>
      <c r="S24" t="str">
        <f>RTD("tos.rtd", , "AX", ".QQQ220420C321")</f>
        <v>X</v>
      </c>
      <c r="T24" t="str">
        <f>RTD("tos.rtd", , "EXPIRATION_DAY", ".QQQ220420C321")</f>
        <v>2022-04-20</v>
      </c>
      <c r="U24">
        <f>RTD("tos.rtd", , "STRIKE", ".QQQ220420C321")</f>
        <v>321</v>
      </c>
      <c r="V24">
        <f>RTD("tos.rtd", , "BID", ".QQQ220420P321")</f>
        <v>0.41</v>
      </c>
      <c r="W24" t="str">
        <f>RTD("tos.rtd", , "BX", ".QQQ220420P321")</f>
        <v>Z</v>
      </c>
      <c r="X24">
        <f>RTD("tos.rtd", , "ASK", ".QQQ220420P321")</f>
        <v>0.43</v>
      </c>
      <c r="Y24" t="str">
        <f>RTD("tos.rtd", , "AX", ".QQQ220420P321")</f>
        <v>T</v>
      </c>
      <c r="Z24">
        <f>RTD("tos.rtd", , "LAST", ".QQQ220420P321")</f>
        <v>0.4</v>
      </c>
      <c r="AA24" t="str">
        <f>RTD("tos.rtd", , "LX", ".QQQ220420P321")</f>
        <v>N</v>
      </c>
      <c r="AB24">
        <f>RTD("tos.rtd", , "NET_CHANGE", ".QQQ220420P321")</f>
        <v>0.14000000000000001</v>
      </c>
      <c r="AC24" t="str">
        <f>RTD("tos.rtd", , "PERCENT_CHANGE", ".QQQ220420P321")</f>
        <v>+53.85%</v>
      </c>
      <c r="AD24">
        <f>RTD("tos.rtd", , "ASK_SIZE", ".QQQ220420P321")</f>
        <v>208</v>
      </c>
      <c r="AE24">
        <f>RTD("tos.rtd", , "BID_SIZE", ".QQQ220420P321")</f>
        <v>244</v>
      </c>
      <c r="AF24">
        <f>RTD("tos.rtd", , "OPEN", ".QQQ220420P321")</f>
        <v>0.3</v>
      </c>
      <c r="AG24">
        <f>RTD("tos.rtd", , "VOLUME", ".QQQ220420P321")</f>
        <v>24</v>
      </c>
      <c r="AH24">
        <f>RTD("tos.rtd", , "OPEN_INT", ".QQQ220420P321")</f>
        <v>7</v>
      </c>
      <c r="AI24">
        <f>RTD("tos.rtd", , "DELTA", ".QQQ220420P321")</f>
        <v>-0.08</v>
      </c>
      <c r="AJ24" t="str">
        <f>RTD("tos.rtd", , "IMPL_VOL", ".QQQ220420P321")</f>
        <v>32.29%</v>
      </c>
      <c r="AK24">
        <f>RTD("tos.rtd", , "LOW", ".QQQ220420P321")</f>
        <v>0.3</v>
      </c>
      <c r="AL24">
        <f>RTD("tos.rtd", , "HIGH", ".QQQ220420P321")</f>
        <v>0.4</v>
      </c>
    </row>
    <row r="25" spans="3:38" x14ac:dyDescent="0.25">
      <c r="C25">
        <f>RTD("tos.rtd", , "LAST", ".QQQ220420C322")</f>
        <v>20.03</v>
      </c>
      <c r="D25" t="str">
        <f>RTD("tos.rtd", , "LX", ".QQQ220420C322")</f>
        <v>N</v>
      </c>
      <c r="E25">
        <f>RTD("tos.rtd", , "NET_CHANGE", ".QQQ220420C322")</f>
        <v>0</v>
      </c>
      <c r="F25" t="str">
        <f>RTD("tos.rtd", , "PERCENT_CHANGE", ".QQQ220420C322")</f>
        <v>0.00%</v>
      </c>
      <c r="G25">
        <f>RTD("tos.rtd", , "ASK_SIZE", ".QQQ220420C322")</f>
        <v>50</v>
      </c>
      <c r="H25">
        <f>RTD("tos.rtd", , "BID_SIZE", ".QQQ220420C322")</f>
        <v>50</v>
      </c>
      <c r="I25">
        <f>RTD("tos.rtd", , "OPEN", ".QQQ220420C322")</f>
        <v>0</v>
      </c>
      <c r="J25">
        <f>RTD("tos.rtd", , "VOLUME", ".QQQ220420C322")</f>
        <v>0</v>
      </c>
      <c r="K25">
        <f>RTD("tos.rtd", , "OPEN_INT", ".QQQ220420C322")</f>
        <v>11</v>
      </c>
      <c r="L25">
        <f>RTD("tos.rtd", , "DELTA", ".QQQ220420C322")</f>
        <v>0.87</v>
      </c>
      <c r="M25" t="str">
        <f>RTD("tos.rtd", , "IMPL_VOL", ".QQQ220420C322")</f>
        <v>37.80%</v>
      </c>
      <c r="N25">
        <f>RTD("tos.rtd", , "LOW", ".QQQ220420C322")</f>
        <v>0</v>
      </c>
      <c r="O25">
        <f>RTD("tos.rtd", , "HIGH", ".QQQ220420C322")</f>
        <v>0</v>
      </c>
      <c r="P25">
        <f>RTD("tos.rtd", , "BID", ".QQQ220420C322")</f>
        <v>16.670000000000002</v>
      </c>
      <c r="Q25" t="str">
        <f>RTD("tos.rtd", , "BX", ".QQQ220420C322")</f>
        <v>X</v>
      </c>
      <c r="R25">
        <f>RTD("tos.rtd", , "ASK", ".QQQ220420C322")</f>
        <v>16.88</v>
      </c>
      <c r="S25" t="str">
        <f>RTD("tos.rtd", , "AX", ".QQQ220420C322")</f>
        <v>X</v>
      </c>
      <c r="T25" t="str">
        <f>RTD("tos.rtd", , "EXPIRATION_DAY", ".QQQ220420C322")</f>
        <v>2022-04-20</v>
      </c>
      <c r="U25">
        <f>RTD("tos.rtd", , "STRIKE", ".QQQ220420C322")</f>
        <v>322</v>
      </c>
      <c r="V25">
        <f>RTD("tos.rtd", , "BID", ".QQQ220420P322")</f>
        <v>0.47</v>
      </c>
      <c r="W25" t="str">
        <f>RTD("tos.rtd", , "BX", ".QQQ220420P322")</f>
        <v>Z</v>
      </c>
      <c r="X25">
        <f>RTD("tos.rtd", , "ASK", ".QQQ220420P322")</f>
        <v>0.5</v>
      </c>
      <c r="Y25" t="str">
        <f>RTD("tos.rtd", , "AX", ".QQQ220420P322")</f>
        <v>Z</v>
      </c>
      <c r="Z25">
        <f>RTD("tos.rtd", , "LAST", ".QQQ220420P322")</f>
        <v>0.5</v>
      </c>
      <c r="AA25" t="str">
        <f>RTD("tos.rtd", , "LX", ".QQQ220420P322")</f>
        <v>C</v>
      </c>
      <c r="AB25">
        <f>RTD("tos.rtd", , "NET_CHANGE", ".QQQ220420P322")</f>
        <v>0.23</v>
      </c>
      <c r="AC25" t="str">
        <f>RTD("tos.rtd", , "PERCENT_CHANGE", ".QQQ220420P322")</f>
        <v>+85.19%</v>
      </c>
      <c r="AD25">
        <f>RTD("tos.rtd", , "ASK_SIZE", ".QQQ220420P322")</f>
        <v>197</v>
      </c>
      <c r="AE25">
        <f>RTD("tos.rtd", , "BID_SIZE", ".QQQ220420P322")</f>
        <v>231</v>
      </c>
      <c r="AF25">
        <f>RTD("tos.rtd", , "OPEN", ".QQQ220420P322")</f>
        <v>0.3</v>
      </c>
      <c r="AG25">
        <f>RTD("tos.rtd", , "VOLUME", ".QQQ220420P322")</f>
        <v>68</v>
      </c>
      <c r="AH25">
        <f>RTD("tos.rtd", , "OPEN_INT", ".QQQ220420P322")</f>
        <v>309</v>
      </c>
      <c r="AI25">
        <f>RTD("tos.rtd", , "DELTA", ".QQQ220420P322")</f>
        <v>-0.09</v>
      </c>
      <c r="AJ25" t="str">
        <f>RTD("tos.rtd", , "IMPL_VOL", ".QQQ220420P322")</f>
        <v>31.92%</v>
      </c>
      <c r="AK25">
        <f>RTD("tos.rtd", , "LOW", ".QQQ220420P322")</f>
        <v>0.3</v>
      </c>
      <c r="AL25">
        <f>RTD("tos.rtd", , "HIGH", ".QQQ220420P322")</f>
        <v>0.52</v>
      </c>
    </row>
    <row r="26" spans="3:38" x14ac:dyDescent="0.25">
      <c r="C26">
        <f>RTD("tos.rtd", , "LAST", ".QQQ220420C323")</f>
        <v>28.18</v>
      </c>
      <c r="D26" t="str">
        <f>RTD("tos.rtd", , "LX", ".QQQ220420C323")</f>
        <v>M</v>
      </c>
      <c r="E26">
        <f>RTD("tos.rtd", , "NET_CHANGE", ".QQQ220420C323")</f>
        <v>0</v>
      </c>
      <c r="F26" t="str">
        <f>RTD("tos.rtd", , "PERCENT_CHANGE", ".QQQ220420C323")</f>
        <v>0.00%</v>
      </c>
      <c r="G26">
        <f>RTD("tos.rtd", , "ASK_SIZE", ".QQQ220420C323")</f>
        <v>154</v>
      </c>
      <c r="H26">
        <f>RTD("tos.rtd", , "BID_SIZE", ".QQQ220420C323")</f>
        <v>76</v>
      </c>
      <c r="I26">
        <f>RTD("tos.rtd", , "OPEN", ".QQQ220420C323")</f>
        <v>0</v>
      </c>
      <c r="J26">
        <f>RTD("tos.rtd", , "VOLUME", ".QQQ220420C323")</f>
        <v>0</v>
      </c>
      <c r="K26">
        <f>RTD("tos.rtd", , "OPEN_INT", ".QQQ220420C323")</f>
        <v>2</v>
      </c>
      <c r="L26">
        <f>RTD("tos.rtd", , "DELTA", ".QQQ220420C323")</f>
        <v>0.86</v>
      </c>
      <c r="M26" t="str">
        <f>RTD("tos.rtd", , "IMPL_VOL", ".QQQ220420C323")</f>
        <v>36.80%</v>
      </c>
      <c r="N26">
        <f>RTD("tos.rtd", , "LOW", ".QQQ220420C323")</f>
        <v>0</v>
      </c>
      <c r="O26">
        <f>RTD("tos.rtd", , "HIGH", ".QQQ220420C323")</f>
        <v>0</v>
      </c>
      <c r="P26">
        <f>RTD("tos.rtd", , "BID", ".QQQ220420C323")</f>
        <v>15.72</v>
      </c>
      <c r="Q26" t="str">
        <f>RTD("tos.rtd", , "BX", ".QQQ220420C323")</f>
        <v>E</v>
      </c>
      <c r="R26">
        <f>RTD("tos.rtd", , "ASK", ".QQQ220420C323")</f>
        <v>15.95</v>
      </c>
      <c r="S26" t="str">
        <f>RTD("tos.rtd", , "AX", ".QQQ220420C323")</f>
        <v>E</v>
      </c>
      <c r="T26" t="str">
        <f>RTD("tos.rtd", , "EXPIRATION_DAY", ".QQQ220420C323")</f>
        <v>2022-04-20</v>
      </c>
      <c r="U26">
        <f>RTD("tos.rtd", , "STRIKE", ".QQQ220420C323")</f>
        <v>323</v>
      </c>
      <c r="V26">
        <f>RTD("tos.rtd", , "BID", ".QQQ220420P323")</f>
        <v>0.55000000000000004</v>
      </c>
      <c r="W26" t="str">
        <f>RTD("tos.rtd", , "BX", ".QQQ220420P323")</f>
        <v>Z</v>
      </c>
      <c r="X26">
        <f>RTD("tos.rtd", , "ASK", ".QQQ220420P323")</f>
        <v>0.56999999999999995</v>
      </c>
      <c r="Y26" t="str">
        <f>RTD("tos.rtd", , "AX", ".QQQ220420P323")</f>
        <v>Z</v>
      </c>
      <c r="Z26">
        <f>RTD("tos.rtd", , "LAST", ".QQQ220420P323")</f>
        <v>0.56000000000000005</v>
      </c>
      <c r="AA26" t="str">
        <f>RTD("tos.rtd", , "LX", ".QQQ220420P323")</f>
        <v>N</v>
      </c>
      <c r="AB26">
        <f>RTD("tos.rtd", , "NET_CHANGE", ".QQQ220420P323")</f>
        <v>0.25</v>
      </c>
      <c r="AC26" t="str">
        <f>RTD("tos.rtd", , "PERCENT_CHANGE", ".QQQ220420P323")</f>
        <v>+80.65%</v>
      </c>
      <c r="AD26">
        <f>RTD("tos.rtd", , "ASK_SIZE", ".QQQ220420P323")</f>
        <v>180</v>
      </c>
      <c r="AE26">
        <f>RTD("tos.rtd", , "BID_SIZE", ".QQQ220420P323")</f>
        <v>48</v>
      </c>
      <c r="AF26">
        <f>RTD("tos.rtd", , "OPEN", ".QQQ220420P323")</f>
        <v>0.43</v>
      </c>
      <c r="AG26">
        <f>RTD("tos.rtd", , "VOLUME", ".QQQ220420P323")</f>
        <v>89</v>
      </c>
      <c r="AH26">
        <f>RTD("tos.rtd", , "OPEN_INT", ".QQQ220420P323")</f>
        <v>151</v>
      </c>
      <c r="AI26">
        <f>RTD("tos.rtd", , "DELTA", ".QQQ220420P323")</f>
        <v>-0.1</v>
      </c>
      <c r="AJ26" t="str">
        <f>RTD("tos.rtd", , "IMPL_VOL", ".QQQ220420P323")</f>
        <v>31.55%</v>
      </c>
      <c r="AK26">
        <f>RTD("tos.rtd", , "LOW", ".QQQ220420P323")</f>
        <v>0.33</v>
      </c>
      <c r="AL26">
        <f>RTD("tos.rtd", , "HIGH", ".QQQ220420P323")</f>
        <v>0.57999999999999996</v>
      </c>
    </row>
    <row r="27" spans="3:38" x14ac:dyDescent="0.25">
      <c r="C27">
        <f>RTD("tos.rtd", , "LAST", ".QQQ220420C324")</f>
        <v>27.06</v>
      </c>
      <c r="D27" t="str">
        <f>RTD("tos.rtd", , "LX", ".QQQ220420C324")</f>
        <v>C</v>
      </c>
      <c r="E27">
        <f>RTD("tos.rtd", , "NET_CHANGE", ".QQQ220420C324")</f>
        <v>0</v>
      </c>
      <c r="F27" t="str">
        <f>RTD("tos.rtd", , "PERCENT_CHANGE", ".QQQ220420C324")</f>
        <v>0.00%</v>
      </c>
      <c r="G27">
        <f>RTD("tos.rtd", , "ASK_SIZE", ".QQQ220420C324")</f>
        <v>188</v>
      </c>
      <c r="H27">
        <f>RTD("tos.rtd", , "BID_SIZE", ".QQQ220420C324")</f>
        <v>50</v>
      </c>
      <c r="I27">
        <f>RTD("tos.rtd", , "OPEN", ".QQQ220420C324")</f>
        <v>0</v>
      </c>
      <c r="J27">
        <f>RTD("tos.rtd", , "VOLUME", ".QQQ220420C324")</f>
        <v>0</v>
      </c>
      <c r="K27">
        <f>RTD("tos.rtd", , "OPEN_INT", ".QQQ220420C324")</f>
        <v>2</v>
      </c>
      <c r="L27">
        <f>RTD("tos.rtd", , "DELTA", ".QQQ220420C324")</f>
        <v>0.85</v>
      </c>
      <c r="M27" t="str">
        <f>RTD("tos.rtd", , "IMPL_VOL", ".QQQ220420C324")</f>
        <v>36.09%</v>
      </c>
      <c r="N27">
        <f>RTD("tos.rtd", , "LOW", ".QQQ220420C324")</f>
        <v>0</v>
      </c>
      <c r="O27">
        <f>RTD("tos.rtd", , "HIGH", ".QQQ220420C324")</f>
        <v>0</v>
      </c>
      <c r="P27">
        <f>RTD("tos.rtd", , "BID", ".QQQ220420C324")</f>
        <v>14.81</v>
      </c>
      <c r="Q27" t="str">
        <f>RTD("tos.rtd", , "BX", ".QQQ220420C324")</f>
        <v>X</v>
      </c>
      <c r="R27">
        <f>RTD("tos.rtd", , "ASK", ".QQQ220420C324")</f>
        <v>15.04</v>
      </c>
      <c r="S27" t="str">
        <f>RTD("tos.rtd", , "AX", ".QQQ220420C324")</f>
        <v>E</v>
      </c>
      <c r="T27" t="str">
        <f>RTD("tos.rtd", , "EXPIRATION_DAY", ".QQQ220420C324")</f>
        <v>2022-04-20</v>
      </c>
      <c r="U27">
        <f>RTD("tos.rtd", , "STRIKE", ".QQQ220420C324")</f>
        <v>324</v>
      </c>
      <c r="V27">
        <f>RTD("tos.rtd", , "BID", ".QQQ220420P324")</f>
        <v>0.63</v>
      </c>
      <c r="W27" t="str">
        <f>RTD("tos.rtd", , "BX", ".QQQ220420P324")</f>
        <v>Z</v>
      </c>
      <c r="X27">
        <f>RTD("tos.rtd", , "ASK", ".QQQ220420P324")</f>
        <v>0.65</v>
      </c>
      <c r="Y27" t="str">
        <f>RTD("tos.rtd", , "AX", ".QQQ220420P324")</f>
        <v>N</v>
      </c>
      <c r="Z27">
        <f>RTD("tos.rtd", , "LAST", ".QQQ220420P324")</f>
        <v>0.66</v>
      </c>
      <c r="AA27" t="str">
        <f>RTD("tos.rtd", , "LX", ".QQQ220420P324")</f>
        <v>A</v>
      </c>
      <c r="AB27">
        <f>RTD("tos.rtd", , "NET_CHANGE", ".QQQ220420P324")</f>
        <v>0.31</v>
      </c>
      <c r="AC27" t="str">
        <f>RTD("tos.rtd", , "PERCENT_CHANGE", ".QQQ220420P324")</f>
        <v>+88.57%</v>
      </c>
      <c r="AD27">
        <f>RTD("tos.rtd", , "ASK_SIZE", ".QQQ220420P324")</f>
        <v>1</v>
      </c>
      <c r="AE27">
        <f>RTD("tos.rtd", , "BID_SIZE", ".QQQ220420P324")</f>
        <v>177</v>
      </c>
      <c r="AF27">
        <f>RTD("tos.rtd", , "OPEN", ".QQQ220420P324")</f>
        <v>0.34</v>
      </c>
      <c r="AG27">
        <f>RTD("tos.rtd", , "VOLUME", ".QQQ220420P324")</f>
        <v>175</v>
      </c>
      <c r="AH27">
        <f>RTD("tos.rtd", , "OPEN_INT", ".QQQ220420P324")</f>
        <v>190</v>
      </c>
      <c r="AI27">
        <f>RTD("tos.rtd", , "DELTA", ".QQQ220420P324")</f>
        <v>-0.11</v>
      </c>
      <c r="AJ27" t="str">
        <f>RTD("tos.rtd", , "IMPL_VOL", ".QQQ220420P324")</f>
        <v>31.10%</v>
      </c>
      <c r="AK27">
        <f>RTD("tos.rtd", , "LOW", ".QQQ220420P324")</f>
        <v>0.34</v>
      </c>
      <c r="AL27">
        <f>RTD("tos.rtd", , "HIGH", ".QQQ220420P324")</f>
        <v>0.66</v>
      </c>
    </row>
    <row r="28" spans="3:38" x14ac:dyDescent="0.25">
      <c r="C28">
        <f>RTD("tos.rtd", , "LAST", ".QQQ220420C325")</f>
        <v>16.2</v>
      </c>
      <c r="D28" t="str">
        <f>RTD("tos.rtd", , "LX", ".QQQ220420C325")</f>
        <v>T</v>
      </c>
      <c r="E28">
        <f>RTD("tos.rtd", , "NET_CHANGE", ".QQQ220420C325")</f>
        <v>-5.58</v>
      </c>
      <c r="F28" t="str">
        <f>RTD("tos.rtd", , "PERCENT_CHANGE", ".QQQ220420C325")</f>
        <v>-25.62%</v>
      </c>
      <c r="G28">
        <f>RTD("tos.rtd", , "ASK_SIZE", ".QQQ220420C325")</f>
        <v>188</v>
      </c>
      <c r="H28">
        <f>RTD("tos.rtd", , "BID_SIZE", ".QQQ220420C325")</f>
        <v>50</v>
      </c>
      <c r="I28">
        <f>RTD("tos.rtd", , "OPEN", ".QQQ220420C325")</f>
        <v>16.2</v>
      </c>
      <c r="J28">
        <f>RTD("tos.rtd", , "VOLUME", ".QQQ220420C325")</f>
        <v>8</v>
      </c>
      <c r="K28">
        <f>RTD("tos.rtd", , "OPEN_INT", ".QQQ220420C325")</f>
        <v>33</v>
      </c>
      <c r="L28">
        <f>RTD("tos.rtd", , "DELTA", ".QQQ220420C325")</f>
        <v>0.84</v>
      </c>
      <c r="M28" t="str">
        <f>RTD("tos.rtd", , "IMPL_VOL", ".QQQ220420C325")</f>
        <v>35.38%</v>
      </c>
      <c r="N28">
        <f>RTD("tos.rtd", , "LOW", ".QQQ220420C325")</f>
        <v>16.2</v>
      </c>
      <c r="O28">
        <f>RTD("tos.rtd", , "HIGH", ".QQQ220420C325")</f>
        <v>16.2</v>
      </c>
      <c r="P28">
        <f>RTD("tos.rtd", , "BID", ".QQQ220420C325")</f>
        <v>13.91</v>
      </c>
      <c r="Q28" t="str">
        <f>RTD("tos.rtd", , "BX", ".QQQ220420C325")</f>
        <v>X</v>
      </c>
      <c r="R28">
        <f>RTD("tos.rtd", , "ASK", ".QQQ220420C325")</f>
        <v>14.14</v>
      </c>
      <c r="S28" t="str">
        <f>RTD("tos.rtd", , "AX", ".QQQ220420C325")</f>
        <v>E</v>
      </c>
      <c r="T28" t="str">
        <f>RTD("tos.rtd", , "EXPIRATION_DAY", ".QQQ220420C325")</f>
        <v>2022-04-20</v>
      </c>
      <c r="U28">
        <f>RTD("tos.rtd", , "STRIKE", ".QQQ220420C325")</f>
        <v>325</v>
      </c>
      <c r="V28">
        <f>RTD("tos.rtd", , "BID", ".QQQ220420P325")</f>
        <v>0.73</v>
      </c>
      <c r="W28" t="str">
        <f>RTD("tos.rtd", , "BX", ".QQQ220420P325")</f>
        <v>Z</v>
      </c>
      <c r="X28">
        <f>RTD("tos.rtd", , "ASK", ".QQQ220420P325")</f>
        <v>0.76</v>
      </c>
      <c r="Y28" t="str">
        <f>RTD("tos.rtd", , "AX", ".QQQ220420P325")</f>
        <v>Z</v>
      </c>
      <c r="Z28">
        <f>RTD("tos.rtd", , "LAST", ".QQQ220420P325")</f>
        <v>0.74</v>
      </c>
      <c r="AA28" t="str">
        <f>RTD("tos.rtd", , "LX", ".QQQ220420P325")</f>
        <v>C</v>
      </c>
      <c r="AB28">
        <f>RTD("tos.rtd", , "NET_CHANGE", ".QQQ220420P325")</f>
        <v>0.33</v>
      </c>
      <c r="AC28" t="str">
        <f>RTD("tos.rtd", , "PERCENT_CHANGE", ".QQQ220420P325")</f>
        <v>+80.49%</v>
      </c>
      <c r="AD28">
        <f>RTD("tos.rtd", , "ASK_SIZE", ".QQQ220420P325")</f>
        <v>112</v>
      </c>
      <c r="AE28">
        <f>RTD("tos.rtd", , "BID_SIZE", ".QQQ220420P325")</f>
        <v>120</v>
      </c>
      <c r="AF28">
        <f>RTD("tos.rtd", , "OPEN", ".QQQ220420P325")</f>
        <v>0.38</v>
      </c>
      <c r="AG28">
        <f>RTD("tos.rtd", , "VOLUME", ".QQQ220420P325")</f>
        <v>2495</v>
      </c>
      <c r="AH28">
        <f>RTD("tos.rtd", , "OPEN_INT", ".QQQ220420P325")</f>
        <v>3783</v>
      </c>
      <c r="AI28">
        <f>RTD("tos.rtd", , "DELTA", ".QQQ220420P325")</f>
        <v>-0.13</v>
      </c>
      <c r="AJ28" t="str">
        <f>RTD("tos.rtd", , "IMPL_VOL", ".QQQ220420P325")</f>
        <v>30.83%</v>
      </c>
      <c r="AK28">
        <f>RTD("tos.rtd", , "LOW", ".QQQ220420P325")</f>
        <v>0.38</v>
      </c>
      <c r="AL28">
        <f>RTD("tos.rtd", , "HIGH", ".QQQ220420P325")</f>
        <v>0.76</v>
      </c>
    </row>
    <row r="29" spans="3:38" x14ac:dyDescent="0.25">
      <c r="C29">
        <f>RTD("tos.rtd", , "LAST", ".QQQ220420C326")</f>
        <v>17</v>
      </c>
      <c r="D29" t="str">
        <f>RTD("tos.rtd", , "LX", ".QQQ220420C326")</f>
        <v>Q</v>
      </c>
      <c r="E29">
        <f>RTD("tos.rtd", , "NET_CHANGE", ".QQQ220420C326")</f>
        <v>-8.19</v>
      </c>
      <c r="F29" t="str">
        <f>RTD("tos.rtd", , "PERCENT_CHANGE", ".QQQ220420C326")</f>
        <v>-32.51%</v>
      </c>
      <c r="G29">
        <f>RTD("tos.rtd", , "ASK_SIZE", ".QQQ220420C326")</f>
        <v>192</v>
      </c>
      <c r="H29">
        <f>RTD("tos.rtd", , "BID_SIZE", ".QQQ220420C326")</f>
        <v>50</v>
      </c>
      <c r="I29">
        <f>RTD("tos.rtd", , "OPEN", ".QQQ220420C326")</f>
        <v>17.2</v>
      </c>
      <c r="J29">
        <f>RTD("tos.rtd", , "VOLUME", ".QQQ220420C326")</f>
        <v>4</v>
      </c>
      <c r="K29">
        <f>RTD("tos.rtd", , "OPEN_INT", ".QQQ220420C326")</f>
        <v>9</v>
      </c>
      <c r="L29">
        <f>RTD("tos.rtd", , "DELTA", ".QQQ220420C326")</f>
        <v>0.83</v>
      </c>
      <c r="M29" t="str">
        <f>RTD("tos.rtd", , "IMPL_VOL", ".QQQ220420C326")</f>
        <v>34.72%</v>
      </c>
      <c r="N29">
        <f>RTD("tos.rtd", , "LOW", ".QQQ220420C326")</f>
        <v>17</v>
      </c>
      <c r="O29">
        <f>RTD("tos.rtd", , "HIGH", ".QQQ220420C326")</f>
        <v>17.2</v>
      </c>
      <c r="P29">
        <f>RTD("tos.rtd", , "BID", ".QQQ220420C326")</f>
        <v>13.03</v>
      </c>
      <c r="Q29" t="str">
        <f>RTD("tos.rtd", , "BX", ".QQQ220420C326")</f>
        <v>X</v>
      </c>
      <c r="R29">
        <f>RTD("tos.rtd", , "ASK", ".QQQ220420C326")</f>
        <v>13.25</v>
      </c>
      <c r="S29" t="str">
        <f>RTD("tos.rtd", , "AX", ".QQQ220420C326")</f>
        <v>E</v>
      </c>
      <c r="T29" t="str">
        <f>RTD("tos.rtd", , "EXPIRATION_DAY", ".QQQ220420C326")</f>
        <v>2022-04-20</v>
      </c>
      <c r="U29">
        <f>RTD("tos.rtd", , "STRIKE", ".QQQ220420C326")</f>
        <v>326</v>
      </c>
      <c r="V29">
        <f>RTD("tos.rtd", , "BID", ".QQQ220420P326")</f>
        <v>0.84</v>
      </c>
      <c r="W29" t="str">
        <f>RTD("tos.rtd", , "BX", ".QQQ220420P326")</f>
        <v>Z</v>
      </c>
      <c r="X29">
        <f>RTD("tos.rtd", , "ASK", ".QQQ220420P326")</f>
        <v>0.87</v>
      </c>
      <c r="Y29" t="str">
        <f>RTD("tos.rtd", , "AX", ".QQQ220420P326")</f>
        <v>Z</v>
      </c>
      <c r="Z29">
        <f>RTD("tos.rtd", , "LAST", ".QQQ220420P326")</f>
        <v>0.76</v>
      </c>
      <c r="AA29" t="str">
        <f>RTD("tos.rtd", , "LX", ".QQQ220420P326")</f>
        <v>E</v>
      </c>
      <c r="AB29">
        <f>RTD("tos.rtd", , "NET_CHANGE", ".QQQ220420P326")</f>
        <v>0.31</v>
      </c>
      <c r="AC29" t="str">
        <f>RTD("tos.rtd", , "PERCENT_CHANGE", ".QQQ220420P326")</f>
        <v>+68.89%</v>
      </c>
      <c r="AD29">
        <f>RTD("tos.rtd", , "ASK_SIZE", ".QQQ220420P326")</f>
        <v>92</v>
      </c>
      <c r="AE29">
        <f>RTD("tos.rtd", , "BID_SIZE", ".QQQ220420P326")</f>
        <v>121</v>
      </c>
      <c r="AF29">
        <f>RTD("tos.rtd", , "OPEN", ".QQQ220420P326")</f>
        <v>0.38</v>
      </c>
      <c r="AG29">
        <f>RTD("tos.rtd", , "VOLUME", ".QQQ220420P326")</f>
        <v>813</v>
      </c>
      <c r="AH29">
        <f>RTD("tos.rtd", , "OPEN_INT", ".QQQ220420P326")</f>
        <v>317</v>
      </c>
      <c r="AI29">
        <f>RTD("tos.rtd", , "DELTA", ".QQQ220420P326")</f>
        <v>-0.14000000000000001</v>
      </c>
      <c r="AJ29" t="str">
        <f>RTD("tos.rtd", , "IMPL_VOL", ".QQQ220420P326")</f>
        <v>30.44%</v>
      </c>
      <c r="AK29">
        <f>RTD("tos.rtd", , "LOW", ".QQQ220420P326")</f>
        <v>0.38</v>
      </c>
      <c r="AL29">
        <f>RTD("tos.rtd", , "HIGH", ".QQQ220420P326")</f>
        <v>0.84</v>
      </c>
    </row>
    <row r="30" spans="3:38" x14ac:dyDescent="0.25">
      <c r="C30">
        <f>RTD("tos.rtd", , "LAST", ".QQQ220420C327")</f>
        <v>24.25</v>
      </c>
      <c r="D30" t="str">
        <f>RTD("tos.rtd", , "LX", ".QQQ220420C327")</f>
        <v>I</v>
      </c>
      <c r="E30">
        <f>RTD("tos.rtd", , "NET_CHANGE", ".QQQ220420C327")</f>
        <v>0</v>
      </c>
      <c r="F30" t="str">
        <f>RTD("tos.rtd", , "PERCENT_CHANGE", ".QQQ220420C327")</f>
        <v>0.00%</v>
      </c>
      <c r="G30">
        <f>RTD("tos.rtd", , "ASK_SIZE", ".QQQ220420C327")</f>
        <v>188</v>
      </c>
      <c r="H30">
        <f>RTD("tos.rtd", , "BID_SIZE", ".QQQ220420C327")</f>
        <v>50</v>
      </c>
      <c r="I30">
        <f>RTD("tos.rtd", , "OPEN", ".QQQ220420C327")</f>
        <v>0</v>
      </c>
      <c r="J30">
        <f>RTD("tos.rtd", , "VOLUME", ".QQQ220420C327")</f>
        <v>0</v>
      </c>
      <c r="K30">
        <f>RTD("tos.rtd", , "OPEN_INT", ".QQQ220420C327")</f>
        <v>8</v>
      </c>
      <c r="L30">
        <f>RTD("tos.rtd", , "DELTA", ".QQQ220420C327")</f>
        <v>0.81</v>
      </c>
      <c r="M30" t="str">
        <f>RTD("tos.rtd", , "IMPL_VOL", ".QQQ220420C327")</f>
        <v>34.14%</v>
      </c>
      <c r="N30">
        <f>RTD("tos.rtd", , "LOW", ".QQQ220420C327")</f>
        <v>0</v>
      </c>
      <c r="O30">
        <f>RTD("tos.rtd", , "HIGH", ".QQQ220420C327")</f>
        <v>0</v>
      </c>
      <c r="P30">
        <f>RTD("tos.rtd", , "BID", ".QQQ220420C327")</f>
        <v>12.17</v>
      </c>
      <c r="Q30" t="str">
        <f>RTD("tos.rtd", , "BX", ".QQQ220420C327")</f>
        <v>X</v>
      </c>
      <c r="R30">
        <f>RTD("tos.rtd", , "ASK", ".QQQ220420C327")</f>
        <v>12.38</v>
      </c>
      <c r="S30" t="str">
        <f>RTD("tos.rtd", , "AX", ".QQQ220420C327")</f>
        <v>E</v>
      </c>
      <c r="T30" t="str">
        <f>RTD("tos.rtd", , "EXPIRATION_DAY", ".QQQ220420C327")</f>
        <v>2022-04-20</v>
      </c>
      <c r="U30">
        <f>RTD("tos.rtd", , "STRIKE", ".QQQ220420C327")</f>
        <v>327</v>
      </c>
      <c r="V30">
        <f>RTD("tos.rtd", , "BID", ".QQQ220420P327")</f>
        <v>0.97</v>
      </c>
      <c r="W30" t="str">
        <f>RTD("tos.rtd", , "BX", ".QQQ220420P327")</f>
        <v>Z</v>
      </c>
      <c r="X30">
        <f>RTD("tos.rtd", , "ASK", ".QQQ220420P327")</f>
        <v>1</v>
      </c>
      <c r="Y30" t="str">
        <f>RTD("tos.rtd", , "AX", ".QQQ220420P327")</f>
        <v>Z</v>
      </c>
      <c r="Z30">
        <f>RTD("tos.rtd", , "LAST", ".QQQ220420P327")</f>
        <v>0.99</v>
      </c>
      <c r="AA30" t="str">
        <f>RTD("tos.rtd", , "LX", ".QQQ220420P327")</f>
        <v>Z</v>
      </c>
      <c r="AB30">
        <f>RTD("tos.rtd", , "NET_CHANGE", ".QQQ220420P327")</f>
        <v>0.48</v>
      </c>
      <c r="AC30" t="str">
        <f>RTD("tos.rtd", , "PERCENT_CHANGE", ".QQQ220420P327")</f>
        <v>+94.12%</v>
      </c>
      <c r="AD30">
        <f>RTD("tos.rtd", , "ASK_SIZE", ".QQQ220420P327")</f>
        <v>91</v>
      </c>
      <c r="AE30">
        <f>RTD("tos.rtd", , "BID_SIZE", ".QQQ220420P327")</f>
        <v>53</v>
      </c>
      <c r="AF30">
        <f>RTD("tos.rtd", , "OPEN", ".QQQ220420P327")</f>
        <v>0.43</v>
      </c>
      <c r="AG30">
        <f>RTD("tos.rtd", , "VOLUME", ".QQQ220420P327")</f>
        <v>179</v>
      </c>
      <c r="AH30">
        <f>RTD("tos.rtd", , "OPEN_INT", ".QQQ220420P327")</f>
        <v>204</v>
      </c>
      <c r="AI30">
        <f>RTD("tos.rtd", , "DELTA", ".QQQ220420P327")</f>
        <v>-0.16</v>
      </c>
      <c r="AJ30" t="str">
        <f>RTD("tos.rtd", , "IMPL_VOL", ".QQQ220420P327")</f>
        <v>30.11%</v>
      </c>
      <c r="AK30">
        <f>RTD("tos.rtd", , "LOW", ".QQQ220420P327")</f>
        <v>0.43</v>
      </c>
      <c r="AL30">
        <f>RTD("tos.rtd", , "HIGH", ".QQQ220420P327")</f>
        <v>1</v>
      </c>
    </row>
    <row r="31" spans="3:38" x14ac:dyDescent="0.25">
      <c r="C31">
        <f>RTD("tos.rtd", , "LAST", ".QQQ220420C328")</f>
        <v>14</v>
      </c>
      <c r="D31" t="str">
        <f>RTD("tos.rtd", , "LX", ".QQQ220420C328")</f>
        <v>D</v>
      </c>
      <c r="E31">
        <f>RTD("tos.rtd", , "NET_CHANGE", ".QQQ220420C328")</f>
        <v>-2.0699999999999998</v>
      </c>
      <c r="F31" t="str">
        <f>RTD("tos.rtd", , "PERCENT_CHANGE", ".QQQ220420C328")</f>
        <v>-12.88%</v>
      </c>
      <c r="G31">
        <f>RTD("tos.rtd", , "ASK_SIZE", ".QQQ220420C328")</f>
        <v>205</v>
      </c>
      <c r="H31">
        <f>RTD("tos.rtd", , "BID_SIZE", ".QQQ220420C328")</f>
        <v>11</v>
      </c>
      <c r="I31">
        <f>RTD("tos.rtd", , "OPEN", ".QQQ220420C328")</f>
        <v>13.52</v>
      </c>
      <c r="J31">
        <f>RTD("tos.rtd", , "VOLUME", ".QQQ220420C328")</f>
        <v>60</v>
      </c>
      <c r="K31">
        <f>RTD("tos.rtd", , "OPEN_INT", ".QQQ220420C328")</f>
        <v>56</v>
      </c>
      <c r="L31">
        <f>RTD("tos.rtd", , "DELTA", ".QQQ220420C328")</f>
        <v>0.79</v>
      </c>
      <c r="M31" t="str">
        <f>RTD("tos.rtd", , "IMPL_VOL", ".QQQ220420C328")</f>
        <v>33.46%</v>
      </c>
      <c r="N31">
        <f>RTD("tos.rtd", , "LOW", ".QQQ220420C328")</f>
        <v>13.52</v>
      </c>
      <c r="O31">
        <f>RTD("tos.rtd", , "HIGH", ".QQQ220420C328")</f>
        <v>14</v>
      </c>
      <c r="P31">
        <f>RTD("tos.rtd", , "BID", ".QQQ220420C328")</f>
        <v>11.3</v>
      </c>
      <c r="Q31" t="str">
        <f>RTD("tos.rtd", , "BX", ".QQQ220420C328")</f>
        <v>N</v>
      </c>
      <c r="R31">
        <f>RTD("tos.rtd", , "ASK", ".QQQ220420C328")</f>
        <v>11.53</v>
      </c>
      <c r="S31" t="str">
        <f>RTD("tos.rtd", , "AX", ".QQQ220420C328")</f>
        <v>E</v>
      </c>
      <c r="T31" t="str">
        <f>RTD("tos.rtd", , "EXPIRATION_DAY", ".QQQ220420C328")</f>
        <v>2022-04-20</v>
      </c>
      <c r="U31">
        <f>RTD("tos.rtd", , "STRIKE", ".QQQ220420C328")</f>
        <v>328</v>
      </c>
      <c r="V31">
        <f>RTD("tos.rtd", , "BID", ".QQQ220420P328")</f>
        <v>1.1100000000000001</v>
      </c>
      <c r="W31" t="str">
        <f>RTD("tos.rtd", , "BX", ".QQQ220420P328")</f>
        <v>N</v>
      </c>
      <c r="X31">
        <f>RTD("tos.rtd", , "ASK", ".QQQ220420P328")</f>
        <v>1.1499999999999999</v>
      </c>
      <c r="Y31" t="str">
        <f>RTD("tos.rtd", , "AX", ".QQQ220420P328")</f>
        <v>Z</v>
      </c>
      <c r="Z31">
        <f>RTD("tos.rtd", , "LAST", ".QQQ220420P328")</f>
        <v>1.1200000000000001</v>
      </c>
      <c r="AA31" t="str">
        <f>RTD("tos.rtd", , "LX", ".QQQ220420P328")</f>
        <v>C</v>
      </c>
      <c r="AB31">
        <f>RTD("tos.rtd", , "NET_CHANGE", ".QQQ220420P328")</f>
        <v>0.56999999999999995</v>
      </c>
      <c r="AC31" t="str">
        <f>RTD("tos.rtd", , "PERCENT_CHANGE", ".QQQ220420P328")</f>
        <v>+103.64%</v>
      </c>
      <c r="AD31">
        <f>RTD("tos.rtd", , "ASK_SIZE", ".QQQ220420P328")</f>
        <v>107</v>
      </c>
      <c r="AE31">
        <f>RTD("tos.rtd", , "BID_SIZE", ".QQQ220420P328")</f>
        <v>108</v>
      </c>
      <c r="AF31">
        <f>RTD("tos.rtd", , "OPEN", ".QQQ220420P328")</f>
        <v>0.51</v>
      </c>
      <c r="AG31">
        <f>RTD("tos.rtd", , "VOLUME", ".QQQ220420P328")</f>
        <v>520</v>
      </c>
      <c r="AH31">
        <f>RTD("tos.rtd", , "OPEN_INT", ".QQQ220420P328")</f>
        <v>304</v>
      </c>
      <c r="AI31">
        <f>RTD("tos.rtd", , "DELTA", ".QQQ220420P328")</f>
        <v>-0.18</v>
      </c>
      <c r="AJ31" t="str">
        <f>RTD("tos.rtd", , "IMPL_VOL", ".QQQ220420P328")</f>
        <v>29.74%</v>
      </c>
      <c r="AK31">
        <f>RTD("tos.rtd", , "LOW", ".QQQ220420P328")</f>
        <v>0.51</v>
      </c>
      <c r="AL31">
        <f>RTD("tos.rtd", , "HIGH", ".QQQ220420P328")</f>
        <v>1.1499999999999999</v>
      </c>
    </row>
    <row r="32" spans="3:38" x14ac:dyDescent="0.25">
      <c r="C32">
        <f>RTD("tos.rtd", , "LAST", ".QQQ220420C329")</f>
        <v>11.42</v>
      </c>
      <c r="D32" t="str">
        <f>RTD("tos.rtd", , "LX", ".QQQ220420C329")</f>
        <v>A</v>
      </c>
      <c r="E32">
        <f>RTD("tos.rtd", , "NET_CHANGE", ".QQQ220420C329")</f>
        <v>-1.39</v>
      </c>
      <c r="F32" t="str">
        <f>RTD("tos.rtd", , "PERCENT_CHANGE", ".QQQ220420C329")</f>
        <v>-10.85%</v>
      </c>
      <c r="G32">
        <f>RTD("tos.rtd", , "ASK_SIZE", ".QQQ220420C329")</f>
        <v>188</v>
      </c>
      <c r="H32">
        <f>RTD("tos.rtd", , "BID_SIZE", ".QQQ220420C329")</f>
        <v>78</v>
      </c>
      <c r="I32">
        <f>RTD("tos.rtd", , "OPEN", ".QQQ220420C329")</f>
        <v>13.7</v>
      </c>
      <c r="J32">
        <f>RTD("tos.rtd", , "VOLUME", ".QQQ220420C329")</f>
        <v>2</v>
      </c>
      <c r="K32">
        <f>RTD("tos.rtd", , "OPEN_INT", ".QQQ220420C329")</f>
        <v>10</v>
      </c>
      <c r="L32">
        <f>RTD("tos.rtd", , "DELTA", ".QQQ220420C329")</f>
        <v>0.77</v>
      </c>
      <c r="M32" t="str">
        <f>RTD("tos.rtd", , "IMPL_VOL", ".QQQ220420C329")</f>
        <v>32.88%</v>
      </c>
      <c r="N32">
        <f>RTD("tos.rtd", , "LOW", ".QQQ220420C329")</f>
        <v>11.42</v>
      </c>
      <c r="O32">
        <f>RTD("tos.rtd", , "HIGH", ".QQQ220420C329")</f>
        <v>13.7</v>
      </c>
      <c r="P32">
        <f>RTD("tos.rtd", , "BID", ".QQQ220420C329")</f>
        <v>10.46</v>
      </c>
      <c r="Q32" t="str">
        <f>RTD("tos.rtd", , "BX", ".QQQ220420C329")</f>
        <v>Z</v>
      </c>
      <c r="R32">
        <f>RTD("tos.rtd", , "ASK", ".QQQ220420C329")</f>
        <v>10.7</v>
      </c>
      <c r="S32" t="str">
        <f>RTD("tos.rtd", , "AX", ".QQQ220420C329")</f>
        <v>E</v>
      </c>
      <c r="T32" t="str">
        <f>RTD("tos.rtd", , "EXPIRATION_DAY", ".QQQ220420C329")</f>
        <v>2022-04-20</v>
      </c>
      <c r="U32">
        <f>RTD("tos.rtd", , "STRIKE", ".QQQ220420C329")</f>
        <v>329</v>
      </c>
      <c r="V32">
        <f>RTD("tos.rtd", , "BID", ".QQQ220420P329")</f>
        <v>1.28</v>
      </c>
      <c r="W32" t="str">
        <f>RTD("tos.rtd", , "BX", ".QQQ220420P329")</f>
        <v>Z</v>
      </c>
      <c r="X32">
        <f>RTD("tos.rtd", , "ASK", ".QQQ220420P329")</f>
        <v>1.3</v>
      </c>
      <c r="Y32" t="str">
        <f>RTD("tos.rtd", , "AX", ".QQQ220420P329")</f>
        <v>Q</v>
      </c>
      <c r="Z32">
        <f>RTD("tos.rtd", , "LAST", ".QQQ220420P329")</f>
        <v>1.3</v>
      </c>
      <c r="AA32" t="str">
        <f>RTD("tos.rtd", , "LX", ".QQQ220420P329")</f>
        <v>C</v>
      </c>
      <c r="AB32">
        <f>RTD("tos.rtd", , "NET_CHANGE", ".QQQ220420P329")</f>
        <v>0.71</v>
      </c>
      <c r="AC32" t="str">
        <f>RTD("tos.rtd", , "PERCENT_CHANGE", ".QQQ220420P329")</f>
        <v>+120.34%</v>
      </c>
      <c r="AD32">
        <f>RTD("tos.rtd", , "ASK_SIZE", ".QQQ220420P329")</f>
        <v>1</v>
      </c>
      <c r="AE32">
        <f>RTD("tos.rtd", , "BID_SIZE", ".QQQ220420P329")</f>
        <v>51</v>
      </c>
      <c r="AF32">
        <f>RTD("tos.rtd", , "OPEN", ".QQQ220420P329")</f>
        <v>0.71</v>
      </c>
      <c r="AG32">
        <f>RTD("tos.rtd", , "VOLUME", ".QQQ220420P329")</f>
        <v>597</v>
      </c>
      <c r="AH32">
        <f>RTD("tos.rtd", , "OPEN_INT", ".QQQ220420P329")</f>
        <v>266</v>
      </c>
      <c r="AI32">
        <f>RTD("tos.rtd", , "DELTA", ".QQQ220420P329")</f>
        <v>-0.2</v>
      </c>
      <c r="AJ32" t="str">
        <f>RTD("tos.rtd", , "IMPL_VOL", ".QQQ220420P329")</f>
        <v>29.34%</v>
      </c>
      <c r="AK32">
        <f>RTD("tos.rtd", , "LOW", ".QQQ220420P329")</f>
        <v>0.65</v>
      </c>
      <c r="AL32">
        <f>RTD("tos.rtd", , "HIGH", ".QQQ220420P329")</f>
        <v>1.32</v>
      </c>
    </row>
    <row r="33" spans="3:38" x14ac:dyDescent="0.25">
      <c r="C33">
        <f>RTD("tos.rtd", , "LAST", ".QQQ220420C330")</f>
        <v>10.47</v>
      </c>
      <c r="D33" t="str">
        <f>RTD("tos.rtd", , "LX", ".QQQ220420C330")</f>
        <v>I</v>
      </c>
      <c r="E33">
        <f>RTD("tos.rtd", , "NET_CHANGE", ".QQQ220420C330")</f>
        <v>-6.5</v>
      </c>
      <c r="F33" t="str">
        <f>RTD("tos.rtd", , "PERCENT_CHANGE", ".QQQ220420C330")</f>
        <v>-38.30%</v>
      </c>
      <c r="G33">
        <f>RTD("tos.rtd", , "ASK_SIZE", ".QQQ220420C330")</f>
        <v>195</v>
      </c>
      <c r="H33">
        <f>RTD("tos.rtd", , "BID_SIZE", ".QQQ220420C330")</f>
        <v>95</v>
      </c>
      <c r="I33">
        <f>RTD("tos.rtd", , "OPEN", ".QQQ220420C330")</f>
        <v>16.45</v>
      </c>
      <c r="J33">
        <f>RTD("tos.rtd", , "VOLUME", ".QQQ220420C330")</f>
        <v>117</v>
      </c>
      <c r="K33">
        <f>RTD("tos.rtd", , "OPEN_INT", ".QQQ220420C330")</f>
        <v>99</v>
      </c>
      <c r="L33">
        <f>RTD("tos.rtd", , "DELTA", ".QQQ220420C330")</f>
        <v>0.75</v>
      </c>
      <c r="M33" t="str">
        <f>RTD("tos.rtd", , "IMPL_VOL", ".QQQ220420C330")</f>
        <v>32.31%</v>
      </c>
      <c r="N33">
        <f>RTD("tos.rtd", , "LOW", ".QQQ220420C330")</f>
        <v>10.42</v>
      </c>
      <c r="O33">
        <f>RTD("tos.rtd", , "HIGH", ".QQQ220420C330")</f>
        <v>16.45</v>
      </c>
      <c r="P33">
        <f>RTD("tos.rtd", , "BID", ".QQQ220420C330")</f>
        <v>9.65</v>
      </c>
      <c r="Q33" t="str">
        <f>RTD("tos.rtd", , "BX", ".QQQ220420C330")</f>
        <v>C</v>
      </c>
      <c r="R33">
        <f>RTD("tos.rtd", , "ASK", ".QQQ220420C330")</f>
        <v>9.8800000000000008</v>
      </c>
      <c r="S33" t="str">
        <f>RTD("tos.rtd", , "AX", ".QQQ220420C330")</f>
        <v>E</v>
      </c>
      <c r="T33" t="str">
        <f>RTD("tos.rtd", , "EXPIRATION_DAY", ".QQQ220420C330")</f>
        <v>2022-04-20</v>
      </c>
      <c r="U33">
        <f>RTD("tos.rtd", , "STRIKE", ".QQQ220420C330")</f>
        <v>330</v>
      </c>
      <c r="V33">
        <f>RTD("tos.rtd", , "BID", ".QQQ220420P330")</f>
        <v>1.46</v>
      </c>
      <c r="W33" t="str">
        <f>RTD("tos.rtd", , "BX", ".QQQ220420P330")</f>
        <v>N</v>
      </c>
      <c r="X33">
        <f>RTD("tos.rtd", , "ASK", ".QQQ220420P330")</f>
        <v>1.5</v>
      </c>
      <c r="Y33" t="str">
        <f>RTD("tos.rtd", , "AX", ".QQQ220420P330")</f>
        <v>T</v>
      </c>
      <c r="Z33">
        <f>RTD("tos.rtd", , "LAST", ".QQQ220420P330")</f>
        <v>1.5</v>
      </c>
      <c r="AA33" t="str">
        <f>RTD("tos.rtd", , "LX", ".QQQ220420P330")</f>
        <v>M</v>
      </c>
      <c r="AB33">
        <f>RTD("tos.rtd", , "NET_CHANGE", ".QQQ220420P330")</f>
        <v>0.81</v>
      </c>
      <c r="AC33" t="str">
        <f>RTD("tos.rtd", , "PERCENT_CHANGE", ".QQQ220420P330")</f>
        <v>+117.39%</v>
      </c>
      <c r="AD33">
        <f>RTD("tos.rtd", , "ASK_SIZE", ".QQQ220420P330")</f>
        <v>13</v>
      </c>
      <c r="AE33">
        <f>RTD("tos.rtd", , "BID_SIZE", ".QQQ220420P330")</f>
        <v>95</v>
      </c>
      <c r="AF33">
        <f>RTD("tos.rtd", , "OPEN", ".QQQ220420P330")</f>
        <v>0.62</v>
      </c>
      <c r="AG33">
        <f>RTD("tos.rtd", , "VOLUME", ".QQQ220420P330")</f>
        <v>7178</v>
      </c>
      <c r="AH33">
        <f>RTD("tos.rtd", , "OPEN_INT", ".QQQ220420P330")</f>
        <v>2565</v>
      </c>
      <c r="AI33">
        <f>RTD("tos.rtd", , "DELTA", ".QQQ220420P330")</f>
        <v>-0.23</v>
      </c>
      <c r="AJ33" t="str">
        <f>RTD("tos.rtd", , "IMPL_VOL", ".QQQ220420P330")</f>
        <v>29.02%</v>
      </c>
      <c r="AK33">
        <f>RTD("tos.rtd", , "LOW", ".QQQ220420P330")</f>
        <v>0.61</v>
      </c>
      <c r="AL33">
        <f>RTD("tos.rtd", , "HIGH", ".QQQ220420P330")</f>
        <v>1.53</v>
      </c>
    </row>
    <row r="34" spans="3:38" x14ac:dyDescent="0.25">
      <c r="C34">
        <f>RTD("tos.rtd", , "LAST", ".QQQ220420C331")</f>
        <v>9.75</v>
      </c>
      <c r="D34" t="str">
        <f>RTD("tos.rtd", , "LX", ".QQQ220420C331")</f>
        <v>A</v>
      </c>
      <c r="E34">
        <f>RTD("tos.rtd", , "NET_CHANGE", ".QQQ220420C331")</f>
        <v>-7.2</v>
      </c>
      <c r="F34" t="str">
        <f>RTD("tos.rtd", , "PERCENT_CHANGE", ".QQQ220420C331")</f>
        <v>-42.48%</v>
      </c>
      <c r="G34">
        <f>RTD("tos.rtd", , "ASK_SIZE", ".QQQ220420C331")</f>
        <v>195</v>
      </c>
      <c r="H34">
        <f>RTD("tos.rtd", , "BID_SIZE", ".QQQ220420C331")</f>
        <v>77</v>
      </c>
      <c r="I34">
        <f>RTD("tos.rtd", , "OPEN", ".QQQ220420C331")</f>
        <v>13.68</v>
      </c>
      <c r="J34">
        <f>RTD("tos.rtd", , "VOLUME", ".QQQ220420C331")</f>
        <v>12</v>
      </c>
      <c r="K34">
        <f>RTD("tos.rtd", , "OPEN_INT", ".QQQ220420C331")</f>
        <v>17</v>
      </c>
      <c r="L34">
        <f>RTD("tos.rtd", , "DELTA", ".QQQ220420C331")</f>
        <v>0.72</v>
      </c>
      <c r="M34" t="str">
        <f>RTD("tos.rtd", , "IMPL_VOL", ".QQQ220420C331")</f>
        <v>31.78%</v>
      </c>
      <c r="N34">
        <f>RTD("tos.rtd", , "LOW", ".QQQ220420C331")</f>
        <v>9.75</v>
      </c>
      <c r="O34">
        <f>RTD("tos.rtd", , "HIGH", ".QQQ220420C331")</f>
        <v>13.68</v>
      </c>
      <c r="P34">
        <f>RTD("tos.rtd", , "BID", ".QQQ220420C331")</f>
        <v>8.86</v>
      </c>
      <c r="Q34" t="str">
        <f>RTD("tos.rtd", , "BX", ".QQQ220420C331")</f>
        <v>E</v>
      </c>
      <c r="R34">
        <f>RTD("tos.rtd", , "ASK", ".QQQ220420C331")</f>
        <v>9.09</v>
      </c>
      <c r="S34" t="str">
        <f>RTD("tos.rtd", , "AX", ".QQQ220420C331")</f>
        <v>E</v>
      </c>
      <c r="T34" t="str">
        <f>RTD("tos.rtd", , "EXPIRATION_DAY", ".QQQ220420C331")</f>
        <v>2022-04-20</v>
      </c>
      <c r="U34">
        <f>RTD("tos.rtd", , "STRIKE", ".QQQ220420C331")</f>
        <v>331</v>
      </c>
      <c r="V34">
        <f>RTD("tos.rtd", , "BID", ".QQQ220420P331")</f>
        <v>1.66</v>
      </c>
      <c r="W34" t="str">
        <f>RTD("tos.rtd", , "BX", ".QQQ220420P331")</f>
        <v>W</v>
      </c>
      <c r="X34">
        <f>RTD("tos.rtd", , "ASK", ".QQQ220420P331")</f>
        <v>1.71</v>
      </c>
      <c r="Y34" t="str">
        <f>RTD("tos.rtd", , "AX", ".QQQ220420P331")</f>
        <v>T</v>
      </c>
      <c r="Z34">
        <f>RTD("tos.rtd", , "LAST", ".QQQ220420P331")</f>
        <v>1.67</v>
      </c>
      <c r="AA34" t="str">
        <f>RTD("tos.rtd", , "LX", ".QQQ220420P331")</f>
        <v>E</v>
      </c>
      <c r="AB34">
        <f>RTD("tos.rtd", , "NET_CHANGE", ".QQQ220420P331")</f>
        <v>0.91</v>
      </c>
      <c r="AC34" t="str">
        <f>RTD("tos.rtd", , "PERCENT_CHANGE", ".QQQ220420P331")</f>
        <v>+119.74%</v>
      </c>
      <c r="AD34">
        <f>RTD("tos.rtd", , "ASK_SIZE", ".QQQ220420P331")</f>
        <v>13</v>
      </c>
      <c r="AE34">
        <f>RTD("tos.rtd", , "BID_SIZE", ".QQQ220420P331")</f>
        <v>168</v>
      </c>
      <c r="AF34">
        <f>RTD("tos.rtd", , "OPEN", ".QQQ220420P331")</f>
        <v>0.84</v>
      </c>
      <c r="AG34">
        <f>RTD("tos.rtd", , "VOLUME", ".QQQ220420P331")</f>
        <v>898</v>
      </c>
      <c r="AH34">
        <f>RTD("tos.rtd", , "OPEN_INT", ".QQQ220420P331")</f>
        <v>200</v>
      </c>
      <c r="AI34">
        <f>RTD("tos.rtd", , "DELTA", ".QQQ220420P331")</f>
        <v>-0.25</v>
      </c>
      <c r="AJ34" t="str">
        <f>RTD("tos.rtd", , "IMPL_VOL", ".QQQ220420P331")</f>
        <v>28.62%</v>
      </c>
      <c r="AK34">
        <f>RTD("tos.rtd", , "LOW", ".QQQ220420P331")</f>
        <v>0.84</v>
      </c>
      <c r="AL34">
        <f>RTD("tos.rtd", , "HIGH", ".QQQ220420P331")</f>
        <v>1.68</v>
      </c>
    </row>
    <row r="35" spans="3:38" x14ac:dyDescent="0.25">
      <c r="C35">
        <f>RTD("tos.rtd", , "LAST", ".QQQ220420C332")</f>
        <v>9.14</v>
      </c>
      <c r="D35" t="str">
        <f>RTD("tos.rtd", , "LX", ".QQQ220420C332")</f>
        <v>I</v>
      </c>
      <c r="E35">
        <f>RTD("tos.rtd", , "NET_CHANGE", ".QQQ220420C332")</f>
        <v>-4.8499999999999996</v>
      </c>
      <c r="F35" t="str">
        <f>RTD("tos.rtd", , "PERCENT_CHANGE", ".QQQ220420C332")</f>
        <v>-34.67%</v>
      </c>
      <c r="G35">
        <f>RTD("tos.rtd", , "ASK_SIZE", ".QQQ220420C332")</f>
        <v>205</v>
      </c>
      <c r="H35">
        <f>RTD("tos.rtd", , "BID_SIZE", ".QQQ220420C332")</f>
        <v>36</v>
      </c>
      <c r="I35">
        <f>RTD("tos.rtd", , "OPEN", ".QQQ220420C332")</f>
        <v>12.95</v>
      </c>
      <c r="J35">
        <f>RTD("tos.rtd", , "VOLUME", ".QQQ220420C332")</f>
        <v>203</v>
      </c>
      <c r="K35">
        <f>RTD("tos.rtd", , "OPEN_INT", ".QQQ220420C332")</f>
        <v>221</v>
      </c>
      <c r="L35">
        <f>RTD("tos.rtd", , "DELTA", ".QQQ220420C332")</f>
        <v>0.7</v>
      </c>
      <c r="M35" t="str">
        <f>RTD("tos.rtd", , "IMPL_VOL", ".QQQ220420C332")</f>
        <v>31.31%</v>
      </c>
      <c r="N35">
        <f>RTD("tos.rtd", , "LOW", ".QQQ220420C332")</f>
        <v>9.14</v>
      </c>
      <c r="O35">
        <f>RTD("tos.rtd", , "HIGH", ".QQQ220420C332")</f>
        <v>13</v>
      </c>
      <c r="P35">
        <f>RTD("tos.rtd", , "BID", ".QQQ220420C332")</f>
        <v>8.11</v>
      </c>
      <c r="Q35" t="str">
        <f>RTD("tos.rtd", , "BX", ".QQQ220420C332")</f>
        <v>Z</v>
      </c>
      <c r="R35">
        <f>RTD("tos.rtd", , "ASK", ".QQQ220420C332")</f>
        <v>8.32</v>
      </c>
      <c r="S35" t="str">
        <f>RTD("tos.rtd", , "AX", ".QQQ220420C332")</f>
        <v>E</v>
      </c>
      <c r="T35" t="str">
        <f>RTD("tos.rtd", , "EXPIRATION_DAY", ".QQQ220420C332")</f>
        <v>2022-04-20</v>
      </c>
      <c r="U35">
        <f>RTD("tos.rtd", , "STRIKE", ".QQQ220420C332")</f>
        <v>332</v>
      </c>
      <c r="V35">
        <f>RTD("tos.rtd", , "BID", ".QQQ220420P332")</f>
        <v>1.9</v>
      </c>
      <c r="W35" t="str">
        <f>RTD("tos.rtd", , "BX", ".QQQ220420P332")</f>
        <v>I</v>
      </c>
      <c r="X35">
        <f>RTD("tos.rtd", , "ASK", ".QQQ220420P332")</f>
        <v>1.95</v>
      </c>
      <c r="Y35" t="str">
        <f>RTD("tos.rtd", , "AX", ".QQQ220420P332")</f>
        <v>Z</v>
      </c>
      <c r="Z35">
        <f>RTD("tos.rtd", , "LAST", ".QQQ220420P332")</f>
        <v>1.94</v>
      </c>
      <c r="AA35" t="str">
        <f>RTD("tos.rtd", , "LX", ".QQQ220420P332")</f>
        <v>X</v>
      </c>
      <c r="AB35">
        <f>RTD("tos.rtd", , "NET_CHANGE", ".QQQ220420P332")</f>
        <v>1.1200000000000001</v>
      </c>
      <c r="AC35" t="str">
        <f>RTD("tos.rtd", , "PERCENT_CHANGE", ".QQQ220420P332")</f>
        <v>+136.59%</v>
      </c>
      <c r="AD35">
        <f>RTD("tos.rtd", , "ASK_SIZE", ".QQQ220420P332")</f>
        <v>76</v>
      </c>
      <c r="AE35">
        <f>RTD("tos.rtd", , "BID_SIZE", ".QQQ220420P332")</f>
        <v>16</v>
      </c>
      <c r="AF35">
        <f>RTD("tos.rtd", , "OPEN", ".QQQ220420P332")</f>
        <v>0.82</v>
      </c>
      <c r="AG35">
        <f>RTD("tos.rtd", , "VOLUME", ".QQQ220420P332")</f>
        <v>759</v>
      </c>
      <c r="AH35">
        <f>RTD("tos.rtd", , "OPEN_INT", ".QQQ220420P332")</f>
        <v>392</v>
      </c>
      <c r="AI35">
        <f>RTD("tos.rtd", , "DELTA", ".QQQ220420P332")</f>
        <v>-0.28000000000000003</v>
      </c>
      <c r="AJ35" t="str">
        <f>RTD("tos.rtd", , "IMPL_VOL", ".QQQ220420P332")</f>
        <v>28.30%</v>
      </c>
      <c r="AK35">
        <f>RTD("tos.rtd", , "LOW", ".QQQ220420P332")</f>
        <v>0.82</v>
      </c>
      <c r="AL35">
        <f>RTD("tos.rtd", , "HIGH", ".QQQ220420P332")</f>
        <v>1.98</v>
      </c>
    </row>
    <row r="36" spans="3:38" x14ac:dyDescent="0.25">
      <c r="C36">
        <f>RTD("tos.rtd", , "LAST", ".QQQ220420C333")</f>
        <v>8.1199999999999992</v>
      </c>
      <c r="D36" t="str">
        <f>RTD("tos.rtd", , "LX", ".QQQ220420C333")</f>
        <v>B</v>
      </c>
      <c r="E36">
        <f>RTD("tos.rtd", , "NET_CHANGE", ".QQQ220420C333")</f>
        <v>-6.83</v>
      </c>
      <c r="F36" t="str">
        <f>RTD("tos.rtd", , "PERCENT_CHANGE", ".QQQ220420C333")</f>
        <v>-45.69%</v>
      </c>
      <c r="G36">
        <f>RTD("tos.rtd", , "ASK_SIZE", ".QQQ220420C333")</f>
        <v>212</v>
      </c>
      <c r="H36">
        <f>RTD("tos.rtd", , "BID_SIZE", ".QQQ220420C333")</f>
        <v>116</v>
      </c>
      <c r="I36">
        <f>RTD("tos.rtd", , "OPEN", ".QQQ220420C333")</f>
        <v>10.3</v>
      </c>
      <c r="J36">
        <f>RTD("tos.rtd", , "VOLUME", ".QQQ220420C333")</f>
        <v>12</v>
      </c>
      <c r="K36">
        <f>RTD("tos.rtd", , "OPEN_INT", ".QQQ220420C333")</f>
        <v>118</v>
      </c>
      <c r="L36">
        <f>RTD("tos.rtd", , "DELTA", ".QQQ220420C333")</f>
        <v>0.67</v>
      </c>
      <c r="M36" t="str">
        <f>RTD("tos.rtd", , "IMPL_VOL", ".QQQ220420C333")</f>
        <v>30.73%</v>
      </c>
      <c r="N36">
        <f>RTD("tos.rtd", , "LOW", ".QQQ220420C333")</f>
        <v>8.1199999999999992</v>
      </c>
      <c r="O36">
        <f>RTD("tos.rtd", , "HIGH", ".QQQ220420C333")</f>
        <v>10.3</v>
      </c>
      <c r="P36">
        <f>RTD("tos.rtd", , "BID", ".QQQ220420C333")</f>
        <v>7.36</v>
      </c>
      <c r="Q36" t="str">
        <f>RTD("tos.rtd", , "BX", ".QQQ220420C333")</f>
        <v>E</v>
      </c>
      <c r="R36">
        <f>RTD("tos.rtd", , "ASK", ".QQQ220420C333")</f>
        <v>7.57</v>
      </c>
      <c r="S36" t="str">
        <f>RTD("tos.rtd", , "AX", ".QQQ220420C333")</f>
        <v>E</v>
      </c>
      <c r="T36" t="str">
        <f>RTD("tos.rtd", , "EXPIRATION_DAY", ".QQQ220420C333")</f>
        <v>2022-04-20</v>
      </c>
      <c r="U36">
        <f>RTD("tos.rtd", , "STRIKE", ".QQQ220420C333")</f>
        <v>333</v>
      </c>
      <c r="V36">
        <f>RTD("tos.rtd", , "BID", ".QQQ220420P333")</f>
        <v>2.15</v>
      </c>
      <c r="W36" t="str">
        <f>RTD("tos.rtd", , "BX", ".QQQ220420P333")</f>
        <v>E</v>
      </c>
      <c r="X36">
        <f>RTD("tos.rtd", , "ASK", ".QQQ220420P333")</f>
        <v>2.21</v>
      </c>
      <c r="Y36" t="str">
        <f>RTD("tos.rtd", , "AX", ".QQQ220420P333")</f>
        <v>Z</v>
      </c>
      <c r="Z36">
        <f>RTD("tos.rtd", , "LAST", ".QQQ220420P333")</f>
        <v>2.2000000000000002</v>
      </c>
      <c r="AA36" t="str">
        <f>RTD("tos.rtd", , "LX", ".QQQ220420P333")</f>
        <v>X</v>
      </c>
      <c r="AB36">
        <f>RTD("tos.rtd", , "NET_CHANGE", ".QQQ220420P333")</f>
        <v>1.28</v>
      </c>
      <c r="AC36" t="str">
        <f>RTD("tos.rtd", , "PERCENT_CHANGE", ".QQQ220420P333")</f>
        <v>+139.13%</v>
      </c>
      <c r="AD36">
        <f>RTD("tos.rtd", , "ASK_SIZE", ".QQQ220420P333")</f>
        <v>55</v>
      </c>
      <c r="AE36">
        <f>RTD("tos.rtd", , "BID_SIZE", ".QQQ220420P333")</f>
        <v>169</v>
      </c>
      <c r="AF36">
        <f>RTD("tos.rtd", , "OPEN", ".QQQ220420P333")</f>
        <v>0.87</v>
      </c>
      <c r="AG36">
        <f>RTD("tos.rtd", , "VOLUME", ".QQQ220420P333")</f>
        <v>336</v>
      </c>
      <c r="AH36">
        <f>RTD("tos.rtd", , "OPEN_INT", ".QQQ220420P333")</f>
        <v>569</v>
      </c>
      <c r="AI36">
        <f>RTD("tos.rtd", , "DELTA", ".QQQ220420P333")</f>
        <v>-0.31</v>
      </c>
      <c r="AJ36" t="str">
        <f>RTD("tos.rtd", , "IMPL_VOL", ".QQQ220420P333")</f>
        <v>27.88%</v>
      </c>
      <c r="AK36">
        <f>RTD("tos.rtd", , "LOW", ".QQQ220420P333")</f>
        <v>0.8</v>
      </c>
      <c r="AL36">
        <f>RTD("tos.rtd", , "HIGH", ".QQQ220420P333")</f>
        <v>2.23</v>
      </c>
    </row>
    <row r="37" spans="3:38" x14ac:dyDescent="0.25">
      <c r="C37">
        <f>RTD("tos.rtd", , "LAST", ".QQQ220420C334")</f>
        <v>7.8</v>
      </c>
      <c r="D37" t="str">
        <f>RTD("tos.rtd", , "LX", ".QQQ220420C334")</f>
        <v>Z</v>
      </c>
      <c r="E37">
        <f>RTD("tos.rtd", , "NET_CHANGE", ".QQQ220420C334")</f>
        <v>-4.13</v>
      </c>
      <c r="F37" t="str">
        <f>RTD("tos.rtd", , "PERCENT_CHANGE", ".QQQ220420C334")</f>
        <v>-34.62%</v>
      </c>
      <c r="G37">
        <f>RTD("tos.rtd", , "ASK_SIZE", ".QQQ220420C334")</f>
        <v>219</v>
      </c>
      <c r="H37">
        <f>RTD("tos.rtd", , "BID_SIZE", ".QQQ220420C334")</f>
        <v>125</v>
      </c>
      <c r="I37">
        <f>RTD("tos.rtd", , "OPEN", ".QQQ220420C334")</f>
        <v>10</v>
      </c>
      <c r="J37">
        <f>RTD("tos.rtd", , "VOLUME", ".QQQ220420C334")</f>
        <v>19</v>
      </c>
      <c r="K37">
        <f>RTD("tos.rtd", , "OPEN_INT", ".QQQ220420C334")</f>
        <v>124</v>
      </c>
      <c r="L37">
        <f>RTD("tos.rtd", , "DELTA", ".QQQ220420C334")</f>
        <v>0.64</v>
      </c>
      <c r="M37" t="str">
        <f>RTD("tos.rtd", , "IMPL_VOL", ".QQQ220420C334")</f>
        <v>30.21%</v>
      </c>
      <c r="N37">
        <f>RTD("tos.rtd", , "LOW", ".QQQ220420C334")</f>
        <v>7.8</v>
      </c>
      <c r="O37">
        <f>RTD("tos.rtd", , "HIGH", ".QQQ220420C334")</f>
        <v>10</v>
      </c>
      <c r="P37">
        <f>RTD("tos.rtd", , "BID", ".QQQ220420C334")</f>
        <v>6.64</v>
      </c>
      <c r="Q37" t="str">
        <f>RTD("tos.rtd", , "BX", ".QQQ220420C334")</f>
        <v>E</v>
      </c>
      <c r="R37">
        <f>RTD("tos.rtd", , "ASK", ".QQQ220420C334")</f>
        <v>6.86</v>
      </c>
      <c r="S37" t="str">
        <f>RTD("tos.rtd", , "AX", ".QQQ220420C334")</f>
        <v>E</v>
      </c>
      <c r="T37" t="str">
        <f>RTD("tos.rtd", , "EXPIRATION_DAY", ".QQQ220420C334")</f>
        <v>2022-04-20</v>
      </c>
      <c r="U37">
        <f>RTD("tos.rtd", , "STRIKE", ".QQQ220420C334")</f>
        <v>334</v>
      </c>
      <c r="V37">
        <f>RTD("tos.rtd", , "BID", ".QQQ220420P334")</f>
        <v>2.44</v>
      </c>
      <c r="W37" t="str">
        <f>RTD("tos.rtd", , "BX", ".QQQ220420P334")</f>
        <v>N</v>
      </c>
      <c r="X37">
        <f>RTD("tos.rtd", , "ASK", ".QQQ220420P334")</f>
        <v>2.5</v>
      </c>
      <c r="Y37" t="str">
        <f>RTD("tos.rtd", , "AX", ".QQQ220420P334")</f>
        <v>Z</v>
      </c>
      <c r="Z37">
        <f>RTD("tos.rtd", , "LAST", ".QQQ220420P334")</f>
        <v>2.52</v>
      </c>
      <c r="AA37" t="str">
        <f>RTD("tos.rtd", , "LX", ".QQQ220420P334")</f>
        <v>Z</v>
      </c>
      <c r="AB37">
        <f>RTD("tos.rtd", , "NET_CHANGE", ".QQQ220420P334")</f>
        <v>1.49</v>
      </c>
      <c r="AC37" t="str">
        <f>RTD("tos.rtd", , "PERCENT_CHANGE", ".QQQ220420P334")</f>
        <v>+144.66%</v>
      </c>
      <c r="AD37">
        <f>RTD("tos.rtd", , "ASK_SIZE", ".QQQ220420P334")</f>
        <v>47</v>
      </c>
      <c r="AE37">
        <f>RTD("tos.rtd", , "BID_SIZE", ".QQQ220420P334")</f>
        <v>60</v>
      </c>
      <c r="AF37">
        <f>RTD("tos.rtd", , "OPEN", ".QQQ220420P334")</f>
        <v>1.05</v>
      </c>
      <c r="AG37">
        <f>RTD("tos.rtd", , "VOLUME", ".QQQ220420P334")</f>
        <v>1016</v>
      </c>
      <c r="AH37">
        <f>RTD("tos.rtd", , "OPEN_INT", ".QQQ220420P334")</f>
        <v>499</v>
      </c>
      <c r="AI37">
        <f>RTD("tos.rtd", , "DELTA", ".QQQ220420P334")</f>
        <v>-0.35</v>
      </c>
      <c r="AJ37" t="str">
        <f>RTD("tos.rtd", , "IMPL_VOL", ".QQQ220420P334")</f>
        <v>27.50%</v>
      </c>
      <c r="AK37">
        <f>RTD("tos.rtd", , "LOW", ".QQQ220420P334")</f>
        <v>1</v>
      </c>
      <c r="AL37">
        <f>RTD("tos.rtd", , "HIGH", ".QQQ220420P334")</f>
        <v>2.52</v>
      </c>
    </row>
    <row r="38" spans="3:38" x14ac:dyDescent="0.25">
      <c r="C38">
        <f>RTD("tos.rtd", , "LAST", ".QQQ220420C335")</f>
        <v>6.15</v>
      </c>
      <c r="D38" t="str">
        <f>RTD("tos.rtd", , "LX", ".QQQ220420C335")</f>
        <v>N</v>
      </c>
      <c r="E38">
        <f>RTD("tos.rtd", , "NET_CHANGE", ".QQQ220420C335")</f>
        <v>-6.07</v>
      </c>
      <c r="F38" t="str">
        <f>RTD("tos.rtd", , "PERCENT_CHANGE", ".QQQ220420C335")</f>
        <v>-49.67%</v>
      </c>
      <c r="G38">
        <f>RTD("tos.rtd", , "ASK_SIZE", ".QQQ220420C335")</f>
        <v>52</v>
      </c>
      <c r="H38">
        <f>RTD("tos.rtd", , "BID_SIZE", ".QQQ220420C335")</f>
        <v>23</v>
      </c>
      <c r="I38">
        <f>RTD("tos.rtd", , "OPEN", ".QQQ220420C335")</f>
        <v>12.32</v>
      </c>
      <c r="J38">
        <f>RTD("tos.rtd", , "VOLUME", ".QQQ220420C335")</f>
        <v>263</v>
      </c>
      <c r="K38">
        <f>RTD("tos.rtd", , "OPEN_INT", ".QQQ220420C335")</f>
        <v>178</v>
      </c>
      <c r="L38">
        <f>RTD("tos.rtd", , "DELTA", ".QQQ220420C335")</f>
        <v>0.61</v>
      </c>
      <c r="M38" t="str">
        <f>RTD("tos.rtd", , "IMPL_VOL", ".QQQ220420C335")</f>
        <v>29.67%</v>
      </c>
      <c r="N38">
        <f>RTD("tos.rtd", , "LOW", ".QQQ220420C335")</f>
        <v>6.08</v>
      </c>
      <c r="O38">
        <f>RTD("tos.rtd", , "HIGH", ".QQQ220420C335")</f>
        <v>12.32</v>
      </c>
      <c r="P38">
        <f>RTD("tos.rtd", , "BID", ".QQQ220420C335")</f>
        <v>6</v>
      </c>
      <c r="Q38" t="str">
        <f>RTD("tos.rtd", , "BX", ".QQQ220420C335")</f>
        <v>E</v>
      </c>
      <c r="R38">
        <f>RTD("tos.rtd", , "ASK", ".QQQ220420C335")</f>
        <v>6.12</v>
      </c>
      <c r="S38" t="str">
        <f>RTD("tos.rtd", , "AX", ".QQQ220420C335")</f>
        <v>E</v>
      </c>
      <c r="T38" t="str">
        <f>RTD("tos.rtd", , "EXPIRATION_DAY", ".QQQ220420C335")</f>
        <v>2022-04-20</v>
      </c>
      <c r="U38">
        <f>RTD("tos.rtd", , "STRIKE", ".QQQ220420C335")</f>
        <v>335</v>
      </c>
      <c r="V38">
        <f>RTD("tos.rtd", , "BID", ".QQQ220420P335")</f>
        <v>2.76</v>
      </c>
      <c r="W38" t="str">
        <f>RTD("tos.rtd", , "BX", ".QQQ220420P335")</f>
        <v>Z</v>
      </c>
      <c r="X38">
        <f>RTD("tos.rtd", , "ASK", ".QQQ220420P335")</f>
        <v>2.82</v>
      </c>
      <c r="Y38" t="str">
        <f>RTD("tos.rtd", , "AX", ".QQQ220420P335")</f>
        <v>P</v>
      </c>
      <c r="Z38">
        <f>RTD("tos.rtd", , "LAST", ".QQQ220420P335")</f>
        <v>2.8</v>
      </c>
      <c r="AA38" t="str">
        <f>RTD("tos.rtd", , "LX", ".QQQ220420P335")</f>
        <v>C</v>
      </c>
      <c r="AB38">
        <f>RTD("tos.rtd", , "NET_CHANGE", ".QQQ220420P335")</f>
        <v>1.61</v>
      </c>
      <c r="AC38" t="str">
        <f>RTD("tos.rtd", , "PERCENT_CHANGE", ".QQQ220420P335")</f>
        <v>+135.29%</v>
      </c>
      <c r="AD38">
        <f>RTD("tos.rtd", , "ASK_SIZE", ".QQQ220420P335")</f>
        <v>8</v>
      </c>
      <c r="AE38">
        <f>RTD("tos.rtd", , "BID_SIZE", ".QQQ220420P335")</f>
        <v>76</v>
      </c>
      <c r="AF38">
        <f>RTD("tos.rtd", , "OPEN", ".QQQ220420P335")</f>
        <v>1.07</v>
      </c>
      <c r="AG38">
        <f>RTD("tos.rtd", , "VOLUME", ".QQQ220420P335")</f>
        <v>2778</v>
      </c>
      <c r="AH38">
        <f>RTD("tos.rtd", , "OPEN_INT", ".QQQ220420P335")</f>
        <v>766</v>
      </c>
      <c r="AI38">
        <f>RTD("tos.rtd", , "DELTA", ".QQQ220420P335")</f>
        <v>-0.38</v>
      </c>
      <c r="AJ38" t="str">
        <f>RTD("tos.rtd", , "IMPL_VOL", ".QQQ220420P335")</f>
        <v>27.11%</v>
      </c>
      <c r="AK38">
        <f>RTD("tos.rtd", , "LOW", ".QQQ220420P335")</f>
        <v>0.99</v>
      </c>
      <c r="AL38">
        <f>RTD("tos.rtd", , "HIGH", ".QQQ220420P335")</f>
        <v>2.86</v>
      </c>
    </row>
    <row r="39" spans="3:38" x14ac:dyDescent="0.25">
      <c r="C39">
        <f>RTD("tos.rtd", , "LAST", ".QQQ220420C336")</f>
        <v>5.49</v>
      </c>
      <c r="D39" t="str">
        <f>RTD("tos.rtd", , "LX", ".QQQ220420C336")</f>
        <v>E</v>
      </c>
      <c r="E39">
        <f>RTD("tos.rtd", , "NET_CHANGE", ".QQQ220420C336")</f>
        <v>-6.77</v>
      </c>
      <c r="F39" t="str">
        <f>RTD("tos.rtd", , "PERCENT_CHANGE", ".QQQ220420C336")</f>
        <v>-55.22%</v>
      </c>
      <c r="G39">
        <f>RTD("tos.rtd", , "ASK_SIZE", ".QQQ220420C336")</f>
        <v>74</v>
      </c>
      <c r="H39">
        <f>RTD("tos.rtd", , "BID_SIZE", ".QQQ220420C336")</f>
        <v>39</v>
      </c>
      <c r="I39">
        <f>RTD("tos.rtd", , "OPEN", ".QQQ220420C336")</f>
        <v>11.3</v>
      </c>
      <c r="J39">
        <f>RTD("tos.rtd", , "VOLUME", ".QQQ220420C336")</f>
        <v>117</v>
      </c>
      <c r="K39">
        <f>RTD("tos.rtd", , "OPEN_INT", ".QQQ220420C336")</f>
        <v>63</v>
      </c>
      <c r="L39">
        <f>RTD("tos.rtd", , "DELTA", ".QQQ220420C336")</f>
        <v>0.56999999999999995</v>
      </c>
      <c r="M39" t="str">
        <f>RTD("tos.rtd", , "IMPL_VOL", ".QQQ220420C336")</f>
        <v>29.22%</v>
      </c>
      <c r="N39">
        <f>RTD("tos.rtd", , "LOW", ".QQQ220420C336")</f>
        <v>5.49</v>
      </c>
      <c r="O39">
        <f>RTD("tos.rtd", , "HIGH", ".QQQ220420C336")</f>
        <v>11.3</v>
      </c>
      <c r="P39">
        <f>RTD("tos.rtd", , "BID", ".QQQ220420C336")</f>
        <v>5.36</v>
      </c>
      <c r="Q39" t="str">
        <f>RTD("tos.rtd", , "BX", ".QQQ220420C336")</f>
        <v>N</v>
      </c>
      <c r="R39">
        <f>RTD("tos.rtd", , "ASK", ".QQQ220420C336")</f>
        <v>5.47</v>
      </c>
      <c r="S39" t="str">
        <f>RTD("tos.rtd", , "AX", ".QQQ220420C336")</f>
        <v>E</v>
      </c>
      <c r="T39" t="str">
        <f>RTD("tos.rtd", , "EXPIRATION_DAY", ".QQQ220420C336")</f>
        <v>2022-04-20</v>
      </c>
      <c r="U39">
        <f>RTD("tos.rtd", , "STRIKE", ".QQQ220420C336")</f>
        <v>336</v>
      </c>
      <c r="V39">
        <f>RTD("tos.rtd", , "BID", ".QQQ220420P336")</f>
        <v>3.11</v>
      </c>
      <c r="W39" t="str">
        <f>RTD("tos.rtd", , "BX", ".QQQ220420P336")</f>
        <v>Z</v>
      </c>
      <c r="X39">
        <f>RTD("tos.rtd", , "ASK", ".QQQ220420P336")</f>
        <v>3.18</v>
      </c>
      <c r="Y39" t="str">
        <f>RTD("tos.rtd", , "AX", ".QQQ220420P336")</f>
        <v>Z</v>
      </c>
      <c r="Z39">
        <f>RTD("tos.rtd", , "LAST", ".QQQ220420P336")</f>
        <v>3.15</v>
      </c>
      <c r="AA39" t="str">
        <f>RTD("tos.rtd", , "LX", ".QQQ220420P336")</f>
        <v>X</v>
      </c>
      <c r="AB39">
        <f>RTD("tos.rtd", , "NET_CHANGE", ".QQQ220420P336")</f>
        <v>1.8</v>
      </c>
      <c r="AC39" t="str">
        <f>RTD("tos.rtd", , "PERCENT_CHANGE", ".QQQ220420P336")</f>
        <v>+133.33%</v>
      </c>
      <c r="AD39">
        <f>RTD("tos.rtd", , "ASK_SIZE", ".QQQ220420P336")</f>
        <v>64</v>
      </c>
      <c r="AE39">
        <f>RTD("tos.rtd", , "BID_SIZE", ".QQQ220420P336")</f>
        <v>50</v>
      </c>
      <c r="AF39">
        <f>RTD("tos.rtd", , "OPEN", ".QQQ220420P336")</f>
        <v>1.27</v>
      </c>
      <c r="AG39">
        <f>RTD("tos.rtd", , "VOLUME", ".QQQ220420P336")</f>
        <v>1691</v>
      </c>
      <c r="AH39">
        <f>RTD("tos.rtd", , "OPEN_INT", ".QQQ220420P336")</f>
        <v>963</v>
      </c>
      <c r="AI39">
        <f>RTD("tos.rtd", , "DELTA", ".QQQ220420P336")</f>
        <v>-0.42</v>
      </c>
      <c r="AJ39" t="str">
        <f>RTD("tos.rtd", , "IMPL_VOL", ".QQQ220420P336")</f>
        <v>26.71%</v>
      </c>
      <c r="AK39">
        <f>RTD("tos.rtd", , "LOW", ".QQQ220420P336")</f>
        <v>1.24</v>
      </c>
      <c r="AL39">
        <f>RTD("tos.rtd", , "HIGH", ".QQQ220420P336")</f>
        <v>3.17</v>
      </c>
    </row>
    <row r="40" spans="3:38" x14ac:dyDescent="0.25">
      <c r="C40">
        <f>RTD("tos.rtd", , "LAST", ".QQQ220420C337")</f>
        <v>4.8</v>
      </c>
      <c r="D40" t="str">
        <f>RTD("tos.rtd", , "LX", ".QQQ220420C337")</f>
        <v>Q</v>
      </c>
      <c r="E40">
        <f>RTD("tos.rtd", , "NET_CHANGE", ".QQQ220420C337")</f>
        <v>-5.3</v>
      </c>
      <c r="F40" t="str">
        <f>RTD("tos.rtd", , "PERCENT_CHANGE", ".QQQ220420C337")</f>
        <v>-52.48%</v>
      </c>
      <c r="G40">
        <f>RTD("tos.rtd", , "ASK_SIZE", ".QQQ220420C337")</f>
        <v>128</v>
      </c>
      <c r="H40">
        <f>RTD("tos.rtd", , "BID_SIZE", ".QQQ220420C337")</f>
        <v>57</v>
      </c>
      <c r="I40">
        <f>RTD("tos.rtd", , "OPEN", ".QQQ220420C337")</f>
        <v>7.73</v>
      </c>
      <c r="J40">
        <f>RTD("tos.rtd", , "VOLUME", ".QQQ220420C337")</f>
        <v>168</v>
      </c>
      <c r="K40">
        <f>RTD("tos.rtd", , "OPEN_INT", ".QQQ220420C337")</f>
        <v>85</v>
      </c>
      <c r="L40">
        <f>RTD("tos.rtd", , "DELTA", ".QQQ220420C337")</f>
        <v>0.54</v>
      </c>
      <c r="M40" t="str">
        <f>RTD("tos.rtd", , "IMPL_VOL", ".QQQ220420C337")</f>
        <v>28.78%</v>
      </c>
      <c r="N40">
        <f>RTD("tos.rtd", , "LOW", ".QQQ220420C337")</f>
        <v>4.71</v>
      </c>
      <c r="O40">
        <f>RTD("tos.rtd", , "HIGH", ".QQQ220420C337")</f>
        <v>7.73</v>
      </c>
      <c r="P40">
        <f>RTD("tos.rtd", , "BID", ".QQQ220420C337")</f>
        <v>4.75</v>
      </c>
      <c r="Q40" t="str">
        <f>RTD("tos.rtd", , "BX", ".QQQ220420C337")</f>
        <v>N</v>
      </c>
      <c r="R40">
        <f>RTD("tos.rtd", , "ASK", ".QQQ220420C337")</f>
        <v>4.8600000000000003</v>
      </c>
      <c r="S40" t="str">
        <f>RTD("tos.rtd", , "AX", ".QQQ220420C337")</f>
        <v>E</v>
      </c>
      <c r="T40" t="str">
        <f>RTD("tos.rtd", , "EXPIRATION_DAY", ".QQQ220420C337")</f>
        <v>2022-04-20</v>
      </c>
      <c r="U40">
        <f>RTD("tos.rtd", , "STRIKE", ".QQQ220420C337")</f>
        <v>337</v>
      </c>
      <c r="V40">
        <f>RTD("tos.rtd", , "BID", ".QQQ220420P337")</f>
        <v>3.5</v>
      </c>
      <c r="W40" t="str">
        <f>RTD("tos.rtd", , "BX", ".QQQ220420P337")</f>
        <v>W</v>
      </c>
      <c r="X40">
        <f>RTD("tos.rtd", , "ASK", ".QQQ220420P337")</f>
        <v>3.57</v>
      </c>
      <c r="Y40" t="str">
        <f>RTD("tos.rtd", , "AX", ".QQQ220420P337")</f>
        <v>Z</v>
      </c>
      <c r="Z40">
        <f>RTD("tos.rtd", , "LAST", ".QQQ220420P337")</f>
        <v>3.53</v>
      </c>
      <c r="AA40" t="str">
        <f>RTD("tos.rtd", , "LX", ".QQQ220420P337")</f>
        <v>A</v>
      </c>
      <c r="AB40">
        <f>RTD("tos.rtd", , "NET_CHANGE", ".QQQ220420P337")</f>
        <v>2.06</v>
      </c>
      <c r="AC40" t="str">
        <f>RTD("tos.rtd", , "PERCENT_CHANGE", ".QQQ220420P337")</f>
        <v>+140.14%</v>
      </c>
      <c r="AD40">
        <f>RTD("tos.rtd", , "ASK_SIZE", ".QQQ220420P337")</f>
        <v>62</v>
      </c>
      <c r="AE40">
        <f>RTD("tos.rtd", , "BID_SIZE", ".QQQ220420P337")</f>
        <v>32</v>
      </c>
      <c r="AF40">
        <f>RTD("tos.rtd", , "OPEN", ".QQQ220420P337")</f>
        <v>1.69</v>
      </c>
      <c r="AG40">
        <f>RTD("tos.rtd", , "VOLUME", ".QQQ220420P337")</f>
        <v>1792</v>
      </c>
      <c r="AH40">
        <f>RTD("tos.rtd", , "OPEN_INT", ".QQQ220420P337")</f>
        <v>652</v>
      </c>
      <c r="AI40">
        <f>RTD("tos.rtd", , "DELTA", ".QQQ220420P337")</f>
        <v>-0.46</v>
      </c>
      <c r="AJ40" t="str">
        <f>RTD("tos.rtd", , "IMPL_VOL", ".QQQ220420P337")</f>
        <v>26.31%</v>
      </c>
      <c r="AK40">
        <f>RTD("tos.rtd", , "LOW", ".QQQ220420P337")</f>
        <v>1.69</v>
      </c>
      <c r="AL40">
        <f>RTD("tos.rtd", , "HIGH", ".QQQ220420P337")</f>
        <v>3.55</v>
      </c>
    </row>
    <row r="41" spans="3:38" x14ac:dyDescent="0.25">
      <c r="C41">
        <f>RTD("tos.rtd", , "LAST", ".QQQ220420C338")</f>
        <v>4.22</v>
      </c>
      <c r="D41" t="str">
        <f>RTD("tos.rtd", , "LX", ".QQQ220420C338")</f>
        <v>N</v>
      </c>
      <c r="E41">
        <f>RTD("tos.rtd", , "NET_CHANGE", ".QQQ220420C338")</f>
        <v>-5.14</v>
      </c>
      <c r="F41" t="str">
        <f>RTD("tos.rtd", , "PERCENT_CHANGE", ".QQQ220420C338")</f>
        <v>-54.91%</v>
      </c>
      <c r="G41">
        <f>RTD("tos.rtd", , "ASK_SIZE", ".QQQ220420C338")</f>
        <v>43</v>
      </c>
      <c r="H41">
        <f>RTD("tos.rtd", , "BID_SIZE", ".QQQ220420C338")</f>
        <v>2</v>
      </c>
      <c r="I41">
        <f>RTD("tos.rtd", , "OPEN", ".QQQ220420C338")</f>
        <v>8.9499999999999993</v>
      </c>
      <c r="J41">
        <f>RTD("tos.rtd", , "VOLUME", ".QQQ220420C338")</f>
        <v>438</v>
      </c>
      <c r="K41">
        <f>RTD("tos.rtd", , "OPEN_INT", ".QQQ220420C338")</f>
        <v>112</v>
      </c>
      <c r="L41">
        <f>RTD("tos.rtd", , "DELTA", ".QQQ220420C338")</f>
        <v>0.5</v>
      </c>
      <c r="M41" t="str">
        <f>RTD("tos.rtd", , "IMPL_VOL", ".QQQ220420C338")</f>
        <v>28.17%</v>
      </c>
      <c r="N41">
        <f>RTD("tos.rtd", , "LOW", ".QQQ220420C338")</f>
        <v>4.09</v>
      </c>
      <c r="O41">
        <f>RTD("tos.rtd", , "HIGH", ".QQQ220420C338")</f>
        <v>8.9499999999999993</v>
      </c>
      <c r="P41">
        <f>RTD("tos.rtd", , "BID", ".QQQ220420C338")</f>
        <v>4.18</v>
      </c>
      <c r="Q41" t="str">
        <f>RTD("tos.rtd", , "BX", ".QQQ220420C338")</f>
        <v>Q</v>
      </c>
      <c r="R41">
        <f>RTD("tos.rtd", , "ASK", ".QQQ220420C338")</f>
        <v>4.2300000000000004</v>
      </c>
      <c r="S41" t="str">
        <f>RTD("tos.rtd", , "AX", ".QQQ220420C338")</f>
        <v>Z</v>
      </c>
      <c r="T41" t="str">
        <f>RTD("tos.rtd", , "EXPIRATION_DAY", ".QQQ220420C338")</f>
        <v>2022-04-20</v>
      </c>
      <c r="U41">
        <f>RTD("tos.rtd", , "STRIKE", ".QQQ220420C338")</f>
        <v>338</v>
      </c>
      <c r="V41">
        <f>RTD("tos.rtd", , "BID", ".QQQ220420P338")</f>
        <v>3.9</v>
      </c>
      <c r="W41" t="str">
        <f>RTD("tos.rtd", , "BX", ".QQQ220420P338")</f>
        <v>N</v>
      </c>
      <c r="X41">
        <f>RTD("tos.rtd", , "ASK", ".QQQ220420P338")</f>
        <v>4.01</v>
      </c>
      <c r="Y41" t="str">
        <f>RTD("tos.rtd", , "AX", ".QQQ220420P338")</f>
        <v>N</v>
      </c>
      <c r="Z41">
        <f>RTD("tos.rtd", , "LAST", ".QQQ220420P338")</f>
        <v>3.92</v>
      </c>
      <c r="AA41" t="str">
        <f>RTD("tos.rtd", , "LX", ".QQQ220420P338")</f>
        <v>T</v>
      </c>
      <c r="AB41">
        <f>RTD("tos.rtd", , "NET_CHANGE", ".QQQ220420P338")</f>
        <v>2.16</v>
      </c>
      <c r="AC41" t="str">
        <f>RTD("tos.rtd", , "PERCENT_CHANGE", ".QQQ220420P338")</f>
        <v>+122.73%</v>
      </c>
      <c r="AD41">
        <f>RTD("tos.rtd", , "ASK_SIZE", ".QQQ220420P338")</f>
        <v>81</v>
      </c>
      <c r="AE41">
        <f>RTD("tos.rtd", , "BID_SIZE", ".QQQ220420P338")</f>
        <v>95</v>
      </c>
      <c r="AF41">
        <f>RTD("tos.rtd", , "OPEN", ".QQQ220420P338")</f>
        <v>1.48</v>
      </c>
      <c r="AG41">
        <f>RTD("tos.rtd", , "VOLUME", ".QQQ220420P338")</f>
        <v>15358</v>
      </c>
      <c r="AH41">
        <f>RTD("tos.rtd", , "OPEN_INT", ".QQQ220420P338")</f>
        <v>1480</v>
      </c>
      <c r="AI41">
        <f>RTD("tos.rtd", , "DELTA", ".QQQ220420P338")</f>
        <v>-0.5</v>
      </c>
      <c r="AJ41" t="str">
        <f>RTD("tos.rtd", , "IMPL_VOL", ".QQQ220420P338")</f>
        <v>25.85%</v>
      </c>
      <c r="AK41">
        <f>RTD("tos.rtd", , "LOW", ".QQQ220420P338")</f>
        <v>1.48</v>
      </c>
      <c r="AL41">
        <f>RTD("tos.rtd", , "HIGH", ".QQQ220420P338")</f>
        <v>4.0199999999999996</v>
      </c>
    </row>
    <row r="42" spans="3:38" x14ac:dyDescent="0.25">
      <c r="C42">
        <f>RTD("tos.rtd", , "LAST", ".QQQ220420C339")</f>
        <v>3.66</v>
      </c>
      <c r="D42" t="str">
        <f>RTD("tos.rtd", , "LX", ".QQQ220420C339")</f>
        <v>E</v>
      </c>
      <c r="E42">
        <f>RTD("tos.rtd", , "NET_CHANGE", ".QQQ220420C339")</f>
        <v>-5.31</v>
      </c>
      <c r="F42" t="str">
        <f>RTD("tos.rtd", , "PERCENT_CHANGE", ".QQQ220420C339")</f>
        <v>-59.20%</v>
      </c>
      <c r="G42">
        <f>RTD("tos.rtd", , "ASK_SIZE", ".QQQ220420C339")</f>
        <v>43</v>
      </c>
      <c r="H42">
        <f>RTD("tos.rtd", , "BID_SIZE", ".QQQ220420C339")</f>
        <v>48</v>
      </c>
      <c r="I42">
        <f>RTD("tos.rtd", , "OPEN", ".QQQ220420C339")</f>
        <v>8.18</v>
      </c>
      <c r="J42">
        <f>RTD("tos.rtd", , "VOLUME", ".QQQ220420C339")</f>
        <v>1778</v>
      </c>
      <c r="K42">
        <f>RTD("tos.rtd", , "OPEN_INT", ".QQQ220420C339")</f>
        <v>99</v>
      </c>
      <c r="L42">
        <f>RTD("tos.rtd", , "DELTA", ".QQQ220420C339")</f>
        <v>0.46</v>
      </c>
      <c r="M42" t="str">
        <f>RTD("tos.rtd", , "IMPL_VOL", ".QQQ220420C339")</f>
        <v>27.68%</v>
      </c>
      <c r="N42">
        <f>RTD("tos.rtd", , "LOW", ".QQQ220420C339")</f>
        <v>3.59</v>
      </c>
      <c r="O42">
        <f>RTD("tos.rtd", , "HIGH", ".QQQ220420C339")</f>
        <v>8.18</v>
      </c>
      <c r="P42">
        <f>RTD("tos.rtd", , "BID", ".QQQ220420C339")</f>
        <v>3.63</v>
      </c>
      <c r="Q42" t="str">
        <f>RTD("tos.rtd", , "BX", ".QQQ220420C339")</f>
        <v>N</v>
      </c>
      <c r="R42">
        <f>RTD("tos.rtd", , "ASK", ".QQQ220420C339")</f>
        <v>3.69</v>
      </c>
      <c r="S42" t="str">
        <f>RTD("tos.rtd", , "AX", ".QQQ220420C339")</f>
        <v>Z</v>
      </c>
      <c r="T42" t="str">
        <f>RTD("tos.rtd", , "EXPIRATION_DAY", ".QQQ220420C339")</f>
        <v>2022-04-20</v>
      </c>
      <c r="U42">
        <f>RTD("tos.rtd", , "STRIKE", ".QQQ220420C339")</f>
        <v>339</v>
      </c>
      <c r="V42">
        <f>RTD("tos.rtd", , "BID", ".QQQ220420P339")</f>
        <v>4.3600000000000003</v>
      </c>
      <c r="W42" t="str">
        <f>RTD("tos.rtd", , "BX", ".QQQ220420P339")</f>
        <v>E</v>
      </c>
      <c r="X42">
        <f>RTD("tos.rtd", , "ASK", ".QQQ220420P339")</f>
        <v>4.4400000000000004</v>
      </c>
      <c r="Y42" t="str">
        <f>RTD("tos.rtd", , "AX", ".QQQ220420P339")</f>
        <v>N</v>
      </c>
      <c r="Z42">
        <f>RTD("tos.rtd", , "LAST", ".QQQ220420P339")</f>
        <v>4.4800000000000004</v>
      </c>
      <c r="AA42" t="str">
        <f>RTD("tos.rtd", , "LX", ".QQQ220420P339")</f>
        <v>H</v>
      </c>
      <c r="AB42">
        <f>RTD("tos.rtd", , "NET_CHANGE", ".QQQ220420P339")</f>
        <v>2.5299999999999998</v>
      </c>
      <c r="AC42" t="str">
        <f>RTD("tos.rtd", , "PERCENT_CHANGE", ".QQQ220420P339")</f>
        <v>+129.74%</v>
      </c>
      <c r="AD42">
        <f>RTD("tos.rtd", , "ASK_SIZE", ".QQQ220420P339")</f>
        <v>6</v>
      </c>
      <c r="AE42">
        <f>RTD("tos.rtd", , "BID_SIZE", ".QQQ220420P339")</f>
        <v>61</v>
      </c>
      <c r="AF42">
        <f>RTD("tos.rtd", , "OPEN", ".QQQ220420P339")</f>
        <v>1.86</v>
      </c>
      <c r="AG42">
        <f>RTD("tos.rtd", , "VOLUME", ".QQQ220420P339")</f>
        <v>7557</v>
      </c>
      <c r="AH42">
        <f>RTD("tos.rtd", , "OPEN_INT", ".QQQ220420P339")</f>
        <v>899</v>
      </c>
      <c r="AI42">
        <f>RTD("tos.rtd", , "DELTA", ".QQQ220420P339")</f>
        <v>-0.54</v>
      </c>
      <c r="AJ42" t="str">
        <f>RTD("tos.rtd", , "IMPL_VOL", ".QQQ220420P339")</f>
        <v>25.28%</v>
      </c>
      <c r="AK42">
        <f>RTD("tos.rtd", , "LOW", ".QQQ220420P339")</f>
        <v>1.75</v>
      </c>
      <c r="AL42">
        <f>RTD("tos.rtd", , "HIGH", ".QQQ220420P339")</f>
        <v>4.4800000000000004</v>
      </c>
    </row>
    <row r="43" spans="3:38" x14ac:dyDescent="0.25">
      <c r="C43">
        <f>RTD("tos.rtd", , "LAST", ".QQQ220420C340")</f>
        <v>3.18</v>
      </c>
      <c r="D43" t="str">
        <f>RTD("tos.rtd", , "LX", ".QQQ220420C340")</f>
        <v>C</v>
      </c>
      <c r="E43">
        <f>RTD("tos.rtd", , "NET_CHANGE", ".QQQ220420C340")</f>
        <v>-5.36</v>
      </c>
      <c r="F43" t="str">
        <f>RTD("tos.rtd", , "PERCENT_CHANGE", ".QQQ220420C340")</f>
        <v>-62.76%</v>
      </c>
      <c r="G43">
        <f>RTD("tos.rtd", , "ASK_SIZE", ".QQQ220420C340")</f>
        <v>38</v>
      </c>
      <c r="H43">
        <f>RTD("tos.rtd", , "BID_SIZE", ".QQQ220420C340")</f>
        <v>32</v>
      </c>
      <c r="I43">
        <f>RTD("tos.rtd", , "OPEN", ".QQQ220420C340")</f>
        <v>8.2200000000000006</v>
      </c>
      <c r="J43">
        <f>RTD("tos.rtd", , "VOLUME", ".QQQ220420C340")</f>
        <v>9970</v>
      </c>
      <c r="K43">
        <f>RTD("tos.rtd", , "OPEN_INT", ".QQQ220420C340")</f>
        <v>384</v>
      </c>
      <c r="L43">
        <f>RTD("tos.rtd", , "DELTA", ".QQQ220420C340")</f>
        <v>0.43</v>
      </c>
      <c r="M43" t="str">
        <f>RTD("tos.rtd", , "IMPL_VOL", ".QQQ220420C340")</f>
        <v>27.23%</v>
      </c>
      <c r="N43">
        <f>RTD("tos.rtd", , "LOW", ".QQQ220420C340")</f>
        <v>3.08</v>
      </c>
      <c r="O43">
        <f>RTD("tos.rtd", , "HIGH", ".QQQ220420C340")</f>
        <v>8.26</v>
      </c>
      <c r="P43">
        <f>RTD("tos.rtd", , "BID", ".QQQ220420C340")</f>
        <v>3.13</v>
      </c>
      <c r="Q43" t="str">
        <f>RTD("tos.rtd", , "BX", ".QQQ220420C340")</f>
        <v>Z</v>
      </c>
      <c r="R43">
        <f>RTD("tos.rtd", , "ASK", ".QQQ220420C340")</f>
        <v>3.19</v>
      </c>
      <c r="S43" t="str">
        <f>RTD("tos.rtd", , "AX", ".QQQ220420C340")</f>
        <v>Z</v>
      </c>
      <c r="T43" t="str">
        <f>RTD("tos.rtd", , "EXPIRATION_DAY", ".QQQ220420C340")</f>
        <v>2022-04-20</v>
      </c>
      <c r="U43">
        <f>RTD("tos.rtd", , "STRIKE", ".QQQ220420C340")</f>
        <v>340</v>
      </c>
      <c r="V43">
        <f>RTD("tos.rtd", , "BID", ".QQQ220420P340")</f>
        <v>4.8499999999999996</v>
      </c>
      <c r="W43" t="str">
        <f>RTD("tos.rtd", , "BX", ".QQQ220420P340")</f>
        <v>N</v>
      </c>
      <c r="X43">
        <f>RTD("tos.rtd", , "ASK", ".QQQ220420P340")</f>
        <v>4.96</v>
      </c>
      <c r="Y43" t="str">
        <f>RTD("tos.rtd", , "AX", ".QQQ220420P340")</f>
        <v>P</v>
      </c>
      <c r="Z43">
        <f>RTD("tos.rtd", , "LAST", ".QQQ220420P340")</f>
        <v>4.93</v>
      </c>
      <c r="AA43" t="str">
        <f>RTD("tos.rtd", , "LX", ".QQQ220420P340")</f>
        <v>C</v>
      </c>
      <c r="AB43">
        <f>RTD("tos.rtd", , "NET_CHANGE", ".QQQ220420P340")</f>
        <v>2.73</v>
      </c>
      <c r="AC43" t="str">
        <f>RTD("tos.rtd", , "PERCENT_CHANGE", ".QQQ220420P340")</f>
        <v>+124.09%</v>
      </c>
      <c r="AD43">
        <f>RTD("tos.rtd", , "ASK_SIZE", ".QQQ220420P340")</f>
        <v>6</v>
      </c>
      <c r="AE43">
        <f>RTD("tos.rtd", , "BID_SIZE", ".QQQ220420P340")</f>
        <v>51</v>
      </c>
      <c r="AF43">
        <f>RTD("tos.rtd", , "OPEN", ".QQQ220420P340")</f>
        <v>2.0499999999999998</v>
      </c>
      <c r="AG43">
        <f>RTD("tos.rtd", , "VOLUME", ".QQQ220420P340")</f>
        <v>7724</v>
      </c>
      <c r="AH43">
        <f>RTD("tos.rtd", , "OPEN_INT", ".QQQ220420P340")</f>
        <v>2439</v>
      </c>
      <c r="AI43">
        <f>RTD("tos.rtd", , "DELTA", ".QQQ220420P340")</f>
        <v>-0.57999999999999996</v>
      </c>
      <c r="AJ43" t="str">
        <f>RTD("tos.rtd", , "IMPL_VOL", ".QQQ220420P340")</f>
        <v>24.83%</v>
      </c>
      <c r="AK43">
        <f>RTD("tos.rtd", , "LOW", ".QQQ220420P340")</f>
        <v>1.9</v>
      </c>
      <c r="AL43">
        <f>RTD("tos.rtd", , "HIGH", ".QQQ220420P340")</f>
        <v>5.0199999999999996</v>
      </c>
    </row>
    <row r="44" spans="3:38" x14ac:dyDescent="0.25">
      <c r="C44">
        <f>RTD("tos.rtd", , "LAST", ".QQQ220420C341")</f>
        <v>2.71</v>
      </c>
      <c r="D44" t="str">
        <f>RTD("tos.rtd", , "LX", ".QQQ220420C341")</f>
        <v>N</v>
      </c>
      <c r="E44">
        <f>RTD("tos.rtd", , "NET_CHANGE", ".QQQ220420C341")</f>
        <v>-5.55</v>
      </c>
      <c r="F44" t="str">
        <f>RTD("tos.rtd", , "PERCENT_CHANGE", ".QQQ220420C341")</f>
        <v>-67.19%</v>
      </c>
      <c r="G44">
        <f>RTD("tos.rtd", , "ASK_SIZE", ".QQQ220420C341")</f>
        <v>39</v>
      </c>
      <c r="H44">
        <f>RTD("tos.rtd", , "BID_SIZE", ".QQQ220420C341")</f>
        <v>35</v>
      </c>
      <c r="I44">
        <f>RTD("tos.rtd", , "OPEN", ".QQQ220420C341")</f>
        <v>6.77</v>
      </c>
      <c r="J44">
        <f>RTD("tos.rtd", , "VOLUME", ".QQQ220420C341")</f>
        <v>2407</v>
      </c>
      <c r="K44">
        <f>RTD("tos.rtd", , "OPEN_INT", ".QQQ220420C341")</f>
        <v>436</v>
      </c>
      <c r="L44">
        <f>RTD("tos.rtd", , "DELTA", ".QQQ220420C341")</f>
        <v>0.39</v>
      </c>
      <c r="M44" t="str">
        <f>RTD("tos.rtd", , "IMPL_VOL", ".QQQ220420C341")</f>
        <v>26.78%</v>
      </c>
      <c r="N44">
        <f>RTD("tos.rtd", , "LOW", ".QQQ220420C341")</f>
        <v>2.64</v>
      </c>
      <c r="O44">
        <f>RTD("tos.rtd", , "HIGH", ".QQQ220420C341")</f>
        <v>6.77</v>
      </c>
      <c r="P44">
        <f>RTD("tos.rtd", , "BID", ".QQQ220420C341")</f>
        <v>2.67</v>
      </c>
      <c r="Q44" t="str">
        <f>RTD("tos.rtd", , "BX", ".QQQ220420C341")</f>
        <v>Q</v>
      </c>
      <c r="R44">
        <f>RTD("tos.rtd", , "ASK", ".QQQ220420C341")</f>
        <v>2.73</v>
      </c>
      <c r="S44" t="str">
        <f>RTD("tos.rtd", , "AX", ".QQQ220420C341")</f>
        <v>Z</v>
      </c>
      <c r="T44" t="str">
        <f>RTD("tos.rtd", , "EXPIRATION_DAY", ".QQQ220420C341")</f>
        <v>2022-04-20</v>
      </c>
      <c r="U44">
        <f>RTD("tos.rtd", , "STRIKE", ".QQQ220420C341")</f>
        <v>341</v>
      </c>
      <c r="V44">
        <f>RTD("tos.rtd", , "BID", ".QQQ220420P341")</f>
        <v>5.34</v>
      </c>
      <c r="W44" t="str">
        <f>RTD("tos.rtd", , "BX", ".QQQ220420P341")</f>
        <v>E</v>
      </c>
      <c r="X44">
        <f>RTD("tos.rtd", , "ASK", ".QQQ220420P341")</f>
        <v>5.55</v>
      </c>
      <c r="Y44" t="str">
        <f>RTD("tos.rtd", , "AX", ".QQQ220420P341")</f>
        <v>E</v>
      </c>
      <c r="Z44">
        <f>RTD("tos.rtd", , "LAST", ".QQQ220420P341")</f>
        <v>5.4</v>
      </c>
      <c r="AA44" t="str">
        <f>RTD("tos.rtd", , "LX", ".QQQ220420P341")</f>
        <v>J</v>
      </c>
      <c r="AB44">
        <f>RTD("tos.rtd", , "NET_CHANGE", ".QQQ220420P341")</f>
        <v>2.94</v>
      </c>
      <c r="AC44" t="str">
        <f>RTD("tos.rtd", , "PERCENT_CHANGE", ".QQQ220420P341")</f>
        <v>+119.51%</v>
      </c>
      <c r="AD44">
        <f>RTD("tos.rtd", , "ASK_SIZE", ".QQQ220420P341")</f>
        <v>162</v>
      </c>
      <c r="AE44">
        <f>RTD("tos.rtd", , "BID_SIZE", ".QQQ220420P341")</f>
        <v>182</v>
      </c>
      <c r="AF44">
        <f>RTD("tos.rtd", , "OPEN", ".QQQ220420P341")</f>
        <v>2.21</v>
      </c>
      <c r="AG44">
        <f>RTD("tos.rtd", , "VOLUME", ".QQQ220420P341")</f>
        <v>1823</v>
      </c>
      <c r="AH44">
        <f>RTD("tos.rtd", , "OPEN_INT", ".QQQ220420P341")</f>
        <v>658</v>
      </c>
      <c r="AI44">
        <f>RTD("tos.rtd", , "DELTA", ".QQQ220420P341")</f>
        <v>-0.63</v>
      </c>
      <c r="AJ44" t="str">
        <f>RTD("tos.rtd", , "IMPL_VOL", ".QQQ220420P341")</f>
        <v>24.31%</v>
      </c>
      <c r="AK44">
        <f>RTD("tos.rtd", , "LOW", ".QQQ220420P341")</f>
        <v>2.19</v>
      </c>
      <c r="AL44">
        <f>RTD("tos.rtd", , "HIGH", ".QQQ220420P341")</f>
        <v>5.4</v>
      </c>
    </row>
    <row r="45" spans="3:38" x14ac:dyDescent="0.25">
      <c r="C45">
        <f>RTD("tos.rtd", , "LAST", ".QQQ220420C342")</f>
        <v>2.27</v>
      </c>
      <c r="D45" t="str">
        <f>RTD("tos.rtd", , "LX", ".QQQ220420C342")</f>
        <v>X</v>
      </c>
      <c r="E45">
        <f>RTD("tos.rtd", , "NET_CHANGE", ".QQQ220420C342")</f>
        <v>-5.21</v>
      </c>
      <c r="F45" t="str">
        <f>RTD("tos.rtd", , "PERCENT_CHANGE", ".QQQ220420C342")</f>
        <v>-69.65%</v>
      </c>
      <c r="G45">
        <f>RTD("tos.rtd", , "ASK_SIZE", ".QQQ220420C342")</f>
        <v>15</v>
      </c>
      <c r="H45">
        <f>RTD("tos.rtd", , "BID_SIZE", ".QQQ220420C342")</f>
        <v>36</v>
      </c>
      <c r="I45">
        <f>RTD("tos.rtd", , "OPEN", ".QQQ220420C342")</f>
        <v>6.85</v>
      </c>
      <c r="J45">
        <f>RTD("tos.rtd", , "VOLUME", ".QQQ220420C342")</f>
        <v>3954</v>
      </c>
      <c r="K45">
        <f>RTD("tos.rtd", , "OPEN_INT", ".QQQ220420C342")</f>
        <v>428</v>
      </c>
      <c r="L45">
        <f>RTD("tos.rtd", , "DELTA", ".QQQ220420C342")</f>
        <v>0.35</v>
      </c>
      <c r="M45" t="str">
        <f>RTD("tos.rtd", , "IMPL_VOL", ".QQQ220420C342")</f>
        <v>26.37%</v>
      </c>
      <c r="N45">
        <f>RTD("tos.rtd", , "LOW", ".QQQ220420C342")</f>
        <v>2.25</v>
      </c>
      <c r="O45">
        <f>RTD("tos.rtd", , "HIGH", ".QQQ220420C342")</f>
        <v>6.85</v>
      </c>
      <c r="P45">
        <f>RTD("tos.rtd", , "BID", ".QQQ220420C342")</f>
        <v>2.2599999999999998</v>
      </c>
      <c r="Q45" t="str">
        <f>RTD("tos.rtd", , "BX", ".QQQ220420C342")</f>
        <v>W</v>
      </c>
      <c r="R45">
        <f>RTD("tos.rtd", , "ASK", ".QQQ220420C342")</f>
        <v>2.31</v>
      </c>
      <c r="S45" t="str">
        <f>RTD("tos.rtd", , "AX", ".QQQ220420C342")</f>
        <v>I</v>
      </c>
      <c r="T45" t="str">
        <f>RTD("tos.rtd", , "EXPIRATION_DAY", ".QQQ220420C342")</f>
        <v>2022-04-20</v>
      </c>
      <c r="U45">
        <f>RTD("tos.rtd", , "STRIKE", ".QQQ220420C342")</f>
        <v>342</v>
      </c>
      <c r="V45">
        <f>RTD("tos.rtd", , "BID", ".QQQ220420P342")</f>
        <v>5.91</v>
      </c>
      <c r="W45" t="str">
        <f>RTD("tos.rtd", , "BX", ".QQQ220420P342")</f>
        <v>E</v>
      </c>
      <c r="X45">
        <f>RTD("tos.rtd", , "ASK", ".QQQ220420P342")</f>
        <v>6.13</v>
      </c>
      <c r="Y45" t="str">
        <f>RTD("tos.rtd", , "AX", ".QQQ220420P342")</f>
        <v>E</v>
      </c>
      <c r="Z45">
        <f>RTD("tos.rtd", , "LAST", ".QQQ220420P342")</f>
        <v>6</v>
      </c>
      <c r="AA45" t="str">
        <f>RTD("tos.rtd", , "LX", ".QQQ220420P342")</f>
        <v>N</v>
      </c>
      <c r="AB45">
        <f>RTD("tos.rtd", , "NET_CHANGE", ".QQQ220420P342")</f>
        <v>3.22</v>
      </c>
      <c r="AC45" t="str">
        <f>RTD("tos.rtd", , "PERCENT_CHANGE", ".QQQ220420P342")</f>
        <v>+115.83%</v>
      </c>
      <c r="AD45">
        <f>RTD("tos.rtd", , "ASK_SIZE", ".QQQ220420P342")</f>
        <v>140</v>
      </c>
      <c r="AE45">
        <f>RTD("tos.rtd", , "BID_SIZE", ".QQQ220420P342")</f>
        <v>216</v>
      </c>
      <c r="AF45">
        <f>RTD("tos.rtd", , "OPEN", ".QQQ220420P342")</f>
        <v>2.58</v>
      </c>
      <c r="AG45">
        <f>RTD("tos.rtd", , "VOLUME", ".QQQ220420P342")</f>
        <v>2951</v>
      </c>
      <c r="AH45">
        <f>RTD("tos.rtd", , "OPEN_INT", ".QQQ220420P342")</f>
        <v>902</v>
      </c>
      <c r="AI45">
        <f>RTD("tos.rtd", , "DELTA", ".QQQ220420P342")</f>
        <v>-0.67</v>
      </c>
      <c r="AJ45" t="str">
        <f>RTD("tos.rtd", , "IMPL_VOL", ".QQQ220420P342")</f>
        <v>23.72%</v>
      </c>
      <c r="AK45">
        <f>RTD("tos.rtd", , "LOW", ".QQQ220420P342")</f>
        <v>2.33</v>
      </c>
      <c r="AL45">
        <f>RTD("tos.rtd", , "HIGH", ".QQQ220420P342")</f>
        <v>6.13</v>
      </c>
    </row>
    <row r="46" spans="3:38" x14ac:dyDescent="0.25">
      <c r="C46">
        <f>RTD("tos.rtd", , "LAST", ".QQQ220420C343")</f>
        <v>1.91</v>
      </c>
      <c r="D46" t="str">
        <f>RTD("tos.rtd", , "LX", ".QQQ220420C343")</f>
        <v>E</v>
      </c>
      <c r="E46">
        <f>RTD("tos.rtd", , "NET_CHANGE", ".QQQ220420C343")</f>
        <v>-4.49</v>
      </c>
      <c r="F46" t="str">
        <f>RTD("tos.rtd", , "PERCENT_CHANGE", ".QQQ220420C343")</f>
        <v>-70.16%</v>
      </c>
      <c r="G46">
        <f>RTD("tos.rtd", , "ASK_SIZE", ".QQQ220420C343")</f>
        <v>16</v>
      </c>
      <c r="H46">
        <f>RTD("tos.rtd", , "BID_SIZE", ".QQQ220420C343")</f>
        <v>37</v>
      </c>
      <c r="I46">
        <f>RTD("tos.rtd", , "OPEN", ".QQQ220420C343")</f>
        <v>5.95</v>
      </c>
      <c r="J46">
        <f>RTD("tos.rtd", , "VOLUME", ".QQQ220420C343")</f>
        <v>2139</v>
      </c>
      <c r="K46">
        <f>RTD("tos.rtd", , "OPEN_INT", ".QQQ220420C343")</f>
        <v>494</v>
      </c>
      <c r="L46">
        <f>RTD("tos.rtd", , "DELTA", ".QQQ220420C343")</f>
        <v>0.31</v>
      </c>
      <c r="M46" t="str">
        <f>RTD("tos.rtd", , "IMPL_VOL", ".QQQ220420C343")</f>
        <v>25.94%</v>
      </c>
      <c r="N46">
        <f>RTD("tos.rtd", , "LOW", ".QQQ220420C343")</f>
        <v>1.88</v>
      </c>
      <c r="O46">
        <f>RTD("tos.rtd", , "HIGH", ".QQQ220420C343")</f>
        <v>6.11</v>
      </c>
      <c r="P46">
        <f>RTD("tos.rtd", , "BID", ".QQQ220420C343")</f>
        <v>1.89</v>
      </c>
      <c r="Q46" t="str">
        <f>RTD("tos.rtd", , "BX", ".QQQ220420C343")</f>
        <v>X</v>
      </c>
      <c r="R46">
        <f>RTD("tos.rtd", , "ASK", ".QQQ220420C343")</f>
        <v>1.93</v>
      </c>
      <c r="S46" t="str">
        <f>RTD("tos.rtd", , "AX", ".QQQ220420C343")</f>
        <v>I</v>
      </c>
      <c r="T46" t="str">
        <f>RTD("tos.rtd", , "EXPIRATION_DAY", ".QQQ220420C343")</f>
        <v>2022-04-20</v>
      </c>
      <c r="U46">
        <f>RTD("tos.rtd", , "STRIKE", ".QQQ220420C343")</f>
        <v>343</v>
      </c>
      <c r="V46">
        <f>RTD("tos.rtd", , "BID", ".QQQ220420P343")</f>
        <v>6.53</v>
      </c>
      <c r="W46" t="str">
        <f>RTD("tos.rtd", , "BX", ".QQQ220420P343")</f>
        <v>E</v>
      </c>
      <c r="X46">
        <f>RTD("tos.rtd", , "ASK", ".QQQ220420P343")</f>
        <v>6.77</v>
      </c>
      <c r="Y46" t="str">
        <f>RTD("tos.rtd", , "AX", ".QQQ220420P343")</f>
        <v>E</v>
      </c>
      <c r="Z46">
        <f>RTD("tos.rtd", , "LAST", ".QQQ220420P343")</f>
        <v>6.6</v>
      </c>
      <c r="AA46" t="str">
        <f>RTD("tos.rtd", , "LX", ".QQQ220420P343")</f>
        <v>N</v>
      </c>
      <c r="AB46">
        <f>RTD("tos.rtd", , "NET_CHANGE", ".QQQ220420P343")</f>
        <v>3.53</v>
      </c>
      <c r="AC46" t="str">
        <f>RTD("tos.rtd", , "PERCENT_CHANGE", ".QQQ220420P343")</f>
        <v>+114.98%</v>
      </c>
      <c r="AD46">
        <f>RTD("tos.rtd", , "ASK_SIZE", ".QQQ220420P343")</f>
        <v>157</v>
      </c>
      <c r="AE46">
        <f>RTD("tos.rtd", , "BID_SIZE", ".QQQ220420P343")</f>
        <v>199</v>
      </c>
      <c r="AF46">
        <f>RTD("tos.rtd", , "OPEN", ".QQQ220420P343")</f>
        <v>2.92</v>
      </c>
      <c r="AG46">
        <f>RTD("tos.rtd", , "VOLUME", ".QQQ220420P343")</f>
        <v>3702</v>
      </c>
      <c r="AH46">
        <f>RTD("tos.rtd", , "OPEN_INT", ".QQQ220420P343")</f>
        <v>1069</v>
      </c>
      <c r="AI46">
        <f>RTD("tos.rtd", , "DELTA", ".QQQ220420P343")</f>
        <v>-0.71</v>
      </c>
      <c r="AJ46" t="str">
        <f>RTD("tos.rtd", , "IMPL_VOL", ".QQQ220420P343")</f>
        <v>23.19%</v>
      </c>
      <c r="AK46">
        <f>RTD("tos.rtd", , "LOW", ".QQQ220420P343")</f>
        <v>2.68</v>
      </c>
      <c r="AL46">
        <f>RTD("tos.rtd", , "HIGH", ".QQQ220420P343")</f>
        <v>6.6</v>
      </c>
    </row>
    <row r="47" spans="3:38" x14ac:dyDescent="0.25">
      <c r="C47">
        <f>RTD("tos.rtd", , "LAST", ".QQQ220420C344")</f>
        <v>1.63</v>
      </c>
      <c r="D47" t="str">
        <f>RTD("tos.rtd", , "LX", ".QQQ220420C344")</f>
        <v>T</v>
      </c>
      <c r="E47">
        <f>RTD("tos.rtd", , "NET_CHANGE", ".QQQ220420C344")</f>
        <v>-4.1500000000000004</v>
      </c>
      <c r="F47" t="str">
        <f>RTD("tos.rtd", , "PERCENT_CHANGE", ".QQQ220420C344")</f>
        <v>-71.80%</v>
      </c>
      <c r="G47">
        <f>RTD("tos.rtd", , "ASK_SIZE", ".QQQ220420C344")</f>
        <v>53</v>
      </c>
      <c r="H47">
        <f>RTD("tos.rtd", , "BID_SIZE", ".QQQ220420C344")</f>
        <v>79</v>
      </c>
      <c r="I47">
        <f>RTD("tos.rtd", , "OPEN", ".QQQ220420C344")</f>
        <v>5.6</v>
      </c>
      <c r="J47">
        <f>RTD("tos.rtd", , "VOLUME", ".QQQ220420C344")</f>
        <v>1210</v>
      </c>
      <c r="K47">
        <f>RTD("tos.rtd", , "OPEN_INT", ".QQQ220420C344")</f>
        <v>338</v>
      </c>
      <c r="L47">
        <f>RTD("tos.rtd", , "DELTA", ".QQQ220420C344")</f>
        <v>0.27</v>
      </c>
      <c r="M47" t="str">
        <f>RTD("tos.rtd", , "IMPL_VOL", ".QQQ220420C344")</f>
        <v>25.55%</v>
      </c>
      <c r="N47">
        <f>RTD("tos.rtd", , "LOW", ".QQQ220420C344")</f>
        <v>1.62</v>
      </c>
      <c r="O47">
        <f>RTD("tos.rtd", , "HIGH", ".QQQ220420C344")</f>
        <v>5.66</v>
      </c>
      <c r="P47">
        <f>RTD("tos.rtd", , "BID", ".QQQ220420C344")</f>
        <v>1.56</v>
      </c>
      <c r="Q47" t="str">
        <f>RTD("tos.rtd", , "BX", ".QQQ220420C344")</f>
        <v>Z</v>
      </c>
      <c r="R47">
        <f>RTD("tos.rtd", , "ASK", ".QQQ220420C344")</f>
        <v>1.6</v>
      </c>
      <c r="S47" t="str">
        <f>RTD("tos.rtd", , "AX", ".QQQ220420C344")</f>
        <v>Z</v>
      </c>
      <c r="T47" t="str">
        <f>RTD("tos.rtd", , "EXPIRATION_DAY", ".QQQ220420C344")</f>
        <v>2022-04-20</v>
      </c>
      <c r="U47">
        <f>RTD("tos.rtd", , "STRIKE", ".QQQ220420C344")</f>
        <v>344</v>
      </c>
      <c r="V47">
        <f>RTD("tos.rtd", , "BID", ".QQQ220420P344")</f>
        <v>7.19</v>
      </c>
      <c r="W47" t="str">
        <f>RTD("tos.rtd", , "BX", ".QQQ220420P344")</f>
        <v>E</v>
      </c>
      <c r="X47">
        <f>RTD("tos.rtd", , "ASK", ".QQQ220420P344")</f>
        <v>7.42</v>
      </c>
      <c r="Y47" t="str">
        <f>RTD("tos.rtd", , "AX", ".QQQ220420P344")</f>
        <v>Z</v>
      </c>
      <c r="Z47">
        <f>RTD("tos.rtd", , "LAST", ".QQQ220420P344")</f>
        <v>7.28</v>
      </c>
      <c r="AA47" t="str">
        <f>RTD("tos.rtd", , "LX", ".QQQ220420P344")</f>
        <v>M</v>
      </c>
      <c r="AB47">
        <f>RTD("tos.rtd", , "NET_CHANGE", ".QQQ220420P344")</f>
        <v>3.8</v>
      </c>
      <c r="AC47" t="str">
        <f>RTD("tos.rtd", , "PERCENT_CHANGE", ".QQQ220420P344")</f>
        <v>+109.20%</v>
      </c>
      <c r="AD47">
        <f>RTD("tos.rtd", , "ASK_SIZE", ".QQQ220420P344")</f>
        <v>88</v>
      </c>
      <c r="AE47">
        <f>RTD("tos.rtd", , "BID_SIZE", ".QQQ220420P344")</f>
        <v>199</v>
      </c>
      <c r="AF47">
        <f>RTD("tos.rtd", , "OPEN", ".QQQ220420P344")</f>
        <v>3.33</v>
      </c>
      <c r="AG47">
        <f>RTD("tos.rtd", , "VOLUME", ".QQQ220420P344")</f>
        <v>2946</v>
      </c>
      <c r="AH47">
        <f>RTD("tos.rtd", , "OPEN_INT", ".QQQ220420P344")</f>
        <v>3018</v>
      </c>
      <c r="AI47">
        <f>RTD("tos.rtd", , "DELTA", ".QQQ220420P344")</f>
        <v>-0.76</v>
      </c>
      <c r="AJ47" t="str">
        <f>RTD("tos.rtd", , "IMPL_VOL", ".QQQ220420P344")</f>
        <v>22.47%</v>
      </c>
      <c r="AK47">
        <f>RTD("tos.rtd", , "LOW", ".QQQ220420P344")</f>
        <v>3.06</v>
      </c>
      <c r="AL47">
        <f>RTD("tos.rtd", , "HIGH", ".QQQ220420P344")</f>
        <v>7.34</v>
      </c>
    </row>
    <row r="48" spans="3:38" x14ac:dyDescent="0.25">
      <c r="C48">
        <f>RTD("tos.rtd", , "LAST", ".QQQ220420C345")</f>
        <v>1.29</v>
      </c>
      <c r="D48" t="str">
        <f>RTD("tos.rtd", , "LX", ".QQQ220420C345")</f>
        <v>X</v>
      </c>
      <c r="E48">
        <f>RTD("tos.rtd", , "NET_CHANGE", ".QQQ220420C345")</f>
        <v>-3.72</v>
      </c>
      <c r="F48" t="str">
        <f>RTD("tos.rtd", , "PERCENT_CHANGE", ".QQQ220420C345")</f>
        <v>-74.25%</v>
      </c>
      <c r="G48">
        <f>RTD("tos.rtd", , "ASK_SIZE", ".QQQ220420C345")</f>
        <v>57</v>
      </c>
      <c r="H48">
        <f>RTD("tos.rtd", , "BID_SIZE", ".QQQ220420C345")</f>
        <v>81</v>
      </c>
      <c r="I48">
        <f>RTD("tos.rtd", , "OPEN", ".QQQ220420C345")</f>
        <v>4.76</v>
      </c>
      <c r="J48">
        <f>RTD("tos.rtd", , "VOLUME", ".QQQ220420C345")</f>
        <v>4050</v>
      </c>
      <c r="K48">
        <f>RTD("tos.rtd", , "OPEN_INT", ".QQQ220420C345")</f>
        <v>961</v>
      </c>
      <c r="L48">
        <f>RTD("tos.rtd", , "DELTA", ".QQQ220420C345")</f>
        <v>0.24</v>
      </c>
      <c r="M48" t="str">
        <f>RTD("tos.rtd", , "IMPL_VOL", ".QQQ220420C345")</f>
        <v>25.25%</v>
      </c>
      <c r="N48">
        <f>RTD("tos.rtd", , "LOW", ".QQQ220420C345")</f>
        <v>1.29</v>
      </c>
      <c r="O48">
        <f>RTD("tos.rtd", , "HIGH", ".QQQ220420C345")</f>
        <v>4.84</v>
      </c>
      <c r="P48">
        <f>RTD("tos.rtd", , "BID", ".QQQ220420C345")</f>
        <v>1.28</v>
      </c>
      <c r="Q48" t="str">
        <f>RTD("tos.rtd", , "BX", ".QQQ220420C345")</f>
        <v>Z</v>
      </c>
      <c r="R48">
        <f>RTD("tos.rtd", , "ASK", ".QQQ220420C345")</f>
        <v>1.32</v>
      </c>
      <c r="S48" t="str">
        <f>RTD("tos.rtd", , "AX", ".QQQ220420C345")</f>
        <v>E</v>
      </c>
      <c r="T48" t="str">
        <f>RTD("tos.rtd", , "EXPIRATION_DAY", ".QQQ220420C345")</f>
        <v>2022-04-20</v>
      </c>
      <c r="U48">
        <f>RTD("tos.rtd", , "STRIKE", ".QQQ220420C345")</f>
        <v>345</v>
      </c>
      <c r="V48">
        <f>RTD("tos.rtd", , "BID", ".QQQ220420P345")</f>
        <v>7.91</v>
      </c>
      <c r="W48" t="str">
        <f>RTD("tos.rtd", , "BX", ".QQQ220420P345")</f>
        <v>E</v>
      </c>
      <c r="X48">
        <f>RTD("tos.rtd", , "ASK", ".QQQ220420P345")</f>
        <v>8.14</v>
      </c>
      <c r="Y48" t="str">
        <f>RTD("tos.rtd", , "AX", ".QQQ220420P345")</f>
        <v>Z</v>
      </c>
      <c r="Z48">
        <f>RTD("tos.rtd", , "LAST", ".QQQ220420P345")</f>
        <v>8</v>
      </c>
      <c r="AA48" t="str">
        <f>RTD("tos.rtd", , "LX", ".QQQ220420P345")</f>
        <v>D</v>
      </c>
      <c r="AB48">
        <f>RTD("tos.rtd", , "NET_CHANGE", ".QQQ220420P345")</f>
        <v>4.2</v>
      </c>
      <c r="AC48" t="str">
        <f>RTD("tos.rtd", , "PERCENT_CHANGE", ".QQQ220420P345")</f>
        <v>+110.53%</v>
      </c>
      <c r="AD48">
        <f>RTD("tos.rtd", , "ASK_SIZE", ".QQQ220420P345")</f>
        <v>113</v>
      </c>
      <c r="AE48">
        <f>RTD("tos.rtd", , "BID_SIZE", ".QQQ220420P345")</f>
        <v>209</v>
      </c>
      <c r="AF48">
        <f>RTD("tos.rtd", , "OPEN", ".QQQ220420P345")</f>
        <v>3.7</v>
      </c>
      <c r="AG48">
        <f>RTD("tos.rtd", , "VOLUME", ".QQQ220420P345")</f>
        <v>1947</v>
      </c>
      <c r="AH48">
        <f>RTD("tos.rtd", , "OPEN_INT", ".QQQ220420P345")</f>
        <v>2257</v>
      </c>
      <c r="AI48">
        <f>RTD("tos.rtd", , "DELTA", ".QQQ220420P345")</f>
        <v>-0.8</v>
      </c>
      <c r="AJ48" t="str">
        <f>RTD("tos.rtd", , "IMPL_VOL", ".QQQ220420P345")</f>
        <v>21.89%</v>
      </c>
      <c r="AK48">
        <f>RTD("tos.rtd", , "LOW", ".QQQ220420P345")</f>
        <v>3.32</v>
      </c>
      <c r="AL48">
        <f>RTD("tos.rtd", , "HIGH", ".QQQ220420P345")</f>
        <v>8.08</v>
      </c>
    </row>
    <row r="49" spans="3:38" x14ac:dyDescent="0.25">
      <c r="C49">
        <f>RTD("tos.rtd", , "LAST", ".QQQ220420C346")</f>
        <v>1.05</v>
      </c>
      <c r="D49" t="str">
        <f>RTD("tos.rtd", , "LX", ".QQQ220420C346")</f>
        <v>W</v>
      </c>
      <c r="E49">
        <f>RTD("tos.rtd", , "NET_CHANGE", ".QQQ220420C346")</f>
        <v>-3.42</v>
      </c>
      <c r="F49" t="str">
        <f>RTD("tos.rtd", , "PERCENT_CHANGE", ".QQQ220420C346")</f>
        <v>-76.51%</v>
      </c>
      <c r="G49">
        <f>RTD("tos.rtd", , "ASK_SIZE", ".QQQ220420C346")</f>
        <v>49</v>
      </c>
      <c r="H49">
        <f>RTD("tos.rtd", , "BID_SIZE", ".QQQ220420C346")</f>
        <v>85</v>
      </c>
      <c r="I49">
        <f>RTD("tos.rtd", , "OPEN", ".QQQ220420C346")</f>
        <v>4.37</v>
      </c>
      <c r="J49">
        <f>RTD("tos.rtd", , "VOLUME", ".QQQ220420C346")</f>
        <v>2966</v>
      </c>
      <c r="K49">
        <f>RTD("tos.rtd", , "OPEN_INT", ".QQQ220420C346")</f>
        <v>726</v>
      </c>
      <c r="L49">
        <f>RTD("tos.rtd", , "DELTA", ".QQQ220420C346")</f>
        <v>0.2</v>
      </c>
      <c r="M49" t="str">
        <f>RTD("tos.rtd", , "IMPL_VOL", ".QQQ220420C346")</f>
        <v>24.94%</v>
      </c>
      <c r="N49">
        <f>RTD("tos.rtd", , "LOW", ".QQQ220420C346")</f>
        <v>1.02</v>
      </c>
      <c r="O49">
        <f>RTD("tos.rtd", , "HIGH", ".QQQ220420C346")</f>
        <v>4.41</v>
      </c>
      <c r="P49">
        <f>RTD("tos.rtd", , "BID", ".QQQ220420C346")</f>
        <v>1.04</v>
      </c>
      <c r="Q49" t="str">
        <f>RTD("tos.rtd", , "BX", ".QQQ220420C346")</f>
        <v>Z</v>
      </c>
      <c r="R49">
        <f>RTD("tos.rtd", , "ASK", ".QQQ220420C346")</f>
        <v>1.07</v>
      </c>
      <c r="S49" t="str">
        <f>RTD("tos.rtd", , "AX", ".QQQ220420C346")</f>
        <v>T</v>
      </c>
      <c r="T49" t="str">
        <f>RTD("tos.rtd", , "EXPIRATION_DAY", ".QQQ220420C346")</f>
        <v>2022-04-20</v>
      </c>
      <c r="U49">
        <f>RTD("tos.rtd", , "STRIKE", ".QQQ220420C346")</f>
        <v>346</v>
      </c>
      <c r="V49">
        <f>RTD("tos.rtd", , "BID", ".QQQ220420P346")</f>
        <v>8.66</v>
      </c>
      <c r="W49" t="str">
        <f>RTD("tos.rtd", , "BX", ".QQQ220420P346")</f>
        <v>E</v>
      </c>
      <c r="X49">
        <f>RTD("tos.rtd", , "ASK", ".QQQ220420P346")</f>
        <v>8.86</v>
      </c>
      <c r="Y49" t="str">
        <f>RTD("tos.rtd", , "AX", ".QQQ220420P346")</f>
        <v>Z</v>
      </c>
      <c r="Z49">
        <f>RTD("tos.rtd", , "LAST", ".QQQ220420P346")</f>
        <v>8.75</v>
      </c>
      <c r="AA49" t="str">
        <f>RTD("tos.rtd", , "LX", ".QQQ220420P346")</f>
        <v>N</v>
      </c>
      <c r="AB49">
        <f>RTD("tos.rtd", , "NET_CHANGE", ".QQQ220420P346")</f>
        <v>4.4800000000000004</v>
      </c>
      <c r="AC49" t="str">
        <f>RTD("tos.rtd", , "PERCENT_CHANGE", ".QQQ220420P346")</f>
        <v>+104.92%</v>
      </c>
      <c r="AD49">
        <f>RTD("tos.rtd", , "ASK_SIZE", ".QQQ220420P346")</f>
        <v>27</v>
      </c>
      <c r="AE49">
        <f>RTD("tos.rtd", , "BID_SIZE", ".QQQ220420P346")</f>
        <v>188</v>
      </c>
      <c r="AF49">
        <f>RTD("tos.rtd", , "OPEN", ".QQQ220420P346")</f>
        <v>4.16</v>
      </c>
      <c r="AG49">
        <f>RTD("tos.rtd", , "VOLUME", ".QQQ220420P346")</f>
        <v>1460</v>
      </c>
      <c r="AH49">
        <f>RTD("tos.rtd", , "OPEN_INT", ".QQQ220420P346")</f>
        <v>945</v>
      </c>
      <c r="AI49">
        <f>RTD("tos.rtd", , "DELTA", ".QQQ220420P346")</f>
        <v>-0.84</v>
      </c>
      <c r="AJ49" t="str">
        <f>RTD("tos.rtd", , "IMPL_VOL", ".QQQ220420P346")</f>
        <v>20.98%</v>
      </c>
      <c r="AK49">
        <f>RTD("tos.rtd", , "LOW", ".QQQ220420P346")</f>
        <v>3.87</v>
      </c>
      <c r="AL49">
        <f>RTD("tos.rtd", , "HIGH", ".QQQ220420P346")</f>
        <v>8.75</v>
      </c>
    </row>
    <row r="50" spans="3:38" x14ac:dyDescent="0.25">
      <c r="C50">
        <f>RTD("tos.rtd", , "LAST", ".QQQ220420C347")</f>
        <v>0.85</v>
      </c>
      <c r="D50" t="str">
        <f>RTD("tos.rtd", , "LX", ".QQQ220420C347")</f>
        <v>B</v>
      </c>
      <c r="E50">
        <f>RTD("tos.rtd", , "NET_CHANGE", ".QQQ220420C347")</f>
        <v>-3.09</v>
      </c>
      <c r="F50" t="str">
        <f>RTD("tos.rtd", , "PERCENT_CHANGE", ".QQQ220420C347")</f>
        <v>-78.43%</v>
      </c>
      <c r="G50">
        <f>RTD("tos.rtd", , "ASK_SIZE", ".QQQ220420C347")</f>
        <v>14</v>
      </c>
      <c r="H50">
        <f>RTD("tos.rtd", , "BID_SIZE", ".QQQ220420C347")</f>
        <v>91</v>
      </c>
      <c r="I50">
        <f>RTD("tos.rtd", , "OPEN", ".QQQ220420C347")</f>
        <v>3.82</v>
      </c>
      <c r="J50">
        <f>RTD("tos.rtd", , "VOLUME", ".QQQ220420C347")</f>
        <v>1080</v>
      </c>
      <c r="K50">
        <f>RTD("tos.rtd", , "OPEN_INT", ".QQQ220420C347")</f>
        <v>521</v>
      </c>
      <c r="L50">
        <f>RTD("tos.rtd", , "DELTA", ".QQQ220420C347")</f>
        <v>0.17</v>
      </c>
      <c r="M50" t="str">
        <f>RTD("tos.rtd", , "IMPL_VOL", ".QQQ220420C347")</f>
        <v>24.69%</v>
      </c>
      <c r="N50">
        <f>RTD("tos.rtd", , "LOW", ".QQQ220420C347")</f>
        <v>0.85</v>
      </c>
      <c r="O50">
        <f>RTD("tos.rtd", , "HIGH", ".QQQ220420C347")</f>
        <v>3.89</v>
      </c>
      <c r="P50">
        <f>RTD("tos.rtd", , "BID", ".QQQ220420C347")</f>
        <v>0.84</v>
      </c>
      <c r="Q50" t="str">
        <f>RTD("tos.rtd", , "BX", ".QQQ220420C347")</f>
        <v>Z</v>
      </c>
      <c r="R50">
        <f>RTD("tos.rtd", , "ASK", ".QQQ220420C347")</f>
        <v>0.86</v>
      </c>
      <c r="S50" t="str">
        <f>RTD("tos.rtd", , "AX", ".QQQ220420C347")</f>
        <v>T</v>
      </c>
      <c r="T50" t="str">
        <f>RTD("tos.rtd", , "EXPIRATION_DAY", ".QQQ220420C347")</f>
        <v>2022-04-20</v>
      </c>
      <c r="U50">
        <f>RTD("tos.rtd", , "STRIKE", ".QQQ220420C347")</f>
        <v>347</v>
      </c>
      <c r="V50">
        <f>RTD("tos.rtd", , "BID", ".QQQ220420P347")</f>
        <v>9.4600000000000009</v>
      </c>
      <c r="W50" t="str">
        <f>RTD("tos.rtd", , "BX", ".QQQ220420P347")</f>
        <v>E</v>
      </c>
      <c r="X50">
        <f>RTD("tos.rtd", , "ASK", ".QQQ220420P347")</f>
        <v>9.69</v>
      </c>
      <c r="Y50" t="str">
        <f>RTD("tos.rtd", , "AX", ".QQQ220420P347")</f>
        <v>Z</v>
      </c>
      <c r="Z50">
        <f>RTD("tos.rtd", , "LAST", ".QQQ220420P347")</f>
        <v>9.5</v>
      </c>
      <c r="AA50" t="str">
        <f>RTD("tos.rtd", , "LX", ".QQQ220420P347")</f>
        <v>N</v>
      </c>
      <c r="AB50">
        <f>RTD("tos.rtd", , "NET_CHANGE", ".QQQ220420P347")</f>
        <v>4.88</v>
      </c>
      <c r="AC50" t="str">
        <f>RTD("tos.rtd", , "PERCENT_CHANGE", ".QQQ220420P347")</f>
        <v>+105.63%</v>
      </c>
      <c r="AD50">
        <f>RTD("tos.rtd", , "ASK_SIZE", ".QQQ220420P347")</f>
        <v>89</v>
      </c>
      <c r="AE50">
        <f>RTD("tos.rtd", , "BID_SIZE", ".QQQ220420P347")</f>
        <v>179</v>
      </c>
      <c r="AF50">
        <f>RTD("tos.rtd", , "OPEN", ".QQQ220420P347")</f>
        <v>4.49</v>
      </c>
      <c r="AG50">
        <f>RTD("tos.rtd", , "VOLUME", ".QQQ220420P347")</f>
        <v>255</v>
      </c>
      <c r="AH50">
        <f>RTD("tos.rtd", , "OPEN_INT", ".QQQ220420P347")</f>
        <v>775</v>
      </c>
      <c r="AI50">
        <f>RTD("tos.rtd", , "DELTA", ".QQQ220420P347")</f>
        <v>-0.88</v>
      </c>
      <c r="AJ50" t="str">
        <f>RTD("tos.rtd", , "IMPL_VOL", ".QQQ220420P347")</f>
        <v>20.41%</v>
      </c>
      <c r="AK50">
        <f>RTD("tos.rtd", , "LOW", ".QQQ220420P347")</f>
        <v>4.37</v>
      </c>
      <c r="AL50">
        <f>RTD("tos.rtd", , "HIGH", ".QQQ220420P347")</f>
        <v>9.5</v>
      </c>
    </row>
    <row r="51" spans="3:38" x14ac:dyDescent="0.25">
      <c r="C51">
        <f>RTD("tos.rtd", , "LAST", ".QQQ220420C348")</f>
        <v>0.7</v>
      </c>
      <c r="D51" t="str">
        <f>RTD("tos.rtd", , "LX", ".QQQ220420C348")</f>
        <v>E</v>
      </c>
      <c r="E51">
        <f>RTD("tos.rtd", , "NET_CHANGE", ".QQQ220420C348")</f>
        <v>-2.69</v>
      </c>
      <c r="F51" t="str">
        <f>RTD("tos.rtd", , "PERCENT_CHANGE", ".QQQ220420C348")</f>
        <v>-79.35%</v>
      </c>
      <c r="G51">
        <f>RTD("tos.rtd", , "ASK_SIZE", ".QQQ220420C348")</f>
        <v>82</v>
      </c>
      <c r="H51">
        <f>RTD("tos.rtd", , "BID_SIZE", ".QQQ220420C348")</f>
        <v>101</v>
      </c>
      <c r="I51">
        <f>RTD("tos.rtd", , "OPEN", ".QQQ220420C348")</f>
        <v>3.17</v>
      </c>
      <c r="J51">
        <f>RTD("tos.rtd", , "VOLUME", ".QQQ220420C348")</f>
        <v>1909</v>
      </c>
      <c r="K51">
        <f>RTD("tos.rtd", , "OPEN_INT", ".QQQ220420C348")</f>
        <v>441</v>
      </c>
      <c r="L51">
        <f>RTD("tos.rtd", , "DELTA", ".QQQ220420C348")</f>
        <v>0.15</v>
      </c>
      <c r="M51" t="str">
        <f>RTD("tos.rtd", , "IMPL_VOL", ".QQQ220420C348")</f>
        <v>24.55%</v>
      </c>
      <c r="N51">
        <f>RTD("tos.rtd", , "LOW", ".QQQ220420C348")</f>
        <v>0.66</v>
      </c>
      <c r="O51">
        <f>RTD("tos.rtd", , "HIGH", ".QQQ220420C348")</f>
        <v>3.35</v>
      </c>
      <c r="P51">
        <f>RTD("tos.rtd", , "BID", ".QQQ220420C348")</f>
        <v>0.67</v>
      </c>
      <c r="Q51" t="str">
        <f>RTD("tos.rtd", , "BX", ".QQQ220420C348")</f>
        <v>Z</v>
      </c>
      <c r="R51">
        <f>RTD("tos.rtd", , "ASK", ".QQQ220420C348")</f>
        <v>0.7</v>
      </c>
      <c r="S51" t="str">
        <f>RTD("tos.rtd", , "AX", ".QQQ220420C348")</f>
        <v>N</v>
      </c>
      <c r="T51" t="str">
        <f>RTD("tos.rtd", , "EXPIRATION_DAY", ".QQQ220420C348")</f>
        <v>2022-04-20</v>
      </c>
      <c r="U51">
        <f>RTD("tos.rtd", , "STRIKE", ".QQQ220420C348")</f>
        <v>348</v>
      </c>
      <c r="V51">
        <f>RTD("tos.rtd", , "BID", ".QQQ220420P348")</f>
        <v>10.29</v>
      </c>
      <c r="W51" t="str">
        <f>RTD("tos.rtd", , "BX", ".QQQ220420P348")</f>
        <v>E</v>
      </c>
      <c r="X51">
        <f>RTD("tos.rtd", , "ASK", ".QQQ220420P348")</f>
        <v>10.5</v>
      </c>
      <c r="Y51" t="str">
        <f>RTD("tos.rtd", , "AX", ".QQQ220420P348")</f>
        <v>X</v>
      </c>
      <c r="Z51">
        <f>RTD("tos.rtd", , "LAST", ".QQQ220420P348")</f>
        <v>10.4</v>
      </c>
      <c r="AA51" t="str">
        <f>RTD("tos.rtd", , "LX", ".QQQ220420P348")</f>
        <v>M</v>
      </c>
      <c r="AB51">
        <f>RTD("tos.rtd", , "NET_CHANGE", ".QQQ220420P348")</f>
        <v>5.3</v>
      </c>
      <c r="AC51" t="str">
        <f>RTD("tos.rtd", , "PERCENT_CHANGE", ".QQQ220420P348")</f>
        <v>+103.92%</v>
      </c>
      <c r="AD51">
        <f>RTD("tos.rtd", , "ASK_SIZE", ".QQQ220420P348")</f>
        <v>50</v>
      </c>
      <c r="AE51">
        <f>RTD("tos.rtd", , "BID_SIZE", ".QQQ220420P348")</f>
        <v>201</v>
      </c>
      <c r="AF51">
        <f>RTD("tos.rtd", , "OPEN", ".QQQ220420P348")</f>
        <v>4.84</v>
      </c>
      <c r="AG51">
        <f>RTD("tos.rtd", , "VOLUME", ".QQQ220420P348")</f>
        <v>291</v>
      </c>
      <c r="AH51">
        <f>RTD("tos.rtd", , "OPEN_INT", ".QQQ220420P348")</f>
        <v>784</v>
      </c>
      <c r="AI51">
        <f>RTD("tos.rtd", , "DELTA", ".QQQ220420P348")</f>
        <v>-0.91</v>
      </c>
      <c r="AJ51" t="str">
        <f>RTD("tos.rtd", , "IMPL_VOL", ".QQQ220420P348")</f>
        <v>19.29%</v>
      </c>
      <c r="AK51">
        <f>RTD("tos.rtd", , "LOW", ".QQQ220420P348")</f>
        <v>4.84</v>
      </c>
      <c r="AL51">
        <f>RTD("tos.rtd", , "HIGH", ".QQQ220420P348")</f>
        <v>10.4</v>
      </c>
    </row>
    <row r="52" spans="3:38" x14ac:dyDescent="0.25">
      <c r="C52">
        <f>RTD("tos.rtd", , "LAST", ".QQQ220420C349")</f>
        <v>0.55000000000000004</v>
      </c>
      <c r="D52" t="str">
        <f>RTD("tos.rtd", , "LX", ".QQQ220420C349")</f>
        <v>J</v>
      </c>
      <c r="E52">
        <f>RTD("tos.rtd", , "NET_CHANGE", ".QQQ220420C349")</f>
        <v>-2.4700000000000002</v>
      </c>
      <c r="F52" t="str">
        <f>RTD("tos.rtd", , "PERCENT_CHANGE", ".QQQ220420C349")</f>
        <v>-81.79%</v>
      </c>
      <c r="G52">
        <f>RTD("tos.rtd", , "ASK_SIZE", ".QQQ220420C349")</f>
        <v>87</v>
      </c>
      <c r="H52">
        <f>RTD("tos.rtd", , "BID_SIZE", ".QQQ220420C349")</f>
        <v>109</v>
      </c>
      <c r="I52">
        <f>RTD("tos.rtd", , "OPEN", ".QQQ220420C349")</f>
        <v>2.73</v>
      </c>
      <c r="J52">
        <f>RTD("tos.rtd", , "VOLUME", ".QQQ220420C349")</f>
        <v>704</v>
      </c>
      <c r="K52">
        <f>RTD("tos.rtd", , "OPEN_INT", ".QQQ220420C349")</f>
        <v>280</v>
      </c>
      <c r="L52">
        <f>RTD("tos.rtd", , "DELTA", ".QQQ220420C349")</f>
        <v>0.12</v>
      </c>
      <c r="M52" t="str">
        <f>RTD("tos.rtd", , "IMPL_VOL", ".QQQ220420C349")</f>
        <v>24.45%</v>
      </c>
      <c r="N52">
        <f>RTD("tos.rtd", , "LOW", ".QQQ220420C349")</f>
        <v>0.55000000000000004</v>
      </c>
      <c r="O52">
        <f>RTD("tos.rtd", , "HIGH", ".QQQ220420C349")</f>
        <v>3</v>
      </c>
      <c r="P52">
        <f>RTD("tos.rtd", , "BID", ".QQQ220420C349")</f>
        <v>0.54</v>
      </c>
      <c r="Q52" t="str">
        <f>RTD("tos.rtd", , "BX", ".QQQ220420C349")</f>
        <v>Z</v>
      </c>
      <c r="R52">
        <f>RTD("tos.rtd", , "ASK", ".QQQ220420C349")</f>
        <v>0.56000000000000005</v>
      </c>
      <c r="S52" t="str">
        <f>RTD("tos.rtd", , "AX", ".QQQ220420C349")</f>
        <v>Z</v>
      </c>
      <c r="T52" t="str">
        <f>RTD("tos.rtd", , "EXPIRATION_DAY", ".QQQ220420C349")</f>
        <v>2022-04-20</v>
      </c>
      <c r="U52">
        <f>RTD("tos.rtd", , "STRIKE", ".QQQ220420C349")</f>
        <v>349</v>
      </c>
      <c r="V52">
        <f>RTD("tos.rtd", , "BID", ".QQQ220420P349")</f>
        <v>11.13</v>
      </c>
      <c r="W52" t="str">
        <f>RTD("tos.rtd", , "BX", ".QQQ220420P349")</f>
        <v>E</v>
      </c>
      <c r="X52">
        <f>RTD("tos.rtd", , "ASK", ".QQQ220420P349")</f>
        <v>11.38</v>
      </c>
      <c r="Y52" t="str">
        <f>RTD("tos.rtd", , "AX", ".QQQ220420P349")</f>
        <v>X</v>
      </c>
      <c r="Z52">
        <f>RTD("tos.rtd", , "LAST", ".QQQ220420P349")</f>
        <v>10.65</v>
      </c>
      <c r="AA52" t="str">
        <f>RTD("tos.rtd", , "LX", ".QQQ220420P349")</f>
        <v>X</v>
      </c>
      <c r="AB52">
        <f>RTD("tos.rtd", , "NET_CHANGE", ".QQQ220420P349")</f>
        <v>4.93</v>
      </c>
      <c r="AC52" t="str">
        <f>RTD("tos.rtd", , "PERCENT_CHANGE", ".QQQ220420P349")</f>
        <v>+86.19%</v>
      </c>
      <c r="AD52">
        <f>RTD("tos.rtd", , "ASK_SIZE", ".QQQ220420P349")</f>
        <v>50</v>
      </c>
      <c r="AE52">
        <f>RTD("tos.rtd", , "BID_SIZE", ".QQQ220420P349")</f>
        <v>191</v>
      </c>
      <c r="AF52">
        <f>RTD("tos.rtd", , "OPEN", ".QQQ220420P349")</f>
        <v>5.3</v>
      </c>
      <c r="AG52">
        <f>RTD("tos.rtd", , "VOLUME", ".QQQ220420P349")</f>
        <v>200</v>
      </c>
      <c r="AH52">
        <f>RTD("tos.rtd", , "OPEN_INT", ".QQQ220420P349")</f>
        <v>12</v>
      </c>
      <c r="AI52">
        <f>RTD("tos.rtd", , "DELTA", ".QQQ220420P349")</f>
        <v>-0.95</v>
      </c>
      <c r="AJ52" t="str">
        <f>RTD("tos.rtd", , "IMPL_VOL", ".QQQ220420P349")</f>
        <v>17.86%</v>
      </c>
      <c r="AK52">
        <f>RTD("tos.rtd", , "LOW", ".QQQ220420P349")</f>
        <v>5.3</v>
      </c>
      <c r="AL52">
        <f>RTD("tos.rtd", , "HIGH", ".QQQ220420P349")</f>
        <v>10.65</v>
      </c>
    </row>
    <row r="53" spans="3:38" x14ac:dyDescent="0.25">
      <c r="C53">
        <f>RTD("tos.rtd", , "LAST", ".QQQ220420C350")</f>
        <v>0.45</v>
      </c>
      <c r="D53" t="str">
        <f>RTD("tos.rtd", , "LX", ".QQQ220420C350")</f>
        <v>A</v>
      </c>
      <c r="E53">
        <f>RTD("tos.rtd", , "NET_CHANGE", ".QQQ220420C350")</f>
        <v>-2.13</v>
      </c>
      <c r="F53" t="str">
        <f>RTD("tos.rtd", , "PERCENT_CHANGE", ".QQQ220420C350")</f>
        <v>-82.56%</v>
      </c>
      <c r="G53">
        <f>RTD("tos.rtd", , "ASK_SIZE", ".QQQ220420C350")</f>
        <v>96</v>
      </c>
      <c r="H53">
        <f>RTD("tos.rtd", , "BID_SIZE", ".QQQ220420C350")</f>
        <v>1</v>
      </c>
      <c r="I53">
        <f>RTD("tos.rtd", , "OPEN", ".QQQ220420C350")</f>
        <v>2.5</v>
      </c>
      <c r="J53">
        <f>RTD("tos.rtd", , "VOLUME", ".QQQ220420C350")</f>
        <v>21053</v>
      </c>
      <c r="K53">
        <f>RTD("tos.rtd", , "OPEN_INT", ".QQQ220420C350")</f>
        <v>5681</v>
      </c>
      <c r="L53">
        <f>RTD("tos.rtd", , "DELTA", ".QQQ220420C350")</f>
        <v>0.1</v>
      </c>
      <c r="M53" t="str">
        <f>RTD("tos.rtd", , "IMPL_VOL", ".QQQ220420C350")</f>
        <v>24.48%</v>
      </c>
      <c r="N53">
        <f>RTD("tos.rtd", , "LOW", ".QQQ220420C350")</f>
        <v>0.43</v>
      </c>
      <c r="O53">
        <f>RTD("tos.rtd", , "HIGH", ".QQQ220420C350")</f>
        <v>2.54</v>
      </c>
      <c r="P53">
        <f>RTD("tos.rtd", , "BID", ".QQQ220420C350")</f>
        <v>0.44</v>
      </c>
      <c r="Q53" t="str">
        <f>RTD("tos.rtd", , "BX", ".QQQ220420C350")</f>
        <v>P</v>
      </c>
      <c r="R53">
        <f>RTD("tos.rtd", , "ASK", ".QQQ220420C350")</f>
        <v>0.45</v>
      </c>
      <c r="S53" t="str">
        <f>RTD("tos.rtd", , "AX", ".QQQ220420C350")</f>
        <v>N</v>
      </c>
      <c r="T53" t="str">
        <f>RTD("tos.rtd", , "EXPIRATION_DAY", ".QQQ220420C350")</f>
        <v>2022-04-20</v>
      </c>
      <c r="U53">
        <f>RTD("tos.rtd", , "STRIKE", ".QQQ220420C350")</f>
        <v>350</v>
      </c>
      <c r="V53">
        <f>RTD("tos.rtd", , "BID", ".QQQ220420P350")</f>
        <v>12.03</v>
      </c>
      <c r="W53" t="str">
        <f>RTD("tos.rtd", , "BX", ".QQQ220420P350")</f>
        <v>E</v>
      </c>
      <c r="X53">
        <f>RTD("tos.rtd", , "ASK", ".QQQ220420P350")</f>
        <v>12.26</v>
      </c>
      <c r="Y53" t="str">
        <f>RTD("tos.rtd", , "AX", ".QQQ220420P350")</f>
        <v>X</v>
      </c>
      <c r="Z53">
        <f>RTD("tos.rtd", , "LAST", ".QQQ220420P350")</f>
        <v>12.11</v>
      </c>
      <c r="AA53" t="str">
        <f>RTD("tos.rtd", , "LX", ".QQQ220420P350")</f>
        <v>W</v>
      </c>
      <c r="AB53">
        <f>RTD("tos.rtd", , "NET_CHANGE", ".QQQ220420P350")</f>
        <v>5.86</v>
      </c>
      <c r="AC53" t="str">
        <f>RTD("tos.rtd", , "PERCENT_CHANGE", ".QQQ220420P350")</f>
        <v>+93.76%</v>
      </c>
      <c r="AD53">
        <f>RTD("tos.rtd", , "ASK_SIZE", ".QQQ220420P350")</f>
        <v>50</v>
      </c>
      <c r="AE53">
        <f>RTD("tos.rtd", , "BID_SIZE", ".QQQ220420P350")</f>
        <v>195</v>
      </c>
      <c r="AF53">
        <f>RTD("tos.rtd", , "OPEN", ".QQQ220420P350")</f>
        <v>6.2</v>
      </c>
      <c r="AG53">
        <f>RTD("tos.rtd", , "VOLUME", ".QQQ220420P350")</f>
        <v>873</v>
      </c>
      <c r="AH53">
        <f>RTD("tos.rtd", , "OPEN_INT", ".QQQ220420P350")</f>
        <v>2477</v>
      </c>
      <c r="AI53">
        <f>RTD("tos.rtd", , "DELTA", ".QQQ220420P350")</f>
        <v>-0.98</v>
      </c>
      <c r="AJ53" t="str">
        <f>RTD("tos.rtd", , "IMPL_VOL", ".QQQ220420P350")</f>
        <v>15.34%</v>
      </c>
      <c r="AK53">
        <f>RTD("tos.rtd", , "LOW", ".QQQ220420P350")</f>
        <v>5.85</v>
      </c>
      <c r="AL53">
        <f>RTD("tos.rtd", , "HIGH", ".QQQ220420P350")</f>
        <v>12.27</v>
      </c>
    </row>
    <row r="54" spans="3:38" x14ac:dyDescent="0.25">
      <c r="C54">
        <f>RTD("tos.rtd", , "LAST", ".QQQ220420C351")</f>
        <v>0.37</v>
      </c>
      <c r="D54" t="str">
        <f>RTD("tos.rtd", , "LX", ".QQQ220420C351")</f>
        <v>C</v>
      </c>
      <c r="E54">
        <f>RTD("tos.rtd", , "NET_CHANGE", ".QQQ220420C351")</f>
        <v>-1.76</v>
      </c>
      <c r="F54" t="str">
        <f>RTD("tos.rtd", , "PERCENT_CHANGE", ".QQQ220420C351")</f>
        <v>-82.63%</v>
      </c>
      <c r="G54">
        <f>RTD("tos.rtd", , "ASK_SIZE", ".QQQ220420C351")</f>
        <v>101</v>
      </c>
      <c r="H54">
        <f>RTD("tos.rtd", , "BID_SIZE", ".QQQ220420C351")</f>
        <v>146</v>
      </c>
      <c r="I54">
        <f>RTD("tos.rtd", , "OPEN", ".QQQ220420C351")</f>
        <v>1.93</v>
      </c>
      <c r="J54">
        <f>RTD("tos.rtd", , "VOLUME", ".QQQ220420C351")</f>
        <v>464</v>
      </c>
      <c r="K54">
        <f>RTD("tos.rtd", , "OPEN_INT", ".QQQ220420C351")</f>
        <v>236</v>
      </c>
      <c r="L54">
        <f>RTD("tos.rtd", , "DELTA", ".QQQ220420C351")</f>
        <v>0.08</v>
      </c>
      <c r="M54" t="str">
        <f>RTD("tos.rtd", , "IMPL_VOL", ".QQQ220420C351")</f>
        <v>24.37%</v>
      </c>
      <c r="N54">
        <f>RTD("tos.rtd", , "LOW", ".QQQ220420C351")</f>
        <v>0.37</v>
      </c>
      <c r="O54">
        <f>RTD("tos.rtd", , "HIGH", ".QQQ220420C351")</f>
        <v>2.11</v>
      </c>
      <c r="P54">
        <f>RTD("tos.rtd", , "BID", ".QQQ220420C351")</f>
        <v>0.34</v>
      </c>
      <c r="Q54" t="str">
        <f>RTD("tos.rtd", , "BX", ".QQQ220420C351")</f>
        <v>Z</v>
      </c>
      <c r="R54">
        <f>RTD("tos.rtd", , "ASK", ".QQQ220420C351")</f>
        <v>0.36</v>
      </c>
      <c r="S54" t="str">
        <f>RTD("tos.rtd", , "AX", ".QQQ220420C351")</f>
        <v>T</v>
      </c>
      <c r="T54" t="str">
        <f>RTD("tos.rtd", , "EXPIRATION_DAY", ".QQQ220420C351")</f>
        <v>2022-04-20</v>
      </c>
      <c r="U54">
        <f>RTD("tos.rtd", , "STRIKE", ".QQQ220420C351")</f>
        <v>351</v>
      </c>
      <c r="V54">
        <f>RTD("tos.rtd", , "BID", ".QQQ220420P351")</f>
        <v>12.96</v>
      </c>
      <c r="W54" t="str">
        <f>RTD("tos.rtd", , "BX", ".QQQ220420P351")</f>
        <v>E</v>
      </c>
      <c r="X54">
        <f>RTD("tos.rtd", , "ASK", ".QQQ220420P351")</f>
        <v>13.19</v>
      </c>
      <c r="Y54" t="str">
        <f>RTD("tos.rtd", , "AX", ".QQQ220420P351")</f>
        <v>E</v>
      </c>
      <c r="Z54">
        <f>RTD("tos.rtd", , "LAST", ".QQQ220420P351")</f>
        <v>12.95</v>
      </c>
      <c r="AA54" t="str">
        <f>RTD("tos.rtd", , "LX", ".QQQ220420P351")</f>
        <v>N</v>
      </c>
      <c r="AB54">
        <f>RTD("tos.rtd", , "NET_CHANGE", ".QQQ220420P351")</f>
        <v>6.65</v>
      </c>
      <c r="AC54" t="str">
        <f>RTD("tos.rtd", , "PERCENT_CHANGE", ".QQQ220420P351")</f>
        <v>+105.56%</v>
      </c>
      <c r="AD54">
        <f>RTD("tos.rtd", , "ASK_SIZE", ".QQQ220420P351")</f>
        <v>84</v>
      </c>
      <c r="AE54">
        <f>RTD("tos.rtd", , "BID_SIZE", ".QQQ220420P351")</f>
        <v>184</v>
      </c>
      <c r="AF54">
        <f>RTD("tos.rtd", , "OPEN", ".QQQ220420P351")</f>
        <v>6.66</v>
      </c>
      <c r="AG54">
        <f>RTD("tos.rtd", , "VOLUME", ".QQQ220420P351")</f>
        <v>59</v>
      </c>
      <c r="AH54">
        <f>RTD("tos.rtd", , "OPEN_INT", ".QQQ220420P351")</f>
        <v>35</v>
      </c>
      <c r="AI54">
        <f>RTD("tos.rtd", , "DELTA", ".QQQ220420P351")</f>
        <v>-1</v>
      </c>
      <c r="AJ54" t="str">
        <f>RTD("tos.rtd", , "IMPL_VOL", ".QQQ220420P351")</f>
        <v>--</v>
      </c>
      <c r="AK54">
        <f>RTD("tos.rtd", , "LOW", ".QQQ220420P351")</f>
        <v>6.66</v>
      </c>
      <c r="AL54">
        <f>RTD("tos.rtd", , "HIGH", ".QQQ220420P351")</f>
        <v>12.95</v>
      </c>
    </row>
    <row r="55" spans="3:38" x14ac:dyDescent="0.25">
      <c r="C55">
        <f>RTD("tos.rtd", , "LAST", ".QQQ220420C352")</f>
        <v>0.3</v>
      </c>
      <c r="D55" t="str">
        <f>RTD("tos.rtd", , "LX", ".QQQ220420C352")</f>
        <v>X</v>
      </c>
      <c r="E55">
        <f>RTD("tos.rtd", , "NET_CHANGE", ".QQQ220420C352")</f>
        <v>-1.45</v>
      </c>
      <c r="F55" t="str">
        <f>RTD("tos.rtd", , "PERCENT_CHANGE", ".QQQ220420C352")</f>
        <v>-82.86%</v>
      </c>
      <c r="G55">
        <f>RTD("tos.rtd", , "ASK_SIZE", ".QQQ220420C352")</f>
        <v>282</v>
      </c>
      <c r="H55">
        <f>RTD("tos.rtd", , "BID_SIZE", ".QQQ220420C352")</f>
        <v>198</v>
      </c>
      <c r="I55">
        <f>RTD("tos.rtd", , "OPEN", ".QQQ220420C352")</f>
        <v>1.6</v>
      </c>
      <c r="J55">
        <f>RTD("tos.rtd", , "VOLUME", ".QQQ220420C352")</f>
        <v>1105</v>
      </c>
      <c r="K55">
        <f>RTD("tos.rtd", , "OPEN_INT", ".QQQ220420C352")</f>
        <v>1377</v>
      </c>
      <c r="L55">
        <f>RTD("tos.rtd", , "DELTA", ".QQQ220420C352")</f>
        <v>7.0000000000000007E-2</v>
      </c>
      <c r="M55" t="str">
        <f>RTD("tos.rtd", , "IMPL_VOL", ".QQQ220420C352")</f>
        <v>24.51%</v>
      </c>
      <c r="N55">
        <f>RTD("tos.rtd", , "LOW", ".QQQ220420C352")</f>
        <v>0.28999999999999998</v>
      </c>
      <c r="O55">
        <f>RTD("tos.rtd", , "HIGH", ".QQQ220420C352")</f>
        <v>1.6</v>
      </c>
      <c r="P55">
        <f>RTD("tos.rtd", , "BID", ".QQQ220420C352")</f>
        <v>0.27</v>
      </c>
      <c r="Q55" t="str">
        <f>RTD("tos.rtd", , "BX", ".QQQ220420C352")</f>
        <v>Z</v>
      </c>
      <c r="R55">
        <f>RTD("tos.rtd", , "ASK", ".QQQ220420C352")</f>
        <v>0.3</v>
      </c>
      <c r="S55" t="str">
        <f>RTD("tos.rtd", , "AX", ".QQQ220420C352")</f>
        <v>E</v>
      </c>
      <c r="T55" t="str">
        <f>RTD("tos.rtd", , "EXPIRATION_DAY", ".QQQ220420C352")</f>
        <v>2022-04-20</v>
      </c>
      <c r="U55">
        <f>RTD("tos.rtd", , "STRIKE", ".QQQ220420C352")</f>
        <v>352</v>
      </c>
      <c r="V55">
        <f>RTD("tos.rtd", , "BID", ".QQQ220420P352")</f>
        <v>13.89</v>
      </c>
      <c r="W55" t="str">
        <f>RTD("tos.rtd", , "BX", ".QQQ220420P352")</f>
        <v>E</v>
      </c>
      <c r="X55">
        <f>RTD("tos.rtd", , "ASK", ".QQQ220420P352")</f>
        <v>14.11</v>
      </c>
      <c r="Y55" t="str">
        <f>RTD("tos.rtd", , "AX", ".QQQ220420P352")</f>
        <v>X</v>
      </c>
      <c r="Z55">
        <f>RTD("tos.rtd", , "LAST", ".QQQ220420P352")</f>
        <v>13.54</v>
      </c>
      <c r="AA55" t="str">
        <f>RTD("tos.rtd", , "LX", ".QQQ220420P352")</f>
        <v>Z</v>
      </c>
      <c r="AB55">
        <f>RTD("tos.rtd", , "NET_CHANGE", ".QQQ220420P352")</f>
        <v>6.09</v>
      </c>
      <c r="AC55" t="str">
        <f>RTD("tos.rtd", , "PERCENT_CHANGE", ".QQQ220420P352")</f>
        <v>+81.74%</v>
      </c>
      <c r="AD55">
        <f>RTD("tos.rtd", , "ASK_SIZE", ".QQQ220420P352")</f>
        <v>50</v>
      </c>
      <c r="AE55">
        <f>RTD("tos.rtd", , "BID_SIZE", ".QQQ220420P352")</f>
        <v>189</v>
      </c>
      <c r="AF55">
        <f>RTD("tos.rtd", , "OPEN", ".QQQ220420P352")</f>
        <v>7.52</v>
      </c>
      <c r="AG55">
        <f>RTD("tos.rtd", , "VOLUME", ".QQQ220420P352")</f>
        <v>437</v>
      </c>
      <c r="AH55">
        <f>RTD("tos.rtd", , "OPEN_INT", ".QQQ220420P352")</f>
        <v>1286</v>
      </c>
      <c r="AI55">
        <f>RTD("tos.rtd", , "DELTA", ".QQQ220420P352")</f>
        <v>-1</v>
      </c>
      <c r="AJ55" t="str">
        <f>RTD("tos.rtd", , "IMPL_VOL", ".QQQ220420P352")</f>
        <v>--</v>
      </c>
      <c r="AK55">
        <f>RTD("tos.rtd", , "LOW", ".QQQ220420P352")</f>
        <v>7.5</v>
      </c>
      <c r="AL55">
        <f>RTD("tos.rtd", , "HIGH", ".QQQ220420P352")</f>
        <v>13.54</v>
      </c>
    </row>
    <row r="56" spans="3:38" x14ac:dyDescent="0.25">
      <c r="C56">
        <f>RTD("tos.rtd", , "LAST", ".QQQ220420C353")</f>
        <v>0.24</v>
      </c>
      <c r="D56" t="str">
        <f>RTD("tos.rtd", , "LX", ".QQQ220420C353")</f>
        <v>W</v>
      </c>
      <c r="E56">
        <f>RTD("tos.rtd", , "NET_CHANGE", ".QQQ220420C353")</f>
        <v>-1.25</v>
      </c>
      <c r="F56" t="str">
        <f>RTD("tos.rtd", , "PERCENT_CHANGE", ".QQQ220420C353")</f>
        <v>-83.89%</v>
      </c>
      <c r="G56">
        <f>RTD("tos.rtd", , "ASK_SIZE", ".QQQ220420C353")</f>
        <v>266</v>
      </c>
      <c r="H56">
        <f>RTD("tos.rtd", , "BID_SIZE", ".QQQ220420C353")</f>
        <v>218</v>
      </c>
      <c r="I56">
        <f>RTD("tos.rtd", , "OPEN", ".QQQ220420C353")</f>
        <v>1.34</v>
      </c>
      <c r="J56">
        <f>RTD("tos.rtd", , "VOLUME", ".QQQ220420C353")</f>
        <v>393</v>
      </c>
      <c r="K56">
        <f>RTD("tos.rtd", , "OPEN_INT", ".QQQ220420C353")</f>
        <v>171</v>
      </c>
      <c r="L56">
        <f>RTD("tos.rtd", , "DELTA", ".QQQ220420C353")</f>
        <v>0.06</v>
      </c>
      <c r="M56" t="str">
        <f>RTD("tos.rtd", , "IMPL_VOL", ".QQQ220420C353")</f>
        <v>24.63%</v>
      </c>
      <c r="N56">
        <f>RTD("tos.rtd", , "LOW", ".QQQ220420C353")</f>
        <v>0.24</v>
      </c>
      <c r="O56">
        <f>RTD("tos.rtd", , "HIGH", ".QQQ220420C353")</f>
        <v>1.48</v>
      </c>
      <c r="P56">
        <f>RTD("tos.rtd", , "BID", ".QQQ220420C353")</f>
        <v>0.22</v>
      </c>
      <c r="Q56" t="str">
        <f>RTD("tos.rtd", , "BX", ".QQQ220420C353")</f>
        <v>Z</v>
      </c>
      <c r="R56">
        <f>RTD("tos.rtd", , "ASK", ".QQQ220420C353")</f>
        <v>0.24</v>
      </c>
      <c r="S56" t="str">
        <f>RTD("tos.rtd", , "AX", ".QQQ220420C353")</f>
        <v>Z</v>
      </c>
      <c r="T56" t="str">
        <f>RTD("tos.rtd", , "EXPIRATION_DAY", ".QQQ220420C353")</f>
        <v>2022-04-20</v>
      </c>
      <c r="U56">
        <f>RTD("tos.rtd", , "STRIKE", ".QQQ220420C353")</f>
        <v>353</v>
      </c>
      <c r="V56">
        <f>RTD("tos.rtd", , "BID", ".QQQ220420P353")</f>
        <v>14.84</v>
      </c>
      <c r="W56" t="str">
        <f>RTD("tos.rtd", , "BX", ".QQQ220420P353")</f>
        <v>E</v>
      </c>
      <c r="X56">
        <f>RTD("tos.rtd", , "ASK", ".QQQ220420P353")</f>
        <v>15.07</v>
      </c>
      <c r="Y56" t="str">
        <f>RTD("tos.rtd", , "AX", ".QQQ220420P353")</f>
        <v>E</v>
      </c>
      <c r="Z56">
        <f>RTD("tos.rtd", , "LAST", ".QQQ220420P353")</f>
        <v>14.15</v>
      </c>
      <c r="AA56" t="str">
        <f>RTD("tos.rtd", , "LX", ".QQQ220420P353")</f>
        <v>X</v>
      </c>
      <c r="AB56">
        <f>RTD("tos.rtd", , "NET_CHANGE", ".QQQ220420P353")</f>
        <v>6.67</v>
      </c>
      <c r="AC56" t="str">
        <f>RTD("tos.rtd", , "PERCENT_CHANGE", ".QQQ220420P353")</f>
        <v>+89.17%</v>
      </c>
      <c r="AD56">
        <f>RTD("tos.rtd", , "ASK_SIZE", ".QQQ220420P353")</f>
        <v>87</v>
      </c>
      <c r="AE56">
        <f>RTD("tos.rtd", , "BID_SIZE", ".QQQ220420P353")</f>
        <v>180</v>
      </c>
      <c r="AF56">
        <f>RTD("tos.rtd", , "OPEN", ".QQQ220420P353")</f>
        <v>9.93</v>
      </c>
      <c r="AG56">
        <f>RTD("tos.rtd", , "VOLUME", ".QQQ220420P353")</f>
        <v>72</v>
      </c>
      <c r="AH56">
        <f>RTD("tos.rtd", , "OPEN_INT", ".QQQ220420P353")</f>
        <v>10</v>
      </c>
      <c r="AI56">
        <f>RTD("tos.rtd", , "DELTA", ".QQQ220420P353")</f>
        <v>-1</v>
      </c>
      <c r="AJ56" t="str">
        <f>RTD("tos.rtd", , "IMPL_VOL", ".QQQ220420P353")</f>
        <v>--</v>
      </c>
      <c r="AK56">
        <f>RTD("tos.rtd", , "LOW", ".QQQ220420P353")</f>
        <v>9.93</v>
      </c>
      <c r="AL56">
        <f>RTD("tos.rtd", , "HIGH", ".QQQ220420P353")</f>
        <v>14.25</v>
      </c>
    </row>
    <row r="57" spans="3:38" x14ac:dyDescent="0.25">
      <c r="C57">
        <f>RTD("tos.rtd", , "LAST", ".QQQ220420C354")</f>
        <v>0.18</v>
      </c>
      <c r="D57" t="str">
        <f>RTD("tos.rtd", , "LX", ".QQQ220420C354")</f>
        <v>E</v>
      </c>
      <c r="E57">
        <f>RTD("tos.rtd", , "NET_CHANGE", ".QQQ220420C354")</f>
        <v>-1.08</v>
      </c>
      <c r="F57" t="str">
        <f>RTD("tos.rtd", , "PERCENT_CHANGE", ".QQQ220420C354")</f>
        <v>-85.71%</v>
      </c>
      <c r="G57">
        <f>RTD("tos.rtd", , "ASK_SIZE", ".QQQ220420C354")</f>
        <v>360</v>
      </c>
      <c r="H57">
        <f>RTD("tos.rtd", , "BID_SIZE", ".QQQ220420C354")</f>
        <v>326</v>
      </c>
      <c r="I57">
        <f>RTD("tos.rtd", , "OPEN", ".QQQ220420C354")</f>
        <v>1.1100000000000001</v>
      </c>
      <c r="J57">
        <f>RTD("tos.rtd", , "VOLUME", ".QQQ220420C354")</f>
        <v>2033</v>
      </c>
      <c r="K57">
        <f>RTD("tos.rtd", , "OPEN_INT", ".QQQ220420C354")</f>
        <v>1076</v>
      </c>
      <c r="L57">
        <f>RTD("tos.rtd", , "DELTA", ".QQQ220420C354")</f>
        <v>0.05</v>
      </c>
      <c r="M57" t="str">
        <f>RTD("tos.rtd", , "IMPL_VOL", ".QQQ220420C354")</f>
        <v>24.76%</v>
      </c>
      <c r="N57">
        <f>RTD("tos.rtd", , "LOW", ".QQQ220420C354")</f>
        <v>0.18</v>
      </c>
      <c r="O57">
        <f>RTD("tos.rtd", , "HIGH", ".QQQ220420C354")</f>
        <v>1.1599999999999999</v>
      </c>
      <c r="P57">
        <f>RTD("tos.rtd", , "BID", ".QQQ220420C354")</f>
        <v>0.17</v>
      </c>
      <c r="Q57" t="str">
        <f>RTD("tos.rtd", , "BX", ".QQQ220420C354")</f>
        <v>Z</v>
      </c>
      <c r="R57">
        <f>RTD("tos.rtd", , "ASK", ".QQQ220420C354")</f>
        <v>0.2</v>
      </c>
      <c r="S57" t="str">
        <f>RTD("tos.rtd", , "AX", ".QQQ220420C354")</f>
        <v>E</v>
      </c>
      <c r="T57" t="str">
        <f>RTD("tos.rtd", , "EXPIRATION_DAY", ".QQQ220420C354")</f>
        <v>2022-04-20</v>
      </c>
      <c r="U57">
        <f>RTD("tos.rtd", , "STRIKE", ".QQQ220420C354")</f>
        <v>354</v>
      </c>
      <c r="V57">
        <f>RTD("tos.rtd", , "BID", ".QQQ220420P354")</f>
        <v>15.8</v>
      </c>
      <c r="W57" t="str">
        <f>RTD("tos.rtd", , "BX", ".QQQ220420P354")</f>
        <v>E</v>
      </c>
      <c r="X57">
        <f>RTD("tos.rtd", , "ASK", ".QQQ220420P354")</f>
        <v>16.010000000000002</v>
      </c>
      <c r="Y57" t="str">
        <f>RTD("tos.rtd", , "AX", ".QQQ220420P354")</f>
        <v>X</v>
      </c>
      <c r="Z57">
        <f>RTD("tos.rtd", , "LAST", ".QQQ220420P354")</f>
        <v>15.91</v>
      </c>
      <c r="AA57" t="str">
        <f>RTD("tos.rtd", , "LX", ".QQQ220420P354")</f>
        <v>I</v>
      </c>
      <c r="AB57">
        <f>RTD("tos.rtd", , "NET_CHANGE", ".QQQ220420P354")</f>
        <v>6.81</v>
      </c>
      <c r="AC57" t="str">
        <f>RTD("tos.rtd", , "PERCENT_CHANGE", ".QQQ220420P354")</f>
        <v>+74.84%</v>
      </c>
      <c r="AD57">
        <f>RTD("tos.rtd", , "ASK_SIZE", ".QQQ220420P354")</f>
        <v>50</v>
      </c>
      <c r="AE57">
        <f>RTD("tos.rtd", , "BID_SIZE", ".QQQ220420P354")</f>
        <v>185</v>
      </c>
      <c r="AF57">
        <f>RTD("tos.rtd", , "OPEN", ".QQQ220420P354")</f>
        <v>10.39</v>
      </c>
      <c r="AG57">
        <f>RTD("tos.rtd", , "VOLUME", ".QQQ220420P354")</f>
        <v>412</v>
      </c>
      <c r="AH57">
        <f>RTD("tos.rtd", , "OPEN_INT", ".QQQ220420P354")</f>
        <v>895</v>
      </c>
      <c r="AI57">
        <f>RTD("tos.rtd", , "DELTA", ".QQQ220420P354")</f>
        <v>-1</v>
      </c>
      <c r="AJ57" t="str">
        <f>RTD("tos.rtd", , "IMPL_VOL", ".QQQ220420P354")</f>
        <v>--</v>
      </c>
      <c r="AK57">
        <f>RTD("tos.rtd", , "LOW", ".QQQ220420P354")</f>
        <v>10.39</v>
      </c>
      <c r="AL57">
        <f>RTD("tos.rtd", , "HIGH", ".QQQ220420P354")</f>
        <v>15.91</v>
      </c>
    </row>
    <row r="58" spans="3:38" x14ac:dyDescent="0.25">
      <c r="C58">
        <f>RTD("tos.rtd", , "LAST", ".QQQ220420C355")</f>
        <v>0.16</v>
      </c>
      <c r="D58" t="str">
        <f>RTD("tos.rtd", , "LX", ".QQQ220420C355")</f>
        <v>I</v>
      </c>
      <c r="E58">
        <f>RTD("tos.rtd", , "NET_CHANGE", ".QQQ220420C355")</f>
        <v>-0.86</v>
      </c>
      <c r="F58" t="str">
        <f>RTD("tos.rtd", , "PERCENT_CHANGE", ".QQQ220420C355")</f>
        <v>-84.31%</v>
      </c>
      <c r="G58">
        <f>RTD("tos.rtd", , "ASK_SIZE", ".QQQ220420C355")</f>
        <v>283</v>
      </c>
      <c r="H58">
        <f>RTD("tos.rtd", , "BID_SIZE", ".QQQ220420C355")</f>
        <v>300</v>
      </c>
      <c r="I58">
        <f>RTD("tos.rtd", , "OPEN", ".QQQ220420C355")</f>
        <v>0.96</v>
      </c>
      <c r="J58">
        <f>RTD("tos.rtd", , "VOLUME", ".QQQ220420C355")</f>
        <v>840</v>
      </c>
      <c r="K58">
        <f>RTD("tos.rtd", , "OPEN_INT", ".QQQ220420C355")</f>
        <v>1951</v>
      </c>
      <c r="L58">
        <f>RTD("tos.rtd", , "DELTA", ".QQQ220420C355")</f>
        <v>0.04</v>
      </c>
      <c r="M58" t="str">
        <f>RTD("tos.rtd", , "IMPL_VOL", ".QQQ220420C355")</f>
        <v>24.94%</v>
      </c>
      <c r="N58">
        <f>RTD("tos.rtd", , "LOW", ".QQQ220420C355")</f>
        <v>0.14000000000000001</v>
      </c>
      <c r="O58">
        <f>RTD("tos.rtd", , "HIGH", ".QQQ220420C355")</f>
        <v>0.96</v>
      </c>
      <c r="P58">
        <f>RTD("tos.rtd", , "BID", ".QQQ220420C355")</f>
        <v>0.14000000000000001</v>
      </c>
      <c r="Q58" t="str">
        <f>RTD("tos.rtd", , "BX", ".QQQ220420C355")</f>
        <v>Z</v>
      </c>
      <c r="R58">
        <f>RTD("tos.rtd", , "ASK", ".QQQ220420C355")</f>
        <v>0.16</v>
      </c>
      <c r="S58" t="str">
        <f>RTD("tos.rtd", , "AX", ".QQQ220420C355")</f>
        <v>Q</v>
      </c>
      <c r="T58" t="str">
        <f>RTD("tos.rtd", , "EXPIRATION_DAY", ".QQQ220420C355")</f>
        <v>2022-04-20</v>
      </c>
      <c r="U58">
        <f>RTD("tos.rtd", , "STRIKE", ".QQQ220420C355")</f>
        <v>355</v>
      </c>
      <c r="V58">
        <f>RTD("tos.rtd", , "BID", ".QQQ220420P355")</f>
        <v>16.77</v>
      </c>
      <c r="W58" t="str">
        <f>RTD("tos.rtd", , "BX", ".QQQ220420P355")</f>
        <v>E</v>
      </c>
      <c r="X58">
        <f>RTD("tos.rtd", , "ASK", ".QQQ220420P355")</f>
        <v>16.95</v>
      </c>
      <c r="Y58" t="str">
        <f>RTD("tos.rtd", , "AX", ".QQQ220420P355")</f>
        <v>X</v>
      </c>
      <c r="Z58">
        <f>RTD("tos.rtd", , "LAST", ".QQQ220420P355")</f>
        <v>15.23</v>
      </c>
      <c r="AA58" t="str">
        <f>RTD("tos.rtd", , "LX", ".QQQ220420P355")</f>
        <v>E</v>
      </c>
      <c r="AB58">
        <f>RTD("tos.rtd", , "NET_CHANGE", ".QQQ220420P355")</f>
        <v>5.64</v>
      </c>
      <c r="AC58" t="str">
        <f>RTD("tos.rtd", , "PERCENT_CHANGE", ".QQQ220420P355")</f>
        <v>+58.81%</v>
      </c>
      <c r="AD58">
        <f>RTD("tos.rtd", , "ASK_SIZE", ".QQQ220420P355")</f>
        <v>29</v>
      </c>
      <c r="AE58">
        <f>RTD("tos.rtd", , "BID_SIZE", ".QQQ220420P355")</f>
        <v>179</v>
      </c>
      <c r="AF58">
        <f>RTD("tos.rtd", , "OPEN", ".QQQ220420P355")</f>
        <v>9.84</v>
      </c>
      <c r="AG58">
        <f>RTD("tos.rtd", , "VOLUME", ".QQQ220420P355")</f>
        <v>197</v>
      </c>
      <c r="AH58">
        <f>RTD("tos.rtd", , "OPEN_INT", ".QQQ220420P355")</f>
        <v>967</v>
      </c>
      <c r="AI58">
        <f>RTD("tos.rtd", , "DELTA", ".QQQ220420P355")</f>
        <v>-1</v>
      </c>
      <c r="AJ58" t="str">
        <f>RTD("tos.rtd", , "IMPL_VOL", ".QQQ220420P355")</f>
        <v>--</v>
      </c>
      <c r="AK58">
        <f>RTD("tos.rtd", , "LOW", ".QQQ220420P355")</f>
        <v>9.1</v>
      </c>
      <c r="AL58">
        <f>RTD("tos.rtd", , "HIGH", ".QQQ220420P355")</f>
        <v>15.5</v>
      </c>
    </row>
    <row r="59" spans="3:38" x14ac:dyDescent="0.25">
      <c r="C59">
        <f>RTD("tos.rtd", , "LAST", ".QQQ220420C356")</f>
        <v>0.13</v>
      </c>
      <c r="D59" t="str">
        <f>RTD("tos.rtd", , "LX", ".QQQ220420C356")</f>
        <v>Q</v>
      </c>
      <c r="E59">
        <f>RTD("tos.rtd", , "NET_CHANGE", ".QQQ220420C356")</f>
        <v>-0.71</v>
      </c>
      <c r="F59" t="str">
        <f>RTD("tos.rtd", , "PERCENT_CHANGE", ".QQQ220420C356")</f>
        <v>-84.52%</v>
      </c>
      <c r="G59">
        <f>RTD("tos.rtd", , "ASK_SIZE", ".QQQ220420C356")</f>
        <v>501</v>
      </c>
      <c r="H59">
        <f>RTD("tos.rtd", , "BID_SIZE", ".QQQ220420C356")</f>
        <v>279</v>
      </c>
      <c r="I59">
        <f>RTD("tos.rtd", , "OPEN", ".QQQ220420C356")</f>
        <v>0.74</v>
      </c>
      <c r="J59">
        <f>RTD("tos.rtd", , "VOLUME", ".QQQ220420C356")</f>
        <v>543</v>
      </c>
      <c r="K59">
        <f>RTD("tos.rtd", , "OPEN_INT", ".QQQ220420C356")</f>
        <v>842</v>
      </c>
      <c r="L59">
        <f>RTD("tos.rtd", , "DELTA", ".QQQ220420C356")</f>
        <v>0.03</v>
      </c>
      <c r="M59" t="str">
        <f>RTD("tos.rtd", , "IMPL_VOL", ".QQQ220420C356")</f>
        <v>25.42%</v>
      </c>
      <c r="N59">
        <f>RTD("tos.rtd", , "LOW", ".QQQ220420C356")</f>
        <v>0.13</v>
      </c>
      <c r="O59">
        <f>RTD("tos.rtd", , "HIGH", ".QQQ220420C356")</f>
        <v>0.75</v>
      </c>
      <c r="P59">
        <f>RTD("tos.rtd", , "BID", ".QQQ220420C356")</f>
        <v>0.12</v>
      </c>
      <c r="Q59" t="str">
        <f>RTD("tos.rtd", , "BX", ".QQQ220420C356")</f>
        <v>Z</v>
      </c>
      <c r="R59">
        <f>RTD("tos.rtd", , "ASK", ".QQQ220420C356")</f>
        <v>0.14000000000000001</v>
      </c>
      <c r="S59" t="str">
        <f>RTD("tos.rtd", , "AX", ".QQQ220420C356")</f>
        <v>X</v>
      </c>
      <c r="T59" t="str">
        <f>RTD("tos.rtd", , "EXPIRATION_DAY", ".QQQ220420C356")</f>
        <v>2022-04-20</v>
      </c>
      <c r="U59">
        <f>RTD("tos.rtd", , "STRIKE", ".QQQ220420C356")</f>
        <v>356</v>
      </c>
      <c r="V59">
        <f>RTD("tos.rtd", , "BID", ".QQQ220420P356")</f>
        <v>17.739999999999998</v>
      </c>
      <c r="W59" t="str">
        <f>RTD("tos.rtd", , "BX", ".QQQ220420P356")</f>
        <v>E</v>
      </c>
      <c r="X59">
        <f>RTD("tos.rtd", , "ASK", ".QQQ220420P356")</f>
        <v>17.98</v>
      </c>
      <c r="Y59" t="str">
        <f>RTD("tos.rtd", , "AX", ".QQQ220420P356")</f>
        <v>E</v>
      </c>
      <c r="Z59">
        <f>RTD("tos.rtd", , "LAST", ".QQQ220420P356")</f>
        <v>17.5</v>
      </c>
      <c r="AA59" t="str">
        <f>RTD("tos.rtd", , "LX", ".QQQ220420P356")</f>
        <v>N</v>
      </c>
      <c r="AB59">
        <f>RTD("tos.rtd", , "NET_CHANGE", ".QQQ220420P356")</f>
        <v>7.3</v>
      </c>
      <c r="AC59" t="str">
        <f>RTD("tos.rtd", , "PERCENT_CHANGE", ".QQQ220420P356")</f>
        <v>+71.57%</v>
      </c>
      <c r="AD59">
        <f>RTD("tos.rtd", , "ASK_SIZE", ".QQQ220420P356")</f>
        <v>123</v>
      </c>
      <c r="AE59">
        <f>RTD("tos.rtd", , "BID_SIZE", ".QQQ220420P356")</f>
        <v>172</v>
      </c>
      <c r="AF59">
        <f>RTD("tos.rtd", , "OPEN", ".QQQ220420P356")</f>
        <v>12</v>
      </c>
      <c r="AG59">
        <f>RTD("tos.rtd", , "VOLUME", ".QQQ220420P356")</f>
        <v>86</v>
      </c>
      <c r="AH59">
        <f>RTD("tos.rtd", , "OPEN_INT", ".QQQ220420P356")</f>
        <v>443</v>
      </c>
      <c r="AI59">
        <f>RTD("tos.rtd", , "DELTA", ".QQQ220420P356")</f>
        <v>-1</v>
      </c>
      <c r="AJ59" t="str">
        <f>RTD("tos.rtd", , "IMPL_VOL", ".QQQ220420P356")</f>
        <v>--</v>
      </c>
      <c r="AK59">
        <f>RTD("tos.rtd", , "LOW", ".QQQ220420P356")</f>
        <v>12</v>
      </c>
      <c r="AL59">
        <f>RTD("tos.rtd", , "HIGH", ".QQQ220420P356")</f>
        <v>17.5</v>
      </c>
    </row>
    <row r="60" spans="3:38" x14ac:dyDescent="0.25">
      <c r="C60">
        <f>RTD("tos.rtd", , "LAST", ".QQQ220420C357")</f>
        <v>0.12</v>
      </c>
      <c r="D60" t="str">
        <f>RTD("tos.rtd", , "LX", ".QQQ220420C357")</f>
        <v>X</v>
      </c>
      <c r="E60">
        <f>RTD("tos.rtd", , "NET_CHANGE", ".QQQ220420C357")</f>
        <v>-0.56999999999999995</v>
      </c>
      <c r="F60" t="str">
        <f>RTD("tos.rtd", , "PERCENT_CHANGE", ".QQQ220420C357")</f>
        <v>-82.61%</v>
      </c>
      <c r="G60">
        <f>RTD("tos.rtd", , "ASK_SIZE", ".QQQ220420C357")</f>
        <v>272</v>
      </c>
      <c r="H60">
        <f>RTD("tos.rtd", , "BID_SIZE", ".QQQ220420C357")</f>
        <v>339</v>
      </c>
      <c r="I60">
        <f>RTD("tos.rtd", , "OPEN", ".QQQ220420C357")</f>
        <v>0.61</v>
      </c>
      <c r="J60">
        <f>RTD("tos.rtd", , "VOLUME", ".QQQ220420C357")</f>
        <v>390</v>
      </c>
      <c r="K60">
        <f>RTD("tos.rtd", , "OPEN_INT", ".QQQ220420C357")</f>
        <v>42</v>
      </c>
      <c r="L60">
        <f>RTD("tos.rtd", , "DELTA", ".QQQ220420C357")</f>
        <v>0.03</v>
      </c>
      <c r="M60" t="str">
        <f>RTD("tos.rtd", , "IMPL_VOL", ".QQQ220420C357")</f>
        <v>25.38%</v>
      </c>
      <c r="N60">
        <f>RTD("tos.rtd", , "LOW", ".QQQ220420C357")</f>
        <v>0.12</v>
      </c>
      <c r="O60">
        <f>RTD("tos.rtd", , "HIGH", ".QQQ220420C357")</f>
        <v>0.61</v>
      </c>
      <c r="P60">
        <f>RTD("tos.rtd", , "BID", ".QQQ220420C357")</f>
        <v>0.09</v>
      </c>
      <c r="Q60" t="str">
        <f>RTD("tos.rtd", , "BX", ".QQQ220420C357")</f>
        <v>Q</v>
      </c>
      <c r="R60">
        <f>RTD("tos.rtd", , "ASK", ".QQQ220420C357")</f>
        <v>0.11</v>
      </c>
      <c r="S60" t="str">
        <f>RTD("tos.rtd", , "AX", ".QQQ220420C357")</f>
        <v>Z</v>
      </c>
      <c r="T60" t="str">
        <f>RTD("tos.rtd", , "EXPIRATION_DAY", ".QQQ220420C357")</f>
        <v>2022-04-20</v>
      </c>
      <c r="U60">
        <f>RTD("tos.rtd", , "STRIKE", ".QQQ220420C357")</f>
        <v>357</v>
      </c>
      <c r="V60">
        <f>RTD("tos.rtd", , "BID", ".QQQ220420P357")</f>
        <v>18.72</v>
      </c>
      <c r="W60" t="str">
        <f>RTD("tos.rtd", , "BX", ".QQQ220420P357")</f>
        <v>E</v>
      </c>
      <c r="X60">
        <f>RTD("tos.rtd", , "ASK", ".QQQ220420P357")</f>
        <v>18.95</v>
      </c>
      <c r="Y60" t="str">
        <f>RTD("tos.rtd", , "AX", ".QQQ220420P357")</f>
        <v>X</v>
      </c>
      <c r="Z60">
        <f>RTD("tos.rtd", , "LAST", ".QQQ220420P357")</f>
        <v>12.25</v>
      </c>
      <c r="AA60" t="str">
        <f>RTD("tos.rtd", , "LX", ".QQQ220420P357")</f>
        <v>W</v>
      </c>
      <c r="AB60">
        <f>RTD("tos.rtd", , "NET_CHANGE", ".QQQ220420P357")</f>
        <v>0</v>
      </c>
      <c r="AC60" t="str">
        <f>RTD("tos.rtd", , "PERCENT_CHANGE", ".QQQ220420P357")</f>
        <v>0.00%</v>
      </c>
      <c r="AD60">
        <f>RTD("tos.rtd", , "ASK_SIZE", ".QQQ220420P357")</f>
        <v>50</v>
      </c>
      <c r="AE60">
        <f>RTD("tos.rtd", , "BID_SIZE", ".QQQ220420P357")</f>
        <v>158</v>
      </c>
      <c r="AF60">
        <f>RTD("tos.rtd", , "OPEN", ".QQQ220420P357")</f>
        <v>0</v>
      </c>
      <c r="AG60">
        <f>RTD("tos.rtd", , "VOLUME", ".QQQ220420P357")</f>
        <v>0</v>
      </c>
      <c r="AH60">
        <f>RTD("tos.rtd", , "OPEN_INT", ".QQQ220420P357")</f>
        <v>4</v>
      </c>
      <c r="AI60">
        <f>RTD("tos.rtd", , "DELTA", ".QQQ220420P357")</f>
        <v>-1</v>
      </c>
      <c r="AJ60" t="str">
        <f>RTD("tos.rtd", , "IMPL_VOL", ".QQQ220420P357")</f>
        <v>--</v>
      </c>
      <c r="AK60">
        <f>RTD("tos.rtd", , "LOW", ".QQQ220420P357")</f>
        <v>0</v>
      </c>
      <c r="AL60">
        <f>RTD("tos.rtd", , "HIGH", ".QQQ220420P357")</f>
        <v>0</v>
      </c>
    </row>
    <row r="61" spans="3:38" x14ac:dyDescent="0.25">
      <c r="C61">
        <f>RTD("tos.rtd", , "LAST", ".QQQ220420C358")</f>
        <v>0.08</v>
      </c>
      <c r="D61" t="str">
        <f>RTD("tos.rtd", , "LX", ".QQQ220420C358")</f>
        <v>X</v>
      </c>
      <c r="E61">
        <f>RTD("tos.rtd", , "NET_CHANGE", ".QQQ220420C358")</f>
        <v>-0.47</v>
      </c>
      <c r="F61" t="str">
        <f>RTD("tos.rtd", , "PERCENT_CHANGE", ".QQQ220420C358")</f>
        <v>-85.45%</v>
      </c>
      <c r="G61">
        <f>RTD("tos.rtd", , "ASK_SIZE", ".QQQ220420C358")</f>
        <v>354</v>
      </c>
      <c r="H61">
        <f>RTD("tos.rtd", , "BID_SIZE", ".QQQ220420C358")</f>
        <v>310</v>
      </c>
      <c r="I61">
        <f>RTD("tos.rtd", , "OPEN", ".QQQ220420C358")</f>
        <v>0.46</v>
      </c>
      <c r="J61">
        <f>RTD("tos.rtd", , "VOLUME", ".QQQ220420C358")</f>
        <v>163</v>
      </c>
      <c r="K61">
        <f>RTD("tos.rtd", , "OPEN_INT", ".QQQ220420C358")</f>
        <v>659</v>
      </c>
      <c r="L61">
        <f>RTD("tos.rtd", , "DELTA", ".QQQ220420C358")</f>
        <v>0.02</v>
      </c>
      <c r="M61" t="str">
        <f>RTD("tos.rtd", , "IMPL_VOL", ".QQQ220420C358")</f>
        <v>26.01%</v>
      </c>
      <c r="N61">
        <f>RTD("tos.rtd", , "LOW", ".QQQ220420C358")</f>
        <v>0.08</v>
      </c>
      <c r="O61">
        <f>RTD("tos.rtd", , "HIGH", ".QQQ220420C358")</f>
        <v>0.48</v>
      </c>
      <c r="P61">
        <f>RTD("tos.rtd", , "BID", ".QQQ220420C358")</f>
        <v>0.08</v>
      </c>
      <c r="Q61" t="str">
        <f>RTD("tos.rtd", , "BX", ".QQQ220420C358")</f>
        <v>Z</v>
      </c>
      <c r="R61">
        <f>RTD("tos.rtd", , "ASK", ".QQQ220420C358")</f>
        <v>0.1</v>
      </c>
      <c r="S61" t="str">
        <f>RTD("tos.rtd", , "AX", ".QQQ220420C358")</f>
        <v>Q</v>
      </c>
      <c r="T61" t="str">
        <f>RTD("tos.rtd", , "EXPIRATION_DAY", ".QQQ220420C358")</f>
        <v>2022-04-20</v>
      </c>
      <c r="U61">
        <f>RTD("tos.rtd", , "STRIKE", ".QQQ220420C358")</f>
        <v>358</v>
      </c>
      <c r="V61">
        <f>RTD("tos.rtd", , "BID", ".QQQ220420P358")</f>
        <v>19.71</v>
      </c>
      <c r="W61" t="str">
        <f>RTD("tos.rtd", , "BX", ".QQQ220420P358")</f>
        <v>E</v>
      </c>
      <c r="X61">
        <f>RTD("tos.rtd", , "ASK", ".QQQ220420P358")</f>
        <v>19.920000000000002</v>
      </c>
      <c r="Y61" t="str">
        <f>RTD("tos.rtd", , "AX", ".QQQ220420P358")</f>
        <v>X</v>
      </c>
      <c r="Z61">
        <f>RTD("tos.rtd", , "LAST", ".QQQ220420P358")</f>
        <v>18.239999999999998</v>
      </c>
      <c r="AA61" t="str">
        <f>RTD("tos.rtd", , "LX", ".QQQ220420P358")</f>
        <v>C</v>
      </c>
      <c r="AB61">
        <f>RTD("tos.rtd", , "NET_CHANGE", ".QQQ220420P358")</f>
        <v>4.95</v>
      </c>
      <c r="AC61" t="str">
        <f>RTD("tos.rtd", , "PERCENT_CHANGE", ".QQQ220420P358")</f>
        <v>+37.25%</v>
      </c>
      <c r="AD61">
        <f>RTD("tos.rtd", , "ASK_SIZE", ".QQQ220420P358")</f>
        <v>50</v>
      </c>
      <c r="AE61">
        <f>RTD("tos.rtd", , "BID_SIZE", ".QQQ220420P358")</f>
        <v>163</v>
      </c>
      <c r="AF61">
        <f>RTD("tos.rtd", , "OPEN", ".QQQ220420P358")</f>
        <v>16.739999999999998</v>
      </c>
      <c r="AG61">
        <f>RTD("tos.rtd", , "VOLUME", ".QQQ220420P358")</f>
        <v>22</v>
      </c>
      <c r="AH61">
        <f>RTD("tos.rtd", , "OPEN_INT", ".QQQ220420P358")</f>
        <v>458</v>
      </c>
      <c r="AI61">
        <f>RTD("tos.rtd", , "DELTA", ".QQQ220420P358")</f>
        <v>-1</v>
      </c>
      <c r="AJ61" t="str">
        <f>RTD("tos.rtd", , "IMPL_VOL", ".QQQ220420P358")</f>
        <v>--</v>
      </c>
      <c r="AK61">
        <f>RTD("tos.rtd", , "LOW", ".QQQ220420P358")</f>
        <v>16.739999999999998</v>
      </c>
      <c r="AL61">
        <f>RTD("tos.rtd", , "HIGH", ".QQQ220420P358")</f>
        <v>18.61</v>
      </c>
    </row>
    <row r="62" spans="3:38" x14ac:dyDescent="0.25">
      <c r="C62">
        <f>RTD("tos.rtd", , "LAST", ".QQQ220420C359")</f>
        <v>0.06</v>
      </c>
      <c r="D62" t="str">
        <f>RTD("tos.rtd", , "LX", ".QQQ220420C359")</f>
        <v>X</v>
      </c>
      <c r="E62">
        <f>RTD("tos.rtd", , "NET_CHANGE", ".QQQ220420C359")</f>
        <v>-0.39</v>
      </c>
      <c r="F62" t="str">
        <f>RTD("tos.rtd", , "PERCENT_CHANGE", ".QQQ220420C359")</f>
        <v>-86.67%</v>
      </c>
      <c r="G62">
        <f>RTD("tos.rtd", , "ASK_SIZE", ".QQQ220420C359")</f>
        <v>306</v>
      </c>
      <c r="H62">
        <f>RTD("tos.rtd", , "BID_SIZE", ".QQQ220420C359")</f>
        <v>106</v>
      </c>
      <c r="I62">
        <f>RTD("tos.rtd", , "OPEN", ".QQQ220420C359")</f>
        <v>0.28999999999999998</v>
      </c>
      <c r="J62">
        <f>RTD("tos.rtd", , "VOLUME", ".QQQ220420C359")</f>
        <v>121</v>
      </c>
      <c r="K62">
        <f>RTD("tos.rtd", , "OPEN_INT", ".QQQ220420C359")</f>
        <v>582</v>
      </c>
      <c r="L62">
        <f>RTD("tos.rtd", , "DELTA", ".QQQ220420C359")</f>
        <v>0.02</v>
      </c>
      <c r="M62" t="str">
        <f>RTD("tos.rtd", , "IMPL_VOL", ".QQQ220420C359")</f>
        <v>26.29%</v>
      </c>
      <c r="N62">
        <f>RTD("tos.rtd", , "LOW", ".QQQ220420C359")</f>
        <v>0.06</v>
      </c>
      <c r="O62">
        <f>RTD("tos.rtd", , "HIGH", ".QQQ220420C359")</f>
        <v>0.28999999999999998</v>
      </c>
      <c r="P62">
        <f>RTD("tos.rtd", , "BID", ".QQQ220420C359")</f>
        <v>7.0000000000000007E-2</v>
      </c>
      <c r="Q62" t="str">
        <f>RTD("tos.rtd", , "BX", ".QQQ220420C359")</f>
        <v>Z</v>
      </c>
      <c r="R62">
        <f>RTD("tos.rtd", , "ASK", ".QQQ220420C359")</f>
        <v>0.08</v>
      </c>
      <c r="S62" t="str">
        <f>RTD("tos.rtd", , "AX", ".QQQ220420C359")</f>
        <v>Z</v>
      </c>
      <c r="T62" t="str">
        <f>RTD("tos.rtd", , "EXPIRATION_DAY", ".QQQ220420C359")</f>
        <v>2022-04-20</v>
      </c>
      <c r="U62">
        <f>RTD("tos.rtd", , "STRIKE", ".QQQ220420C359")</f>
        <v>359</v>
      </c>
      <c r="V62">
        <f>RTD("tos.rtd", , "BID", ".QQQ220420P359")</f>
        <v>20.69</v>
      </c>
      <c r="W62" t="str">
        <f>RTD("tos.rtd", , "BX", ".QQQ220420P359")</f>
        <v>E</v>
      </c>
      <c r="X62">
        <f>RTD("tos.rtd", , "ASK", ".QQQ220420P359")</f>
        <v>20.91</v>
      </c>
      <c r="Y62" t="str">
        <f>RTD("tos.rtd", , "AX", ".QQQ220420P359")</f>
        <v>E</v>
      </c>
      <c r="Z62">
        <f>RTD("tos.rtd", , "LAST", ".QQQ220420P359")</f>
        <v>17.59</v>
      </c>
      <c r="AA62" t="str">
        <f>RTD("tos.rtd", , "LX", ".QQQ220420P359")</f>
        <v>M</v>
      </c>
      <c r="AB62">
        <f>RTD("tos.rtd", , "NET_CHANGE", ".QQQ220420P359")</f>
        <v>4.99</v>
      </c>
      <c r="AC62" t="str">
        <f>RTD("tos.rtd", , "PERCENT_CHANGE", ".QQQ220420P359")</f>
        <v>+39.60%</v>
      </c>
      <c r="AD62">
        <f>RTD("tos.rtd", , "ASK_SIZE", ".QQQ220420P359")</f>
        <v>84</v>
      </c>
      <c r="AE62">
        <f>RTD("tos.rtd", , "BID_SIZE", ".QQQ220420P359")</f>
        <v>180</v>
      </c>
      <c r="AF62">
        <f>RTD("tos.rtd", , "OPEN", ".QQQ220420P359")</f>
        <v>15.41</v>
      </c>
      <c r="AG62">
        <f>RTD("tos.rtd", , "VOLUME", ".QQQ220420P359")</f>
        <v>14</v>
      </c>
      <c r="AH62">
        <f>RTD("tos.rtd", , "OPEN_INT", ".QQQ220420P359")</f>
        <v>15</v>
      </c>
      <c r="AI62">
        <f>RTD("tos.rtd", , "DELTA", ".QQQ220420P359")</f>
        <v>-1</v>
      </c>
      <c r="AJ62" t="str">
        <f>RTD("tos.rtd", , "IMPL_VOL", ".QQQ220420P359")</f>
        <v>--</v>
      </c>
      <c r="AK62">
        <f>RTD("tos.rtd", , "LOW", ".QQQ220420P359")</f>
        <v>15.41</v>
      </c>
      <c r="AL62">
        <f>RTD("tos.rtd", , "HIGH", ".QQQ220420P359")</f>
        <v>17.59</v>
      </c>
    </row>
    <row r="63" spans="3:38" x14ac:dyDescent="0.25">
      <c r="C63">
        <f>RTD("tos.rtd", , "LAST", ".QQQ220420C360")</f>
        <v>0.05</v>
      </c>
      <c r="D63" t="str">
        <f>RTD("tos.rtd", , "LX", ".QQQ220420C360")</f>
        <v>X</v>
      </c>
      <c r="E63">
        <f>RTD("tos.rtd", , "NET_CHANGE", ".QQQ220420C360")</f>
        <v>-0.28999999999999998</v>
      </c>
      <c r="F63" t="str">
        <f>RTD("tos.rtd", , "PERCENT_CHANGE", ".QQQ220420C360")</f>
        <v>-85.29%</v>
      </c>
      <c r="G63">
        <f>RTD("tos.rtd", , "ASK_SIZE", ".QQQ220420C360")</f>
        <v>328</v>
      </c>
      <c r="H63">
        <f>RTD("tos.rtd", , "BID_SIZE", ".QQQ220420C360")</f>
        <v>306</v>
      </c>
      <c r="I63">
        <f>RTD("tos.rtd", , "OPEN", ".QQQ220420C360")</f>
        <v>0.33</v>
      </c>
      <c r="J63">
        <f>RTD("tos.rtd", , "VOLUME", ".QQQ220420C360")</f>
        <v>794</v>
      </c>
      <c r="K63">
        <f>RTD("tos.rtd", , "OPEN_INT", ".QQQ220420C360")</f>
        <v>1184</v>
      </c>
      <c r="L63">
        <f>RTD("tos.rtd", , "DELTA", ".QQQ220420C360")</f>
        <v>0.02</v>
      </c>
      <c r="M63" t="str">
        <f>RTD("tos.rtd", , "IMPL_VOL", ".QQQ220420C360")</f>
        <v>26.73%</v>
      </c>
      <c r="N63">
        <f>RTD("tos.rtd", , "LOW", ".QQQ220420C360")</f>
        <v>0.05</v>
      </c>
      <c r="O63">
        <f>RTD("tos.rtd", , "HIGH", ".QQQ220420C360")</f>
        <v>0.33</v>
      </c>
      <c r="P63">
        <f>RTD("tos.rtd", , "BID", ".QQQ220420C360")</f>
        <v>0.06</v>
      </c>
      <c r="Q63" t="str">
        <f>RTD("tos.rtd", , "BX", ".QQQ220420C360")</f>
        <v>Z</v>
      </c>
      <c r="R63">
        <f>RTD("tos.rtd", , "ASK", ".QQQ220420C360")</f>
        <v>7.0000000000000007E-2</v>
      </c>
      <c r="S63" t="str">
        <f>RTD("tos.rtd", , "AX", ".QQQ220420C360")</f>
        <v>Z</v>
      </c>
      <c r="T63" t="str">
        <f>RTD("tos.rtd", , "EXPIRATION_DAY", ".QQQ220420C360")</f>
        <v>2022-04-20</v>
      </c>
      <c r="U63">
        <f>RTD("tos.rtd", , "STRIKE", ".QQQ220420C360")</f>
        <v>360</v>
      </c>
      <c r="V63">
        <f>RTD("tos.rtd", , "BID", ".QQQ220420P360")</f>
        <v>21.68</v>
      </c>
      <c r="W63" t="str">
        <f>RTD("tos.rtd", , "BX", ".QQQ220420P360")</f>
        <v>E</v>
      </c>
      <c r="X63">
        <f>RTD("tos.rtd", , "ASK", ".QQQ220420P360")</f>
        <v>21.91</v>
      </c>
      <c r="Y63" t="str">
        <f>RTD("tos.rtd", , "AX", ".QQQ220420P360")</f>
        <v>E</v>
      </c>
      <c r="Z63">
        <f>RTD("tos.rtd", , "LAST", ".QQQ220420P360")</f>
        <v>21.59</v>
      </c>
      <c r="AA63" t="str">
        <f>RTD("tos.rtd", , "LX", ".QQQ220420P360")</f>
        <v>N</v>
      </c>
      <c r="AB63">
        <f>RTD("tos.rtd", , "NET_CHANGE", ".QQQ220420P360")</f>
        <v>8.01</v>
      </c>
      <c r="AC63" t="str">
        <f>RTD("tos.rtd", , "PERCENT_CHANGE", ".QQQ220420P360")</f>
        <v>+58.98%</v>
      </c>
      <c r="AD63">
        <f>RTD("tos.rtd", , "ASK_SIZE", ".QQQ220420P360")</f>
        <v>101</v>
      </c>
      <c r="AE63">
        <f>RTD("tos.rtd", , "BID_SIZE", ".QQQ220420P360")</f>
        <v>167</v>
      </c>
      <c r="AF63">
        <f>RTD("tos.rtd", , "OPEN", ".QQQ220420P360")</f>
        <v>16.38</v>
      </c>
      <c r="AG63">
        <f>RTD("tos.rtd", , "VOLUME", ".QQQ220420P360")</f>
        <v>361</v>
      </c>
      <c r="AH63">
        <f>RTD("tos.rtd", , "OPEN_INT", ".QQQ220420P360")</f>
        <v>745</v>
      </c>
      <c r="AI63">
        <f>RTD("tos.rtd", , "DELTA", ".QQQ220420P360")</f>
        <v>-1</v>
      </c>
      <c r="AJ63" t="str">
        <f>RTD("tos.rtd", , "IMPL_VOL", ".QQQ220420P360")</f>
        <v>--</v>
      </c>
      <c r="AK63">
        <f>RTD("tos.rtd", , "LOW", ".QQQ220420P360")</f>
        <v>16.38</v>
      </c>
      <c r="AL63">
        <f>RTD("tos.rtd", , "HIGH", ".QQQ220420P360")</f>
        <v>21.59</v>
      </c>
    </row>
    <row r="64" spans="3:38" x14ac:dyDescent="0.25">
      <c r="C64">
        <f>RTD("tos.rtd", , "LAST", ".QQQ220420C361")</f>
        <v>0.05</v>
      </c>
      <c r="D64" t="str">
        <f>RTD("tos.rtd", , "LX", ".QQQ220420C361")</f>
        <v>I</v>
      </c>
      <c r="E64">
        <f>RTD("tos.rtd", , "NET_CHANGE", ".QQQ220420C361")</f>
        <v>-0.24</v>
      </c>
      <c r="F64" t="str">
        <f>RTD("tos.rtd", , "PERCENT_CHANGE", ".QQQ220420C361")</f>
        <v>-82.76%</v>
      </c>
      <c r="G64">
        <f>RTD("tos.rtd", , "ASK_SIZE", ".QQQ220420C361")</f>
        <v>292</v>
      </c>
      <c r="H64">
        <f>RTD("tos.rtd", , "BID_SIZE", ".QQQ220420C361")</f>
        <v>314</v>
      </c>
      <c r="I64">
        <f>RTD("tos.rtd", , "OPEN", ".QQQ220420C361")</f>
        <v>0.22</v>
      </c>
      <c r="J64">
        <f>RTD("tos.rtd", , "VOLUME", ".QQQ220420C361")</f>
        <v>190</v>
      </c>
      <c r="K64">
        <f>RTD("tos.rtd", , "OPEN_INT", ".QQQ220420C361")</f>
        <v>13</v>
      </c>
      <c r="L64">
        <f>RTD("tos.rtd", , "DELTA", ".QQQ220420C361")</f>
        <v>0.02</v>
      </c>
      <c r="M64" t="str">
        <f>RTD("tos.rtd", , "IMPL_VOL", ".QQQ220420C361")</f>
        <v>27.07%</v>
      </c>
      <c r="N64">
        <f>RTD("tos.rtd", , "LOW", ".QQQ220420C361")</f>
        <v>0.05</v>
      </c>
      <c r="O64">
        <f>RTD("tos.rtd", , "HIGH", ".QQQ220420C361")</f>
        <v>0.22</v>
      </c>
      <c r="P64">
        <f>RTD("tos.rtd", , "BID", ".QQQ220420C361")</f>
        <v>0.05</v>
      </c>
      <c r="Q64" t="str">
        <f>RTD("tos.rtd", , "BX", ".QQQ220420C361")</f>
        <v>Z</v>
      </c>
      <c r="R64">
        <f>RTD("tos.rtd", , "ASK", ".QQQ220420C361")</f>
        <v>0.06</v>
      </c>
      <c r="S64" t="str">
        <f>RTD("tos.rtd", , "AX", ".QQQ220420C361")</f>
        <v>Z</v>
      </c>
      <c r="T64" t="str">
        <f>RTD("tos.rtd", , "EXPIRATION_DAY", ".QQQ220420C361")</f>
        <v>2022-04-20</v>
      </c>
      <c r="U64">
        <f>RTD("tos.rtd", , "STRIKE", ".QQQ220420C361")</f>
        <v>361</v>
      </c>
      <c r="V64">
        <f>RTD("tos.rtd", , "BID", ".QQQ220420P361")</f>
        <v>22.67</v>
      </c>
      <c r="W64" t="str">
        <f>RTD("tos.rtd", , "BX", ".QQQ220420P361")</f>
        <v>X</v>
      </c>
      <c r="X64">
        <f>RTD("tos.rtd", , "ASK", ".QQQ220420P361")</f>
        <v>22.91</v>
      </c>
      <c r="Y64" t="str">
        <f>RTD("tos.rtd", , "AX", ".QQQ220420P361")</f>
        <v>E</v>
      </c>
      <c r="Z64">
        <f>RTD("tos.rtd", , "LAST", ".QQQ220420P361")</f>
        <v>20.059999999999999</v>
      </c>
      <c r="AA64" t="str">
        <f>RTD("tos.rtd", , "LX", ".QQQ220420P361")</f>
        <v>A</v>
      </c>
      <c r="AB64">
        <f>RTD("tos.rtd", , "NET_CHANGE", ".QQQ220420P361")</f>
        <v>0</v>
      </c>
      <c r="AC64" t="str">
        <f>RTD("tos.rtd", , "PERCENT_CHANGE", ".QQQ220420P361")</f>
        <v>0.00%</v>
      </c>
      <c r="AD64">
        <f>RTD("tos.rtd", , "ASK_SIZE", ".QQQ220420P361")</f>
        <v>118</v>
      </c>
      <c r="AE64">
        <f>RTD("tos.rtd", , "BID_SIZE", ".QQQ220420P361")</f>
        <v>50</v>
      </c>
      <c r="AF64">
        <f>RTD("tos.rtd", , "OPEN", ".QQQ220420P361")</f>
        <v>0</v>
      </c>
      <c r="AG64">
        <f>RTD("tos.rtd", , "VOLUME", ".QQQ220420P361")</f>
        <v>0</v>
      </c>
      <c r="AH64">
        <f>RTD("tos.rtd", , "OPEN_INT", ".QQQ220420P361")</f>
        <v>1</v>
      </c>
      <c r="AI64">
        <f>RTD("tos.rtd", , "DELTA", ".QQQ220420P361")</f>
        <v>-1</v>
      </c>
      <c r="AJ64" t="str">
        <f>RTD("tos.rtd", , "IMPL_VOL", ".QQQ220420P361")</f>
        <v>--</v>
      </c>
      <c r="AK64">
        <f>RTD("tos.rtd", , "LOW", ".QQQ220420P361")</f>
        <v>0</v>
      </c>
      <c r="AL64">
        <f>RTD("tos.rtd", , "HIGH", ".QQQ220420P361")</f>
        <v>0</v>
      </c>
    </row>
    <row r="65" spans="1:38" x14ac:dyDescent="0.25">
      <c r="C65">
        <f>RTD("tos.rtd", , "LAST", ".QQQ220420C362")</f>
        <v>0.06</v>
      </c>
      <c r="D65" t="str">
        <f>RTD("tos.rtd", , "LX", ".QQQ220420C362")</f>
        <v>C</v>
      </c>
      <c r="E65">
        <f>RTD("tos.rtd", , "NET_CHANGE", ".QQQ220420C362")</f>
        <v>-0.23</v>
      </c>
      <c r="F65" t="str">
        <f>RTD("tos.rtd", , "PERCENT_CHANGE", ".QQQ220420C362")</f>
        <v>-79.31%</v>
      </c>
      <c r="G65">
        <f>RTD("tos.rtd", , "ASK_SIZE", ".QQQ220420C362")</f>
        <v>395</v>
      </c>
      <c r="H65">
        <f>RTD("tos.rtd", , "BID_SIZE", ".QQQ220420C362")</f>
        <v>207</v>
      </c>
      <c r="I65">
        <f>RTD("tos.rtd", , "OPEN", ".QQQ220420C362")</f>
        <v>0.18</v>
      </c>
      <c r="J65">
        <f>RTD("tos.rtd", , "VOLUME", ".QQQ220420C362")</f>
        <v>141</v>
      </c>
      <c r="K65">
        <f>RTD("tos.rtd", , "OPEN_INT", ".QQQ220420C362")</f>
        <v>1283</v>
      </c>
      <c r="L65">
        <f>RTD("tos.rtd", , "DELTA", ".QQQ220420C362")</f>
        <v>0.01</v>
      </c>
      <c r="M65" t="str">
        <f>RTD("tos.rtd", , "IMPL_VOL", ".QQQ220420C362")</f>
        <v>27.67%</v>
      </c>
      <c r="N65">
        <f>RTD("tos.rtd", , "LOW", ".QQQ220420C362")</f>
        <v>0.04</v>
      </c>
      <c r="O65">
        <f>RTD("tos.rtd", , "HIGH", ".QQQ220420C362")</f>
        <v>0.18</v>
      </c>
      <c r="P65">
        <f>RTD("tos.rtd", , "BID", ".QQQ220420C362")</f>
        <v>0.04</v>
      </c>
      <c r="Q65" t="str">
        <f>RTD("tos.rtd", , "BX", ".QQQ220420C362")</f>
        <v>W</v>
      </c>
      <c r="R65">
        <f>RTD("tos.rtd", , "ASK", ".QQQ220420C362")</f>
        <v>0.06</v>
      </c>
      <c r="S65" t="str">
        <f>RTD("tos.rtd", , "AX", ".QQQ220420C362")</f>
        <v>Q</v>
      </c>
      <c r="T65" t="str">
        <f>RTD("tos.rtd", , "EXPIRATION_DAY", ".QQQ220420C362")</f>
        <v>2022-04-20</v>
      </c>
      <c r="U65">
        <f>RTD("tos.rtd", , "STRIKE", ".QQQ220420C362")</f>
        <v>362</v>
      </c>
      <c r="V65">
        <f>RTD("tos.rtd", , "BID", ".QQQ220420P362")</f>
        <v>23.67</v>
      </c>
      <c r="W65" t="str">
        <f>RTD("tos.rtd", , "BX", ".QQQ220420P362")</f>
        <v>E</v>
      </c>
      <c r="X65">
        <f>RTD("tos.rtd", , "ASK", ".QQQ220420P362")</f>
        <v>23.9</v>
      </c>
      <c r="Y65" t="str">
        <f>RTD("tos.rtd", , "AX", ".QQQ220420P362")</f>
        <v>E</v>
      </c>
      <c r="Z65">
        <f>RTD("tos.rtd", , "LAST", ".QQQ220420P362")</f>
        <v>23.77</v>
      </c>
      <c r="AA65" t="str">
        <f>RTD("tos.rtd", , "LX", ".QQQ220420P362")</f>
        <v>W</v>
      </c>
      <c r="AB65">
        <f>RTD("tos.rtd", , "NET_CHANGE", ".QQQ220420P362")</f>
        <v>6.96</v>
      </c>
      <c r="AC65" t="str">
        <f>RTD("tos.rtd", , "PERCENT_CHANGE", ".QQQ220420P362")</f>
        <v>+41.40%</v>
      </c>
      <c r="AD65">
        <f>RTD("tos.rtd", , "ASK_SIZE", ".QQQ220420P362")</f>
        <v>112</v>
      </c>
      <c r="AE65">
        <f>RTD("tos.rtd", , "BID_SIZE", ".QQQ220420P362")</f>
        <v>194</v>
      </c>
      <c r="AF65">
        <f>RTD("tos.rtd", , "OPEN", ".QQQ220420P362")</f>
        <v>19.66</v>
      </c>
      <c r="AG65">
        <f>RTD("tos.rtd", , "VOLUME", ".QQQ220420P362")</f>
        <v>16</v>
      </c>
      <c r="AH65">
        <f>RTD("tos.rtd", , "OPEN_INT", ".QQQ220420P362")</f>
        <v>800</v>
      </c>
      <c r="AI65">
        <f>RTD("tos.rtd", , "DELTA", ".QQQ220420P362")</f>
        <v>-1</v>
      </c>
      <c r="AJ65" t="str">
        <f>RTD("tos.rtd", , "IMPL_VOL", ".QQQ220420P362")</f>
        <v>--</v>
      </c>
      <c r="AK65">
        <f>RTD("tos.rtd", , "LOW", ".QQQ220420P362")</f>
        <v>19.64</v>
      </c>
      <c r="AL65">
        <f>RTD("tos.rtd", , "HIGH", ".QQQ220420P362")</f>
        <v>23.77</v>
      </c>
    </row>
    <row r="66" spans="1:38" x14ac:dyDescent="0.25">
      <c r="C66">
        <f>RTD("tos.rtd", , "LAST", ".QQQ220420C363")</f>
        <v>0.04</v>
      </c>
      <c r="D66" t="str">
        <f>RTD("tos.rtd", , "LX", ".QQQ220420C363")</f>
        <v>C</v>
      </c>
      <c r="E66">
        <f>RTD("tos.rtd", , "NET_CHANGE", ".QQQ220420C363")</f>
        <v>-0.17</v>
      </c>
      <c r="F66" t="str">
        <f>RTD("tos.rtd", , "PERCENT_CHANGE", ".QQQ220420C363")</f>
        <v>-80.95%</v>
      </c>
      <c r="G66">
        <f>RTD("tos.rtd", , "ASK_SIZE", ".QQQ220420C363")</f>
        <v>348</v>
      </c>
      <c r="H66">
        <f>RTD("tos.rtd", , "BID_SIZE", ".QQQ220420C363")</f>
        <v>348</v>
      </c>
      <c r="I66">
        <f>RTD("tos.rtd", , "OPEN", ".QQQ220420C363")</f>
        <v>7.0000000000000007E-2</v>
      </c>
      <c r="J66">
        <f>RTD("tos.rtd", , "VOLUME", ".QQQ220420C363")</f>
        <v>18</v>
      </c>
      <c r="K66">
        <f>RTD("tos.rtd", , "OPEN_INT", ".QQQ220420C363")</f>
        <v>32</v>
      </c>
      <c r="L66">
        <f>RTD("tos.rtd", , "DELTA", ".QQQ220420C363")</f>
        <v>0.01</v>
      </c>
      <c r="M66" t="str">
        <f>RTD("tos.rtd", , "IMPL_VOL", ".QQQ220420C363")</f>
        <v>28.21%</v>
      </c>
      <c r="N66">
        <f>RTD("tos.rtd", , "LOW", ".QQQ220420C363")</f>
        <v>0.04</v>
      </c>
      <c r="O66">
        <f>RTD("tos.rtd", , "HIGH", ".QQQ220420C363")</f>
        <v>7.0000000000000007E-2</v>
      </c>
      <c r="P66">
        <f>RTD("tos.rtd", , "BID", ".QQQ220420C363")</f>
        <v>0.04</v>
      </c>
      <c r="Q66" t="str">
        <f>RTD("tos.rtd", , "BX", ".QQQ220420C363")</f>
        <v>Z</v>
      </c>
      <c r="R66">
        <f>RTD("tos.rtd", , "ASK", ".QQQ220420C363")</f>
        <v>0.05</v>
      </c>
      <c r="S66" t="str">
        <f>RTD("tos.rtd", , "AX", ".QQQ220420C363")</f>
        <v>Z</v>
      </c>
      <c r="T66" t="str">
        <f>RTD("tos.rtd", , "EXPIRATION_DAY", ".QQQ220420C363")</f>
        <v>2022-04-20</v>
      </c>
      <c r="U66">
        <f>RTD("tos.rtd", , "STRIKE", ".QQQ220420C363")</f>
        <v>363</v>
      </c>
      <c r="V66">
        <f>RTD("tos.rtd", , "BID", ".QQQ220420P363")</f>
        <v>24.66</v>
      </c>
      <c r="W66" t="str">
        <f>RTD("tos.rtd", , "BX", ".QQQ220420P363")</f>
        <v>X</v>
      </c>
      <c r="X66">
        <f>RTD("tos.rtd", , "ASK", ".QQQ220420P363")</f>
        <v>24.85</v>
      </c>
      <c r="Y66" t="str">
        <f>RTD("tos.rtd", , "AX", ".QQQ220420P363")</f>
        <v>X</v>
      </c>
      <c r="Z66">
        <f>RTD("tos.rtd", , "LAST", ".QQQ220420P363")</f>
        <v>24.4</v>
      </c>
      <c r="AA66" t="str">
        <f>RTD("tos.rtd", , "LX", ".QQQ220420P363")</f>
        <v>H</v>
      </c>
      <c r="AB66">
        <f>RTD("tos.rtd", , "NET_CHANGE", ".QQQ220420P363")</f>
        <v>8.5</v>
      </c>
      <c r="AC66" t="str">
        <f>RTD("tos.rtd", , "PERCENT_CHANGE", ".QQQ220420P363")</f>
        <v>+53.46%</v>
      </c>
      <c r="AD66">
        <f>RTD("tos.rtd", , "ASK_SIZE", ".QQQ220420P363")</f>
        <v>50</v>
      </c>
      <c r="AE66">
        <f>RTD("tos.rtd", , "BID_SIZE", ".QQQ220420P363")</f>
        <v>50</v>
      </c>
      <c r="AF66">
        <f>RTD("tos.rtd", , "OPEN", ".QQQ220420P363")</f>
        <v>24.4</v>
      </c>
      <c r="AG66">
        <f>RTD("tos.rtd", , "VOLUME", ".QQQ220420P363")</f>
        <v>1</v>
      </c>
      <c r="AH66">
        <f>RTD("tos.rtd", , "OPEN_INT", ".QQQ220420P363")</f>
        <v>4</v>
      </c>
      <c r="AI66">
        <f>RTD("tos.rtd", , "DELTA", ".QQQ220420P363")</f>
        <v>-1</v>
      </c>
      <c r="AJ66" t="str">
        <f>RTD("tos.rtd", , "IMPL_VOL", ".QQQ220420P363")</f>
        <v>--</v>
      </c>
      <c r="AK66">
        <f>RTD("tos.rtd", , "LOW", ".QQQ220420P363")</f>
        <v>24.4</v>
      </c>
      <c r="AL66">
        <f>RTD("tos.rtd", , "HIGH", ".QQQ220420P363")</f>
        <v>24.4</v>
      </c>
    </row>
    <row r="67" spans="1:38" x14ac:dyDescent="0.25">
      <c r="C67">
        <f>RTD("tos.rtd", , "LAST", ".QQQ220420C364")</f>
        <v>0.05</v>
      </c>
      <c r="D67" t="str">
        <f>RTD("tos.rtd", , "LX", ".QQQ220420C364")</f>
        <v>E</v>
      </c>
      <c r="E67">
        <f>RTD("tos.rtd", , "NET_CHANGE", ".QQQ220420C364")</f>
        <v>-0.1</v>
      </c>
      <c r="F67" t="str">
        <f>RTD("tos.rtd", , "PERCENT_CHANGE", ".QQQ220420C364")</f>
        <v>-66.67%</v>
      </c>
      <c r="G67">
        <f>RTD("tos.rtd", , "ASK_SIZE", ".QQQ220420C364")</f>
        <v>416</v>
      </c>
      <c r="H67">
        <f>RTD("tos.rtd", , "BID_SIZE", ".QQQ220420C364")</f>
        <v>241</v>
      </c>
      <c r="I67">
        <f>RTD("tos.rtd", , "OPEN", ".QQQ220420C364")</f>
        <v>7.0000000000000007E-2</v>
      </c>
      <c r="J67">
        <f>RTD("tos.rtd", , "VOLUME", ".QQQ220420C364")</f>
        <v>133</v>
      </c>
      <c r="K67">
        <f>RTD("tos.rtd", , "OPEN_INT", ".QQQ220420C364")</f>
        <v>758</v>
      </c>
      <c r="L67">
        <f>RTD("tos.rtd", , "DELTA", ".QQQ220420C364")</f>
        <v>0.01</v>
      </c>
      <c r="M67" t="str">
        <f>RTD("tos.rtd", , "IMPL_VOL", ".QQQ220420C364")</f>
        <v>28.70%</v>
      </c>
      <c r="N67">
        <f>RTD("tos.rtd", , "LOW", ".QQQ220420C364")</f>
        <v>0.05</v>
      </c>
      <c r="O67">
        <f>RTD("tos.rtd", , "HIGH", ".QQQ220420C364")</f>
        <v>0.09</v>
      </c>
      <c r="P67">
        <f>RTD("tos.rtd", , "BID", ".QQQ220420C364")</f>
        <v>0.03</v>
      </c>
      <c r="Q67" t="str">
        <f>RTD("tos.rtd", , "BX", ".QQQ220420C364")</f>
        <v>W</v>
      </c>
      <c r="R67">
        <f>RTD("tos.rtd", , "ASK", ".QQQ220420C364")</f>
        <v>0.05</v>
      </c>
      <c r="S67" t="str">
        <f>RTD("tos.rtd", , "AX", ".QQQ220420C364")</f>
        <v>Q</v>
      </c>
      <c r="T67" t="str">
        <f>RTD("tos.rtd", , "EXPIRATION_DAY", ".QQQ220420C364")</f>
        <v>2022-04-20</v>
      </c>
      <c r="U67">
        <f>RTD("tos.rtd", , "STRIKE", ".QQQ220420C364")</f>
        <v>364</v>
      </c>
      <c r="V67">
        <f>RTD("tos.rtd", , "BID", ".QQQ220420P364")</f>
        <v>25.65</v>
      </c>
      <c r="W67" t="str">
        <f>RTD("tos.rtd", , "BX", ".QQQ220420P364")</f>
        <v>X</v>
      </c>
      <c r="X67">
        <f>RTD("tos.rtd", , "ASK", ".QQQ220420P364")</f>
        <v>25.84</v>
      </c>
      <c r="Y67" t="str">
        <f>RTD("tos.rtd", , "AX", ".QQQ220420P364")</f>
        <v>X</v>
      </c>
      <c r="Z67">
        <f>RTD("tos.rtd", , "LAST", ".QQQ220420P364")</f>
        <v>21.63</v>
      </c>
      <c r="AA67" t="str">
        <f>RTD("tos.rtd", , "LX", ".QQQ220420P364")</f>
        <v>M</v>
      </c>
      <c r="AB67">
        <f>RTD("tos.rtd", , "NET_CHANGE", ".QQQ220420P364")</f>
        <v>3.73</v>
      </c>
      <c r="AC67" t="str">
        <f>RTD("tos.rtd", , "PERCENT_CHANGE", ".QQQ220420P364")</f>
        <v>+20.84%</v>
      </c>
      <c r="AD67">
        <f>RTD("tos.rtd", , "ASK_SIZE", ".QQQ220420P364")</f>
        <v>50</v>
      </c>
      <c r="AE67">
        <f>RTD("tos.rtd", , "BID_SIZE", ".QQQ220420P364")</f>
        <v>50</v>
      </c>
      <c r="AF67">
        <f>RTD("tos.rtd", , "OPEN", ".QQQ220420P364")</f>
        <v>21.63</v>
      </c>
      <c r="AG67">
        <f>RTD("tos.rtd", , "VOLUME", ".QQQ220420P364")</f>
        <v>1</v>
      </c>
      <c r="AH67">
        <f>RTD("tos.rtd", , "OPEN_INT", ".QQQ220420P364")</f>
        <v>312</v>
      </c>
      <c r="AI67">
        <f>RTD("tos.rtd", , "DELTA", ".QQQ220420P364")</f>
        <v>-1</v>
      </c>
      <c r="AJ67" t="str">
        <f>RTD("tos.rtd", , "IMPL_VOL", ".QQQ220420P364")</f>
        <v>--</v>
      </c>
      <c r="AK67">
        <f>RTD("tos.rtd", , "LOW", ".QQQ220420P364")</f>
        <v>21.63</v>
      </c>
      <c r="AL67">
        <f>RTD("tos.rtd", , "HIGH", ".QQQ220420P364")</f>
        <v>21.63</v>
      </c>
    </row>
    <row r="68" spans="1:38" x14ac:dyDescent="0.25">
      <c r="C68">
        <f>RTD("tos.rtd", , "LAST", ".QQQ220420C365")</f>
        <v>0.03</v>
      </c>
      <c r="D68" t="str">
        <f>RTD("tos.rtd", , "LX", ".QQQ220420C365")</f>
        <v>I</v>
      </c>
      <c r="E68">
        <f>RTD("tos.rtd", , "NET_CHANGE", ".QQQ220420C365")</f>
        <v>-0.12</v>
      </c>
      <c r="F68" t="str">
        <f>RTD("tos.rtd", , "PERCENT_CHANGE", ".QQQ220420C365")</f>
        <v>-80.00%</v>
      </c>
      <c r="G68">
        <f>RTD("tos.rtd", , "ASK_SIZE", ".QQQ220420C365")</f>
        <v>356</v>
      </c>
      <c r="H68">
        <f>RTD("tos.rtd", , "BID_SIZE", ".QQQ220420C365")</f>
        <v>356</v>
      </c>
      <c r="I68">
        <f>RTD("tos.rtd", , "OPEN", ".QQQ220420C365")</f>
        <v>0.09</v>
      </c>
      <c r="J68">
        <f>RTD("tos.rtd", , "VOLUME", ".QQQ220420C365")</f>
        <v>108</v>
      </c>
      <c r="K68">
        <f>RTD("tos.rtd", , "OPEN_INT", ".QQQ220420C365")</f>
        <v>1494</v>
      </c>
      <c r="L68">
        <f>RTD("tos.rtd", , "DELTA", ".QQQ220420C365")</f>
        <v>0.01</v>
      </c>
      <c r="M68" t="str">
        <f>RTD("tos.rtd", , "IMPL_VOL", ".QQQ220420C365")</f>
        <v>29.12%</v>
      </c>
      <c r="N68">
        <f>RTD("tos.rtd", , "LOW", ".QQQ220420C365")</f>
        <v>0.03</v>
      </c>
      <c r="O68">
        <f>RTD("tos.rtd", , "HIGH", ".QQQ220420C365")</f>
        <v>0.09</v>
      </c>
      <c r="P68">
        <f>RTD("tos.rtd", , "BID", ".QQQ220420C365")</f>
        <v>0.03</v>
      </c>
      <c r="Q68" t="str">
        <f>RTD("tos.rtd", , "BX", ".QQQ220420C365")</f>
        <v>Z</v>
      </c>
      <c r="R68">
        <f>RTD("tos.rtd", , "ASK", ".QQQ220420C365")</f>
        <v>0.04</v>
      </c>
      <c r="S68" t="str">
        <f>RTD("tos.rtd", , "AX", ".QQQ220420C365")</f>
        <v>Z</v>
      </c>
      <c r="T68" t="str">
        <f>RTD("tos.rtd", , "EXPIRATION_DAY", ".QQQ220420C365")</f>
        <v>2022-04-20</v>
      </c>
      <c r="U68">
        <f>RTD("tos.rtd", , "STRIKE", ".QQQ220420C365")</f>
        <v>365</v>
      </c>
      <c r="V68">
        <f>RTD("tos.rtd", , "BID", ".QQQ220420P365")</f>
        <v>26.65</v>
      </c>
      <c r="W68" t="str">
        <f>RTD("tos.rtd", , "BX", ".QQQ220420P365")</f>
        <v>E</v>
      </c>
      <c r="X68">
        <f>RTD("tos.rtd", , "ASK", ".QQQ220420P365")</f>
        <v>26.88</v>
      </c>
      <c r="Y68" t="str">
        <f>RTD("tos.rtd", , "AX", ".QQQ220420P365")</f>
        <v>E</v>
      </c>
      <c r="Z68">
        <f>RTD("tos.rtd", , "LAST", ".QQQ220420P365")</f>
        <v>26.63</v>
      </c>
      <c r="AA68" t="str">
        <f>RTD("tos.rtd", , "LX", ".QQQ220420P365")</f>
        <v>C</v>
      </c>
      <c r="AB68">
        <f>RTD("tos.rtd", , "NET_CHANGE", ".QQQ220420P365")</f>
        <v>7.85</v>
      </c>
      <c r="AC68" t="str">
        <f>RTD("tos.rtd", , "PERCENT_CHANGE", ".QQQ220420P365")</f>
        <v>+41.80%</v>
      </c>
      <c r="AD68">
        <f>RTD("tos.rtd", , "ASK_SIZE", ".QQQ220420P365")</f>
        <v>98</v>
      </c>
      <c r="AE68">
        <f>RTD("tos.rtd", , "BID_SIZE", ".QQQ220420P365")</f>
        <v>169</v>
      </c>
      <c r="AF68">
        <f>RTD("tos.rtd", , "OPEN", ".QQQ220420P365")</f>
        <v>24.52</v>
      </c>
      <c r="AG68">
        <f>RTD("tos.rtd", , "VOLUME", ".QQQ220420P365")</f>
        <v>317</v>
      </c>
      <c r="AH68">
        <f>RTD("tos.rtd", , "OPEN_INT", ".QQQ220420P365")</f>
        <v>334</v>
      </c>
      <c r="AI68">
        <f>RTD("tos.rtd", , "DELTA", ".QQQ220420P365")</f>
        <v>-1</v>
      </c>
      <c r="AJ68" t="str">
        <f>RTD("tos.rtd", , "IMPL_VOL", ".QQQ220420P365")</f>
        <v>--</v>
      </c>
      <c r="AK68">
        <f>RTD("tos.rtd", , "LOW", ".QQQ220420P365")</f>
        <v>24.52</v>
      </c>
      <c r="AL68">
        <f>RTD("tos.rtd", , "HIGH", ".QQQ220420P365")</f>
        <v>26.63</v>
      </c>
    </row>
    <row r="69" spans="1:38" x14ac:dyDescent="0.25">
      <c r="C69">
        <f>RTD("tos.rtd", , "LAST", ".QQQ220420C366")</f>
        <v>0.04</v>
      </c>
      <c r="D69" t="str">
        <f>RTD("tos.rtd", , "LX", ".QQQ220420C366")</f>
        <v>N</v>
      </c>
      <c r="E69">
        <f>RTD("tos.rtd", , "NET_CHANGE", ".QQQ220420C366")</f>
        <v>-0.08</v>
      </c>
      <c r="F69" t="str">
        <f>RTD("tos.rtd", , "PERCENT_CHANGE", ".QQQ220420C366")</f>
        <v>-66.67%</v>
      </c>
      <c r="G69">
        <f>RTD("tos.rtd", , "ASK_SIZE", ".QQQ220420C366")</f>
        <v>359</v>
      </c>
      <c r="H69">
        <f>RTD("tos.rtd", , "BID_SIZE", ".QQQ220420C366")</f>
        <v>334</v>
      </c>
      <c r="I69">
        <f>RTD("tos.rtd", , "OPEN", ".QQQ220420C366")</f>
        <v>7.0000000000000007E-2</v>
      </c>
      <c r="J69">
        <f>RTD("tos.rtd", , "VOLUME", ".QQQ220420C366")</f>
        <v>223</v>
      </c>
      <c r="K69">
        <f>RTD("tos.rtd", , "OPEN_INT", ".QQQ220420C366")</f>
        <v>299</v>
      </c>
      <c r="L69">
        <f>RTD("tos.rtd", , "DELTA", ".QQQ220420C366")</f>
        <v>0.01</v>
      </c>
      <c r="M69" t="str">
        <f>RTD("tos.rtd", , "IMPL_VOL", ".QQQ220420C366")</f>
        <v>30.02%</v>
      </c>
      <c r="N69">
        <f>RTD("tos.rtd", , "LOW", ".QQQ220420C366")</f>
        <v>0.04</v>
      </c>
      <c r="O69">
        <f>RTD("tos.rtd", , "HIGH", ".QQQ220420C366")</f>
        <v>7.0000000000000007E-2</v>
      </c>
      <c r="P69">
        <f>RTD("tos.rtd", , "BID", ".QQQ220420C366")</f>
        <v>0.03</v>
      </c>
      <c r="Q69" t="str">
        <f>RTD("tos.rtd", , "BX", ".QQQ220420C366")</f>
        <v>Z</v>
      </c>
      <c r="R69">
        <f>RTD("tos.rtd", , "ASK", ".QQQ220420C366")</f>
        <v>0.04</v>
      </c>
      <c r="S69" t="str">
        <f>RTD("tos.rtd", , "AX", ".QQQ220420C366")</f>
        <v>Z</v>
      </c>
      <c r="T69" t="str">
        <f>RTD("tos.rtd", , "EXPIRATION_DAY", ".QQQ220420C366")</f>
        <v>2022-04-20</v>
      </c>
      <c r="U69">
        <f>RTD("tos.rtd", , "STRIKE", ".QQQ220420C366")</f>
        <v>366</v>
      </c>
      <c r="V69">
        <f>RTD("tos.rtd", , "BID", ".QQQ220420P366")</f>
        <v>27.64</v>
      </c>
      <c r="W69" t="str">
        <f>RTD("tos.rtd", , "BX", ".QQQ220420P366")</f>
        <v>E</v>
      </c>
      <c r="X69">
        <f>RTD("tos.rtd", , "ASK", ".QQQ220420P366")</f>
        <v>27.83</v>
      </c>
      <c r="Y69" t="str">
        <f>RTD("tos.rtd", , "AX", ".QQQ220420P366")</f>
        <v>X</v>
      </c>
      <c r="Z69">
        <f>RTD("tos.rtd", , "LAST", ".QQQ220420P366")</f>
        <v>24.12</v>
      </c>
      <c r="AA69" t="str">
        <f>RTD("tos.rtd", , "LX", ".QQQ220420P366")</f>
        <v>C</v>
      </c>
      <c r="AB69">
        <f>RTD("tos.rtd", , "NET_CHANGE", ".QQQ220420P366")</f>
        <v>2.83</v>
      </c>
      <c r="AC69" t="str">
        <f>RTD("tos.rtd", , "PERCENT_CHANGE", ".QQQ220420P366")</f>
        <v>+13.29%</v>
      </c>
      <c r="AD69">
        <f>RTD("tos.rtd", , "ASK_SIZE", ".QQQ220420P366")</f>
        <v>23</v>
      </c>
      <c r="AE69">
        <f>RTD("tos.rtd", , "BID_SIZE", ".QQQ220420P366")</f>
        <v>153</v>
      </c>
      <c r="AF69">
        <f>RTD("tos.rtd", , "OPEN", ".QQQ220420P366")</f>
        <v>24.12</v>
      </c>
      <c r="AG69">
        <f>RTD("tos.rtd", , "VOLUME", ".QQQ220420P366")</f>
        <v>36</v>
      </c>
      <c r="AH69">
        <f>RTD("tos.rtd", , "OPEN_INT", ".QQQ220420P366")</f>
        <v>306</v>
      </c>
      <c r="AI69">
        <f>RTD("tos.rtd", , "DELTA", ".QQQ220420P366")</f>
        <v>-1</v>
      </c>
      <c r="AJ69" t="str">
        <f>RTD("tos.rtd", , "IMPL_VOL", ".QQQ220420P366")</f>
        <v>--</v>
      </c>
      <c r="AK69">
        <f>RTD("tos.rtd", , "LOW", ".QQQ220420P366")</f>
        <v>24.12</v>
      </c>
      <c r="AL69">
        <f>RTD("tos.rtd", , "HIGH", ".QQQ220420P366")</f>
        <v>24.12</v>
      </c>
    </row>
    <row r="70" spans="1:38" x14ac:dyDescent="0.25">
      <c r="C70">
        <f>RTD("tos.rtd", , "LAST", ".QQQ220420C367")</f>
        <v>0.03</v>
      </c>
      <c r="D70" t="str">
        <f>RTD("tos.rtd", , "LX", ".QQQ220420C367")</f>
        <v>C</v>
      </c>
      <c r="E70">
        <f>RTD("tos.rtd", , "NET_CHANGE", ".QQQ220420C367")</f>
        <v>-7.0000000000000007E-2</v>
      </c>
      <c r="F70" t="str">
        <f>RTD("tos.rtd", , "PERCENT_CHANGE", ".QQQ220420C367")</f>
        <v>-70.00%</v>
      </c>
      <c r="G70">
        <f>RTD("tos.rtd", , "ASK_SIZE", ".QQQ220420C367")</f>
        <v>434</v>
      </c>
      <c r="H70">
        <f>RTD("tos.rtd", , "BID_SIZE", ".QQQ220420C367")</f>
        <v>272</v>
      </c>
      <c r="I70">
        <f>RTD("tos.rtd", , "OPEN", ".QQQ220420C367")</f>
        <v>0.06</v>
      </c>
      <c r="J70">
        <f>RTD("tos.rtd", , "VOLUME", ".QQQ220420C367")</f>
        <v>55</v>
      </c>
      <c r="K70">
        <f>RTD("tos.rtd", , "OPEN_INT", ".QQQ220420C367")</f>
        <v>61</v>
      </c>
      <c r="L70">
        <f>RTD("tos.rtd", , "DELTA", ".QQQ220420C367")</f>
        <v>0.01</v>
      </c>
      <c r="M70" t="str">
        <f>RTD("tos.rtd", , "IMPL_VOL", ".QQQ220420C367")</f>
        <v>30.33%</v>
      </c>
      <c r="N70">
        <f>RTD("tos.rtd", , "LOW", ".QQQ220420C367")</f>
        <v>0.03</v>
      </c>
      <c r="O70">
        <f>RTD("tos.rtd", , "HIGH", ".QQQ220420C367")</f>
        <v>0.06</v>
      </c>
      <c r="P70">
        <f>RTD("tos.rtd", , "BID", ".QQQ220420C367")</f>
        <v>0.02</v>
      </c>
      <c r="Q70" t="str">
        <f>RTD("tos.rtd", , "BX", ".QQQ220420C367")</f>
        <v>W</v>
      </c>
      <c r="R70">
        <f>RTD("tos.rtd", , "ASK", ".QQQ220420C367")</f>
        <v>0.04</v>
      </c>
      <c r="S70" t="str">
        <f>RTD("tos.rtd", , "AX", ".QQQ220420C367")</f>
        <v>Q</v>
      </c>
      <c r="T70" t="str">
        <f>RTD("tos.rtd", , "EXPIRATION_DAY", ".QQQ220420C367")</f>
        <v>2022-04-20</v>
      </c>
      <c r="U70">
        <f>RTD("tos.rtd", , "STRIKE", ".QQQ220420C367")</f>
        <v>367</v>
      </c>
      <c r="V70">
        <f>RTD("tos.rtd", , "BID", ".QQQ220420P367")</f>
        <v>28.64</v>
      </c>
      <c r="W70" t="str">
        <f>RTD("tos.rtd", , "BX", ".QQQ220420P367")</f>
        <v>C</v>
      </c>
      <c r="X70">
        <f>RTD("tos.rtd", , "ASK", ".QQQ220420P367")</f>
        <v>28.86</v>
      </c>
      <c r="Y70" t="str">
        <f>RTD("tos.rtd", , "AX", ".QQQ220420P367")</f>
        <v>X</v>
      </c>
      <c r="Z70">
        <f>RTD("tos.rtd", , "LAST", ".QQQ220420P367")</f>
        <v>0</v>
      </c>
      <c r="AA70" t="str">
        <f>RTD("tos.rtd", , "LX", ".QQQ220420P367")</f>
        <v/>
      </c>
      <c r="AB70">
        <f>RTD("tos.rtd", , "NET_CHANGE", ".QQQ220420P367")</f>
        <v>0</v>
      </c>
      <c r="AC70" t="str">
        <f>RTD("tos.rtd", , "PERCENT_CHANGE", ".QQQ220420P367")</f>
        <v>N/A</v>
      </c>
      <c r="AD70">
        <f>RTD("tos.rtd", , "ASK_SIZE", ".QQQ220420P367")</f>
        <v>50</v>
      </c>
      <c r="AE70">
        <f>RTD("tos.rtd", , "BID_SIZE", ".QQQ220420P367")</f>
        <v>150</v>
      </c>
      <c r="AF70">
        <f>RTD("tos.rtd", , "OPEN", ".QQQ220420P367")</f>
        <v>0</v>
      </c>
      <c r="AG70">
        <f>RTD("tos.rtd", , "VOLUME", ".QQQ220420P367")</f>
        <v>0</v>
      </c>
      <c r="AH70">
        <f>RTD("tos.rtd", , "OPEN_INT", ".QQQ220420P367")</f>
        <v>0</v>
      </c>
      <c r="AI70">
        <f>RTD("tos.rtd", , "DELTA", ".QQQ220420P367")</f>
        <v>-1</v>
      </c>
      <c r="AJ70" t="str">
        <f>RTD("tos.rtd", , "IMPL_VOL", ".QQQ220420P367")</f>
        <v>--</v>
      </c>
      <c r="AK70">
        <f>RTD("tos.rtd", , "LOW", ".QQQ220420P367")</f>
        <v>0</v>
      </c>
      <c r="AL70">
        <f>RTD("tos.rtd", , "HIGH", ".QQQ220420P367")</f>
        <v>0</v>
      </c>
    </row>
    <row r="71" spans="1:38" x14ac:dyDescent="0.25">
      <c r="A71" t="s">
        <v>36</v>
      </c>
    </row>
    <row r="72" spans="1:38" x14ac:dyDescent="0.25">
      <c r="A72" t="s">
        <v>37</v>
      </c>
    </row>
    <row r="73" spans="1:38" x14ac:dyDescent="0.25">
      <c r="A73" t="s">
        <v>38</v>
      </c>
    </row>
    <row r="74" spans="1:38" x14ac:dyDescent="0.25">
      <c r="A74" t="s">
        <v>39</v>
      </c>
    </row>
    <row r="75" spans="1:38" x14ac:dyDescent="0.25">
      <c r="A75" t="s">
        <v>40</v>
      </c>
    </row>
    <row r="76" spans="1:38" x14ac:dyDescent="0.25">
      <c r="A76" t="s">
        <v>41</v>
      </c>
    </row>
    <row r="77" spans="1:38" x14ac:dyDescent="0.25">
      <c r="A77" t="s">
        <v>42</v>
      </c>
    </row>
    <row r="78" spans="1:38" x14ac:dyDescent="0.25">
      <c r="A78" t="s">
        <v>43</v>
      </c>
    </row>
    <row r="79" spans="1:38" x14ac:dyDescent="0.25">
      <c r="A79" t="s">
        <v>44</v>
      </c>
    </row>
    <row r="80" spans="1:38" x14ac:dyDescent="0.25">
      <c r="A80" t="s">
        <v>45</v>
      </c>
    </row>
    <row r="81" spans="1:1" x14ac:dyDescent="0.25">
      <c r="A81" t="s">
        <v>46</v>
      </c>
    </row>
    <row r="82" spans="1:1" x14ac:dyDescent="0.25">
      <c r="A82" t="s">
        <v>47</v>
      </c>
    </row>
    <row r="83" spans="1:1" x14ac:dyDescent="0.25">
      <c r="A83" t="s">
        <v>48</v>
      </c>
    </row>
    <row r="84" spans="1:1" x14ac:dyDescent="0.25">
      <c r="A84" t="s">
        <v>49</v>
      </c>
    </row>
    <row r="85" spans="1:1" x14ac:dyDescent="0.25">
      <c r="A85" t="s">
        <v>50</v>
      </c>
    </row>
    <row r="86" spans="1:1" x14ac:dyDescent="0.25">
      <c r="A86" t="s">
        <v>51</v>
      </c>
    </row>
    <row r="87" spans="1:1" x14ac:dyDescent="0.25">
      <c r="A87" t="s">
        <v>52</v>
      </c>
    </row>
    <row r="88" spans="1:1" x14ac:dyDescent="0.25">
      <c r="A88" t="s">
        <v>53</v>
      </c>
    </row>
    <row r="89" spans="1:1" x14ac:dyDescent="0.25">
      <c r="A89" t="s">
        <v>54</v>
      </c>
    </row>
    <row r="90" spans="1:1" x14ac:dyDescent="0.25">
      <c r="A90" t="s">
        <v>55</v>
      </c>
    </row>
    <row r="91" spans="1:1" x14ac:dyDescent="0.25">
      <c r="A91" t="s">
        <v>56</v>
      </c>
    </row>
    <row r="92" spans="1:1" x14ac:dyDescent="0.25">
      <c r="A92" t="s">
        <v>57</v>
      </c>
    </row>
    <row r="93" spans="1:1" x14ac:dyDescent="0.25">
      <c r="A93" t="s">
        <v>58</v>
      </c>
    </row>
    <row r="94" spans="1:1" x14ac:dyDescent="0.25">
      <c r="A94" t="s">
        <v>59</v>
      </c>
    </row>
    <row r="95" spans="1:1" x14ac:dyDescent="0.25">
      <c r="A95" t="s">
        <v>60</v>
      </c>
    </row>
    <row r="96" spans="1:1" x14ac:dyDescent="0.25">
      <c r="A96" t="s">
        <v>61</v>
      </c>
    </row>
    <row r="97" spans="1:1" x14ac:dyDescent="0.25">
      <c r="A97" t="s">
        <v>62</v>
      </c>
    </row>
    <row r="98" spans="1:1" x14ac:dyDescent="0.25">
      <c r="A98" t="s">
        <v>63</v>
      </c>
    </row>
    <row r="99" spans="1:1" x14ac:dyDescent="0.25">
      <c r="A99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Sarmen</dc:creator>
  <cp:lastModifiedBy>Sarmen</cp:lastModifiedBy>
  <dcterms:created xsi:type="dcterms:W3CDTF">2022-04-16T04:10:15Z</dcterms:created>
  <dcterms:modified xsi:type="dcterms:W3CDTF">2022-04-16T06:13:00Z</dcterms:modified>
</cp:coreProperties>
</file>