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l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Andy Pack:
</t>
        </r>
        <r>
          <rPr>
            <sz val="9"/>
            <color rgb="FF000000"/>
            <rFont val="Tahoma"/>
            <family val="2"/>
            <charset val="1"/>
          </rPr>
          <t xml:space="preserve">https://www.custommarineproducts.com/marine-solar-panels.html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https://eu-solar.panasonic.net/cps/rde/xbcr/solar_en/POWERFUL_datasheet_N3xxSJ53_EN.pdf</t>
        </r>
      </text>
    </comment>
  </commentList>
</comments>
</file>

<file path=xl/sharedStrings.xml><?xml version="1.0" encoding="utf-8"?>
<sst xmlns="http://schemas.openxmlformats.org/spreadsheetml/2006/main" count="34" uniqueCount="27">
  <si>
    <t xml:space="preserve">Producing 24 hr</t>
  </si>
  <si>
    <t xml:space="preserve">Producing some of the day</t>
  </si>
  <si>
    <t xml:space="preserve">Company</t>
  </si>
  <si>
    <t xml:space="preserve">Model</t>
  </si>
  <si>
    <t xml:space="preserve">Area, m2</t>
  </si>
  <si>
    <t xml:space="preserve">Unit Power, kW</t>
  </si>
  <si>
    <t xml:space="preserve">Power with % Coverage, kW</t>
  </si>
  <si>
    <t xml:space="preserve">% of Required</t>
  </si>
  <si>
    <t xml:space="preserve">Required Area, m2</t>
  </si>
  <si>
    <t xml:space="preserve">Required Coverage, %</t>
  </si>
  <si>
    <t xml:space="preserve">Average Length</t>
  </si>
  <si>
    <t xml:space="preserve">m</t>
  </si>
  <si>
    <t xml:space="preserve">Average Width</t>
  </si>
  <si>
    <t xml:space="preserve">CMPower</t>
  </si>
  <si>
    <t xml:space="preserve">CMP24110SR</t>
  </si>
  <si>
    <t xml:space="preserve">Average Power</t>
  </si>
  <si>
    <t xml:space="preserve">kW</t>
  </si>
  <si>
    <t xml:space="preserve">CMP24175SR</t>
  </si>
  <si>
    <t xml:space="preserve">CMP22225S</t>
  </si>
  <si>
    <t xml:space="preserve">Deck footprint</t>
  </si>
  <si>
    <t xml:space="preserve">m squ</t>
  </si>
  <si>
    <t xml:space="preserve">Panasonic</t>
  </si>
  <si>
    <t xml:space="preserve">VBHN340SJ53</t>
  </si>
  <si>
    <t xml:space="preserve">% Deck Covered</t>
  </si>
  <si>
    <t xml:space="preserve">Covered footprint</t>
  </si>
  <si>
    <t xml:space="preserve">% of day useful</t>
  </si>
  <si>
    <t xml:space="preserve">Square inch to 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</si>
</sst>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0%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548235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4" min="4" style="0" width="13.85"/>
    <col collapsed="false" customWidth="true" hidden="false" outlineLevel="0" max="5" min="5" style="0" width="12.85"/>
    <col collapsed="false" customWidth="true" hidden="false" outlineLevel="0" max="6" min="6" style="0" width="11.85"/>
    <col collapsed="false" customWidth="true" hidden="false" outlineLevel="0" max="7" min="7" style="0" width="10.43"/>
    <col collapsed="false" customWidth="true" hidden="false" outlineLevel="0" max="8" min="8" style="0" width="15.14"/>
    <col collapsed="false" customWidth="true" hidden="false" outlineLevel="0" max="9" min="9" style="0" width="10"/>
    <col collapsed="false" customWidth="true" hidden="false" outlineLevel="0" max="10" min="10" style="1" width="12.71"/>
    <col collapsed="false" customWidth="true" hidden="false" outlineLevel="0" max="11" min="11" style="0" width="13.57"/>
    <col collapsed="false" customWidth="true" hidden="false" outlineLevel="0" max="12" min="12" style="0" width="10"/>
    <col collapsed="false" customWidth="true" hidden="false" outlineLevel="0" max="13" min="13" style="1" width="12.71"/>
    <col collapsed="false" customWidth="true" hidden="false" outlineLevel="0" max="14" min="14" style="0" width="13.57"/>
  </cols>
  <sheetData>
    <row r="1" customFormat="false" ht="15.75" hidden="false" customHeight="false" outlineLevel="0" collapsed="false">
      <c r="I1" s="2" t="s">
        <v>0</v>
      </c>
      <c r="J1" s="2"/>
      <c r="K1" s="2"/>
      <c r="L1" s="2" t="s">
        <v>1</v>
      </c>
      <c r="M1" s="2"/>
      <c r="N1" s="2"/>
    </row>
    <row r="2" s="3" customFormat="true" ht="45.75" hidden="false" customHeight="false" outlineLevel="0" collapsed="false">
      <c r="D2" s="4" t="s">
        <v>2</v>
      </c>
      <c r="E2" s="5" t="s">
        <v>3</v>
      </c>
      <c r="F2" s="4" t="s">
        <v>4</v>
      </c>
      <c r="G2" s="6" t="s">
        <v>5</v>
      </c>
      <c r="H2" s="5" t="s">
        <v>6</v>
      </c>
      <c r="I2" s="7" t="s">
        <v>7</v>
      </c>
      <c r="J2" s="8" t="s">
        <v>8</v>
      </c>
      <c r="K2" s="9" t="s">
        <v>9</v>
      </c>
      <c r="L2" s="10" t="s">
        <v>7</v>
      </c>
      <c r="M2" s="11" t="s">
        <v>8</v>
      </c>
      <c r="N2" s="12" t="s">
        <v>9</v>
      </c>
    </row>
    <row r="3" customFormat="false" ht="15" hidden="false" customHeight="false" outlineLevel="0" collapsed="false">
      <c r="A3" s="13" t="s">
        <v>10</v>
      </c>
      <c r="B3" s="14" t="n">
        <v>116.5</v>
      </c>
      <c r="C3" s="15" t="s">
        <v>11</v>
      </c>
    </row>
    <row r="4" customFormat="false" ht="15" hidden="false" customHeight="false" outlineLevel="0" collapsed="false">
      <c r="A4" s="16" t="s">
        <v>12</v>
      </c>
      <c r="B4" s="17" t="n">
        <v>20.53</v>
      </c>
      <c r="C4" s="18" t="s">
        <v>11</v>
      </c>
      <c r="D4" s="0" t="s">
        <v>13</v>
      </c>
      <c r="E4" s="0" t="s">
        <v>14</v>
      </c>
      <c r="F4" s="19" t="n">
        <f aca="false">21.65*42.9*B14</f>
        <v>0.5992149306</v>
      </c>
      <c r="G4" s="0" t="n">
        <v>0.11</v>
      </c>
      <c r="H4" s="19" t="n">
        <f aca="false">($B$10/F4)*G4</f>
        <v>219.530536177197</v>
      </c>
      <c r="I4" s="20" t="n">
        <f aca="false">H4/$B$5</f>
        <v>0.024092884871147</v>
      </c>
      <c r="J4" s="1" t="n">
        <f aca="false">($B$5/G4)*F4</f>
        <v>49635.9197495749</v>
      </c>
      <c r="K4" s="20" t="n">
        <f aca="false">J4/$B$7</f>
        <v>20.7530149533394</v>
      </c>
      <c r="L4" s="20" t="n">
        <f aca="false">(H4*$B$12)/$B$5</f>
        <v>0.00803096162371568</v>
      </c>
      <c r="M4" s="1" t="n">
        <f aca="false">($B$5/(G4*$B$12))*F4</f>
        <v>148907.759248725</v>
      </c>
      <c r="N4" s="20" t="n">
        <f aca="false">M4/$B$7</f>
        <v>62.2590448600183</v>
      </c>
    </row>
    <row r="5" customFormat="false" ht="15.75" hidden="false" customHeight="false" outlineLevel="0" collapsed="false">
      <c r="A5" s="21" t="s">
        <v>15</v>
      </c>
      <c r="B5" s="22" t="n">
        <f aca="false">AVERAGE(13440, 16347.233, 15360, (2*3840+2*750), 16000, (2*1420+1000),  (2*1420+1000), (2*2500+2*880+880), 2*2200, 6300, 4064.064, 4*980, 2*2200, 4*4320, 4*1500+2*5295, 7000, 5300)</f>
        <v>9111.841</v>
      </c>
      <c r="C5" s="23" t="s">
        <v>16</v>
      </c>
      <c r="D5" s="0" t="s">
        <v>13</v>
      </c>
      <c r="E5" s="0" t="s">
        <v>17</v>
      </c>
      <c r="F5" s="19" t="n">
        <f aca="false">36.4*37.6*B14</f>
        <v>0.8829917824</v>
      </c>
      <c r="G5" s="0" t="n">
        <v>0.175</v>
      </c>
      <c r="H5" s="19" t="n">
        <f aca="false">($B$10/F5)*G5</f>
        <v>237.009779333593</v>
      </c>
      <c r="I5" s="20" t="n">
        <f aca="false">H5/$B$5</f>
        <v>0.0260111847137799</v>
      </c>
      <c r="J5" s="1" t="n">
        <f aca="false">($B$5/G5)*F5</f>
        <v>45975.3184316309</v>
      </c>
      <c r="K5" s="20" t="n">
        <f aca="false">J5/$B$7</f>
        <v>19.2225000707144</v>
      </c>
      <c r="L5" s="20" t="n">
        <f aca="false">(H5*$B$12)/$B$5</f>
        <v>0.0086703949045933</v>
      </c>
      <c r="M5" s="1" t="n">
        <f aca="false">($B$5/(G5*$B$12))*F5</f>
        <v>137925.955294893</v>
      </c>
      <c r="N5" s="20" t="n">
        <f aca="false">M5/$B$7</f>
        <v>57.6675002121433</v>
      </c>
    </row>
    <row r="6" customFormat="false" ht="15.75" hidden="false" customHeight="false" outlineLevel="0" collapsed="false">
      <c r="D6" s="0" t="s">
        <v>13</v>
      </c>
      <c r="E6" s="0" t="s">
        <v>18</v>
      </c>
      <c r="F6" s="19" t="n">
        <f aca="false">31.1*56.3*B14</f>
        <v>1.1296299988</v>
      </c>
      <c r="G6" s="0" t="n">
        <v>0.225</v>
      </c>
      <c r="H6" s="19" t="n">
        <f aca="false">($B$10/F6)*G6</f>
        <v>238.194198795918</v>
      </c>
      <c r="I6" s="20" t="n">
        <f aca="false">H6/$B$5</f>
        <v>0.0261411715586255</v>
      </c>
      <c r="J6" s="1" t="n">
        <f aca="false">($B$5/G6)*F6</f>
        <v>45746.706390648</v>
      </c>
      <c r="K6" s="20" t="n">
        <f aca="false">J6/$B$7</f>
        <v>19.1269162852428</v>
      </c>
      <c r="L6" s="20" t="n">
        <f aca="false">(H6*$B$12)/$B$5</f>
        <v>0.00871372385287518</v>
      </c>
      <c r="M6" s="1" t="n">
        <f aca="false">($B$5/(G6*$B$12))*F6</f>
        <v>137240.119171944</v>
      </c>
      <c r="N6" s="20" t="n">
        <f aca="false">M6/$B$7</f>
        <v>57.3807488557283</v>
      </c>
    </row>
    <row r="7" customFormat="false" ht="15.75" hidden="false" customHeight="false" outlineLevel="0" collapsed="false">
      <c r="A7" s="24" t="s">
        <v>19</v>
      </c>
      <c r="B7" s="25" t="n">
        <f aca="false">B4*B3</f>
        <v>2391.745</v>
      </c>
      <c r="C7" s="26" t="s">
        <v>20</v>
      </c>
    </row>
    <row r="8" customFormat="false" ht="14.9" hidden="false" customHeight="false" outlineLevel="0" collapsed="false">
      <c r="D8" s="0" t="s">
        <v>21</v>
      </c>
      <c r="E8" s="27" t="s">
        <v>22</v>
      </c>
      <c r="F8" s="0" t="n">
        <f aca="false">1.59*1.053</f>
        <v>1.67427</v>
      </c>
      <c r="G8" s="0" t="n">
        <v>0.34</v>
      </c>
      <c r="H8" s="19" t="n">
        <f aca="false">($B$10/F8)*G8</f>
        <v>242.850107808179</v>
      </c>
      <c r="I8" s="20" t="n">
        <f aca="false">H8/$B$5</f>
        <v>0.0266521450284502</v>
      </c>
      <c r="J8" s="1" t="n">
        <f aca="false">($B$5/G8)*F8</f>
        <v>44869.6530325588</v>
      </c>
      <c r="K8" s="20" t="n">
        <f aca="false">J8/$B$7</f>
        <v>18.7602160901596</v>
      </c>
      <c r="L8" s="20" t="n">
        <f aca="false">(H8*$B$12)/$B$5</f>
        <v>0.00888404834281675</v>
      </c>
      <c r="M8" s="1" t="n">
        <f aca="false">($B$5/(G8*$B$12))*F8</f>
        <v>134608.959097676</v>
      </c>
      <c r="N8" s="20" t="n">
        <f aca="false">M8/$B$7</f>
        <v>56.2806482704788</v>
      </c>
    </row>
    <row r="9" customFormat="false" ht="15.75" hidden="false" customHeight="false" outlineLevel="0" collapsed="false">
      <c r="A9" s="13" t="s">
        <v>23</v>
      </c>
      <c r="B9" s="28" t="n">
        <v>0.5</v>
      </c>
    </row>
    <row r="10" customFormat="false" ht="15.75" hidden="false" customHeight="false" outlineLevel="0" collapsed="false">
      <c r="A10" s="24" t="s">
        <v>24</v>
      </c>
      <c r="B10" s="25" t="n">
        <f aca="false">B9*B7</f>
        <v>1195.8725</v>
      </c>
      <c r="C10" s="26" t="s">
        <v>20</v>
      </c>
    </row>
    <row r="11" customFormat="false" ht="15.75" hidden="false" customHeight="false" outlineLevel="0" collapsed="false"/>
    <row r="12" customFormat="false" ht="15.75" hidden="false" customHeight="false" outlineLevel="0" collapsed="false">
      <c r="A12" s="24" t="s">
        <v>25</v>
      </c>
      <c r="B12" s="26" t="n">
        <f aca="false">1/3</f>
        <v>0.333333333333333</v>
      </c>
    </row>
    <row r="14" customFormat="false" ht="15" hidden="false" customHeight="false" outlineLevel="0" collapsed="false">
      <c r="A14" s="29" t="s">
        <v>26</v>
      </c>
      <c r="B14" s="29" t="n">
        <v>0.00064516</v>
      </c>
    </row>
  </sheetData>
  <mergeCells count="2">
    <mergeCell ref="I1:K1"/>
    <mergeCell ref="L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2020-10-20T14:09:57Z</dcterms:created>
  <dc:creator>Andy Pack</dc:creator>
  <dc:description/>
  <dc:language>en-GB</dc:language>
  <cp:lastModifiedBy/>
  <dcterms:modified xsi:type="dcterms:W3CDTF">2020-10-23T12:30:47Z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