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 Usage" sheetId="1" state="visible" r:id="rId2"/>
    <sheet name="Power Usage Cha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Arial"/>
            <family val="2"/>
          </rPr>
          <t xml:space="preserve">https://www.force4.co.uk/item/Humminbird/Helix-7-CHIRP-MSI-GPS-G3N-Chartplotter-Fishfinder/VYZ</t>
        </r>
      </text>
    </comment>
    <comment ref="B3" authorId="0">
      <text>
        <r>
          <rPr>
            <sz val="10"/>
            <rFont val="Arial"/>
            <family val="2"/>
          </rPr>
          <t xml:space="preserve">https://www.raymarine.com/multifunction-displays/axiom-plus/specifications.html</t>
        </r>
      </text>
    </comment>
    <comment ref="B4" authorId="0">
      <text>
        <r>
          <rPr>
            <sz val="10"/>
            <rFont val="Arial"/>
            <family val="2"/>
          </rPr>
          <t xml:space="preserve">https://hudsonmarine.co.uk/products/raymarine-rv-100-realvision-3d-transom-mount-transducer-a80464</t>
        </r>
      </text>
    </comment>
    <comment ref="B5" authorId="0">
      <text>
        <r>
          <rPr>
            <sz val="10"/>
            <rFont val="Arial"/>
            <family val="2"/>
          </rPr>
          <t xml:space="preserve">https://www.raymarine.eu/marine-radar/quantum2.html#specifications</t>
        </r>
      </text>
    </comment>
    <comment ref="B8" authorId="0">
      <text>
        <r>
          <rPr>
            <sz val="10"/>
            <rFont val="Arial"/>
            <family val="2"/>
          </rPr>
          <t xml:space="preserve">https://www.raymarine.com/ais/ais700.html</t>
        </r>
      </text>
    </comment>
    <comment ref="B9" authorId="0">
      <text>
        <r>
          <rPr>
            <sz val="10"/>
            <rFont val="Arial"/>
            <family val="2"/>
          </rPr>
          <t xml:space="preserve">https://www.raymarine.com/marine-cameras/cam220.html</t>
        </r>
      </text>
    </comment>
    <comment ref="B14" authorId="0">
      <text>
        <r>
          <rPr>
            <sz val="10"/>
            <rFont val="Arial"/>
            <family val="2"/>
          </rPr>
          <t xml:space="preserve">https://www.dell.com/en-uk/work/shop/povw/poweredge-r740#techspecs_section</t>
        </r>
      </text>
    </comment>
    <comment ref="B16" authorId="0">
      <text>
        <r>
          <rPr>
            <sz val="10"/>
            <rFont val="Arial"/>
            <family val="2"/>
          </rPr>
          <t xml:space="preserve">https://store.ui.com/collections/unifi-network-access-points/products/unifi-hd</t>
        </r>
      </text>
    </comment>
    <comment ref="B17" authorId="0">
      <text>
        <r>
          <rPr>
            <sz val="10"/>
            <rFont val="Arial"/>
            <family val="2"/>
          </rPr>
          <t xml:space="preserve">https://www.screwfix.com/p/lap-twin-4ft-led-batten-white-43w-4400lm/6481v?bvrrp=5873-en_gb/reviews/product/2/6481V.htm</t>
        </r>
      </text>
    </comment>
    <comment ref="B22" authorId="0">
      <text>
        <r>
          <rPr>
            <sz val="10"/>
            <rFont val="Arial"/>
            <family val="2"/>
          </rPr>
          <t xml:space="preserve">https://www.nisbets.co.uk/falcon-dominator-plus-6-hotplate-oven-range/gp077</t>
        </r>
      </text>
    </comment>
    <comment ref="F17" authorId="0">
      <text>
        <r>
          <rPr>
            <sz val="10"/>
            <rFont val="Arial"/>
            <family val="2"/>
          </rPr>
          <t xml:space="preserve">% of lights on at any time</t>
        </r>
      </text>
    </comment>
  </commentList>
</comments>
</file>

<file path=xl/sharedStrings.xml><?xml version="1.0" encoding="utf-8"?>
<sst xmlns="http://schemas.openxmlformats.org/spreadsheetml/2006/main" count="49" uniqueCount="49">
  <si>
    <t xml:space="preserve">Class</t>
  </si>
  <si>
    <t xml:space="preserve">System</t>
  </si>
  <si>
    <t xml:space="preserve">Quantity</t>
  </si>
  <si>
    <t xml:space="preserve">Unit Power</t>
  </si>
  <si>
    <t xml:space="preserve">Unit Amp</t>
  </si>
  <si>
    <t xml:space="preserve">% Load</t>
  </si>
  <si>
    <t xml:space="preserve">Power, W</t>
  </si>
  <si>
    <t xml:space="preserve">Amps, A</t>
  </si>
  <si>
    <t xml:space="preserve">Time, Hrs</t>
  </si>
  <si>
    <t xml:space="preserve">Watt Hours</t>
  </si>
  <si>
    <t xml:space="preserve">Amp Hours</t>
  </si>
  <si>
    <t xml:space="preserve">Operating Systems</t>
  </si>
  <si>
    <t xml:space="preserve">GPS/Chart plotter</t>
  </si>
  <si>
    <t xml:space="preserve">Server</t>
  </si>
  <si>
    <t xml:space="preserve">MFD</t>
  </si>
  <si>
    <t xml:space="preserve">Peak Power</t>
  </si>
  <si>
    <t xml:space="preserve">Sonar</t>
  </si>
  <si>
    <t xml:space="preserve">Peak Ampage</t>
  </si>
  <si>
    <t xml:space="preserve">Radar (Transmit)</t>
  </si>
  <si>
    <t xml:space="preserve">Voltage</t>
  </si>
  <si>
    <t xml:space="preserve">Radar (Stdby)</t>
  </si>
  <si>
    <t xml:space="preserve">Radio</t>
  </si>
  <si>
    <t xml:space="preserve">Room Count</t>
  </si>
  <si>
    <t xml:space="preserve">AIS</t>
  </si>
  <si>
    <t xml:space="preserve">Cameras</t>
  </si>
  <si>
    <t xml:space="preserve">Crew</t>
  </si>
  <si>
    <t xml:space="preserve">Depth Finder</t>
  </si>
  <si>
    <t xml:space="preserve">Compass</t>
  </si>
  <si>
    <t xml:space="preserve">Mission Length</t>
  </si>
  <si>
    <t xml:space="preserve">Autopilot</t>
  </si>
  <si>
    <t xml:space="preserve">Effective Length</t>
  </si>
  <si>
    <t xml:space="preserve">DPS</t>
  </si>
  <si>
    <t xml:space="preserve">Networking</t>
  </si>
  <si>
    <t xml:space="preserve">Server (Heavy Load)</t>
  </si>
  <si>
    <t xml:space="preserve">Meals</t>
  </si>
  <si>
    <t xml:space="preserve">Server (Light Load)</t>
  </si>
  <si>
    <t xml:space="preserve">WiFi AP</t>
  </si>
  <si>
    <t xml:space="preserve">Facilities</t>
  </si>
  <si>
    <t xml:space="preserve">Internal Lighting</t>
  </si>
  <si>
    <t xml:space="preserve">External Lighting</t>
  </si>
  <si>
    <t xml:space="preserve">Sockets</t>
  </si>
  <si>
    <t xml:space="preserve">Bilge Pump</t>
  </si>
  <si>
    <t xml:space="preserve">Kitchen</t>
  </si>
  <si>
    <t xml:space="preserve">Fridge</t>
  </si>
  <si>
    <t xml:space="preserve">Oven/Hob</t>
  </si>
  <si>
    <t xml:space="preserve">Total</t>
  </si>
  <si>
    <t xml:space="preserve">WH/Day</t>
  </si>
  <si>
    <t xml:space="preserve">AH/Day</t>
  </si>
  <si>
    <t xml:space="preserve">Mission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</si>
</sst>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%"/>
    <numFmt numFmtId="167" formatCode="#,###.00"/>
    <numFmt numFmtId="168" formatCode="0.0"/>
    <numFmt numFmtId="169" formatCode="General"/>
    <numFmt numFmtId="170" formatCode="#,##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75CD"/>
        <bgColor rgb="FF969696"/>
      </patternFill>
    </fill>
    <fill>
      <patternFill patternType="solid">
        <fgColor rgb="FF81D4FA"/>
        <bgColor rgb="FF83CAFF"/>
      </patternFill>
    </fill>
    <fill>
      <patternFill patternType="solid">
        <fgColor rgb="FFE57373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9575CD"/>
      <rgbColor rgb="FF9999FF"/>
      <rgbColor rgb="FF993366"/>
      <rgbColor rgb="FFFFFFCC"/>
      <rgbColor rgb="FFCCFFFF"/>
      <rgbColor rgb="FF660066"/>
      <rgbColor rgb="FFE57373"/>
      <rgbColor rgb="FF0084D1"/>
      <rgbColor rgb="FF81D4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340"/>
      <c:rotY val="0"/>
      <c:rAngAx val="1"/>
      <c:perspective val="1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doughnutChart>
        <c:varyColors val="1"/>
        <c:ser>
          <c:idx val="0"/>
          <c:order val="0"/>
          <c:tx>
            <c:strRef>
              <c:f>'Power Usage'!$J$1:$J$1</c:f>
              <c:strCache>
                <c:ptCount val="1"/>
                <c:pt idx="0">
                  <c:v>Watt Hours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50"/>
          <c:dPt>
            <c:idx val="0"/>
            <c:explosion val="5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explosion val="50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explosion val="5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explosion val="5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explosion val="50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explosion val="50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explosion val="50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explosion val="50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explosion val="50"/>
            <c:spPr>
              <a:solidFill>
                <a:srgbClr val="4b1f6f"/>
              </a:solidFill>
              <a:ln w="0">
                <a:noFill/>
              </a:ln>
            </c:spPr>
          </c:dPt>
          <c:dPt>
            <c:idx val="9"/>
            <c:explosion val="50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explosion val="50"/>
            <c:spPr>
              <a:solidFill>
                <a:srgbClr val="c5000b"/>
              </a:solidFill>
              <a:ln w="0">
                <a:noFill/>
              </a:ln>
            </c:spPr>
          </c:dPt>
          <c:dPt>
            <c:idx val="11"/>
            <c:explosion val="50"/>
            <c:spPr>
              <a:solidFill>
                <a:srgbClr val="0084d1"/>
              </a:solidFill>
              <a:ln w="0">
                <a:noFill/>
              </a:ln>
            </c:spPr>
          </c:dPt>
          <c:dPt>
            <c:idx val="12"/>
            <c:explosion val="5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3"/>
            <c:explosion val="50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14"/>
            <c:explosion val="50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15"/>
            <c:explosion val="50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16"/>
            <c:explosion val="50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17"/>
            <c:explosion val="50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18"/>
            <c:explosion val="50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19"/>
            <c:explosion val="50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20"/>
            <c:explosion val="50"/>
            <c:spPr>
              <a:solidFill>
                <a:srgbClr val="4b1f6f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7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8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9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1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2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3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4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5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6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7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8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19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dLbl>
              <c:idx val="20"/>
              <c:txPr>
                <a:bodyPr wrap="squar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, </c:separator>
            </c:dLbl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, </c:separator>
            <c:showLeaderLines val="0"/>
          </c:dLbls>
          <c:cat>
            <c:strRef>
              <c:f>'Power Usage'!$B$2:$B$22</c:f>
              <c:strCache>
                <c:ptCount val="21"/>
                <c:pt idx="0">
                  <c:v>GPS/Chart plotter</c:v>
                </c:pt>
                <c:pt idx="1">
                  <c:v>MFD</c:v>
                </c:pt>
                <c:pt idx="2">
                  <c:v>Sonar</c:v>
                </c:pt>
                <c:pt idx="3">
                  <c:v>Radar (Transmit)</c:v>
                </c:pt>
                <c:pt idx="4">
                  <c:v>Radar (Stdby)</c:v>
                </c:pt>
                <c:pt idx="5">
                  <c:v>Radio</c:v>
                </c:pt>
                <c:pt idx="6">
                  <c:v>AIS</c:v>
                </c:pt>
                <c:pt idx="7">
                  <c:v>Cameras</c:v>
                </c:pt>
                <c:pt idx="8">
                  <c:v>Depth Finder</c:v>
                </c:pt>
                <c:pt idx="9">
                  <c:v>Compass</c:v>
                </c:pt>
                <c:pt idx="10">
                  <c:v>Autopilot</c:v>
                </c:pt>
                <c:pt idx="11">
                  <c:v>DPS</c:v>
                </c:pt>
                <c:pt idx="12">
                  <c:v>Server (Heavy Load)</c:v>
                </c:pt>
                <c:pt idx="13">
                  <c:v>Server (Light Load)</c:v>
                </c:pt>
                <c:pt idx="14">
                  <c:v>WiFi AP</c:v>
                </c:pt>
                <c:pt idx="15">
                  <c:v>Internal Lighting</c:v>
                </c:pt>
                <c:pt idx="16">
                  <c:v>External Lighting</c:v>
                </c:pt>
                <c:pt idx="17">
                  <c:v>Sockets</c:v>
                </c:pt>
                <c:pt idx="18">
                  <c:v>Bilge Pump</c:v>
                </c:pt>
                <c:pt idx="19">
                  <c:v>Fridge</c:v>
                </c:pt>
                <c:pt idx="20">
                  <c:v>Oven/Hob</c:v>
                </c:pt>
              </c:strCache>
            </c:strRef>
          </c:cat>
          <c:val>
            <c:numRef>
              <c:f>'Power Usage'!$J$2:$J$22</c:f>
              <c:numCache>
                <c:formatCode>General</c:formatCode>
                <c:ptCount val="21"/>
                <c:pt idx="0">
                  <c:v>0</c:v>
                </c:pt>
                <c:pt idx="1">
                  <c:v>115.2</c:v>
                </c:pt>
                <c:pt idx="2">
                  <c:v>0</c:v>
                </c:pt>
                <c:pt idx="3">
                  <c:v>272</c:v>
                </c:pt>
                <c:pt idx="4">
                  <c:v>56</c:v>
                </c:pt>
                <c:pt idx="5">
                  <c:v>0</c:v>
                </c:pt>
                <c:pt idx="6">
                  <c:v>72</c:v>
                </c:pt>
                <c:pt idx="7">
                  <c:v>3456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6160</c:v>
                </c:pt>
                <c:pt idx="13">
                  <c:v>5280</c:v>
                </c:pt>
                <c:pt idx="14">
                  <c:v>979.2</c:v>
                </c:pt>
                <c:pt idx="15">
                  <c:v>20640</c:v>
                </c:pt>
                <c:pt idx="16">
                  <c:v>0</c:v>
                </c:pt>
                <c:pt idx="17">
                  <c:v>430560</c:v>
                </c:pt>
                <c:pt idx="18">
                  <c:v>0</c:v>
                </c:pt>
                <c:pt idx="19">
                  <c:v>0</c:v>
                </c:pt>
                <c:pt idx="20">
                  <c:v>163840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298080</xdr:colOff>
      <xdr:row>1</xdr:row>
      <xdr:rowOff>67320</xdr:rowOff>
    </xdr:from>
    <xdr:to>
      <xdr:col>16</xdr:col>
      <xdr:colOff>27360</xdr:colOff>
      <xdr:row>43</xdr:row>
      <xdr:rowOff>47880</xdr:rowOff>
    </xdr:to>
    <xdr:graphicFrame>
      <xdr:nvGraphicFramePr>
        <xdr:cNvPr id="0" name=""/>
        <xdr:cNvGraphicFramePr/>
      </xdr:nvGraphicFramePr>
      <xdr:xfrm>
        <a:off x="298080" y="229680"/>
        <a:ext cx="12733920" cy="680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5"/>
    <col collapsed="false" customWidth="true" hidden="false" outlineLevel="0" max="2" min="2" style="2" width="19.35"/>
    <col collapsed="false" customWidth="true" hidden="false" outlineLevel="0" max="6" min="3" style="2" width="9.16"/>
    <col collapsed="false" customWidth="true" hidden="false" outlineLevel="0" max="7" min="7" style="0" width="10.69"/>
    <col collapsed="false" customWidth="true" hidden="false" outlineLevel="0" max="8" min="8" style="0" width="8.14"/>
    <col collapsed="false" customWidth="true" hidden="false" outlineLevel="0" max="9" min="9" style="0" width="9.29"/>
    <col collapsed="false" customWidth="true" hidden="false" outlineLevel="0" max="10" min="10" style="0" width="11.71"/>
    <col collapsed="false" customWidth="true" hidden="false" outlineLevel="0" max="11" min="11" style="0" width="11.45"/>
    <col collapsed="false" customWidth="true" hidden="false" outlineLevel="0" max="12" min="12" style="0" width="3.57"/>
    <col collapsed="false" customWidth="true" hidden="false" outlineLevel="0" max="13" min="13" style="3" width="16.93"/>
    <col collapsed="false" customWidth="true" hidden="false" outlineLevel="0" max="14" min="14" style="3" width="7.51"/>
  </cols>
  <sheetData>
    <row r="1" customFormat="false" ht="24.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5" hidden="false" customHeight="false" outlineLevel="0" collapsed="false">
      <c r="A2" s="6" t="s">
        <v>11</v>
      </c>
      <c r="B2" s="7" t="s">
        <v>12</v>
      </c>
      <c r="C2" s="8" t="n">
        <v>1</v>
      </c>
      <c r="D2" s="9"/>
      <c r="E2" s="9"/>
      <c r="F2" s="10"/>
      <c r="G2" s="11" t="n">
        <f aca="false">D2*C2*F2</f>
        <v>0</v>
      </c>
      <c r="H2" s="12" t="n">
        <f aca="false">E2*C2*F2</f>
        <v>0</v>
      </c>
      <c r="I2" s="13"/>
      <c r="J2" s="11" t="n">
        <f aca="false">I2*G2</f>
        <v>0</v>
      </c>
      <c r="K2" s="12" t="n">
        <f aca="false">I2*H2</f>
        <v>0</v>
      </c>
      <c r="M2" s="14" t="s">
        <v>13</v>
      </c>
    </row>
    <row r="3" customFormat="false" ht="12.85" hidden="false" customHeight="false" outlineLevel="0" collapsed="false">
      <c r="A3" s="6"/>
      <c r="B3" s="7" t="s">
        <v>14</v>
      </c>
      <c r="C3" s="8" t="n">
        <v>1</v>
      </c>
      <c r="D3" s="9" t="n">
        <v>12</v>
      </c>
      <c r="E3" s="9" t="n">
        <f aca="false">D3/12</f>
        <v>1</v>
      </c>
      <c r="F3" s="10" t="n">
        <v>0.8</v>
      </c>
      <c r="G3" s="11" t="n">
        <f aca="false">D3*C3*F3</f>
        <v>9.6</v>
      </c>
      <c r="H3" s="12" t="n">
        <f aca="false">E3*C3*F3</f>
        <v>0.8</v>
      </c>
      <c r="I3" s="13" t="n">
        <v>12</v>
      </c>
      <c r="J3" s="11" t="n">
        <f aca="false">I3*G3</f>
        <v>115.2</v>
      </c>
      <c r="K3" s="12" t="n">
        <f aca="false">I3*H3</f>
        <v>9.6</v>
      </c>
      <c r="M3" s="5" t="s">
        <v>15</v>
      </c>
      <c r="N3" s="5" t="n">
        <v>1100</v>
      </c>
    </row>
    <row r="4" customFormat="false" ht="12.85" hidden="false" customHeight="false" outlineLevel="0" collapsed="false">
      <c r="A4" s="6"/>
      <c r="B4" s="7" t="s">
        <v>16</v>
      </c>
      <c r="C4" s="8" t="n">
        <v>1</v>
      </c>
      <c r="D4" s="9"/>
      <c r="E4" s="9"/>
      <c r="F4" s="10"/>
      <c r="G4" s="11" t="n">
        <f aca="false">D4*C4*F4</f>
        <v>0</v>
      </c>
      <c r="H4" s="12" t="n">
        <f aca="false">E4*C4*F4</f>
        <v>0</v>
      </c>
      <c r="I4" s="13"/>
      <c r="J4" s="11" t="n">
        <f aca="false">I4*G4</f>
        <v>0</v>
      </c>
      <c r="K4" s="12" t="n">
        <f aca="false">I4*H4</f>
        <v>0</v>
      </c>
      <c r="M4" s="5" t="s">
        <v>17</v>
      </c>
      <c r="N4" s="15" t="n">
        <f aca="false">N3/N5</f>
        <v>4.78260869565217</v>
      </c>
    </row>
    <row r="5" customFormat="false" ht="12.85" hidden="false" customHeight="false" outlineLevel="0" collapsed="false">
      <c r="A5" s="6"/>
      <c r="B5" s="7" t="s">
        <v>18</v>
      </c>
      <c r="C5" s="8" t="n">
        <v>1</v>
      </c>
      <c r="D5" s="9" t="n">
        <v>17</v>
      </c>
      <c r="E5" s="9" t="n">
        <f aca="false">D5/12</f>
        <v>1.41666666666667</v>
      </c>
      <c r="F5" s="10" t="n">
        <v>1</v>
      </c>
      <c r="G5" s="11" t="n">
        <f aca="false">D5*C5*F5</f>
        <v>17</v>
      </c>
      <c r="H5" s="12" t="n">
        <f aca="false">E5*C5*F5</f>
        <v>1.41666666666667</v>
      </c>
      <c r="I5" s="13" t="n">
        <v>16</v>
      </c>
      <c r="J5" s="11" t="n">
        <f aca="false">I5*G5</f>
        <v>272</v>
      </c>
      <c r="K5" s="12" t="n">
        <f aca="false">I5*H5</f>
        <v>22.6666666666667</v>
      </c>
      <c r="M5" s="5" t="s">
        <v>19</v>
      </c>
      <c r="N5" s="5" t="n">
        <v>230</v>
      </c>
    </row>
    <row r="6" customFormat="false" ht="12.85" hidden="false" customHeight="false" outlineLevel="0" collapsed="false">
      <c r="A6" s="6"/>
      <c r="B6" s="7" t="s">
        <v>20</v>
      </c>
      <c r="C6" s="8" t="n">
        <v>1</v>
      </c>
      <c r="D6" s="9" t="n">
        <v>7</v>
      </c>
      <c r="E6" s="9" t="n">
        <f aca="false">D6/12</f>
        <v>0.583333333333333</v>
      </c>
      <c r="F6" s="10" t="n">
        <v>1</v>
      </c>
      <c r="G6" s="11" t="n">
        <f aca="false">D6*C6*F6</f>
        <v>7</v>
      </c>
      <c r="H6" s="12" t="n">
        <f aca="false">E6*C6*F6</f>
        <v>0.583333333333333</v>
      </c>
      <c r="I6" s="13" t="n">
        <v>8</v>
      </c>
      <c r="J6" s="11" t="n">
        <f aca="false">I6*G6</f>
        <v>56</v>
      </c>
      <c r="K6" s="12" t="n">
        <f aca="false">I6*H6</f>
        <v>4.66666666666667</v>
      </c>
    </row>
    <row r="7" customFormat="false" ht="12.85" hidden="false" customHeight="false" outlineLevel="0" collapsed="false">
      <c r="A7" s="6"/>
      <c r="B7" s="7" t="s">
        <v>21</v>
      </c>
      <c r="C7" s="8" t="n">
        <v>1</v>
      </c>
      <c r="D7" s="9"/>
      <c r="E7" s="9"/>
      <c r="F7" s="10"/>
      <c r="G7" s="11" t="n">
        <f aca="false">D7*C7*F7</f>
        <v>0</v>
      </c>
      <c r="H7" s="12" t="n">
        <f aca="false">E7*C7*F7</f>
        <v>0</v>
      </c>
      <c r="I7" s="13"/>
      <c r="J7" s="11" t="n">
        <f aca="false">I7*G7</f>
        <v>0</v>
      </c>
      <c r="K7" s="12" t="n">
        <f aca="false">I7*H7</f>
        <v>0</v>
      </c>
      <c r="M7" s="14" t="s">
        <v>22</v>
      </c>
      <c r="N7" s="5" t="n">
        <v>60</v>
      </c>
    </row>
    <row r="8" customFormat="false" ht="12.85" hidden="false" customHeight="false" outlineLevel="0" collapsed="false">
      <c r="A8" s="6"/>
      <c r="B8" s="7" t="s">
        <v>23</v>
      </c>
      <c r="C8" s="8" t="n">
        <v>1</v>
      </c>
      <c r="D8" s="9" t="n">
        <v>3</v>
      </c>
      <c r="E8" s="9" t="n">
        <v>3</v>
      </c>
      <c r="F8" s="10" t="n">
        <v>1</v>
      </c>
      <c r="G8" s="11" t="n">
        <f aca="false">D8*C8*F8</f>
        <v>3</v>
      </c>
      <c r="H8" s="12" t="n">
        <f aca="false">E8*C8*F8</f>
        <v>3</v>
      </c>
      <c r="I8" s="13" t="n">
        <v>24</v>
      </c>
      <c r="J8" s="11" t="n">
        <f aca="false">I8*G8</f>
        <v>72</v>
      </c>
      <c r="K8" s="12" t="n">
        <f aca="false">I8*H8</f>
        <v>72</v>
      </c>
    </row>
    <row r="9" customFormat="false" ht="12.85" hidden="false" customHeight="false" outlineLevel="0" collapsed="false">
      <c r="A9" s="6"/>
      <c r="B9" s="7" t="s">
        <v>24</v>
      </c>
      <c r="C9" s="8" t="n">
        <v>8</v>
      </c>
      <c r="D9" s="9" t="n">
        <f aca="false">12*E9</f>
        <v>18</v>
      </c>
      <c r="E9" s="9" t="n">
        <v>1.5</v>
      </c>
      <c r="F9" s="10" t="n">
        <v>1</v>
      </c>
      <c r="G9" s="11" t="n">
        <f aca="false">D9*C9*F9</f>
        <v>144</v>
      </c>
      <c r="H9" s="12" t="n">
        <f aca="false">E9*C9*F9</f>
        <v>12</v>
      </c>
      <c r="I9" s="13" t="n">
        <v>24</v>
      </c>
      <c r="J9" s="11" t="n">
        <f aca="false">I9*G9</f>
        <v>3456</v>
      </c>
      <c r="K9" s="12" t="n">
        <f aca="false">I9*H9</f>
        <v>288</v>
      </c>
      <c r="M9" s="14" t="s">
        <v>25</v>
      </c>
      <c r="N9" s="5" t="n">
        <v>60</v>
      </c>
    </row>
    <row r="10" customFormat="false" ht="12.85" hidden="false" customHeight="false" outlineLevel="0" collapsed="false">
      <c r="A10" s="6"/>
      <c r="B10" s="7" t="s">
        <v>26</v>
      </c>
      <c r="C10" s="8" t="n">
        <v>1</v>
      </c>
      <c r="D10" s="9"/>
      <c r="E10" s="9"/>
      <c r="F10" s="10"/>
      <c r="G10" s="11" t="n">
        <f aca="false">D10*C10*F10</f>
        <v>0</v>
      </c>
      <c r="H10" s="12" t="n">
        <f aca="false">E10*C10*F10</f>
        <v>0</v>
      </c>
      <c r="I10" s="13"/>
      <c r="J10" s="11" t="n">
        <f aca="false">I10*G10</f>
        <v>0</v>
      </c>
      <c r="K10" s="12" t="n">
        <f aca="false">I10*H10</f>
        <v>0</v>
      </c>
    </row>
    <row r="11" customFormat="false" ht="12.85" hidden="false" customHeight="false" outlineLevel="0" collapsed="false">
      <c r="A11" s="6"/>
      <c r="B11" s="7" t="s">
        <v>27</v>
      </c>
      <c r="C11" s="8" t="n">
        <v>1</v>
      </c>
      <c r="D11" s="9"/>
      <c r="E11" s="9"/>
      <c r="F11" s="10"/>
      <c r="G11" s="11" t="n">
        <f aca="false">D11*C11*F11</f>
        <v>0</v>
      </c>
      <c r="H11" s="12" t="n">
        <f aca="false">E11*C11*F11</f>
        <v>0</v>
      </c>
      <c r="I11" s="13"/>
      <c r="J11" s="11" t="n">
        <f aca="false">I11*G11</f>
        <v>0</v>
      </c>
      <c r="K11" s="12" t="n">
        <f aca="false">I11*H11</f>
        <v>0</v>
      </c>
      <c r="M11" s="14" t="s">
        <v>28</v>
      </c>
      <c r="N11" s="5" t="n">
        <v>30</v>
      </c>
    </row>
    <row r="12" customFormat="false" ht="12.85" hidden="false" customHeight="false" outlineLevel="0" collapsed="false">
      <c r="A12" s="6"/>
      <c r="B12" s="7" t="s">
        <v>29</v>
      </c>
      <c r="C12" s="8" t="n">
        <v>1</v>
      </c>
      <c r="D12" s="9"/>
      <c r="E12" s="9"/>
      <c r="F12" s="10"/>
      <c r="G12" s="11" t="n">
        <f aca="false">D12*C12*F12</f>
        <v>0</v>
      </c>
      <c r="H12" s="12" t="n">
        <f aca="false">E12*C12*F12</f>
        <v>0</v>
      </c>
      <c r="I12" s="13"/>
      <c r="J12" s="11" t="n">
        <f aca="false">I12*G12</f>
        <v>0</v>
      </c>
      <c r="K12" s="12" t="n">
        <f aca="false">I12*H12</f>
        <v>0</v>
      </c>
      <c r="M12" s="14" t="s">
        <v>30</v>
      </c>
      <c r="N12" s="5" t="n">
        <f aca="false">N11*1.25</f>
        <v>37.5</v>
      </c>
    </row>
    <row r="13" customFormat="false" ht="12.85" hidden="false" customHeight="false" outlineLevel="0" collapsed="false">
      <c r="A13" s="6"/>
      <c r="B13" s="7" t="s">
        <v>31</v>
      </c>
      <c r="C13" s="8" t="n">
        <v>1</v>
      </c>
      <c r="D13" s="9"/>
      <c r="E13" s="9"/>
      <c r="F13" s="10"/>
      <c r="G13" s="11" t="n">
        <f aca="false">D13*C13*F13</f>
        <v>0</v>
      </c>
      <c r="H13" s="12" t="n">
        <f aca="false">E13*C13*F13</f>
        <v>0</v>
      </c>
      <c r="I13" s="13"/>
      <c r="J13" s="11" t="n">
        <f aca="false">I13*G13</f>
        <v>0</v>
      </c>
      <c r="K13" s="12" t="n">
        <f aca="false">I13*H13</f>
        <v>0</v>
      </c>
      <c r="M13" s="0"/>
      <c r="N13" s="0"/>
    </row>
    <row r="14" customFormat="false" ht="12.85" hidden="false" customHeight="false" outlineLevel="0" collapsed="false">
      <c r="A14" s="6" t="s">
        <v>32</v>
      </c>
      <c r="B14" s="7" t="s">
        <v>33</v>
      </c>
      <c r="C14" s="8" t="n">
        <v>1</v>
      </c>
      <c r="D14" s="9" t="n">
        <f aca="false">N3</f>
        <v>1100</v>
      </c>
      <c r="E14" s="9" t="n">
        <f aca="false">N4</f>
        <v>4.78260869565217</v>
      </c>
      <c r="F14" s="10" t="n">
        <v>0.7</v>
      </c>
      <c r="G14" s="11" t="n">
        <f aca="false">D14*C14*F14</f>
        <v>770</v>
      </c>
      <c r="H14" s="12" t="n">
        <f aca="false">E14*C14*F14</f>
        <v>3.34782608695652</v>
      </c>
      <c r="I14" s="13" t="n">
        <v>8</v>
      </c>
      <c r="J14" s="11" t="n">
        <f aca="false">I14*G14</f>
        <v>6160</v>
      </c>
      <c r="K14" s="12" t="n">
        <f aca="false">I14*H14</f>
        <v>26.7826086956522</v>
      </c>
      <c r="M14" s="14" t="s">
        <v>34</v>
      </c>
      <c r="N14" s="16" t="n">
        <f aca="false">3*N12*N9</f>
        <v>6750</v>
      </c>
    </row>
    <row r="15" customFormat="false" ht="12.85" hidden="false" customHeight="false" outlineLevel="0" collapsed="false">
      <c r="A15" s="6"/>
      <c r="B15" s="7" t="s">
        <v>35</v>
      </c>
      <c r="C15" s="8" t="n">
        <v>1</v>
      </c>
      <c r="D15" s="9" t="n">
        <f aca="false">N3</f>
        <v>1100</v>
      </c>
      <c r="E15" s="9" t="n">
        <f aca="false">N4</f>
        <v>4.78260869565217</v>
      </c>
      <c r="F15" s="10" t="n">
        <v>0.3</v>
      </c>
      <c r="G15" s="11" t="n">
        <f aca="false">D15*C15*F15</f>
        <v>330</v>
      </c>
      <c r="H15" s="12" t="n">
        <f aca="false">E15*C15*F15</f>
        <v>1.43478260869565</v>
      </c>
      <c r="I15" s="13" t="n">
        <v>16</v>
      </c>
      <c r="J15" s="11" t="n">
        <f aca="false">I15*G15</f>
        <v>5280</v>
      </c>
      <c r="K15" s="12" t="n">
        <f aca="false">I15*H15</f>
        <v>22.9565217391304</v>
      </c>
    </row>
    <row r="16" customFormat="false" ht="12.85" hidden="false" customHeight="false" outlineLevel="0" collapsed="false">
      <c r="A16" s="6"/>
      <c r="B16" s="7" t="s">
        <v>36</v>
      </c>
      <c r="C16" s="8" t="n">
        <v>4</v>
      </c>
      <c r="D16" s="9" t="n">
        <v>17</v>
      </c>
      <c r="E16" s="9" t="n">
        <v>0.5</v>
      </c>
      <c r="F16" s="10" t="n">
        <v>0.6</v>
      </c>
      <c r="G16" s="11" t="n">
        <f aca="false">D16*C16*F16</f>
        <v>40.8</v>
      </c>
      <c r="H16" s="12" t="n">
        <f aca="false">E16*C16*F16</f>
        <v>1.2</v>
      </c>
      <c r="I16" s="13" t="n">
        <v>24</v>
      </c>
      <c r="J16" s="11" t="n">
        <f aca="false">I16*G16</f>
        <v>979.2</v>
      </c>
      <c r="K16" s="12" t="n">
        <f aca="false">I16*H16</f>
        <v>28.8</v>
      </c>
    </row>
    <row r="17" customFormat="false" ht="12.85" hidden="false" customHeight="false" outlineLevel="0" collapsed="false">
      <c r="A17" s="6" t="s">
        <v>37</v>
      </c>
      <c r="B17" s="7" t="s">
        <v>38</v>
      </c>
      <c r="C17" s="8" t="n">
        <f aca="false">2*N7</f>
        <v>120</v>
      </c>
      <c r="D17" s="9" t="n">
        <v>43</v>
      </c>
      <c r="E17" s="9" t="n">
        <f aca="false">D17/230</f>
        <v>0.18695652173913</v>
      </c>
      <c r="F17" s="10" t="n">
        <v>0.4</v>
      </c>
      <c r="G17" s="11" t="n">
        <f aca="false">D17*C17*F17</f>
        <v>2064</v>
      </c>
      <c r="H17" s="12" t="n">
        <f aca="false">E17*C17*F17</f>
        <v>8.97391304347826</v>
      </c>
      <c r="I17" s="13" t="n">
        <v>10</v>
      </c>
      <c r="J17" s="11" t="n">
        <f aca="false">I17*G17</f>
        <v>20640</v>
      </c>
      <c r="K17" s="12" t="n">
        <f aca="false">I17*H17</f>
        <v>89.7391304347826</v>
      </c>
      <c r="M17" s="0"/>
      <c r="N17" s="0"/>
    </row>
    <row r="18" customFormat="false" ht="12.85" hidden="false" customHeight="false" outlineLevel="0" collapsed="false">
      <c r="A18" s="6"/>
      <c r="B18" s="7" t="s">
        <v>39</v>
      </c>
      <c r="C18" s="8" t="n">
        <v>1</v>
      </c>
      <c r="D18" s="9"/>
      <c r="E18" s="9"/>
      <c r="F18" s="10"/>
      <c r="G18" s="11" t="n">
        <f aca="false">D18*C18*F18</f>
        <v>0</v>
      </c>
      <c r="H18" s="12" t="n">
        <f aca="false">E18*C18*F18</f>
        <v>0</v>
      </c>
      <c r="I18" s="13"/>
      <c r="J18" s="11" t="n">
        <f aca="false">I18*G18</f>
        <v>0</v>
      </c>
      <c r="K18" s="12" t="n">
        <f aca="false">I18*H18</f>
        <v>0</v>
      </c>
    </row>
    <row r="19" customFormat="false" ht="12.85" hidden="false" customHeight="false" outlineLevel="0" collapsed="false">
      <c r="A19" s="6"/>
      <c r="B19" s="7" t="s">
        <v>40</v>
      </c>
      <c r="C19" s="8" t="n">
        <f aca="false">4*N7</f>
        <v>240</v>
      </c>
      <c r="D19" s="9" t="n">
        <f aca="false">230*E19</f>
        <v>2990</v>
      </c>
      <c r="E19" s="9" t="n">
        <v>13</v>
      </c>
      <c r="F19" s="10" t="n">
        <f aca="false">0.25*0.3</f>
        <v>0.075</v>
      </c>
      <c r="G19" s="11" t="n">
        <f aca="false">D19*C19*F19</f>
        <v>53820</v>
      </c>
      <c r="H19" s="12" t="n">
        <f aca="false">E19*C19*F19</f>
        <v>234</v>
      </c>
      <c r="I19" s="13" t="n">
        <v>8</v>
      </c>
      <c r="J19" s="11" t="n">
        <f aca="false">I19*G19</f>
        <v>430560</v>
      </c>
      <c r="K19" s="12" t="n">
        <f aca="false">I19*H19</f>
        <v>1872</v>
      </c>
    </row>
    <row r="20" customFormat="false" ht="12.85" hidden="false" customHeight="false" outlineLevel="0" collapsed="false">
      <c r="A20" s="6"/>
      <c r="B20" s="7" t="s">
        <v>41</v>
      </c>
      <c r="C20" s="8" t="n">
        <v>1</v>
      </c>
      <c r="D20" s="9"/>
      <c r="E20" s="9"/>
      <c r="F20" s="10"/>
      <c r="G20" s="11" t="n">
        <f aca="false">D20*C20*F20</f>
        <v>0</v>
      </c>
      <c r="H20" s="12" t="n">
        <f aca="false">E20*C20*F20</f>
        <v>0</v>
      </c>
      <c r="I20" s="13"/>
      <c r="J20" s="11" t="n">
        <f aca="false">I20*G20</f>
        <v>0</v>
      </c>
      <c r="K20" s="12" t="n">
        <f aca="false">I20*H20</f>
        <v>0</v>
      </c>
    </row>
    <row r="21" customFormat="false" ht="12.85" hidden="false" customHeight="false" outlineLevel="0" collapsed="false">
      <c r="A21" s="6" t="s">
        <v>42</v>
      </c>
      <c r="B21" s="7" t="s">
        <v>43</v>
      </c>
      <c r="C21" s="8" t="n">
        <v>2</v>
      </c>
      <c r="D21" s="9"/>
      <c r="E21" s="9"/>
      <c r="F21" s="10"/>
      <c r="G21" s="11" t="n">
        <f aca="false">D21*C21*F21</f>
        <v>0</v>
      </c>
      <c r="H21" s="12" t="n">
        <f aca="false">E21*C21*F21</f>
        <v>0</v>
      </c>
      <c r="I21" s="13"/>
      <c r="J21" s="11" t="n">
        <f aca="false">I21*G21</f>
        <v>0</v>
      </c>
      <c r="K21" s="12" t="n">
        <f aca="false">I21*H21</f>
        <v>0</v>
      </c>
    </row>
    <row r="22" customFormat="false" ht="12.85" hidden="false" customHeight="false" outlineLevel="0" collapsed="false">
      <c r="A22" s="6"/>
      <c r="B22" s="7" t="s">
        <v>44</v>
      </c>
      <c r="C22" s="8" t="n">
        <v>2</v>
      </c>
      <c r="D22" s="9" t="n">
        <f aca="false">E22*400</f>
        <v>12800</v>
      </c>
      <c r="E22" s="9" t="n">
        <v>32</v>
      </c>
      <c r="F22" s="10" t="n">
        <v>0.8</v>
      </c>
      <c r="G22" s="11" t="n">
        <f aca="false">D22*C22*F22</f>
        <v>20480</v>
      </c>
      <c r="H22" s="12" t="n">
        <f aca="false">E22*C22*F22</f>
        <v>51.2</v>
      </c>
      <c r="I22" s="13" t="n">
        <v>8</v>
      </c>
      <c r="J22" s="11" t="n">
        <f aca="false">I22*G22</f>
        <v>163840</v>
      </c>
      <c r="K22" s="12" t="n">
        <f aca="false">I22*H22</f>
        <v>409.6</v>
      </c>
    </row>
    <row r="23" customFormat="false" ht="12.8" hidden="false" customHeight="false" outlineLevel="0" collapsed="false">
      <c r="A23" s="6"/>
      <c r="B23" s="7"/>
      <c r="C23" s="7"/>
      <c r="D23" s="7"/>
      <c r="E23" s="7"/>
      <c r="F23" s="7"/>
      <c r="G23" s="17" t="n">
        <f aca="false">SUM(G2:G21)</f>
        <v>57205.4</v>
      </c>
      <c r="H23" s="17" t="n">
        <f aca="false">SUM(H2:H21)</f>
        <v>266.75652173913</v>
      </c>
      <c r="I23" s="18" t="s">
        <v>45</v>
      </c>
      <c r="J23" s="19" t="n">
        <f aca="false">SUM(J2:J21)</f>
        <v>467590.4</v>
      </c>
      <c r="K23" s="19" t="n">
        <f aca="false">SUM(K2:K21)</f>
        <v>2437.2115942029</v>
      </c>
    </row>
    <row r="24" customFormat="false" ht="12.8" hidden="false" customHeight="false" outlineLevel="0" collapsed="false">
      <c r="A24" s="6"/>
      <c r="B24" s="7"/>
      <c r="C24" s="7"/>
      <c r="D24" s="7"/>
      <c r="E24" s="7"/>
      <c r="F24" s="7"/>
      <c r="G24" s="20"/>
      <c r="H24" s="20"/>
      <c r="I24" s="20"/>
      <c r="J24" s="21" t="s">
        <v>46</v>
      </c>
      <c r="K24" s="21" t="s">
        <v>47</v>
      </c>
    </row>
    <row r="25" customFormat="false" ht="12.8" hidden="false" customHeight="false" outlineLevel="0" collapsed="false">
      <c r="A25" s="6"/>
      <c r="B25" s="22"/>
      <c r="C25" s="22"/>
      <c r="D25" s="22"/>
      <c r="E25" s="22"/>
      <c r="F25" s="22"/>
      <c r="G25" s="23"/>
      <c r="H25" s="23"/>
    </row>
    <row r="26" customFormat="false" ht="12.8" hidden="false" customHeight="false" outlineLevel="0" collapsed="false">
      <c r="I26" s="24" t="s">
        <v>48</v>
      </c>
      <c r="J26" s="25" t="n">
        <f aca="false">J23*N11</f>
        <v>14027712</v>
      </c>
      <c r="K26" s="25" t="n">
        <f aca="false">K23*N11</f>
        <v>73116.347826087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K48" activeCellId="0" sqref="K48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2020-11-09T09:58:41Z</dcterms:created>
  <dc:creator/>
  <dc:description/>
  <dc:language>en-GB</dc:language>
  <cp:lastModifiedBy/>
  <dcterms:modified xsi:type="dcterms:W3CDTF">2020-11-09T14:26:27Z</dcterms:modified>
  <cp:revision>5</cp:revision>
  <dc:subject/>
  <dc:title/>
</cp:coreProperties>
</file>