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ф\Desktop\"/>
    </mc:Choice>
  </mc:AlternateContent>
  <xr:revisionPtr revIDLastSave="0" documentId="8_{55B49B3C-A2E1-4F7D-903A-3A5131B7A69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evel Strategy" sheetId="1" r:id="rId1"/>
    <sheet name="Chase Strategy" sheetId="2" r:id="rId2"/>
    <sheet name="IP Model" sheetId="4" r:id="rId3"/>
  </sheets>
  <definedNames>
    <definedName name="solver_adj" localSheetId="2" hidden="1">'IP Model'!$B$4:$M$8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'IP Model'!$B$19:$M$21</definedName>
    <definedName name="solver_lhs2" localSheetId="2" hidden="1">'IP Model'!$B$6:$M$8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'IP Model'!$B$17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4</definedName>
    <definedName name="solver_rhs1" localSheetId="2" hidden="1">0</definedName>
    <definedName name="solver_rhs2" localSheetId="2" hidden="1">"integer"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E21" i="4"/>
  <c r="F21" i="4"/>
  <c r="G21" i="4"/>
  <c r="H21" i="4"/>
  <c r="I21" i="4"/>
  <c r="J21" i="4"/>
  <c r="K21" i="4"/>
  <c r="L21" i="4"/>
  <c r="M21" i="4"/>
  <c r="C21" i="4"/>
  <c r="B21" i="4"/>
  <c r="D20" i="4"/>
  <c r="E20" i="4"/>
  <c r="F20" i="4"/>
  <c r="G20" i="4"/>
  <c r="H20" i="4"/>
  <c r="I20" i="4"/>
  <c r="J20" i="4"/>
  <c r="K20" i="4"/>
  <c r="L20" i="4"/>
  <c r="M20" i="4"/>
  <c r="C20" i="4"/>
  <c r="B20" i="4"/>
  <c r="C19" i="4"/>
  <c r="D19" i="4"/>
  <c r="E19" i="4"/>
  <c r="F19" i="4"/>
  <c r="G19" i="4"/>
  <c r="H19" i="4"/>
  <c r="I19" i="4"/>
  <c r="J19" i="4"/>
  <c r="K19" i="4"/>
  <c r="L19" i="4"/>
  <c r="M19" i="4"/>
  <c r="B19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N4" i="4"/>
  <c r="G14" i="4" l="1"/>
  <c r="B14" i="4"/>
  <c r="J14" i="4"/>
  <c r="D14" i="4"/>
  <c r="L14" i="4"/>
  <c r="F14" i="4"/>
  <c r="H14" i="4"/>
  <c r="K14" i="4"/>
  <c r="N11" i="4"/>
  <c r="N10" i="4"/>
  <c r="I14" i="4"/>
  <c r="N13" i="4"/>
  <c r="N12" i="4"/>
  <c r="E14" i="4"/>
  <c r="M14" i="4"/>
  <c r="C14" i="4"/>
  <c r="N14" i="4" l="1"/>
  <c r="B17" i="4" s="1"/>
  <c r="C12" i="2" l="1"/>
  <c r="D12" i="2"/>
  <c r="E12" i="2"/>
  <c r="F12" i="2"/>
  <c r="G12" i="2"/>
  <c r="H12" i="2"/>
  <c r="I12" i="2"/>
  <c r="N12" i="2" s="1"/>
  <c r="J12" i="2"/>
  <c r="K12" i="2"/>
  <c r="L12" i="2"/>
  <c r="M12" i="2"/>
  <c r="B12" i="2"/>
  <c r="M13" i="2"/>
  <c r="L13" i="2"/>
  <c r="K13" i="2"/>
  <c r="J13" i="2"/>
  <c r="I13" i="2"/>
  <c r="H13" i="2"/>
  <c r="G13" i="2"/>
  <c r="F13" i="2"/>
  <c r="E13" i="2"/>
  <c r="D13" i="2"/>
  <c r="C13" i="2"/>
  <c r="B13" i="2"/>
  <c r="N13" i="2" s="1"/>
  <c r="M11" i="2"/>
  <c r="L11" i="2"/>
  <c r="K11" i="2"/>
  <c r="J11" i="2"/>
  <c r="I11" i="2"/>
  <c r="H11" i="2"/>
  <c r="G11" i="2"/>
  <c r="F11" i="2"/>
  <c r="E11" i="2"/>
  <c r="D11" i="2"/>
  <c r="C11" i="2"/>
  <c r="B11" i="2"/>
  <c r="N11" i="2" s="1"/>
  <c r="N10" i="2"/>
  <c r="M10" i="2"/>
  <c r="M14" i="2" s="1"/>
  <c r="L10" i="2"/>
  <c r="L14" i="2" s="1"/>
  <c r="K10" i="2"/>
  <c r="K14" i="2" s="1"/>
  <c r="J10" i="2"/>
  <c r="I10" i="2"/>
  <c r="H10" i="2"/>
  <c r="G10" i="2"/>
  <c r="G14" i="2" s="1"/>
  <c r="F10" i="2"/>
  <c r="F14" i="2" s="1"/>
  <c r="E10" i="2"/>
  <c r="E14" i="2" s="1"/>
  <c r="D10" i="2"/>
  <c r="D14" i="2" s="1"/>
  <c r="C10" i="2"/>
  <c r="C14" i="2" s="1"/>
  <c r="B10" i="2"/>
  <c r="B14" i="2" s="1"/>
  <c r="N10" i="1"/>
  <c r="N11" i="1"/>
  <c r="N12" i="1"/>
  <c r="N13" i="1"/>
  <c r="D7" i="2"/>
  <c r="E7" i="2"/>
  <c r="F7" i="2"/>
  <c r="G7" i="2"/>
  <c r="H7" i="2"/>
  <c r="B8" i="2"/>
  <c r="D5" i="2"/>
  <c r="E5" i="2" s="1"/>
  <c r="F5" i="2" s="1"/>
  <c r="G5" i="2" s="1"/>
  <c r="H5" i="2" s="1"/>
  <c r="I5" i="2" s="1"/>
  <c r="J5" i="2" s="1"/>
  <c r="K5" i="2" s="1"/>
  <c r="L5" i="2" s="1"/>
  <c r="M5" i="2" s="1"/>
  <c r="C5" i="2"/>
  <c r="B5" i="2"/>
  <c r="J4" i="2"/>
  <c r="C6" i="2"/>
  <c r="D6" i="2"/>
  <c r="E6" i="2"/>
  <c r="F6" i="2"/>
  <c r="G6" i="2"/>
  <c r="H6" i="2"/>
  <c r="I6" i="2"/>
  <c r="K6" i="2"/>
  <c r="L6" i="2"/>
  <c r="M6" i="2"/>
  <c r="B6" i="2"/>
  <c r="N3" i="2"/>
  <c r="C4" i="2"/>
  <c r="D4" i="2"/>
  <c r="E4" i="2"/>
  <c r="F4" i="2"/>
  <c r="G4" i="2"/>
  <c r="H4" i="2"/>
  <c r="I4" i="2"/>
  <c r="L4" i="2"/>
  <c r="M4" i="2"/>
  <c r="B4" i="2"/>
  <c r="C6" i="1"/>
  <c r="D6" i="1"/>
  <c r="E6" i="1"/>
  <c r="F6" i="1"/>
  <c r="F10" i="1" s="1"/>
  <c r="G6" i="1"/>
  <c r="G10" i="1" s="1"/>
  <c r="H6" i="1"/>
  <c r="H10" i="1" s="1"/>
  <c r="I6" i="1"/>
  <c r="I10" i="1" s="1"/>
  <c r="J6" i="1"/>
  <c r="J10" i="1" s="1"/>
  <c r="K6" i="1"/>
  <c r="L6" i="1"/>
  <c r="M6" i="1"/>
  <c r="B6" i="1"/>
  <c r="C4" i="1"/>
  <c r="D4" i="1"/>
  <c r="E4" i="1"/>
  <c r="F4" i="1"/>
  <c r="G4" i="1"/>
  <c r="H4" i="1"/>
  <c r="I4" i="1"/>
  <c r="J4" i="1"/>
  <c r="K4" i="1"/>
  <c r="L4" i="1"/>
  <c r="M4" i="1"/>
  <c r="B4" i="1"/>
  <c r="N4" i="1"/>
  <c r="D11" i="1"/>
  <c r="E11" i="1"/>
  <c r="F11" i="1"/>
  <c r="G11" i="1"/>
  <c r="H11" i="1"/>
  <c r="I11" i="1"/>
  <c r="J11" i="1"/>
  <c r="K11" i="1"/>
  <c r="L11" i="1"/>
  <c r="M11" i="1"/>
  <c r="C11" i="1"/>
  <c r="B11" i="1"/>
  <c r="C10" i="1"/>
  <c r="D10" i="1"/>
  <c r="E10" i="1"/>
  <c r="K10" i="1"/>
  <c r="L10" i="1"/>
  <c r="M10" i="1"/>
  <c r="B10" i="1"/>
  <c r="B5" i="1"/>
  <c r="B13" i="1" s="1"/>
  <c r="N3" i="1"/>
  <c r="H14" i="2" l="1"/>
  <c r="I14" i="2"/>
  <c r="J14" i="2"/>
  <c r="N14" i="2"/>
  <c r="B14" i="1"/>
  <c r="C5" i="1"/>
  <c r="N3" i="4"/>
  <c r="C13" i="1" l="1"/>
  <c r="D5" i="1"/>
  <c r="D13" i="1" l="1"/>
  <c r="D14" i="1" s="1"/>
  <c r="E5" i="1"/>
  <c r="C14" i="1"/>
  <c r="F5" i="1" l="1"/>
  <c r="E13" i="1"/>
  <c r="E14" i="1" l="1"/>
  <c r="G5" i="1"/>
  <c r="F13" i="1"/>
  <c r="F14" i="1" s="1"/>
  <c r="H5" i="1" l="1"/>
  <c r="G13" i="1"/>
  <c r="G14" i="1" s="1"/>
  <c r="I5" i="1" l="1"/>
  <c r="H13" i="1"/>
  <c r="H14" i="1" l="1"/>
  <c r="J5" i="1"/>
  <c r="I13" i="1"/>
  <c r="I14" i="1" s="1"/>
  <c r="K5" i="1" l="1"/>
  <c r="J13" i="1"/>
  <c r="J14" i="1" s="1"/>
  <c r="L5" i="1" l="1"/>
  <c r="K13" i="1"/>
  <c r="K14" i="1" s="1"/>
  <c r="M5" i="1" l="1"/>
  <c r="M13" i="1" s="1"/>
  <c r="L13" i="1"/>
  <c r="L14" i="1" s="1"/>
  <c r="M14" i="1" l="1"/>
  <c r="N14" i="1"/>
</calcChain>
</file>

<file path=xl/sharedStrings.xml><?xml version="1.0" encoding="utf-8"?>
<sst xmlns="http://schemas.openxmlformats.org/spreadsheetml/2006/main" count="90" uniqueCount="44">
  <si>
    <t>Jan.</t>
  </si>
  <si>
    <t>Feb.</t>
  </si>
  <si>
    <t>Mar.</t>
  </si>
  <si>
    <t>Apr.</t>
  </si>
  <si>
    <t>May</t>
  </si>
  <si>
    <t>Jun</t>
  </si>
  <si>
    <t>July</t>
  </si>
  <si>
    <t>Aug.</t>
  </si>
  <si>
    <t>Sept.</t>
  </si>
  <si>
    <t>Oct.</t>
  </si>
  <si>
    <t>Nov.</t>
  </si>
  <si>
    <t>Dec.</t>
  </si>
  <si>
    <t>Total</t>
  </si>
  <si>
    <t>Resources</t>
  </si>
  <si>
    <t>Demand</t>
  </si>
  <si>
    <t>Costs</t>
  </si>
  <si>
    <t>Inventory</t>
    <phoneticPr fontId="1" type="noConversion"/>
  </si>
  <si>
    <t>Inventory cost</t>
    <phoneticPr fontId="1" type="noConversion"/>
  </si>
  <si>
    <t xml:space="preserve">Total cost </t>
    <phoneticPr fontId="1" type="noConversion"/>
  </si>
  <si>
    <t>Wage</t>
    <phoneticPr fontId="1" type="noConversion"/>
  </si>
  <si>
    <t>Production quantity</t>
    <phoneticPr fontId="1" type="noConversion"/>
  </si>
  <si>
    <t>Workers</t>
    <phoneticPr fontId="1" type="noConversion"/>
  </si>
  <si>
    <t>Hired workers</t>
    <phoneticPr fontId="1" type="noConversion"/>
  </si>
  <si>
    <t>Layoffed workers</t>
    <phoneticPr fontId="1" type="noConversion"/>
  </si>
  <si>
    <t>Hiring cost</t>
    <phoneticPr fontId="1" type="noConversion"/>
  </si>
  <si>
    <t>Layoff cost</t>
    <phoneticPr fontId="1" type="noConversion"/>
  </si>
  <si>
    <t>Production quantity (Pt)</t>
    <phoneticPr fontId="1" type="noConversion"/>
  </si>
  <si>
    <t>Inventory (It)</t>
    <phoneticPr fontId="1" type="noConversion"/>
  </si>
  <si>
    <t>Workers (Wt)</t>
    <phoneticPr fontId="1" type="noConversion"/>
  </si>
  <si>
    <t>Hired workers (Ht)</t>
    <phoneticPr fontId="1" type="noConversion"/>
  </si>
  <si>
    <t>Layoffed workers (Ft)</t>
    <phoneticPr fontId="1" type="noConversion"/>
  </si>
  <si>
    <t>Demand (dt)</t>
    <phoneticPr fontId="1" type="noConversion"/>
  </si>
  <si>
    <t xml:space="preserve"> </t>
  </si>
  <si>
    <t xml:space="preserve">Minimize </t>
  </si>
  <si>
    <t>s.t</t>
  </si>
  <si>
    <t>Xt - 10*Wt = 0</t>
  </si>
  <si>
    <t>It - It-1 - Xt + Dt = 0</t>
  </si>
  <si>
    <t>Xt</t>
  </si>
  <si>
    <t>It</t>
  </si>
  <si>
    <t>Wt</t>
  </si>
  <si>
    <t>Ht</t>
  </si>
  <si>
    <t>Ft</t>
  </si>
  <si>
    <t>Wt - Wt-1 - Ht  + F t = 0</t>
  </si>
  <si>
    <t>Wt, Ht, Ft &gt;= 0 and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</si>
</sst>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_);\(\$#,##0\)"/>
    <numFmt numFmtId="165" formatCode="\$#,##0.0_);\(\$#,##0.0\)"/>
    <numFmt numFmtId="166" formatCode="\$#,##0"/>
    <numFmt numFmtId="167" formatCode="0_ 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name val="Arial"/>
      <family val="2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C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 readingOrder="1"/>
    </xf>
    <xf numFmtId="1" fontId="4" fillId="5" borderId="1" xfId="0" applyNumberFormat="1" applyFont="1" applyFill="1" applyBorder="1" applyAlignment="1">
      <alignment horizontal="center" vertical="center" wrapText="1" readingOrder="1"/>
    </xf>
    <xf numFmtId="164" fontId="4" fillId="0" borderId="1" xfId="0" applyNumberFormat="1" applyFont="1" applyBorder="1" applyAlignment="1">
      <alignment horizontal="center" vertical="center" wrapText="1" readingOrder="1"/>
    </xf>
    <xf numFmtId="166" fontId="4" fillId="0" borderId="1" xfId="0" applyNumberFormat="1" applyFont="1" applyBorder="1" applyAlignment="1">
      <alignment horizontal="center" vertical="center" wrapText="1" readingOrder="1"/>
    </xf>
    <xf numFmtId="166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3" fillId="3" borderId="1" xfId="0" applyFont="1" applyFill="1" applyBorder="1" applyAlignment="1">
      <alignment horizontal="left" vertical="center" wrapText="1" readingOrder="1"/>
    </xf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167" fontId="0" fillId="0" borderId="1" xfId="0" applyNumberFormat="1" applyBorder="1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254001</xdr:colOff>
      <xdr:row>14</xdr:row>
      <xdr:rowOff>208644</xdr:rowOff>
    </xdr:from>
    <xdr:to>
      <xdr:col>9</xdr:col>
      <xdr:colOff>55564</xdr:colOff>
      <xdr:row>23</xdr:row>
      <xdr:rowOff>72571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4001" y="3320144"/>
          <a:ext cx="6611938" cy="179274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txBody>
        <a:bodyPr wrap="square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Each worker (initial workforce: 40 workers) can produce 10,000 gallons/month 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Each worker is paid 2,000/month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Hiring cost: $1,000, layoff cost: $2,000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Inventory holding cost: $ 0.06/a gallon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Initial inventory: 50,000 gallons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No stockout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254001</xdr:colOff>
      <xdr:row>14</xdr:row>
      <xdr:rowOff>208644</xdr:rowOff>
    </xdr:from>
    <xdr:to>
      <xdr:col>9</xdr:col>
      <xdr:colOff>55564</xdr:colOff>
      <xdr:row>23</xdr:row>
      <xdr:rowOff>72571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54001" y="3320144"/>
          <a:ext cx="6621463" cy="180702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txBody>
        <a:bodyPr wrap="square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Each worker (initial workforce: 40 workers) can produce 10,000 gallons/month 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Each worker is paid 2,000/month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Hiring cost: $1,000, layoff cost: $2,000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Inventory holding cost: $ 0.06/a gallon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Initial inventory: 50,000 gallons</a:t>
          </a:r>
        </a:p>
        <a:p>
          <a:pPr eaLnBrk="1" hangingPunct="1">
            <a:lnSpc>
              <a:spcPct val="90000"/>
            </a:lnSpc>
            <a:buSzPct val="110000"/>
            <a:buFont typeface="Arial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No stockout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411263</xdr:colOff>
      <xdr:row>1</xdr:row>
      <xdr:rowOff>226180</xdr:rowOff>
    </xdr:from>
    <xdr:to>
      <xdr:col>25</xdr:col>
      <xdr:colOff>388558</xdr:colOff>
      <xdr:row>9</xdr:row>
      <xdr:rowOff>211526</xdr:rowOff>
    </xdr:to>
    <xdr:sp macro="" textlink="">
      <xdr:nvSpPr>
        <xdr:cNvPr id="18" name="Rectangle 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8635893" y="714854"/>
          <a:ext cx="6106426" cy="215538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pPr marL="180975" indent="-180975" eaLnBrk="1" latinLnBrk="1" hangingPunct="1">
            <a:lnSpc>
              <a:spcPct val="90000"/>
            </a:lnSpc>
            <a:buSzPct val="110000"/>
            <a:buFont typeface="Arial" panose="020B0604020202020204" pitchFamily="34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Each worker (initial workforce: 40 workers) can produce 10,000 gallons/month</a:t>
          </a:r>
        </a:p>
        <a:p>
          <a:pPr marL="180975" indent="-180975" eaLnBrk="1" latinLnBrk="1" hangingPunct="1">
            <a:lnSpc>
              <a:spcPct val="90000"/>
            </a:lnSpc>
            <a:buSzPct val="110000"/>
            <a:buFont typeface="Arial" panose="020B0604020202020204" pitchFamily="34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Each worker is paid </a:t>
          </a:r>
          <a:r>
            <a:rPr kumimoji="1" lang="en-US" altLang="ko-KR" sz="1100" b="0" kern="1200">
              <a:solidFill>
                <a:schemeClr val="tx1"/>
              </a:solidFill>
              <a:effectLst/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$</a:t>
          </a:r>
          <a:r>
            <a:rPr lang="en-US" altLang="ko-KR" sz="1400" b="0">
              <a:latin typeface="맑은 고딕" pitchFamily="50" charset="-127"/>
            </a:rPr>
            <a:t>2,000/month</a:t>
          </a:r>
        </a:p>
        <a:p>
          <a:pPr marL="180975" indent="-180975" eaLnBrk="1" latinLnBrk="1" hangingPunct="1">
            <a:lnSpc>
              <a:spcPct val="90000"/>
            </a:lnSpc>
            <a:buSzPct val="110000"/>
            <a:buFont typeface="Arial" panose="020B0604020202020204" pitchFamily="34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Hiring cost: $1,000; Layoff cost: $2,000</a:t>
          </a:r>
        </a:p>
        <a:p>
          <a:pPr marL="180975" indent="-180975" eaLnBrk="1" latinLnBrk="1" hangingPunct="1">
            <a:lnSpc>
              <a:spcPct val="90000"/>
            </a:lnSpc>
            <a:buSzPct val="110000"/>
            <a:buFont typeface="Arial" panose="020B0604020202020204" pitchFamily="34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Inventory holding cost: $ 0.06/a gallon</a:t>
          </a:r>
        </a:p>
        <a:p>
          <a:pPr marL="180975" indent="-180975" eaLnBrk="1" latinLnBrk="1" hangingPunct="1">
            <a:lnSpc>
              <a:spcPct val="90000"/>
            </a:lnSpc>
            <a:buSzPct val="110000"/>
            <a:buFont typeface="Arial" panose="020B0604020202020204" pitchFamily="34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Initial inventory: 50,000 gallons</a:t>
          </a:r>
        </a:p>
        <a:p>
          <a:pPr marL="180975" indent="-180975" eaLnBrk="1" latinLnBrk="1" hangingPunct="1">
            <a:lnSpc>
              <a:spcPct val="90000"/>
            </a:lnSpc>
            <a:buSzPct val="110000"/>
            <a:buFont typeface="Arial" panose="020B0604020202020204" pitchFamily="34" charset="0"/>
            <a:buChar char="•"/>
            <a:defRPr/>
          </a:pPr>
          <a:r>
            <a:rPr lang="en-US" altLang="ko-KR" sz="1400" b="0">
              <a:latin typeface="맑은 고딕" pitchFamily="50" charset="-127"/>
            </a:rPr>
            <a:t>No stockout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="99" zoomScaleNormal="99" workbookViewId="0">
      <selection activeCell="B10" sqref="B10:N14"/>
    </sheetView>
  </sheetViews>
  <sheetFormatPr defaultRowHeight="14.4"/>
  <cols>
    <col min="1" max="1" width="20.109375" bestFit="1" customWidth="1"/>
    <col min="14" max="14" width="12.44140625" bestFit="1" customWidth="1"/>
  </cols>
  <sheetData>
    <row r="1" spans="1:14" ht="19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9.2">
      <c r="A2" s="15" t="s">
        <v>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9.2">
      <c r="A3" s="3" t="s">
        <v>14</v>
      </c>
      <c r="B3" s="3">
        <v>300</v>
      </c>
      <c r="C3" s="3">
        <v>300</v>
      </c>
      <c r="D3" s="3">
        <v>350</v>
      </c>
      <c r="E3" s="3">
        <v>400</v>
      </c>
      <c r="F3" s="3">
        <v>450</v>
      </c>
      <c r="G3" s="3">
        <v>500</v>
      </c>
      <c r="H3" s="3">
        <v>650</v>
      </c>
      <c r="I3" s="3">
        <v>600</v>
      </c>
      <c r="J3" s="3">
        <v>475</v>
      </c>
      <c r="K3" s="3">
        <v>475</v>
      </c>
      <c r="L3" s="3">
        <v>450</v>
      </c>
      <c r="M3" s="3">
        <v>450</v>
      </c>
      <c r="N3" s="4">
        <f>SUM(B3:M3)</f>
        <v>5400</v>
      </c>
    </row>
    <row r="4" spans="1:14" ht="38.4">
      <c r="A4" s="5" t="s">
        <v>20</v>
      </c>
      <c r="B4" s="5">
        <f>$N$4/12</f>
        <v>450</v>
      </c>
      <c r="C4" s="5">
        <f t="shared" ref="C4:M4" si="0">$N$4/12</f>
        <v>450</v>
      </c>
      <c r="D4" s="5">
        <f t="shared" si="0"/>
        <v>450</v>
      </c>
      <c r="E4" s="5">
        <f t="shared" si="0"/>
        <v>450</v>
      </c>
      <c r="F4" s="5">
        <f t="shared" si="0"/>
        <v>450</v>
      </c>
      <c r="G4" s="5">
        <f t="shared" si="0"/>
        <v>450</v>
      </c>
      <c r="H4" s="5">
        <f t="shared" si="0"/>
        <v>450</v>
      </c>
      <c r="I4" s="5">
        <f t="shared" si="0"/>
        <v>450</v>
      </c>
      <c r="J4" s="5">
        <f t="shared" si="0"/>
        <v>450</v>
      </c>
      <c r="K4" s="5">
        <f t="shared" si="0"/>
        <v>450</v>
      </c>
      <c r="L4" s="5">
        <f t="shared" si="0"/>
        <v>450</v>
      </c>
      <c r="M4" s="5">
        <f t="shared" si="0"/>
        <v>450</v>
      </c>
      <c r="N4" s="4">
        <f>N3</f>
        <v>5400</v>
      </c>
    </row>
    <row r="5" spans="1:14" ht="19.2">
      <c r="A5" s="5" t="s">
        <v>16</v>
      </c>
      <c r="B5" s="5">
        <f>50+B4-B3</f>
        <v>200</v>
      </c>
      <c r="C5" s="5">
        <f>B5+C4-C3</f>
        <v>350</v>
      </c>
      <c r="D5" s="5">
        <f t="shared" ref="D5:M5" si="1">C5+D4-D3</f>
        <v>450</v>
      </c>
      <c r="E5" s="5">
        <f t="shared" si="1"/>
        <v>500</v>
      </c>
      <c r="F5" s="5">
        <f t="shared" si="1"/>
        <v>500</v>
      </c>
      <c r="G5" s="5">
        <f t="shared" si="1"/>
        <v>450</v>
      </c>
      <c r="H5" s="5">
        <f t="shared" si="1"/>
        <v>250</v>
      </c>
      <c r="I5" s="5">
        <f t="shared" si="1"/>
        <v>100</v>
      </c>
      <c r="J5" s="5">
        <f t="shared" si="1"/>
        <v>75</v>
      </c>
      <c r="K5" s="5">
        <f t="shared" si="1"/>
        <v>50</v>
      </c>
      <c r="L5" s="5">
        <f t="shared" si="1"/>
        <v>50</v>
      </c>
      <c r="M5" s="5">
        <f t="shared" si="1"/>
        <v>50</v>
      </c>
      <c r="N5" s="6"/>
    </row>
    <row r="6" spans="1:14" ht="19.2">
      <c r="A6" s="5" t="s">
        <v>21</v>
      </c>
      <c r="B6" s="5">
        <f>B4/10</f>
        <v>45</v>
      </c>
      <c r="C6" s="5">
        <f t="shared" ref="C6:M6" si="2">C4/10</f>
        <v>45</v>
      </c>
      <c r="D6" s="5">
        <f t="shared" si="2"/>
        <v>45</v>
      </c>
      <c r="E6" s="5">
        <f t="shared" si="2"/>
        <v>45</v>
      </c>
      <c r="F6" s="5">
        <f t="shared" si="2"/>
        <v>45</v>
      </c>
      <c r="G6" s="5">
        <f t="shared" si="2"/>
        <v>45</v>
      </c>
      <c r="H6" s="5">
        <f t="shared" si="2"/>
        <v>45</v>
      </c>
      <c r="I6" s="5">
        <f t="shared" si="2"/>
        <v>45</v>
      </c>
      <c r="J6" s="5">
        <f t="shared" si="2"/>
        <v>45</v>
      </c>
      <c r="K6" s="5">
        <f t="shared" si="2"/>
        <v>45</v>
      </c>
      <c r="L6" s="5">
        <f t="shared" si="2"/>
        <v>45</v>
      </c>
      <c r="M6" s="5">
        <f t="shared" si="2"/>
        <v>45</v>
      </c>
      <c r="N6" s="6"/>
    </row>
    <row r="7" spans="1:14" ht="19.2">
      <c r="A7" s="5" t="s">
        <v>22</v>
      </c>
      <c r="B7" s="5">
        <v>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/>
    </row>
    <row r="8" spans="1:14" ht="19.2">
      <c r="A8" s="5" t="s">
        <v>23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/>
    </row>
    <row r="9" spans="1:14" ht="19.2">
      <c r="A9" s="15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9.2">
      <c r="A10" s="5" t="s">
        <v>19</v>
      </c>
      <c r="B10" s="9">
        <f>B6*2</f>
        <v>90</v>
      </c>
      <c r="C10" s="9">
        <f t="shared" ref="C10:M10" si="3">C6*2</f>
        <v>90</v>
      </c>
      <c r="D10" s="9">
        <f t="shared" si="3"/>
        <v>90</v>
      </c>
      <c r="E10" s="9">
        <f t="shared" si="3"/>
        <v>90</v>
      </c>
      <c r="F10" s="9">
        <f t="shared" si="3"/>
        <v>90</v>
      </c>
      <c r="G10" s="9">
        <f t="shared" si="3"/>
        <v>90</v>
      </c>
      <c r="H10" s="9">
        <f t="shared" si="3"/>
        <v>90</v>
      </c>
      <c r="I10" s="9">
        <f t="shared" si="3"/>
        <v>90</v>
      </c>
      <c r="J10" s="9">
        <f t="shared" si="3"/>
        <v>90</v>
      </c>
      <c r="K10" s="9">
        <f t="shared" si="3"/>
        <v>90</v>
      </c>
      <c r="L10" s="9">
        <f t="shared" si="3"/>
        <v>90</v>
      </c>
      <c r="M10" s="9">
        <f t="shared" si="3"/>
        <v>90</v>
      </c>
      <c r="N10" s="10">
        <f>SUM(B10:M10)</f>
        <v>1080</v>
      </c>
    </row>
    <row r="11" spans="1:14" ht="19.2">
      <c r="A11" s="5" t="s">
        <v>24</v>
      </c>
      <c r="B11" s="9">
        <f>B7*1</f>
        <v>5</v>
      </c>
      <c r="C11" s="9">
        <f>C7*1</f>
        <v>0</v>
      </c>
      <c r="D11" s="9">
        <f t="shared" ref="D11:M11" si="4">D7*1</f>
        <v>0</v>
      </c>
      <c r="E11" s="9">
        <f t="shared" si="4"/>
        <v>0</v>
      </c>
      <c r="F11" s="9">
        <f t="shared" si="4"/>
        <v>0</v>
      </c>
      <c r="G11" s="9">
        <f t="shared" si="4"/>
        <v>0</v>
      </c>
      <c r="H11" s="9">
        <f t="shared" si="4"/>
        <v>0</v>
      </c>
      <c r="I11" s="9">
        <f t="shared" si="4"/>
        <v>0</v>
      </c>
      <c r="J11" s="9">
        <f t="shared" si="4"/>
        <v>0</v>
      </c>
      <c r="K11" s="9">
        <f t="shared" si="4"/>
        <v>0</v>
      </c>
      <c r="L11" s="9">
        <f t="shared" si="4"/>
        <v>0</v>
      </c>
      <c r="M11" s="9">
        <f t="shared" si="4"/>
        <v>0</v>
      </c>
      <c r="N11" s="10">
        <f>SUM(B11:M11)</f>
        <v>5</v>
      </c>
    </row>
    <row r="12" spans="1:14" ht="19.2">
      <c r="A12" s="5" t="s">
        <v>25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>SUM(B12:M12)</f>
        <v>0</v>
      </c>
    </row>
    <row r="13" spans="1:14" ht="19.2">
      <c r="A13" s="5" t="s">
        <v>17</v>
      </c>
      <c r="B13" s="9">
        <f>B5*0.06</f>
        <v>12</v>
      </c>
      <c r="C13" s="9">
        <f t="shared" ref="C13:M13" si="5">C5*0.06</f>
        <v>21</v>
      </c>
      <c r="D13" s="9">
        <f t="shared" si="5"/>
        <v>27</v>
      </c>
      <c r="E13" s="9">
        <f t="shared" si="5"/>
        <v>30</v>
      </c>
      <c r="F13" s="9">
        <f t="shared" si="5"/>
        <v>30</v>
      </c>
      <c r="G13" s="9">
        <f t="shared" si="5"/>
        <v>27</v>
      </c>
      <c r="H13" s="9">
        <f t="shared" si="5"/>
        <v>15</v>
      </c>
      <c r="I13" s="9">
        <f t="shared" si="5"/>
        <v>6</v>
      </c>
      <c r="J13" s="9">
        <f t="shared" si="5"/>
        <v>4.5</v>
      </c>
      <c r="K13" s="9">
        <f t="shared" si="5"/>
        <v>3</v>
      </c>
      <c r="L13" s="9">
        <f t="shared" si="5"/>
        <v>3</v>
      </c>
      <c r="M13" s="9">
        <f t="shared" si="5"/>
        <v>3</v>
      </c>
      <c r="N13" s="10">
        <f>SUM(B13:M13)</f>
        <v>181.5</v>
      </c>
    </row>
    <row r="14" spans="1:14" ht="19.2">
      <c r="A14" s="5" t="s">
        <v>18</v>
      </c>
      <c r="B14" s="16">
        <f t="shared" ref="B14:M14" si="6">SUM(B10:B13)</f>
        <v>107</v>
      </c>
      <c r="C14" s="16">
        <f t="shared" si="6"/>
        <v>111</v>
      </c>
      <c r="D14" s="16">
        <f t="shared" si="6"/>
        <v>117</v>
      </c>
      <c r="E14" s="16">
        <f t="shared" si="6"/>
        <v>120</v>
      </c>
      <c r="F14" s="16">
        <f t="shared" si="6"/>
        <v>120</v>
      </c>
      <c r="G14" s="16">
        <f t="shared" si="6"/>
        <v>117</v>
      </c>
      <c r="H14" s="16">
        <f t="shared" si="6"/>
        <v>105</v>
      </c>
      <c r="I14" s="16">
        <f t="shared" si="6"/>
        <v>96</v>
      </c>
      <c r="J14" s="16">
        <f t="shared" si="6"/>
        <v>94.5</v>
      </c>
      <c r="K14" s="16">
        <f t="shared" si="6"/>
        <v>93</v>
      </c>
      <c r="L14" s="16">
        <f t="shared" si="6"/>
        <v>93</v>
      </c>
      <c r="M14" s="16">
        <f t="shared" si="6"/>
        <v>93</v>
      </c>
      <c r="N14" s="16">
        <f>SUM(N10:N13)</f>
        <v>1266.5</v>
      </c>
    </row>
  </sheetData>
  <mergeCells count="2">
    <mergeCell ref="A2:N2"/>
    <mergeCell ref="A9:N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95" zoomScaleNormal="95" workbookViewId="0">
      <selection activeCell="B10" sqref="B10:N14"/>
    </sheetView>
  </sheetViews>
  <sheetFormatPr defaultRowHeight="14.4"/>
  <cols>
    <col min="1" max="1" width="20.109375" bestFit="1" customWidth="1"/>
    <col min="14" max="14" width="10.21875" bestFit="1" customWidth="1"/>
    <col min="15" max="15" width="9.21875" bestFit="1" customWidth="1"/>
  </cols>
  <sheetData>
    <row r="1" spans="1:15" ht="19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5" ht="19.2">
      <c r="A2" s="15" t="s">
        <v>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5" ht="19.2">
      <c r="A3" s="3" t="s">
        <v>14</v>
      </c>
      <c r="B3" s="3">
        <v>300</v>
      </c>
      <c r="C3" s="3">
        <v>300</v>
      </c>
      <c r="D3" s="3">
        <v>350</v>
      </c>
      <c r="E3" s="3">
        <v>400</v>
      </c>
      <c r="F3" s="3">
        <v>450</v>
      </c>
      <c r="G3" s="3">
        <v>500</v>
      </c>
      <c r="H3" s="3">
        <v>650</v>
      </c>
      <c r="I3" s="3">
        <v>600</v>
      </c>
      <c r="J3" s="3">
        <v>475</v>
      </c>
      <c r="K3" s="3">
        <v>475</v>
      </c>
      <c r="L3" s="3">
        <v>450</v>
      </c>
      <c r="M3" s="3">
        <v>450</v>
      </c>
      <c r="N3" s="4">
        <f>SUM(B3:M3)</f>
        <v>5400</v>
      </c>
    </row>
    <row r="4" spans="1:15" ht="38.4">
      <c r="A4" s="5" t="s">
        <v>20</v>
      </c>
      <c r="B4" s="5">
        <f>B3</f>
        <v>300</v>
      </c>
      <c r="C4" s="5">
        <f t="shared" ref="C4:M4" si="0">C3</f>
        <v>300</v>
      </c>
      <c r="D4" s="5">
        <f t="shared" si="0"/>
        <v>350</v>
      </c>
      <c r="E4" s="5">
        <f t="shared" si="0"/>
        <v>400</v>
      </c>
      <c r="F4" s="5">
        <f t="shared" si="0"/>
        <v>450</v>
      </c>
      <c r="G4" s="5">
        <f t="shared" si="0"/>
        <v>500</v>
      </c>
      <c r="H4" s="5">
        <f t="shared" si="0"/>
        <v>650</v>
      </c>
      <c r="I4" s="5">
        <f t="shared" si="0"/>
        <v>600</v>
      </c>
      <c r="J4" s="5">
        <f>J6*10</f>
        <v>480</v>
      </c>
      <c r="K4" s="5">
        <v>470</v>
      </c>
      <c r="L4" s="5">
        <f t="shared" si="0"/>
        <v>450</v>
      </c>
      <c r="M4" s="5">
        <f t="shared" si="0"/>
        <v>450</v>
      </c>
      <c r="N4" s="4"/>
    </row>
    <row r="5" spans="1:15" ht="19.2">
      <c r="A5" s="5" t="s">
        <v>16</v>
      </c>
      <c r="B5" s="5">
        <f>50+B4-B3</f>
        <v>50</v>
      </c>
      <c r="C5" s="5">
        <f>B5+C4-C3</f>
        <v>50</v>
      </c>
      <c r="D5" s="5">
        <f t="shared" ref="D5:M5" si="1">C5+D4-D3</f>
        <v>50</v>
      </c>
      <c r="E5" s="5">
        <f t="shared" si="1"/>
        <v>50</v>
      </c>
      <c r="F5" s="5">
        <f t="shared" si="1"/>
        <v>50</v>
      </c>
      <c r="G5" s="5">
        <f t="shared" si="1"/>
        <v>50</v>
      </c>
      <c r="H5" s="5">
        <f t="shared" si="1"/>
        <v>50</v>
      </c>
      <c r="I5" s="5">
        <f t="shared" si="1"/>
        <v>50</v>
      </c>
      <c r="J5" s="5">
        <f t="shared" si="1"/>
        <v>55</v>
      </c>
      <c r="K5" s="5">
        <f t="shared" si="1"/>
        <v>50</v>
      </c>
      <c r="L5" s="5">
        <f t="shared" si="1"/>
        <v>50</v>
      </c>
      <c r="M5" s="5">
        <f t="shared" si="1"/>
        <v>50</v>
      </c>
      <c r="N5" s="6"/>
    </row>
    <row r="6" spans="1:15" ht="19.2">
      <c r="A6" s="5" t="s">
        <v>21</v>
      </c>
      <c r="B6" s="5">
        <f>B4/10</f>
        <v>30</v>
      </c>
      <c r="C6" s="5">
        <f t="shared" ref="C6:M6" si="2">C4/10</f>
        <v>30</v>
      </c>
      <c r="D6" s="5">
        <f t="shared" si="2"/>
        <v>35</v>
      </c>
      <c r="E6" s="5">
        <f t="shared" si="2"/>
        <v>40</v>
      </c>
      <c r="F6" s="5">
        <f t="shared" si="2"/>
        <v>45</v>
      </c>
      <c r="G6" s="5">
        <f t="shared" si="2"/>
        <v>50</v>
      </c>
      <c r="H6" s="5">
        <f t="shared" si="2"/>
        <v>65</v>
      </c>
      <c r="I6" s="5">
        <f t="shared" si="2"/>
        <v>60</v>
      </c>
      <c r="J6" s="5">
        <v>48</v>
      </c>
      <c r="K6" s="5">
        <f t="shared" si="2"/>
        <v>47</v>
      </c>
      <c r="L6" s="5">
        <f t="shared" si="2"/>
        <v>45</v>
      </c>
      <c r="M6" s="5">
        <f t="shared" si="2"/>
        <v>45</v>
      </c>
      <c r="N6" s="6"/>
    </row>
    <row r="7" spans="1:15" ht="19.2">
      <c r="A7" s="5" t="s">
        <v>22</v>
      </c>
      <c r="B7" s="5">
        <v>0</v>
      </c>
      <c r="C7" s="5">
        <v>0</v>
      </c>
      <c r="D7" s="5">
        <f>D6-C6</f>
        <v>5</v>
      </c>
      <c r="E7" s="5">
        <f t="shared" ref="E7:M7" si="3">E6-D6</f>
        <v>5</v>
      </c>
      <c r="F7" s="5">
        <f t="shared" si="3"/>
        <v>5</v>
      </c>
      <c r="G7" s="5">
        <f t="shared" si="3"/>
        <v>5</v>
      </c>
      <c r="H7" s="5">
        <f t="shared" si="3"/>
        <v>15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/>
    </row>
    <row r="8" spans="1:15" ht="19.2">
      <c r="A8" s="5" t="s">
        <v>23</v>
      </c>
      <c r="B8" s="5">
        <f>40-B6</f>
        <v>10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5</v>
      </c>
      <c r="J8" s="5">
        <v>12</v>
      </c>
      <c r="K8" s="5">
        <v>1</v>
      </c>
      <c r="L8" s="5">
        <v>2</v>
      </c>
      <c r="M8" s="5">
        <v>0</v>
      </c>
      <c r="N8" s="6"/>
    </row>
    <row r="9" spans="1:15" ht="19.2">
      <c r="A9" s="15" t="s">
        <v>32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5" ht="19.2">
      <c r="A10" s="5" t="s">
        <v>19</v>
      </c>
      <c r="B10" s="9">
        <f>B6*2</f>
        <v>60</v>
      </c>
      <c r="C10" s="9">
        <f t="shared" ref="C10:M10" si="4">C6*2</f>
        <v>60</v>
      </c>
      <c r="D10" s="9">
        <f t="shared" si="4"/>
        <v>70</v>
      </c>
      <c r="E10" s="9">
        <f t="shared" si="4"/>
        <v>80</v>
      </c>
      <c r="F10" s="9">
        <f t="shared" si="4"/>
        <v>90</v>
      </c>
      <c r="G10" s="9">
        <f t="shared" si="4"/>
        <v>100</v>
      </c>
      <c r="H10" s="9">
        <f t="shared" si="4"/>
        <v>130</v>
      </c>
      <c r="I10" s="9">
        <f t="shared" si="4"/>
        <v>120</v>
      </c>
      <c r="J10" s="9">
        <f t="shared" si="4"/>
        <v>96</v>
      </c>
      <c r="K10" s="9">
        <f t="shared" si="4"/>
        <v>94</v>
      </c>
      <c r="L10" s="9">
        <f t="shared" si="4"/>
        <v>90</v>
      </c>
      <c r="M10" s="9">
        <f t="shared" si="4"/>
        <v>90</v>
      </c>
      <c r="N10" s="10">
        <f>SUM(B10:M10)</f>
        <v>1080</v>
      </c>
      <c r="O10" s="11"/>
    </row>
    <row r="11" spans="1:15" ht="19.2">
      <c r="A11" s="5" t="s">
        <v>24</v>
      </c>
      <c r="B11" s="9">
        <f>B7*1</f>
        <v>0</v>
      </c>
      <c r="C11" s="9">
        <f>C7*1</f>
        <v>0</v>
      </c>
      <c r="D11" s="9">
        <f t="shared" ref="D11:M11" si="5">D7*1</f>
        <v>5</v>
      </c>
      <c r="E11" s="9">
        <f t="shared" si="5"/>
        <v>5</v>
      </c>
      <c r="F11" s="9">
        <f t="shared" si="5"/>
        <v>5</v>
      </c>
      <c r="G11" s="9">
        <f t="shared" si="5"/>
        <v>5</v>
      </c>
      <c r="H11" s="9">
        <f t="shared" si="5"/>
        <v>15</v>
      </c>
      <c r="I11" s="9">
        <f t="shared" si="5"/>
        <v>0</v>
      </c>
      <c r="J11" s="9">
        <f t="shared" si="5"/>
        <v>0</v>
      </c>
      <c r="K11" s="9">
        <f t="shared" si="5"/>
        <v>0</v>
      </c>
      <c r="L11" s="9">
        <f t="shared" si="5"/>
        <v>0</v>
      </c>
      <c r="M11" s="9">
        <f t="shared" si="5"/>
        <v>0</v>
      </c>
      <c r="N11" s="10">
        <f>SUM(B11:M11)</f>
        <v>35</v>
      </c>
      <c r="O11" s="11"/>
    </row>
    <row r="12" spans="1:15" ht="19.2">
      <c r="A12" s="5" t="s">
        <v>25</v>
      </c>
      <c r="B12" s="9">
        <f>B8*2</f>
        <v>20</v>
      </c>
      <c r="C12" s="9">
        <f t="shared" ref="C12:M12" si="6">C8*2</f>
        <v>0</v>
      </c>
      <c r="D12" s="9">
        <f t="shared" si="6"/>
        <v>0</v>
      </c>
      <c r="E12" s="9">
        <f t="shared" si="6"/>
        <v>0</v>
      </c>
      <c r="F12" s="9">
        <f t="shared" si="6"/>
        <v>0</v>
      </c>
      <c r="G12" s="9">
        <f t="shared" si="6"/>
        <v>0</v>
      </c>
      <c r="H12" s="9">
        <f t="shared" si="6"/>
        <v>0</v>
      </c>
      <c r="I12" s="9">
        <f t="shared" si="6"/>
        <v>10</v>
      </c>
      <c r="J12" s="9">
        <f t="shared" si="6"/>
        <v>24</v>
      </c>
      <c r="K12" s="9">
        <f t="shared" si="6"/>
        <v>2</v>
      </c>
      <c r="L12" s="9">
        <f t="shared" si="6"/>
        <v>4</v>
      </c>
      <c r="M12" s="9">
        <f t="shared" si="6"/>
        <v>0</v>
      </c>
      <c r="N12" s="10">
        <f>SUM(B12:M12)</f>
        <v>60</v>
      </c>
      <c r="O12" s="11"/>
    </row>
    <row r="13" spans="1:15" ht="19.2">
      <c r="A13" s="5" t="s">
        <v>17</v>
      </c>
      <c r="B13" s="9">
        <f>B5*0.06</f>
        <v>3</v>
      </c>
      <c r="C13" s="9">
        <f t="shared" ref="C13:M13" si="7">C5*0.06</f>
        <v>3</v>
      </c>
      <c r="D13" s="9">
        <f t="shared" si="7"/>
        <v>3</v>
      </c>
      <c r="E13" s="9">
        <f t="shared" si="7"/>
        <v>3</v>
      </c>
      <c r="F13" s="9">
        <f t="shared" si="7"/>
        <v>3</v>
      </c>
      <c r="G13" s="9">
        <f t="shared" si="7"/>
        <v>3</v>
      </c>
      <c r="H13" s="9">
        <f t="shared" si="7"/>
        <v>3</v>
      </c>
      <c r="I13" s="9">
        <f t="shared" si="7"/>
        <v>3</v>
      </c>
      <c r="J13" s="9">
        <f t="shared" si="7"/>
        <v>3.3</v>
      </c>
      <c r="K13" s="9">
        <f t="shared" si="7"/>
        <v>3</v>
      </c>
      <c r="L13" s="9">
        <f t="shared" si="7"/>
        <v>3</v>
      </c>
      <c r="M13" s="9">
        <f t="shared" si="7"/>
        <v>3</v>
      </c>
      <c r="N13" s="10">
        <f>SUM(B13:M13)</f>
        <v>36.299999999999997</v>
      </c>
      <c r="O13" s="11"/>
    </row>
    <row r="14" spans="1:15" ht="19.2">
      <c r="A14" s="5" t="s">
        <v>18</v>
      </c>
      <c r="B14" s="16">
        <f t="shared" ref="B14:M14" si="8">SUM(B10:B13)</f>
        <v>83</v>
      </c>
      <c r="C14" s="16">
        <f t="shared" si="8"/>
        <v>63</v>
      </c>
      <c r="D14" s="16">
        <f t="shared" si="8"/>
        <v>78</v>
      </c>
      <c r="E14" s="16">
        <f t="shared" si="8"/>
        <v>88</v>
      </c>
      <c r="F14" s="16">
        <f t="shared" si="8"/>
        <v>98</v>
      </c>
      <c r="G14" s="16">
        <f t="shared" si="8"/>
        <v>108</v>
      </c>
      <c r="H14" s="16">
        <f t="shared" si="8"/>
        <v>148</v>
      </c>
      <c r="I14" s="16">
        <f t="shared" si="8"/>
        <v>133</v>
      </c>
      <c r="J14" s="16">
        <f t="shared" si="8"/>
        <v>123.3</v>
      </c>
      <c r="K14" s="16">
        <f t="shared" si="8"/>
        <v>99</v>
      </c>
      <c r="L14" s="16">
        <f t="shared" si="8"/>
        <v>97</v>
      </c>
      <c r="M14" s="16">
        <f t="shared" si="8"/>
        <v>93</v>
      </c>
      <c r="N14" s="16">
        <f>SUM(N10:N13)</f>
        <v>1211.3</v>
      </c>
      <c r="O14" s="11"/>
    </row>
  </sheetData>
  <mergeCells count="2">
    <mergeCell ref="A2:N2"/>
    <mergeCell ref="A9:N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tabSelected="1" zoomScale="82" zoomScaleNormal="82" workbookViewId="0">
      <selection activeCell="O18" sqref="O18"/>
    </sheetView>
  </sheetViews>
  <sheetFormatPr defaultRowHeight="14.4"/>
  <cols>
    <col min="1" max="1" width="30.6640625" customWidth="1"/>
    <col min="2" max="2" width="12.44140625" customWidth="1"/>
    <col min="3" max="3" width="8.5546875" customWidth="1"/>
    <col min="4" max="4" width="10.6640625" customWidth="1"/>
    <col min="5" max="5" width="10.44140625" customWidth="1"/>
    <col min="6" max="6" width="5.77734375" bestFit="1" customWidth="1"/>
    <col min="7" max="11" width="7.109375" bestFit="1" customWidth="1"/>
    <col min="12" max="12" width="5.88671875" customWidth="1"/>
    <col min="13" max="13" width="5.77734375" bestFit="1" customWidth="1"/>
    <col min="14" max="14" width="10.21875" bestFit="1" customWidth="1"/>
  </cols>
  <sheetData>
    <row r="1" spans="1:15" ht="38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5" ht="19.2">
      <c r="A2" s="15" t="s">
        <v>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5" ht="19.2">
      <c r="A3" s="3" t="s">
        <v>31</v>
      </c>
      <c r="B3" s="3">
        <v>300</v>
      </c>
      <c r="C3" s="3">
        <v>300</v>
      </c>
      <c r="D3" s="3">
        <v>350</v>
      </c>
      <c r="E3" s="3">
        <v>400</v>
      </c>
      <c r="F3" s="3">
        <v>450</v>
      </c>
      <c r="G3" s="3">
        <v>500</v>
      </c>
      <c r="H3" s="3">
        <v>650</v>
      </c>
      <c r="I3" s="3">
        <v>600</v>
      </c>
      <c r="J3" s="3">
        <v>475</v>
      </c>
      <c r="K3" s="3">
        <v>475</v>
      </c>
      <c r="L3" s="3">
        <v>450</v>
      </c>
      <c r="M3" s="3">
        <v>450</v>
      </c>
      <c r="N3" s="4">
        <f>SUM(B3:M3)</f>
        <v>5400</v>
      </c>
    </row>
    <row r="4" spans="1:15" ht="19.2">
      <c r="A4" s="5" t="s">
        <v>26</v>
      </c>
      <c r="B4" s="7">
        <v>300</v>
      </c>
      <c r="C4" s="7">
        <v>300</v>
      </c>
      <c r="D4" s="7">
        <v>300</v>
      </c>
      <c r="E4" s="7">
        <v>400</v>
      </c>
      <c r="F4" s="7">
        <v>460</v>
      </c>
      <c r="G4" s="7">
        <v>580</v>
      </c>
      <c r="H4" s="7">
        <v>580</v>
      </c>
      <c r="I4" s="8">
        <v>580</v>
      </c>
      <c r="J4" s="8">
        <v>480</v>
      </c>
      <c r="K4" s="7">
        <v>470</v>
      </c>
      <c r="L4" s="7">
        <v>450</v>
      </c>
      <c r="M4" s="7">
        <v>450</v>
      </c>
      <c r="N4" s="4">
        <f>N3</f>
        <v>5400</v>
      </c>
      <c r="O4" t="s">
        <v>37</v>
      </c>
    </row>
    <row r="5" spans="1:15" ht="19.2">
      <c r="A5" s="5" t="s">
        <v>27</v>
      </c>
      <c r="B5" s="7">
        <v>50</v>
      </c>
      <c r="C5" s="7">
        <v>49.999999999999993</v>
      </c>
      <c r="D5" s="7">
        <v>0</v>
      </c>
      <c r="E5" s="7">
        <v>0</v>
      </c>
      <c r="F5" s="7">
        <v>10</v>
      </c>
      <c r="G5" s="7">
        <v>89.999999999999972</v>
      </c>
      <c r="H5" s="7">
        <v>19.999999999999986</v>
      </c>
      <c r="I5" s="8">
        <v>0</v>
      </c>
      <c r="J5" s="8">
        <v>5</v>
      </c>
      <c r="K5" s="7">
        <v>0</v>
      </c>
      <c r="L5" s="7">
        <v>0</v>
      </c>
      <c r="M5" s="7">
        <v>0</v>
      </c>
      <c r="N5" s="6"/>
      <c r="O5" t="s">
        <v>38</v>
      </c>
    </row>
    <row r="6" spans="1:15" ht="19.2">
      <c r="A6" s="5" t="s">
        <v>28</v>
      </c>
      <c r="B6" s="7">
        <v>30</v>
      </c>
      <c r="C6" s="7">
        <v>30</v>
      </c>
      <c r="D6" s="7">
        <v>30</v>
      </c>
      <c r="E6" s="7">
        <v>40</v>
      </c>
      <c r="F6" s="7">
        <v>46</v>
      </c>
      <c r="G6" s="7">
        <v>58</v>
      </c>
      <c r="H6" s="7">
        <v>58</v>
      </c>
      <c r="I6" s="7">
        <v>58</v>
      </c>
      <c r="J6" s="7">
        <v>48</v>
      </c>
      <c r="K6" s="7">
        <v>47</v>
      </c>
      <c r="L6" s="7">
        <v>45</v>
      </c>
      <c r="M6" s="7">
        <v>45</v>
      </c>
      <c r="N6" s="6"/>
      <c r="O6" t="s">
        <v>39</v>
      </c>
    </row>
    <row r="7" spans="1:15" ht="19.2">
      <c r="A7" s="5" t="s">
        <v>29</v>
      </c>
      <c r="B7" s="7">
        <v>0</v>
      </c>
      <c r="C7" s="7">
        <v>0</v>
      </c>
      <c r="D7" s="7">
        <v>0</v>
      </c>
      <c r="E7" s="7">
        <v>10</v>
      </c>
      <c r="F7" s="7">
        <v>6</v>
      </c>
      <c r="G7" s="7">
        <v>12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/>
      <c r="O7" t="s">
        <v>40</v>
      </c>
    </row>
    <row r="8" spans="1:15" ht="19.2">
      <c r="A8" s="5" t="s">
        <v>30</v>
      </c>
      <c r="B8" s="7">
        <v>10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10</v>
      </c>
      <c r="K8" s="7">
        <v>1</v>
      </c>
      <c r="L8" s="7">
        <v>2</v>
      </c>
      <c r="M8" s="7">
        <v>0</v>
      </c>
      <c r="N8" s="6"/>
      <c r="O8" t="s">
        <v>41</v>
      </c>
    </row>
    <row r="9" spans="1:15" ht="19.2">
      <c r="A9" s="15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5" ht="19.2">
      <c r="A10" s="5" t="s">
        <v>19</v>
      </c>
      <c r="B10" s="9">
        <f>B6*2</f>
        <v>60</v>
      </c>
      <c r="C10" s="9">
        <f t="shared" ref="C10:M10" si="0">C6*2</f>
        <v>60</v>
      </c>
      <c r="D10" s="9">
        <f t="shared" si="0"/>
        <v>60</v>
      </c>
      <c r="E10" s="9">
        <f t="shared" si="0"/>
        <v>80</v>
      </c>
      <c r="F10" s="9">
        <f t="shared" si="0"/>
        <v>92</v>
      </c>
      <c r="G10" s="9">
        <f t="shared" si="0"/>
        <v>116</v>
      </c>
      <c r="H10" s="9">
        <f t="shared" si="0"/>
        <v>116</v>
      </c>
      <c r="I10" s="9">
        <f t="shared" si="0"/>
        <v>116</v>
      </c>
      <c r="J10" s="9">
        <f t="shared" si="0"/>
        <v>96</v>
      </c>
      <c r="K10" s="9">
        <f t="shared" si="0"/>
        <v>94</v>
      </c>
      <c r="L10" s="9">
        <f t="shared" si="0"/>
        <v>90</v>
      </c>
      <c r="M10" s="9">
        <f t="shared" si="0"/>
        <v>90</v>
      </c>
      <c r="N10" s="10">
        <f>SUM(B10:M10)</f>
        <v>1070</v>
      </c>
    </row>
    <row r="11" spans="1:15" ht="19.2">
      <c r="A11" s="5" t="s">
        <v>24</v>
      </c>
      <c r="B11" s="9">
        <f>B7*1</f>
        <v>0</v>
      </c>
      <c r="C11" s="9">
        <f>C7*1</f>
        <v>0</v>
      </c>
      <c r="D11" s="9">
        <f t="shared" ref="D11:M11" si="1">D7*1</f>
        <v>0</v>
      </c>
      <c r="E11" s="9">
        <f t="shared" si="1"/>
        <v>10</v>
      </c>
      <c r="F11" s="9">
        <f t="shared" si="1"/>
        <v>6</v>
      </c>
      <c r="G11" s="9">
        <f t="shared" si="1"/>
        <v>12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10">
        <f>SUM(B11:M11)</f>
        <v>28</v>
      </c>
    </row>
    <row r="12" spans="1:15" ht="19.2">
      <c r="A12" s="5" t="s">
        <v>25</v>
      </c>
      <c r="B12" s="9">
        <f>B8*2</f>
        <v>20</v>
      </c>
      <c r="C12" s="9">
        <f t="shared" ref="C12:M12" si="2">C8*2</f>
        <v>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0</v>
      </c>
      <c r="J12" s="9">
        <f t="shared" si="2"/>
        <v>20</v>
      </c>
      <c r="K12" s="9">
        <f t="shared" si="2"/>
        <v>2</v>
      </c>
      <c r="L12" s="9">
        <f t="shared" si="2"/>
        <v>4</v>
      </c>
      <c r="M12" s="9">
        <f t="shared" si="2"/>
        <v>0</v>
      </c>
      <c r="N12" s="10">
        <f>SUM(B12:M12)</f>
        <v>46</v>
      </c>
    </row>
    <row r="13" spans="1:15" ht="19.2">
      <c r="A13" s="5" t="s">
        <v>17</v>
      </c>
      <c r="B13" s="9">
        <f>B5*0.06</f>
        <v>3</v>
      </c>
      <c r="C13" s="9">
        <f t="shared" ref="C13:M13" si="3">C5*0.06</f>
        <v>2.9999999999999996</v>
      </c>
      <c r="D13" s="9">
        <f t="shared" si="3"/>
        <v>0</v>
      </c>
      <c r="E13" s="9">
        <f t="shared" si="3"/>
        <v>0</v>
      </c>
      <c r="F13" s="9">
        <f t="shared" si="3"/>
        <v>0.6</v>
      </c>
      <c r="G13" s="9">
        <f t="shared" si="3"/>
        <v>5.3999999999999977</v>
      </c>
      <c r="H13" s="9">
        <f t="shared" si="3"/>
        <v>1.1999999999999991</v>
      </c>
      <c r="I13" s="9">
        <f t="shared" si="3"/>
        <v>0</v>
      </c>
      <c r="J13" s="9">
        <f t="shared" si="3"/>
        <v>0.3</v>
      </c>
      <c r="K13" s="9">
        <f t="shared" si="3"/>
        <v>0</v>
      </c>
      <c r="L13" s="9">
        <f t="shared" si="3"/>
        <v>0</v>
      </c>
      <c r="M13" s="9">
        <f t="shared" si="3"/>
        <v>0</v>
      </c>
      <c r="N13" s="10">
        <f>SUM(B13:M13)</f>
        <v>13.499999999999996</v>
      </c>
    </row>
    <row r="14" spans="1:15" ht="19.2">
      <c r="A14" s="5" t="s">
        <v>18</v>
      </c>
      <c r="B14" s="16">
        <f t="shared" ref="B14:M14" si="4">SUM(B10:B13)</f>
        <v>83</v>
      </c>
      <c r="C14" s="16">
        <f t="shared" si="4"/>
        <v>63</v>
      </c>
      <c r="D14" s="16">
        <f t="shared" si="4"/>
        <v>60</v>
      </c>
      <c r="E14" s="16">
        <f t="shared" si="4"/>
        <v>90</v>
      </c>
      <c r="F14" s="16">
        <f t="shared" si="4"/>
        <v>98.6</v>
      </c>
      <c r="G14" s="16">
        <f t="shared" si="4"/>
        <v>133.4</v>
      </c>
      <c r="H14" s="16">
        <f t="shared" si="4"/>
        <v>117.2</v>
      </c>
      <c r="I14" s="16">
        <f t="shared" si="4"/>
        <v>116</v>
      </c>
      <c r="J14" s="16">
        <f t="shared" si="4"/>
        <v>116.3</v>
      </c>
      <c r="K14" s="16">
        <f t="shared" si="4"/>
        <v>96</v>
      </c>
      <c r="L14" s="16">
        <f t="shared" si="4"/>
        <v>94</v>
      </c>
      <c r="M14" s="16">
        <f t="shared" si="4"/>
        <v>90</v>
      </c>
      <c r="N14" s="16">
        <f>SUM(N10:N13)</f>
        <v>1157.5</v>
      </c>
    </row>
    <row r="16" spans="1:15" ht="19.2">
      <c r="A16" s="12"/>
      <c r="B16" s="13"/>
    </row>
    <row r="17" spans="1:13" ht="19.2">
      <c r="A17" s="12" t="s">
        <v>33</v>
      </c>
      <c r="B17" s="19">
        <f>N14</f>
        <v>1157.5</v>
      </c>
    </row>
    <row r="18" spans="1:13" ht="19.8" customHeight="1">
      <c r="A18" s="17" t="s">
        <v>34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8.600000000000001" customHeight="1">
      <c r="A19" s="17" t="s">
        <v>35</v>
      </c>
      <c r="B19" s="18">
        <f>B4-10*B6</f>
        <v>0</v>
      </c>
      <c r="C19" s="18">
        <f t="shared" ref="C19:M19" si="5">C4-10*C6</f>
        <v>0</v>
      </c>
      <c r="D19" s="18">
        <f t="shared" si="5"/>
        <v>0</v>
      </c>
      <c r="E19" s="18">
        <f t="shared" si="5"/>
        <v>0</v>
      </c>
      <c r="F19" s="18">
        <f t="shared" si="5"/>
        <v>0</v>
      </c>
      <c r="G19" s="18">
        <f t="shared" si="5"/>
        <v>0</v>
      </c>
      <c r="H19" s="18">
        <f t="shared" si="5"/>
        <v>0</v>
      </c>
      <c r="I19" s="18">
        <f t="shared" si="5"/>
        <v>0</v>
      </c>
      <c r="J19" s="18">
        <f t="shared" si="5"/>
        <v>0</v>
      </c>
      <c r="K19" s="18">
        <f t="shared" si="5"/>
        <v>0</v>
      </c>
      <c r="L19" s="18">
        <f t="shared" si="5"/>
        <v>0</v>
      </c>
      <c r="M19" s="18">
        <f t="shared" si="5"/>
        <v>0</v>
      </c>
    </row>
    <row r="20" spans="1:13" ht="37.200000000000003" customHeight="1">
      <c r="A20" s="17" t="s">
        <v>36</v>
      </c>
      <c r="B20" s="18">
        <f>B5-50-B4+B3</f>
        <v>0</v>
      </c>
      <c r="C20" s="18">
        <f>C5-B5-C4+C3</f>
        <v>0</v>
      </c>
      <c r="D20" s="18">
        <f t="shared" ref="D20:M20" si="6">D5-C5-D4+D3</f>
        <v>0</v>
      </c>
      <c r="E20" s="18">
        <f t="shared" si="6"/>
        <v>0</v>
      </c>
      <c r="F20" s="18">
        <f t="shared" si="6"/>
        <v>0</v>
      </c>
      <c r="G20" s="18">
        <f t="shared" si="6"/>
        <v>0</v>
      </c>
      <c r="H20" s="18">
        <f t="shared" si="6"/>
        <v>0</v>
      </c>
      <c r="I20" s="18">
        <f t="shared" si="6"/>
        <v>0</v>
      </c>
      <c r="J20" s="18">
        <f t="shared" si="6"/>
        <v>0</v>
      </c>
      <c r="K20" s="18">
        <f t="shared" si="6"/>
        <v>0</v>
      </c>
      <c r="L20" s="18">
        <f t="shared" si="6"/>
        <v>0</v>
      </c>
      <c r="M20" s="18">
        <f t="shared" si="6"/>
        <v>0</v>
      </c>
    </row>
    <row r="21" spans="1:13" ht="25.5" customHeight="1">
      <c r="A21" s="17" t="s">
        <v>42</v>
      </c>
      <c r="B21" s="18">
        <f>B6-40-B7+B8</f>
        <v>0</v>
      </c>
      <c r="C21" s="18">
        <f>C6-B6-C7+C8</f>
        <v>0</v>
      </c>
      <c r="D21" s="18">
        <f t="shared" ref="D21:M21" si="7">D6-C6-D7+D8</f>
        <v>0</v>
      </c>
      <c r="E21" s="18">
        <f t="shared" si="7"/>
        <v>0</v>
      </c>
      <c r="F21" s="18">
        <f t="shared" si="7"/>
        <v>0</v>
      </c>
      <c r="G21" s="18">
        <f t="shared" si="7"/>
        <v>0</v>
      </c>
      <c r="H21" s="18">
        <f t="shared" si="7"/>
        <v>0</v>
      </c>
      <c r="I21" s="18">
        <f t="shared" si="7"/>
        <v>0</v>
      </c>
      <c r="J21" s="18">
        <f t="shared" si="7"/>
        <v>0</v>
      </c>
      <c r="K21" s="18">
        <f t="shared" si="7"/>
        <v>0</v>
      </c>
      <c r="L21" s="18">
        <f t="shared" si="7"/>
        <v>0</v>
      </c>
      <c r="M21" s="18">
        <f t="shared" si="7"/>
        <v>0</v>
      </c>
    </row>
    <row r="22" spans="1:13" ht="25.5" customHeight="1">
      <c r="A22" s="17" t="s">
        <v>43</v>
      </c>
      <c r="B22" t="s">
        <v>32</v>
      </c>
    </row>
    <row r="23" spans="1:13" ht="25.5" customHeight="1"/>
    <row r="24" spans="1:13" ht="25.5" customHeight="1"/>
    <row r="25" spans="1:13" ht="25.5" customHeight="1"/>
    <row r="26" spans="1:13" ht="25.5" customHeight="1"/>
    <row r="27" spans="1:13" ht="25.5" customHeight="1"/>
    <row r="28" spans="1:13" ht="25.5" customHeight="1"/>
    <row r="29" spans="1:13" ht="25.5" customHeight="1"/>
  </sheetData>
  <mergeCells count="2">
    <mergeCell ref="A2:N2"/>
    <mergeCell ref="A9:N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Strategy</vt:lpstr>
      <vt:lpstr>Chase Strategy</vt:lpstr>
      <vt:lpstr>IP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INHA</dc:creator>
  <cp:lastModifiedBy>ф</cp:lastModifiedBy>
  <dcterms:created xsi:type="dcterms:W3CDTF">2017-04-22T02:20:02Z</dcterms:created>
  <dcterms:modified xsi:type="dcterms:W3CDTF">2022-10-02T04:32:32Z</dcterms:modified>
</cp:coreProperties>
</file>