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Assignments\"/>
    </mc:Choice>
  </mc:AlternateContent>
  <bookViews>
    <workbookView xWindow="0" yWindow="0" windowWidth="23040" windowHeight="9384" activeTab="4"/>
  </bookViews>
  <sheets>
    <sheet name="Transshipment Model 1.1" sheetId="1" r:id="rId1"/>
    <sheet name="Sensitivity Report 1.1" sheetId="7" r:id="rId2"/>
    <sheet name="Transshipment Model 1.2" sheetId="9" r:id="rId3"/>
    <sheet name="Sensitivity Report 1.2" sheetId="10" r:id="rId4"/>
    <sheet name="Part 2" sheetId="2" r:id="rId5"/>
  </sheets>
  <definedNames>
    <definedName name="solver_adj" localSheetId="4" hidden="1">'Part 2'!$F$18:$F$23</definedName>
    <definedName name="solver_adj" localSheetId="0" hidden="1">'Transshipment Model 1.1'!$K$28:$M$33</definedName>
    <definedName name="solver_adj" localSheetId="2" hidden="1">'Transshipment Model 1.2'!$D$28:$F$33,'Transshipment Model 1.2'!$J$27:$O$32</definedName>
    <definedName name="solver_cvg" localSheetId="4" hidden="1">0.0001</definedName>
    <definedName name="solver_cvg" localSheetId="0" hidden="1">0.0001</definedName>
    <definedName name="solver_cvg" localSheetId="2" hidden="1">0.0001</definedName>
    <definedName name="solver_drv" localSheetId="4" hidden="1">1</definedName>
    <definedName name="solver_drv" localSheetId="0" hidden="1">1</definedName>
    <definedName name="solver_drv" localSheetId="2" hidden="1">1</definedName>
    <definedName name="solver_eng" localSheetId="4" hidden="1">1</definedName>
    <definedName name="solver_eng" localSheetId="0" hidden="1">2</definedName>
    <definedName name="solver_eng" localSheetId="2" hidden="1">1</definedName>
    <definedName name="solver_itr" localSheetId="4" hidden="1">2147483647</definedName>
    <definedName name="solver_itr" localSheetId="0" hidden="1">2147483647</definedName>
    <definedName name="solver_itr" localSheetId="2" hidden="1">2147483647</definedName>
    <definedName name="solver_lhs1" localSheetId="4" hidden="1">'Part 2'!$F$24</definedName>
    <definedName name="solver_lhs1" localSheetId="0" hidden="1">'Transshipment Model 1.1'!$Q$15</definedName>
    <definedName name="solver_lhs1" localSheetId="2" hidden="1">'Transshipment Model 1.2'!$I$14</definedName>
    <definedName name="solver_lhs2" localSheetId="4" hidden="1">'Part 2'!$J$17</definedName>
    <definedName name="solver_lhs2" localSheetId="0" hidden="1">'Transshipment Model 1.1'!$Q$16</definedName>
    <definedName name="solver_lhs2" localSheetId="2" hidden="1">'Transshipment Model 1.2'!$I$15</definedName>
    <definedName name="solver_lhs3" localSheetId="0" hidden="1">'Transshipment Model 1.1'!$Q$17</definedName>
    <definedName name="solver_lhs3" localSheetId="2" hidden="1">'Transshipment Model 1.2'!$I$16</definedName>
    <definedName name="solver_lhs4" localSheetId="0" hidden="1">'Transshipment Model 1.1'!$Q$18</definedName>
    <definedName name="solver_lhs4" localSheetId="2" hidden="1">'Transshipment Model 1.2'!$I$17</definedName>
    <definedName name="solver_lhs5" localSheetId="0" hidden="1">'Transshipment Model 1.1'!$Q$19</definedName>
    <definedName name="solver_lhs5" localSheetId="2" hidden="1">'Transshipment Model 1.2'!$I$18</definedName>
    <definedName name="solver_lhs6" localSheetId="0" hidden="1">'Transshipment Model 1.1'!$Q$20</definedName>
    <definedName name="solver_lhs6" localSheetId="2" hidden="1">'Transshipment Model 1.2'!$I$19</definedName>
    <definedName name="solver_lhs7" localSheetId="0" hidden="1">'Transshipment Model 1.1'!$Q$21</definedName>
    <definedName name="solver_lhs7" localSheetId="2" hidden="1">'Transshipment Model 1.2'!$I$20</definedName>
    <definedName name="solver_lhs8" localSheetId="0" hidden="1">'Transshipment Model 1.1'!$Q$22</definedName>
    <definedName name="solver_lhs8" localSheetId="2" hidden="1">'Transshipment Model 1.2'!$I$21</definedName>
    <definedName name="solver_lhs9" localSheetId="0" hidden="1">'Transshipment Model 1.1'!$Q$23</definedName>
    <definedName name="solver_lhs9" localSheetId="2" hidden="1">'Transshipment Model 1.2'!$I$22</definedName>
    <definedName name="solver_lin" localSheetId="4" hidden="1">2</definedName>
    <definedName name="solver_lin" localSheetId="0" hidden="1">1</definedName>
    <definedName name="solver_lin" localSheetId="2" hidden="1">2</definedName>
    <definedName name="solver_mip" localSheetId="4" hidden="1">2147483647</definedName>
    <definedName name="solver_mip" localSheetId="0" hidden="1">2147483647</definedName>
    <definedName name="solver_mip" localSheetId="2" hidden="1">2147483647</definedName>
    <definedName name="solver_mni" localSheetId="4" hidden="1">30</definedName>
    <definedName name="solver_mni" localSheetId="0" hidden="1">30</definedName>
    <definedName name="solver_mni" localSheetId="2" hidden="1">30</definedName>
    <definedName name="solver_mrt" localSheetId="4" hidden="1">0.075</definedName>
    <definedName name="solver_mrt" localSheetId="0" hidden="1">0.075</definedName>
    <definedName name="solver_mrt" localSheetId="2" hidden="1">0.075</definedName>
    <definedName name="solver_msl" localSheetId="4" hidden="1">2</definedName>
    <definedName name="solver_msl" localSheetId="0" hidden="1">2</definedName>
    <definedName name="solver_msl" localSheetId="2" hidden="1">2</definedName>
    <definedName name="solver_neg" localSheetId="4" hidden="1">1</definedName>
    <definedName name="solver_neg" localSheetId="0" hidden="1">1</definedName>
    <definedName name="solver_neg" localSheetId="2" hidden="1">1</definedName>
    <definedName name="solver_nod" localSheetId="4" hidden="1">2147483647</definedName>
    <definedName name="solver_nod" localSheetId="0" hidden="1">2147483647</definedName>
    <definedName name="solver_nod" localSheetId="2" hidden="1">2147483647</definedName>
    <definedName name="solver_num" localSheetId="4" hidden="1">2</definedName>
    <definedName name="solver_num" localSheetId="0" hidden="1">9</definedName>
    <definedName name="solver_num" localSheetId="2" hidden="1">9</definedName>
    <definedName name="solver_opt" localSheetId="4" hidden="1">'Part 2'!$J$18</definedName>
    <definedName name="solver_opt" localSheetId="0" hidden="1">'Transshipment Model 1.1'!$P$28</definedName>
    <definedName name="solver_opt" localSheetId="2" hidden="1">'Transshipment Model 1.2'!$C$38</definedName>
    <definedName name="solver_pre" localSheetId="4" hidden="1">0.000001</definedName>
    <definedName name="solver_pre" localSheetId="0" hidden="1">0.000001</definedName>
    <definedName name="solver_pre" localSheetId="2" hidden="1">0.000001</definedName>
    <definedName name="solver_rbv" localSheetId="4" hidden="1">1</definedName>
    <definedName name="solver_rbv" localSheetId="0" hidden="1">1</definedName>
    <definedName name="solver_rbv" localSheetId="2" hidden="1">1</definedName>
    <definedName name="solver_rel1" localSheetId="4" hidden="1">2</definedName>
    <definedName name="solver_rel1" localSheetId="0" hidden="1">1</definedName>
    <definedName name="solver_rel1" localSheetId="2" hidden="1">1</definedName>
    <definedName name="solver_rel2" localSheetId="4" hidden="1">3</definedName>
    <definedName name="solver_rel2" localSheetId="0" hidden="1">1</definedName>
    <definedName name="solver_rel2" localSheetId="2" hidden="1">1</definedName>
    <definedName name="solver_rel3" localSheetId="0" hidden="1">1</definedName>
    <definedName name="solver_rel3" localSheetId="2" hidden="1">1</definedName>
    <definedName name="solver_rel4" localSheetId="0" hidden="1">2</definedName>
    <definedName name="solver_rel4" localSheetId="2" hidden="1">2</definedName>
    <definedName name="solver_rel5" localSheetId="0" hidden="1">2</definedName>
    <definedName name="solver_rel5" localSheetId="2" hidden="1">2</definedName>
    <definedName name="solver_rel6" localSheetId="0" hidden="1">2</definedName>
    <definedName name="solver_rel6" localSheetId="2" hidden="1">2</definedName>
    <definedName name="solver_rel7" localSheetId="0" hidden="1">2</definedName>
    <definedName name="solver_rel7" localSheetId="2" hidden="1">2</definedName>
    <definedName name="solver_rel8" localSheetId="0" hidden="1">2</definedName>
    <definedName name="solver_rel8" localSheetId="2" hidden="1">2</definedName>
    <definedName name="solver_rel9" localSheetId="0" hidden="1">2</definedName>
    <definedName name="solver_rel9" localSheetId="2" hidden="1">2</definedName>
    <definedName name="solver_rhs1" localSheetId="4" hidden="1">1</definedName>
    <definedName name="solver_rhs1" localSheetId="0" hidden="1">'Transshipment Model 1.1'!$K$34</definedName>
    <definedName name="solver_rhs1" localSheetId="2" hidden="1">65</definedName>
    <definedName name="solver_rhs2" localSheetId="4" hidden="1">0.11</definedName>
    <definedName name="solver_rhs2" localSheetId="0" hidden="1">'Transshipment Model 1.1'!$L$34</definedName>
    <definedName name="solver_rhs2" localSheetId="2" hidden="1">80</definedName>
    <definedName name="solver_rhs3" localSheetId="0" hidden="1">'Transshipment Model 1.1'!$M$34</definedName>
    <definedName name="solver_rhs3" localSheetId="2" hidden="1">105</definedName>
    <definedName name="solver_rhs4" localSheetId="0" hidden="1">'Transshipment Model 1.1'!$N$28</definedName>
    <definedName name="solver_rhs4" localSheetId="2" hidden="1">0</definedName>
    <definedName name="solver_rhs5" localSheetId="0" hidden="1">'Transshipment Model 1.1'!$N$29</definedName>
    <definedName name="solver_rhs5" localSheetId="2" hidden="1">0</definedName>
    <definedName name="solver_rhs6" localSheetId="0" hidden="1">'Transshipment Model 1.1'!$N$30</definedName>
    <definedName name="solver_rhs6" localSheetId="2" hidden="1">0</definedName>
    <definedName name="solver_rhs7" localSheetId="0" hidden="1">'Transshipment Model 1.1'!$N$31</definedName>
    <definedName name="solver_rhs7" localSheetId="2" hidden="1">0</definedName>
    <definedName name="solver_rhs8" localSheetId="0" hidden="1">'Transshipment Model 1.1'!$N$32</definedName>
    <definedName name="solver_rhs8" localSheetId="2" hidden="1">0</definedName>
    <definedName name="solver_rhs9" localSheetId="0" hidden="1">'Transshipment Model 1.1'!$N$33</definedName>
    <definedName name="solver_rhs9" localSheetId="2" hidden="1">0</definedName>
    <definedName name="solver_rlx" localSheetId="4" hidden="1">1</definedName>
    <definedName name="solver_rlx" localSheetId="0" hidden="1">1</definedName>
    <definedName name="solver_rlx" localSheetId="2" hidden="1">1</definedName>
    <definedName name="solver_rsd" localSheetId="4" hidden="1">0</definedName>
    <definedName name="solver_rsd" localSheetId="0" hidden="1">0</definedName>
    <definedName name="solver_rsd" localSheetId="2" hidden="1">0</definedName>
    <definedName name="solver_scl" localSheetId="4" hidden="1">2</definedName>
    <definedName name="solver_scl" localSheetId="0" hidden="1">2</definedName>
    <definedName name="solver_scl" localSheetId="2" hidden="1">2</definedName>
    <definedName name="solver_sho" localSheetId="4" hidden="1">2</definedName>
    <definedName name="solver_sho" localSheetId="0" hidden="1">2</definedName>
    <definedName name="solver_sho" localSheetId="2" hidden="1">2</definedName>
    <definedName name="solver_ssz" localSheetId="4" hidden="1">100</definedName>
    <definedName name="solver_ssz" localSheetId="0" hidden="1">100</definedName>
    <definedName name="solver_ssz" localSheetId="2" hidden="1">100</definedName>
    <definedName name="solver_tim" localSheetId="4" hidden="1">2147483647</definedName>
    <definedName name="solver_tim" localSheetId="0" hidden="1">2147483647</definedName>
    <definedName name="solver_tim" localSheetId="2" hidden="1">2147483647</definedName>
    <definedName name="solver_tol" localSheetId="4" hidden="1">0.01</definedName>
    <definedName name="solver_tol" localSheetId="0" hidden="1">0.01</definedName>
    <definedName name="solver_tol" localSheetId="2" hidden="1">0.01</definedName>
    <definedName name="solver_typ" localSheetId="4" hidden="1">2</definedName>
    <definedName name="solver_typ" localSheetId="0" hidden="1">2</definedName>
    <definedName name="solver_typ" localSheetId="2" hidden="1">2</definedName>
    <definedName name="solver_val" localSheetId="4" hidden="1">0</definedName>
    <definedName name="solver_val" localSheetId="0" hidden="1">0</definedName>
    <definedName name="solver_val" localSheetId="2" hidden="1">0</definedName>
    <definedName name="solver_ver" localSheetId="4" hidden="1">2</definedName>
    <definedName name="solver_ver" localSheetId="0" hidden="1">2</definedName>
    <definedName name="solver_ver" localSheetId="2" hidden="1">2</definedName>
  </definedNames>
  <calcPr calcId="15251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7" l="1"/>
  <c r="I22" i="9" l="1"/>
  <c r="I21" i="9"/>
  <c r="I20" i="9"/>
  <c r="I19" i="9"/>
  <c r="I18" i="9"/>
  <c r="I17" i="9"/>
  <c r="I16" i="9"/>
  <c r="I15" i="9"/>
  <c r="I14" i="9"/>
  <c r="C38" i="9"/>
  <c r="G19" i="2"/>
  <c r="G20" i="2"/>
  <c r="G21" i="2"/>
  <c r="G22" i="2"/>
  <c r="G23" i="2"/>
  <c r="G18" i="2"/>
  <c r="J18" i="2" a="1"/>
  <c r="J18" i="2" s="1"/>
  <c r="J19" i="2" s="1"/>
  <c r="J17" i="2" a="1"/>
  <c r="J17" i="2" s="1"/>
  <c r="F24" i="2"/>
  <c r="Q23" i="1"/>
  <c r="Q22" i="1"/>
  <c r="Q21" i="1"/>
  <c r="Q20" i="1"/>
  <c r="Q19" i="1"/>
  <c r="Q18" i="1"/>
  <c r="Q17" i="1"/>
  <c r="Q16" i="1"/>
  <c r="Q15" i="1"/>
  <c r="P28" i="1"/>
  <c r="G24" i="2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<sst xmlns="http://schemas.openxmlformats.org/spreadsheetml/2006/main" count="475" uniqueCount="260">
  <si>
    <t>Waste Proposal Site</t>
  </si>
  <si>
    <t>Plant:</t>
  </si>
  <si>
    <t>Orangeburg</t>
  </si>
  <si>
    <t>Florence</t>
  </si>
  <si>
    <t>Macon</t>
  </si>
  <si>
    <t>Denver</t>
  </si>
  <si>
    <t>Morganton</t>
  </si>
  <si>
    <t>Morrisville</t>
  </si>
  <si>
    <t>Pineville</t>
  </si>
  <si>
    <t>Rockhill</t>
  </si>
  <si>
    <t>Statesville</t>
  </si>
  <si>
    <t>Waste per Week (bbl)</t>
  </si>
  <si>
    <t xml:space="preserve">Table 1: Shipping costs, per barrel of waste from six plants to three waste disposal sites </t>
  </si>
  <si>
    <t>Plant</t>
  </si>
  <si>
    <t>$---</t>
  </si>
  <si>
    <t>---</t>
  </si>
  <si>
    <t>Waste Disposal Site:</t>
  </si>
  <si>
    <t xml:space="preserve">Table 3: Shipping costs, per barrel of waste between the three waste disposal sites </t>
  </si>
  <si>
    <t>Expected Returns</t>
  </si>
  <si>
    <t>Bonds</t>
  </si>
  <si>
    <t>High tech stocks</t>
  </si>
  <si>
    <t>Foreign stocks</t>
  </si>
  <si>
    <t>Call options</t>
  </si>
  <si>
    <t>Put options</t>
  </si>
  <si>
    <t>Gold</t>
  </si>
  <si>
    <t xml:space="preserve"> </t>
  </si>
  <si>
    <t>Table 1: The Covariance matrix of assets’ returns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</si>
  <si>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</si>
  <si>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</si>
  <si>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</si>
  <si>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</si>
  <si>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</si>
  <si>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</si>
  <si>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</si>
  <si>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</si>
  <si>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</si>
  <si>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</si>
  <si>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</si>
  <si>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</si>
  <si>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</si>
  <si>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</si>
  <si>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</si>
  <si>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</si>
  <si>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</si>
  <si>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</si>
  <si>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Constraints</t>
  </si>
  <si>
    <t>Waste Between Sites</t>
  </si>
  <si>
    <t>B + C + A = 45</t>
  </si>
  <si>
    <t>D + E + F = 26</t>
  </si>
  <si>
    <t>G + H + I = 42</t>
  </si>
  <si>
    <t>J + K + L = 53</t>
  </si>
  <si>
    <t>M + N + O = 29</t>
  </si>
  <si>
    <t>P + Q + R = 38</t>
  </si>
  <si>
    <t>A + B + C + D + E + F + G + H + I + J + K + L + M + N + O + P + Q + R = 233</t>
  </si>
  <si>
    <t>P + M + J + G + D + A &lt;= 65</t>
  </si>
  <si>
    <t>Q + N + K + H + E + B &lt;= 80</t>
  </si>
  <si>
    <t>R + O + L + I + F + C &lt;= 105</t>
  </si>
  <si>
    <t>Waste between sites</t>
  </si>
  <si>
    <t>Waste From</t>
  </si>
  <si>
    <t xml:space="preserve">                     </t>
  </si>
  <si>
    <t xml:space="preserve">Reduced Cost </t>
  </si>
  <si>
    <t>Cell</t>
  </si>
  <si>
    <t>Name</t>
  </si>
  <si>
    <t>Variable Cells</t>
  </si>
  <si>
    <t>$K$27</t>
  </si>
  <si>
    <t>Macon Waste between sites</t>
  </si>
  <si>
    <t>$L$27</t>
  </si>
  <si>
    <t>Macon Q</t>
  </si>
  <si>
    <t>$M$27</t>
  </si>
  <si>
    <t>Macon R</t>
  </si>
  <si>
    <t>$K$28</t>
  </si>
  <si>
    <t>$--- Waste between sites</t>
  </si>
  <si>
    <t>$L$28</t>
  </si>
  <si>
    <t>$--- Q</t>
  </si>
  <si>
    <t>$M$28</t>
  </si>
  <si>
    <t>$--- R</t>
  </si>
  <si>
    <t>$K$29</t>
  </si>
  <si>
    <t>--- Waste between sites</t>
  </si>
  <si>
    <t>$L$29</t>
  </si>
  <si>
    <t>--- Q</t>
  </si>
  <si>
    <t>$M$29</t>
  </si>
  <si>
    <t>--- R</t>
  </si>
  <si>
    <t>$K$30</t>
  </si>
  <si>
    <t>$L$30</t>
  </si>
  <si>
    <t>$M$30</t>
  </si>
  <si>
    <t>$K$31</t>
  </si>
  <si>
    <t>Table 3: Shipping costs, per barrel of waste between the three waste disposal sites  Waste between sites</t>
  </si>
  <si>
    <t>$L$31</t>
  </si>
  <si>
    <t>Table 3: Shipping costs, per barrel of waste between the three waste disposal sites  Q</t>
  </si>
  <si>
    <t>$M$31</t>
  </si>
  <si>
    <t>Table 3: Shipping costs, per barrel of waste between the three waste disposal sites  R</t>
  </si>
  <si>
    <t>$K$32</t>
  </si>
  <si>
    <t>$L$32</t>
  </si>
  <si>
    <t>$M$32</t>
  </si>
  <si>
    <t>$K$27:$M$32</t>
  </si>
  <si>
    <t>Microsoft Excel 16.57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</si>
  <si>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</si>
  <si>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</si>
  <si>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</si>
  <si>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</si>
  <si>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</si>
  <si>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</si>
  <si>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</si>
  <si>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</si>
  <si>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</si>
  <si>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Table 4: Assumption Table</t>
  </si>
  <si>
    <t>Orangeburg Capacity</t>
  </si>
  <si>
    <t>Florence Capacity</t>
  </si>
  <si>
    <t>Macon Capacity</t>
  </si>
  <si>
    <t>Morganton waste per week</t>
  </si>
  <si>
    <t>Morrisville waste per week</t>
  </si>
  <si>
    <t>Pineville waste per week</t>
  </si>
  <si>
    <t>Denver waste per week</t>
  </si>
  <si>
    <t>Rockhill waste per week</t>
  </si>
  <si>
    <t>Statesville waste per week</t>
  </si>
  <si>
    <t>&lt;=</t>
  </si>
  <si>
    <t>=</t>
  </si>
  <si>
    <t>$Q$15</t>
  </si>
  <si>
    <t>$Q$16</t>
  </si>
  <si>
    <t>$Q$17</t>
  </si>
  <si>
    <t>$Q$18</t>
  </si>
  <si>
    <t>$Q$19</t>
  </si>
  <si>
    <t>$Q$20</t>
  </si>
  <si>
    <t>$Q$21</t>
  </si>
  <si>
    <t>$Q$22</t>
  </si>
  <si>
    <t>$Q$23</t>
  </si>
  <si>
    <t>Shadow</t>
  </si>
  <si>
    <t>Price</t>
  </si>
  <si>
    <t>Constraint</t>
  </si>
  <si>
    <t>R.H. Side</t>
  </si>
  <si>
    <t>Calculated</t>
  </si>
  <si>
    <t>Given</t>
  </si>
  <si>
    <t>Part 1.1</t>
  </si>
  <si>
    <t>Part 1.2</t>
  </si>
  <si>
    <t>Weights</t>
  </si>
  <si>
    <t>High Tech Stocks</t>
  </si>
  <si>
    <t>Foreign Stocks</t>
  </si>
  <si>
    <t>Call Options</t>
  </si>
  <si>
    <t>Put Options</t>
  </si>
  <si>
    <t>Portfolio Return</t>
  </si>
  <si>
    <t>Portfolio Variance</t>
  </si>
  <si>
    <t>Portfolio Standard Dev</t>
  </si>
  <si>
    <t>Investment Allocation</t>
  </si>
  <si>
    <t>Mornanton</t>
  </si>
  <si>
    <t>Reduced Cost</t>
  </si>
  <si>
    <t>Gradient</t>
  </si>
  <si>
    <t>Lagrange</t>
  </si>
  <si>
    <t>Multiplier</t>
  </si>
  <si>
    <t>$D$28</t>
  </si>
  <si>
    <t>Denver Orangeburg</t>
  </si>
  <si>
    <t>$E$28</t>
  </si>
  <si>
    <t>Denver Florence</t>
  </si>
  <si>
    <t>$F$28</t>
  </si>
  <si>
    <t>Denver Macon</t>
  </si>
  <si>
    <t>$D$29</t>
  </si>
  <si>
    <t>Mornanton Orangeburg</t>
  </si>
  <si>
    <t>$E$29</t>
  </si>
  <si>
    <t>Mornanton Florence</t>
  </si>
  <si>
    <t>$F$29</t>
  </si>
  <si>
    <t>Mornanton Macon</t>
  </si>
  <si>
    <t>$D$30</t>
  </si>
  <si>
    <t>Morrisville Orangeburg</t>
  </si>
  <si>
    <t>$E$30</t>
  </si>
  <si>
    <t>Morrisville Florence</t>
  </si>
  <si>
    <t>$F$30</t>
  </si>
  <si>
    <t>Morrisville Macon</t>
  </si>
  <si>
    <t>$D$31</t>
  </si>
  <si>
    <t>Pineville Orangeburg</t>
  </si>
  <si>
    <t>$E$31</t>
  </si>
  <si>
    <t>Pineville Florence</t>
  </si>
  <si>
    <t>$F$31</t>
  </si>
  <si>
    <t>Pineville Macon</t>
  </si>
  <si>
    <t>$D$32</t>
  </si>
  <si>
    <t>Rockhill Orangeburg</t>
  </si>
  <si>
    <t>$E$32</t>
  </si>
  <si>
    <t>Rockhill Florence</t>
  </si>
  <si>
    <t>$F$32</t>
  </si>
  <si>
    <t>Rockhill Macon</t>
  </si>
  <si>
    <t>$D$33</t>
  </si>
  <si>
    <t>Statesville Orangeburg</t>
  </si>
  <si>
    <t>$E$33</t>
  </si>
  <si>
    <t>Statesville Florence</t>
  </si>
  <si>
    <t>$F$33</t>
  </si>
  <si>
    <t>Statesville Macon</t>
  </si>
  <si>
    <t>$J$27</t>
  </si>
  <si>
    <t>Denver Denver</t>
  </si>
  <si>
    <t>Denver Morganton</t>
  </si>
  <si>
    <t>Denver Morrisville</t>
  </si>
  <si>
    <t>Denver Pineville</t>
  </si>
  <si>
    <t>$N$27</t>
  </si>
  <si>
    <t>Denver Rockhill</t>
  </si>
  <si>
    <t>$O$27</t>
  </si>
  <si>
    <t>Denver Statesville</t>
  </si>
  <si>
    <t>$J$28</t>
  </si>
  <si>
    <t>Morganton Denver</t>
  </si>
  <si>
    <t>Morganton Morganton</t>
  </si>
  <si>
    <t>Morganton Morrisville</t>
  </si>
  <si>
    <t>Morganton Pineville</t>
  </si>
  <si>
    <t>$N$28</t>
  </si>
  <si>
    <t>Morganton Rockhill</t>
  </si>
  <si>
    <t>$O$28</t>
  </si>
  <si>
    <t>Morganton Statesville</t>
  </si>
  <si>
    <t>$J$29</t>
  </si>
  <si>
    <t>Morrisville Denver</t>
  </si>
  <si>
    <t>Morrisville Morganton</t>
  </si>
  <si>
    <t>Morrisville Morrisville</t>
  </si>
  <si>
    <t>Morrisville Pineville</t>
  </si>
  <si>
    <t>$N$29</t>
  </si>
  <si>
    <t>Morrisville Rockhill</t>
  </si>
  <si>
    <t>$O$29</t>
  </si>
  <si>
    <t>Morrisville Statesville</t>
  </si>
  <si>
    <t>$J$30</t>
  </si>
  <si>
    <t>Pineville Denver</t>
  </si>
  <si>
    <t>Pineville Morganton</t>
  </si>
  <si>
    <t>Pineville Morrisville</t>
  </si>
  <si>
    <t>Pineville Pineville</t>
  </si>
  <si>
    <t>$N$30</t>
  </si>
  <si>
    <t>Pineville Rockhill</t>
  </si>
  <si>
    <t>$O$30</t>
  </si>
  <si>
    <t>Pineville Statesville</t>
  </si>
  <si>
    <t>$J$31</t>
  </si>
  <si>
    <t>Rockhill Denver</t>
  </si>
  <si>
    <t>Rockhill Morganton</t>
  </si>
  <si>
    <t>Rockhill Morrisville</t>
  </si>
  <si>
    <t>Rockhill Pineville</t>
  </si>
  <si>
    <t>$N$31</t>
  </si>
  <si>
    <t>Rockhill Rockhill</t>
  </si>
  <si>
    <t>$O$31</t>
  </si>
  <si>
    <t>Rockhill Statesville</t>
  </si>
  <si>
    <t>$J$32</t>
  </si>
  <si>
    <t>Statesville Denver</t>
  </si>
  <si>
    <t>Statesville Morganton</t>
  </si>
  <si>
    <t>Statesville Morrisville</t>
  </si>
  <si>
    <t>Statesville Pineville</t>
  </si>
  <si>
    <t>$N$32</t>
  </si>
  <si>
    <t>Statesville Rockhill</t>
  </si>
  <si>
    <t>$O$32</t>
  </si>
  <si>
    <t>Statesville Statesville</t>
  </si>
  <si>
    <t>$I$14</t>
  </si>
  <si>
    <t>Orangeburg Capacity Calculated</t>
  </si>
  <si>
    <t>$I$15</t>
  </si>
  <si>
    <t>Florence Capacity Calculated</t>
  </si>
  <si>
    <t>$I$16</t>
  </si>
  <si>
    <t>Macon Capacity Calculated</t>
  </si>
  <si>
    <t>$I$17</t>
  </si>
  <si>
    <t>Denver waste per week Calculated</t>
  </si>
  <si>
    <t>$I$18</t>
  </si>
  <si>
    <t>Morganton waste per week Calculated</t>
  </si>
  <si>
    <t>$I$19</t>
  </si>
  <si>
    <t>Morrisville waste per week Calculated</t>
  </si>
  <si>
    <t>$I$20</t>
  </si>
  <si>
    <t>Pineville waste per week Calculated</t>
  </si>
  <si>
    <t>$I$21</t>
  </si>
  <si>
    <t>Rockhill waste per week Calculated</t>
  </si>
  <si>
    <t>$I$22</t>
  </si>
  <si>
    <t>Statesville waste per week Calculated</t>
  </si>
  <si>
    <t>Worksheet: [ALY6050_MOD6]</t>
  </si>
  <si>
    <t>Worksheet: [ALY6050_MOD6_Project]</t>
  </si>
  <si>
    <t>Report Created: 2/19/22</t>
  </si>
  <si>
    <t xml:space="preserve">Table  Table 2: Shipping costs, per barrel of waste from each plant to another plant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</si>
</sst>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0.00000"/>
  </numFmts>
  <fonts count="4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sz val="9"/>
      <color rgb="FFFFFFFF"/>
      <name val="Palatino Linotype"/>
      <family val="1"/>
    </font>
    <font>
      <b/>
      <sz val="12"/>
      <color rgb="FF000000"/>
      <name val="Calibri"/>
      <family val="2"/>
    </font>
    <font>
      <sz val="10"/>
      <color theme="1"/>
      <name val="Palatino Linotype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Palatino Linotype"/>
      <family val="1"/>
    </font>
    <font>
      <sz val="14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theme="0"/>
      <name val="Palatino Linotype Bold"/>
    </font>
    <font>
      <b/>
      <sz val="12"/>
      <color theme="0"/>
      <name val="Palatino Linotype"/>
      <family val="1"/>
    </font>
    <font>
      <b/>
      <i/>
      <u/>
      <sz val="14"/>
      <color theme="0"/>
      <name val="Palatino Linotype"/>
      <family val="1"/>
    </font>
    <font>
      <b/>
      <i/>
      <sz val="14"/>
      <color theme="0"/>
      <name val="Palatino Linotype"/>
      <family val="1"/>
    </font>
    <font>
      <b/>
      <sz val="14"/>
      <color theme="0"/>
      <name val="Palatino Linotype"/>
      <family val="1"/>
    </font>
    <font>
      <b/>
      <u/>
      <sz val="14"/>
      <color theme="0"/>
      <name val="Palatino Linotype"/>
      <family val="1"/>
    </font>
    <font>
      <sz val="14"/>
      <color theme="0"/>
      <name val="Calibri"/>
      <family val="2"/>
      <scheme val="minor"/>
    </font>
    <font>
      <b/>
      <i/>
      <sz val="18"/>
      <color theme="0"/>
      <name val="Palatino Linotype Bold"/>
    </font>
    <font>
      <sz val="18"/>
      <color theme="1"/>
      <name val="Palatino Linotype Bold"/>
    </font>
    <font>
      <sz val="16"/>
      <color theme="1"/>
      <name val="Palatino Linotype Bold Italic"/>
    </font>
    <font>
      <b/>
      <sz val="28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</font>
    <font>
      <sz val="11"/>
      <color theme="0"/>
      <name val="Gill Sans MT"/>
      <family val="2"/>
    </font>
    <font>
      <sz val="12"/>
      <color theme="0"/>
      <name val="Calibri (Body)"/>
    </font>
    <font>
      <b/>
      <sz val="12"/>
      <color theme="0"/>
      <name val="Calibri (Body)"/>
    </font>
    <font>
      <b/>
      <sz val="28"/>
      <color rgb="FFFF0000"/>
      <name val="Calibri (Body)"/>
    </font>
    <font>
      <sz val="2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28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color theme="0"/>
      <name val="Palatino Linotype Bold"/>
    </font>
    <font>
      <sz val="12"/>
      <color theme="1"/>
      <name val="Palatino Linotype Bold"/>
    </font>
    <font>
      <b/>
      <u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rgb="FF999999"/>
      </right>
      <top style="medium">
        <color indexed="64"/>
      </top>
      <bottom style="medium">
        <color rgb="FF999999"/>
      </bottom>
      <diagonal/>
    </border>
    <border>
      <left/>
      <right style="medium">
        <color indexed="64"/>
      </right>
      <top style="medium">
        <color indexed="64"/>
      </top>
      <bottom style="thick">
        <color rgb="FF666666"/>
      </bottom>
      <diagonal/>
    </border>
    <border>
      <left style="medium">
        <color indexed="64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indexed="64"/>
      </right>
      <top/>
      <bottom style="medium">
        <color rgb="FF999999"/>
      </bottom>
      <diagonal/>
    </border>
    <border>
      <left style="medium">
        <color indexed="64"/>
      </left>
      <right style="medium">
        <color rgb="FF999999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3" fillId="0" borderId="0" xfId="0" applyFont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8" fillId="0" borderId="0" xfId="0" applyFont="1"/>
    <xf numFmtId="0" fontId="0" fillId="0" borderId="24" xfId="0" applyFill="1" applyBorder="1" applyAlignment="1"/>
    <xf numFmtId="0" fontId="0" fillId="0" borderId="0" xfId="0" applyFill="1" applyBorder="1" applyAlignment="1"/>
    <xf numFmtId="0" fontId="0" fillId="0" borderId="25" xfId="0" applyFill="1" applyBorder="1" applyAlignment="1"/>
    <xf numFmtId="0" fontId="11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left"/>
    </xf>
    <xf numFmtId="0" fontId="11" fillId="0" borderId="22" xfId="0" applyFont="1" applyFill="1" applyBorder="1" applyAlignment="1">
      <alignment horizontal="center"/>
    </xf>
    <xf numFmtId="0" fontId="11" fillId="0" borderId="23" xfId="0" applyFont="1" applyFill="1" applyBorder="1" applyAlignment="1">
      <alignment horizontal="center"/>
    </xf>
    <xf numFmtId="6" fontId="3" fillId="2" borderId="5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6" fontId="2" fillId="2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6" fontId="3" fillId="2" borderId="18" xfId="0" applyNumberFormat="1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Fill="1"/>
    <xf numFmtId="0" fontId="0" fillId="0" borderId="18" xfId="0" applyBorder="1"/>
    <xf numFmtId="44" fontId="23" fillId="4" borderId="18" xfId="0" applyNumberFormat="1" applyFont="1" applyFill="1" applyBorder="1" applyAlignment="1">
      <alignment horizontal="center" vertical="center"/>
    </xf>
    <xf numFmtId="0" fontId="0" fillId="4" borderId="18" xfId="0" applyFill="1" applyBorder="1"/>
    <xf numFmtId="0" fontId="6" fillId="5" borderId="8" xfId="0" applyFont="1" applyFill="1" applyBorder="1" applyAlignment="1">
      <alignment vertical="center"/>
    </xf>
    <xf numFmtId="0" fontId="27" fillId="5" borderId="9" xfId="0" applyFont="1" applyFill="1" applyBorder="1" applyAlignment="1">
      <alignment horizontal="center" vertical="center"/>
    </xf>
    <xf numFmtId="0" fontId="0" fillId="5" borderId="18" xfId="0" applyFill="1" applyBorder="1"/>
    <xf numFmtId="0" fontId="26" fillId="5" borderId="18" xfId="0" applyFont="1" applyFill="1" applyBorder="1"/>
    <xf numFmtId="0" fontId="27" fillId="5" borderId="18" xfId="0" applyFont="1" applyFill="1" applyBorder="1" applyAlignment="1">
      <alignment horizontal="right" vertical="center"/>
    </xf>
    <xf numFmtId="0" fontId="29" fillId="5" borderId="18" xfId="0" applyFont="1" applyFill="1" applyBorder="1"/>
    <xf numFmtId="0" fontId="29" fillId="5" borderId="18" xfId="0" applyFont="1" applyFill="1" applyBorder="1" applyAlignment="1">
      <alignment horizontal="center"/>
    </xf>
    <xf numFmtId="0" fontId="30" fillId="5" borderId="18" xfId="0" applyFont="1" applyFill="1" applyBorder="1" applyAlignment="1">
      <alignment horizontal="right" vertical="center"/>
    </xf>
    <xf numFmtId="0" fontId="36" fillId="0" borderId="0" xfId="0" applyFont="1" applyFill="1"/>
    <xf numFmtId="0" fontId="35" fillId="0" borderId="0" xfId="0" applyFont="1" applyFill="1" applyAlignment="1">
      <alignment vertical="center"/>
    </xf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6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8" fillId="2" borderId="5" xfId="0" applyFont="1" applyFill="1" applyBorder="1" applyAlignment="1">
      <alignment horizontal="center" vertical="center" wrapText="1"/>
    </xf>
    <xf numFmtId="6" fontId="8" fillId="2" borderId="5" xfId="0" applyNumberFormat="1" applyFont="1" applyFill="1" applyBorder="1" applyAlignment="1">
      <alignment horizontal="center" vertical="center" wrapText="1"/>
    </xf>
    <xf numFmtId="0" fontId="38" fillId="2" borderId="18" xfId="0" applyNumberFormat="1" applyFont="1" applyFill="1" applyBorder="1" applyAlignment="1">
      <alignment horizontal="center" vertical="center" wrapText="1"/>
    </xf>
    <xf numFmtId="0" fontId="38" fillId="2" borderId="18" xfId="0" applyFont="1" applyFill="1" applyBorder="1" applyAlignment="1">
      <alignment vertical="center"/>
    </xf>
    <xf numFmtId="0" fontId="40" fillId="4" borderId="18" xfId="0" applyFont="1" applyFill="1" applyBorder="1"/>
    <xf numFmtId="6" fontId="40" fillId="4" borderId="18" xfId="0" applyNumberFormat="1" applyFont="1" applyFill="1" applyBorder="1"/>
    <xf numFmtId="0" fontId="24" fillId="3" borderId="0" xfId="0" applyFont="1" applyFill="1" applyAlignment="1">
      <alignment horizontal="center" vertical="center"/>
    </xf>
    <xf numFmtId="0" fontId="19" fillId="0" borderId="0" xfId="0" applyFont="1" applyFill="1" applyBorder="1" applyAlignment="1">
      <alignment horizontal="center" vertical="center" wrapText="1"/>
    </xf>
    <xf numFmtId="0" fontId="13" fillId="0" borderId="19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31" fillId="3" borderId="0" xfId="0" applyFont="1" applyFill="1" applyAlignment="1">
      <alignment horizontal="center" vertical="center"/>
    </xf>
    <xf numFmtId="0" fontId="32" fillId="3" borderId="0" xfId="0" applyFont="1" applyFill="1" applyAlignment="1">
      <alignment horizontal="center" vertical="center"/>
    </xf>
    <xf numFmtId="0" fontId="28" fillId="5" borderId="26" xfId="0" applyFont="1" applyFill="1" applyBorder="1" applyAlignment="1">
      <alignment horizontal="center"/>
    </xf>
    <xf numFmtId="0" fontId="28" fillId="5" borderId="27" xfId="0" applyFont="1" applyFill="1" applyBorder="1" applyAlignment="1">
      <alignment horizontal="center"/>
    </xf>
    <xf numFmtId="0" fontId="7" fillId="0" borderId="12" xfId="0" applyFont="1" applyBorder="1" applyAlignment="1">
      <alignment horizontal="center" vertical="center"/>
    </xf>
    <xf numFmtId="0" fontId="27" fillId="5" borderId="18" xfId="0" applyFont="1" applyFill="1" applyBorder="1" applyAlignment="1">
      <alignment horizontal="center" vertical="center"/>
    </xf>
    <xf numFmtId="0" fontId="27" fillId="5" borderId="18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6" fillId="6" borderId="6" xfId="0" applyFont="1" applyFill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9" fillId="6" borderId="13" xfId="0" applyFont="1" applyFill="1" applyBorder="1" applyAlignment="1">
      <alignment horizontal="center" vertical="center" wrapText="1"/>
    </xf>
    <xf numFmtId="0" fontId="15" fillId="6" borderId="15" xfId="0" applyFont="1" applyFill="1" applyBorder="1" applyAlignment="1">
      <alignment horizontal="center" vertical="center" wrapText="1"/>
    </xf>
    <xf numFmtId="0" fontId="15" fillId="6" borderId="17" xfId="0" applyFont="1" applyFill="1" applyBorder="1" applyAlignment="1">
      <alignment horizontal="center" vertical="center" wrapText="1"/>
    </xf>
    <xf numFmtId="0" fontId="16" fillId="6" borderId="14" xfId="0" applyFont="1" applyFill="1" applyBorder="1" applyAlignment="1">
      <alignment horizontal="center" vertical="center" wrapText="1"/>
    </xf>
    <xf numFmtId="0" fontId="16" fillId="6" borderId="18" xfId="0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horizontal="center" vertical="center" wrapText="1"/>
    </xf>
    <xf numFmtId="0" fontId="19" fillId="6" borderId="6" xfId="0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20" fillId="6" borderId="18" xfId="0" applyFont="1" applyFill="1" applyBorder="1"/>
    <xf numFmtId="0" fontId="0" fillId="6" borderId="18" xfId="0" applyFill="1" applyBorder="1"/>
    <xf numFmtId="0" fontId="0" fillId="6" borderId="18" xfId="0" applyFill="1" applyBorder="1" applyAlignment="1">
      <alignment horizontal="center"/>
    </xf>
    <xf numFmtId="0" fontId="33" fillId="6" borderId="18" xfId="0" applyFont="1" applyFill="1" applyBorder="1"/>
    <xf numFmtId="0" fontId="21" fillId="6" borderId="18" xfId="0" applyFont="1" applyFill="1" applyBorder="1" applyAlignment="1">
      <alignment horizontal="center" vertical="center" wrapText="1"/>
    </xf>
    <xf numFmtId="0" fontId="21" fillId="6" borderId="18" xfId="0" applyFont="1" applyFill="1" applyBorder="1" applyAlignment="1">
      <alignment horizontal="center" vertical="center"/>
    </xf>
    <xf numFmtId="0" fontId="34" fillId="6" borderId="18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0" fillId="2" borderId="0" xfId="0" applyFill="1"/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22" fillId="2" borderId="18" xfId="0" applyNumberFormat="1" applyFont="1" applyFill="1" applyBorder="1" applyAlignment="1">
      <alignment horizontal="center" vertical="center" wrapText="1"/>
    </xf>
    <xf numFmtId="0" fontId="22" fillId="2" borderId="18" xfId="0" applyFont="1" applyFill="1" applyBorder="1"/>
    <xf numFmtId="0" fontId="0" fillId="2" borderId="18" xfId="0" applyFill="1" applyBorder="1"/>
    <xf numFmtId="0" fontId="10" fillId="2" borderId="18" xfId="0" applyFont="1" applyFill="1" applyBorder="1" applyAlignment="1">
      <alignment horizontal="center" vertical="center"/>
    </xf>
    <xf numFmtId="0" fontId="16" fillId="6" borderId="29" xfId="0" applyFont="1" applyFill="1" applyBorder="1" applyAlignment="1">
      <alignment horizontal="center" vertical="center" wrapText="1"/>
    </xf>
    <xf numFmtId="0" fontId="16" fillId="6" borderId="0" xfId="0" applyFont="1" applyFill="1" applyBorder="1" applyAlignment="1">
      <alignment horizontal="center" vertical="center" wrapText="1"/>
    </xf>
    <xf numFmtId="0" fontId="26" fillId="6" borderId="18" xfId="0" applyFont="1" applyFill="1" applyBorder="1" applyAlignment="1">
      <alignment horizontal="center" vertical="center"/>
    </xf>
    <xf numFmtId="0" fontId="0" fillId="6" borderId="18" xfId="0" applyFont="1" applyFill="1" applyBorder="1" applyAlignment="1">
      <alignment horizontal="center" vertical="center"/>
    </xf>
    <xf numFmtId="0" fontId="25" fillId="6" borderId="18" xfId="0" applyFont="1" applyFill="1" applyBorder="1" applyAlignment="1">
      <alignment vertical="center"/>
    </xf>
    <xf numFmtId="0" fontId="0" fillId="6" borderId="18" xfId="0" applyFont="1" applyFill="1" applyBorder="1" applyAlignment="1">
      <alignment vertical="center"/>
    </xf>
    <xf numFmtId="0" fontId="37" fillId="6" borderId="20" xfId="0" applyFont="1" applyFill="1" applyBorder="1" applyAlignment="1">
      <alignment horizontal="center" vertical="center" wrapText="1"/>
    </xf>
    <xf numFmtId="0" fontId="37" fillId="6" borderId="21" xfId="0" applyFont="1" applyFill="1" applyBorder="1" applyAlignment="1">
      <alignment horizontal="center" vertical="center" wrapText="1"/>
    </xf>
    <xf numFmtId="0" fontId="37" fillId="6" borderId="28" xfId="0" applyFont="1" applyFill="1" applyBorder="1" applyAlignment="1">
      <alignment horizontal="center" vertical="center" wrapText="1"/>
    </xf>
    <xf numFmtId="0" fontId="37" fillId="6" borderId="18" xfId="0" applyFont="1" applyFill="1" applyBorder="1" applyAlignment="1">
      <alignment horizontal="center" vertical="center"/>
    </xf>
    <xf numFmtId="0" fontId="39" fillId="6" borderId="4" xfId="0" applyFont="1" applyFill="1" applyBorder="1" applyAlignment="1">
      <alignment horizontal="center" vertical="center" wrapText="1"/>
    </xf>
    <xf numFmtId="0" fontId="25" fillId="6" borderId="4" xfId="0" applyFont="1" applyFill="1" applyBorder="1" applyAlignment="1">
      <alignment horizontal="center" vertical="center" wrapText="1"/>
    </xf>
    <xf numFmtId="0" fontId="25" fillId="6" borderId="5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0" fillId="2" borderId="18" xfId="0" applyNumberFormat="1" applyFill="1" applyBorder="1"/>
    <xf numFmtId="0" fontId="6" fillId="7" borderId="1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9" fontId="6" fillId="2" borderId="11" xfId="0" applyNumberFormat="1" applyFont="1" applyFill="1" applyBorder="1" applyAlignment="1">
      <alignment horizontal="center" vertical="center"/>
    </xf>
    <xf numFmtId="164" fontId="0" fillId="2" borderId="18" xfId="0" applyNumberFormat="1" applyFont="1" applyFill="1" applyBorder="1"/>
    <xf numFmtId="44" fontId="0" fillId="2" borderId="18" xfId="0" applyNumberFormat="1" applyFont="1" applyFill="1" applyBorder="1"/>
    <xf numFmtId="0" fontId="0" fillId="2" borderId="18" xfId="0" applyFont="1" applyFill="1" applyBorder="1"/>
    <xf numFmtId="0" fontId="10" fillId="0" borderId="0" xfId="0" applyFont="1"/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zoomScale="67" workbookViewId="0">
      <selection activeCell="K11" sqref="K11:M11"/>
    </sheetView>
  </sheetViews>
  <sheetFormatPr defaultColWidth="11.19921875" defaultRowHeight="15.6"/>
  <cols>
    <col min="1" max="1" width="15.69921875" style="20" customWidth="1"/>
    <col min="3" max="3" width="20.69921875" customWidth="1"/>
    <col min="4" max="8" width="16.296875" customWidth="1"/>
    <col min="9" max="9" width="24.5" customWidth="1"/>
    <col min="10" max="10" width="18" customWidth="1"/>
    <col min="11" max="13" width="15.796875" customWidth="1"/>
    <col min="14" max="14" width="18" customWidth="1"/>
    <col min="15" max="15" width="15.796875" customWidth="1"/>
    <col min="16" max="16" width="26.796875" customWidth="1"/>
    <col min="17" max="17" width="14.296875" customWidth="1"/>
    <col min="21" max="21" width="16.796875" style="33" customWidth="1"/>
    <col min="23" max="23" width="16.5" customWidth="1"/>
    <col min="24" max="25" width="13.5" customWidth="1"/>
    <col min="26" max="26" width="14.796875" customWidth="1"/>
    <col min="27" max="27" width="13.5" customWidth="1"/>
    <col min="28" max="28" width="12.796875" customWidth="1"/>
    <col min="29" max="29" width="13.5" customWidth="1"/>
  </cols>
  <sheetData>
    <row r="1" spans="1:29" ht="16.05" customHeight="1">
      <c r="A1" s="46" t="s">
        <v>132</v>
      </c>
      <c r="U1" s="34"/>
    </row>
    <row r="2" spans="1:29" ht="16.95" customHeight="1" thickBot="1">
      <c r="A2" s="46"/>
      <c r="D2" s="111" t="s">
        <v>12</v>
      </c>
      <c r="L2" s="111" t="s">
        <v>105</v>
      </c>
      <c r="U2" s="34"/>
    </row>
    <row r="3" spans="1:29" ht="22.05" customHeight="1" thickBot="1">
      <c r="A3" s="46"/>
      <c r="C3" s="58"/>
      <c r="D3" s="61" t="s">
        <v>0</v>
      </c>
      <c r="E3" s="62"/>
      <c r="F3" s="63"/>
      <c r="K3" s="69" t="s">
        <v>46</v>
      </c>
      <c r="L3" s="69"/>
      <c r="M3" s="69"/>
      <c r="U3" s="34"/>
      <c r="W3" s="35"/>
      <c r="X3" s="47"/>
      <c r="Y3" s="47"/>
      <c r="Z3" s="47"/>
      <c r="AA3" s="47"/>
      <c r="AB3" s="47"/>
      <c r="AC3" s="47"/>
    </row>
    <row r="4" spans="1:29" ht="24" customHeight="1" thickTop="1" thickBot="1">
      <c r="A4" s="46"/>
      <c r="C4" s="59" t="s">
        <v>1</v>
      </c>
      <c r="D4" s="64" t="s">
        <v>2</v>
      </c>
      <c r="E4" s="64" t="s">
        <v>3</v>
      </c>
      <c r="F4" s="64" t="s">
        <v>4</v>
      </c>
      <c r="H4" s="65" t="s">
        <v>1</v>
      </c>
      <c r="I4" s="68" t="s">
        <v>11</v>
      </c>
      <c r="K4" s="70" t="s">
        <v>2</v>
      </c>
      <c r="L4" s="70" t="s">
        <v>3</v>
      </c>
      <c r="M4" s="70" t="s">
        <v>4</v>
      </c>
      <c r="U4" s="34"/>
      <c r="W4" s="36"/>
      <c r="X4" s="35"/>
      <c r="Y4" s="35"/>
      <c r="Z4" s="35"/>
      <c r="AA4" s="35"/>
      <c r="AB4" s="35"/>
      <c r="AC4" s="35"/>
    </row>
    <row r="5" spans="1:29" ht="22.95" customHeight="1" thickBot="1">
      <c r="A5" s="46"/>
      <c r="C5" s="60" t="s">
        <v>5</v>
      </c>
      <c r="D5" s="14">
        <v>12</v>
      </c>
      <c r="E5" s="14">
        <v>15</v>
      </c>
      <c r="F5" s="14">
        <v>17</v>
      </c>
      <c r="H5" s="66" t="s">
        <v>5</v>
      </c>
      <c r="I5" s="16">
        <v>45</v>
      </c>
      <c r="K5" s="18" t="s">
        <v>27</v>
      </c>
      <c r="L5" s="18" t="s">
        <v>28</v>
      </c>
      <c r="M5" s="18" t="s">
        <v>29</v>
      </c>
      <c r="U5" s="34"/>
      <c r="W5" s="35"/>
      <c r="X5" s="37"/>
      <c r="Y5" s="38"/>
      <c r="Z5" s="38"/>
      <c r="AA5" s="38"/>
      <c r="AB5" s="38"/>
      <c r="AC5" s="38"/>
    </row>
    <row r="6" spans="1:29" ht="24" customHeight="1" thickBot="1">
      <c r="A6" s="46"/>
      <c r="C6" s="60" t="s">
        <v>6</v>
      </c>
      <c r="D6" s="15">
        <v>14</v>
      </c>
      <c r="E6" s="15">
        <v>9</v>
      </c>
      <c r="F6" s="15">
        <v>10</v>
      </c>
      <c r="H6" s="66" t="s">
        <v>6</v>
      </c>
      <c r="I6" s="16">
        <v>26</v>
      </c>
      <c r="K6" s="19" t="s">
        <v>30</v>
      </c>
      <c r="L6" s="19" t="s">
        <v>31</v>
      </c>
      <c r="M6" s="19" t="s">
        <v>32</v>
      </c>
      <c r="U6" s="34"/>
      <c r="W6" s="35"/>
      <c r="X6" s="37"/>
      <c r="Y6" s="37"/>
      <c r="Z6" s="37"/>
      <c r="AA6" s="37"/>
      <c r="AB6" s="37"/>
      <c r="AC6" s="37"/>
    </row>
    <row r="7" spans="1:29" ht="25.05" customHeight="1" thickBot="1">
      <c r="C7" s="60" t="s">
        <v>7</v>
      </c>
      <c r="D7" s="15">
        <v>13</v>
      </c>
      <c r="E7" s="15">
        <v>20</v>
      </c>
      <c r="F7" s="15">
        <v>11</v>
      </c>
      <c r="H7" s="66" t="s">
        <v>7</v>
      </c>
      <c r="I7" s="16">
        <v>42</v>
      </c>
      <c r="K7" s="19" t="s">
        <v>33</v>
      </c>
      <c r="L7" s="19" t="s">
        <v>34</v>
      </c>
      <c r="M7" s="19" t="s">
        <v>35</v>
      </c>
      <c r="W7" s="35"/>
      <c r="X7" s="37"/>
      <c r="Y7" s="37"/>
      <c r="Z7" s="37"/>
      <c r="AA7" s="37"/>
      <c r="AB7" s="37"/>
      <c r="AC7" s="37"/>
    </row>
    <row r="8" spans="1:29" ht="22.95" customHeight="1" thickBot="1">
      <c r="C8" s="60" t="s">
        <v>8</v>
      </c>
      <c r="D8" s="15">
        <v>17</v>
      </c>
      <c r="E8" s="15">
        <v>16</v>
      </c>
      <c r="F8" s="15">
        <v>19</v>
      </c>
      <c r="H8" s="66" t="s">
        <v>8</v>
      </c>
      <c r="I8" s="16">
        <v>53</v>
      </c>
      <c r="K8" s="19" t="s">
        <v>36</v>
      </c>
      <c r="L8" s="19" t="s">
        <v>37</v>
      </c>
      <c r="M8" s="19" t="s">
        <v>38</v>
      </c>
      <c r="W8" s="35"/>
      <c r="X8" s="37"/>
      <c r="Y8" s="37"/>
      <c r="Z8" s="37"/>
      <c r="AA8" s="37"/>
      <c r="AB8" s="37"/>
      <c r="AC8" s="37"/>
    </row>
    <row r="9" spans="1:29" ht="20.399999999999999" thickBot="1">
      <c r="C9" s="60" t="s">
        <v>9</v>
      </c>
      <c r="D9" s="15">
        <v>7</v>
      </c>
      <c r="E9" s="15">
        <v>14</v>
      </c>
      <c r="F9" s="15">
        <v>12</v>
      </c>
      <c r="H9" s="66" t="s">
        <v>9</v>
      </c>
      <c r="I9" s="16">
        <v>29</v>
      </c>
      <c r="K9" s="19" t="s">
        <v>39</v>
      </c>
      <c r="L9" s="19" t="s">
        <v>40</v>
      </c>
      <c r="M9" s="19" t="s">
        <v>41</v>
      </c>
      <c r="W9" s="35"/>
      <c r="X9" s="37"/>
      <c r="Y9" s="37"/>
      <c r="Z9" s="37"/>
      <c r="AA9" s="37"/>
      <c r="AB9" s="37"/>
      <c r="AC9" s="37"/>
    </row>
    <row r="10" spans="1:29" ht="25.95" customHeight="1" thickBot="1">
      <c r="C10" s="60" t="s">
        <v>10</v>
      </c>
      <c r="D10" s="15">
        <v>22</v>
      </c>
      <c r="E10" s="15">
        <v>16</v>
      </c>
      <c r="F10" s="15">
        <v>18</v>
      </c>
      <c r="H10" s="67" t="s">
        <v>10</v>
      </c>
      <c r="I10" s="17">
        <v>38</v>
      </c>
      <c r="K10" s="19" t="s">
        <v>42</v>
      </c>
      <c r="L10" s="19" t="s">
        <v>43</v>
      </c>
      <c r="M10" s="19" t="s">
        <v>44</v>
      </c>
      <c r="W10" s="35"/>
      <c r="X10" s="37"/>
      <c r="Y10" s="37"/>
      <c r="Z10" s="37"/>
      <c r="AA10" s="37"/>
      <c r="AB10" s="37"/>
      <c r="AC10" s="37"/>
    </row>
    <row r="11" spans="1:29">
      <c r="C11" s="49"/>
      <c r="D11" s="49"/>
      <c r="E11" s="49"/>
      <c r="F11" s="49"/>
      <c r="K11" s="112"/>
      <c r="L11" s="48"/>
      <c r="M11" s="48"/>
      <c r="W11" s="39"/>
      <c r="X11" s="39"/>
      <c r="Y11" s="39"/>
      <c r="Z11" s="39"/>
      <c r="AA11" s="39"/>
      <c r="AB11" s="39"/>
      <c r="AC11" s="39"/>
    </row>
    <row r="13" spans="1:29" ht="19.8">
      <c r="K13" s="3" t="s">
        <v>45</v>
      </c>
    </row>
    <row r="14" spans="1:29" ht="18.600000000000001" thickBot="1">
      <c r="D14" s="111" t="s">
        <v>259</v>
      </c>
      <c r="P14" s="76"/>
      <c r="Q14" s="76" t="s">
        <v>130</v>
      </c>
      <c r="R14" s="76"/>
      <c r="S14" s="76" t="s">
        <v>131</v>
      </c>
    </row>
    <row r="15" spans="1:29" ht="20.399999999999999" thickBot="1">
      <c r="C15" s="58"/>
      <c r="D15" s="71" t="s">
        <v>13</v>
      </c>
      <c r="E15" s="72"/>
      <c r="F15" s="72"/>
      <c r="G15" s="72"/>
      <c r="H15" s="72"/>
      <c r="I15" s="73"/>
      <c r="K15" s="82" t="s">
        <v>53</v>
      </c>
      <c r="L15" s="82"/>
      <c r="M15" s="82"/>
      <c r="N15" s="82"/>
      <c r="O15" s="82"/>
      <c r="P15" s="75" t="s">
        <v>106</v>
      </c>
      <c r="Q15" s="88">
        <f>SUM(K28:K33)</f>
        <v>65</v>
      </c>
      <c r="R15" s="89" t="s">
        <v>115</v>
      </c>
      <c r="S15" s="88">
        <v>65</v>
      </c>
    </row>
    <row r="16" spans="1:29" ht="21" thickTop="1" thickBot="1">
      <c r="C16" s="59" t="s">
        <v>1</v>
      </c>
      <c r="D16" s="74" t="s">
        <v>5</v>
      </c>
      <c r="E16" s="74" t="s">
        <v>6</v>
      </c>
      <c r="F16" s="74" t="s">
        <v>7</v>
      </c>
      <c r="G16" s="74" t="s">
        <v>8</v>
      </c>
      <c r="H16" s="74" t="s">
        <v>9</v>
      </c>
      <c r="I16" s="74" t="s">
        <v>10</v>
      </c>
      <c r="K16" s="82" t="s">
        <v>47</v>
      </c>
      <c r="L16" s="82"/>
      <c r="M16" s="83"/>
      <c r="N16" s="83"/>
      <c r="O16" s="83"/>
      <c r="P16" s="75" t="s">
        <v>107</v>
      </c>
      <c r="Q16" s="88">
        <f>SUM(L28:L33)</f>
        <v>80</v>
      </c>
      <c r="R16" s="89" t="s">
        <v>115</v>
      </c>
      <c r="S16" s="88">
        <v>80</v>
      </c>
    </row>
    <row r="17" spans="3:19" ht="20.399999999999999" thickBot="1">
      <c r="C17" s="60" t="s">
        <v>5</v>
      </c>
      <c r="D17" s="15" t="s">
        <v>14</v>
      </c>
      <c r="E17" s="14">
        <v>3</v>
      </c>
      <c r="F17" s="14">
        <v>4</v>
      </c>
      <c r="G17" s="14">
        <v>9</v>
      </c>
      <c r="H17" s="14">
        <v>5</v>
      </c>
      <c r="I17" s="14">
        <v>4</v>
      </c>
      <c r="K17" s="84" t="s">
        <v>48</v>
      </c>
      <c r="L17" s="84"/>
      <c r="M17" s="83"/>
      <c r="N17" s="85" t="s">
        <v>54</v>
      </c>
      <c r="O17" s="85"/>
      <c r="P17" s="75" t="s">
        <v>108</v>
      </c>
      <c r="Q17" s="88">
        <f>SUM(M28:M33)</f>
        <v>88</v>
      </c>
      <c r="R17" s="89" t="s">
        <v>115</v>
      </c>
      <c r="S17" s="88">
        <v>105</v>
      </c>
    </row>
    <row r="18" spans="3:19" ht="20.399999999999999" thickBot="1">
      <c r="C18" s="60" t="s">
        <v>6</v>
      </c>
      <c r="D18" s="15">
        <v>6</v>
      </c>
      <c r="E18" s="15" t="s">
        <v>15</v>
      </c>
      <c r="F18" s="15">
        <v>7</v>
      </c>
      <c r="G18" s="15">
        <v>6</v>
      </c>
      <c r="H18" s="15">
        <v>9</v>
      </c>
      <c r="I18" s="15">
        <v>4</v>
      </c>
      <c r="K18" s="82" t="s">
        <v>49</v>
      </c>
      <c r="L18" s="82"/>
      <c r="M18" s="83"/>
      <c r="N18" s="85" t="s">
        <v>55</v>
      </c>
      <c r="O18" s="85"/>
      <c r="P18" s="75" t="s">
        <v>112</v>
      </c>
      <c r="Q18" s="88">
        <f t="shared" ref="Q18:Q23" si="0">SUM(K28:M28)</f>
        <v>45</v>
      </c>
      <c r="R18" s="89" t="s">
        <v>116</v>
      </c>
      <c r="S18" s="88">
        <v>45</v>
      </c>
    </row>
    <row r="19" spans="3:19" ht="20.399999999999999" thickBot="1">
      <c r="C19" s="60" t="s">
        <v>7</v>
      </c>
      <c r="D19" s="15">
        <v>5</v>
      </c>
      <c r="E19" s="15">
        <v>7</v>
      </c>
      <c r="F19" s="15" t="s">
        <v>15</v>
      </c>
      <c r="G19" s="15">
        <v>3</v>
      </c>
      <c r="H19" s="15">
        <v>4</v>
      </c>
      <c r="I19" s="15">
        <v>9</v>
      </c>
      <c r="K19" s="82" t="s">
        <v>50</v>
      </c>
      <c r="L19" s="82"/>
      <c r="M19" s="83"/>
      <c r="N19" s="85" t="s">
        <v>56</v>
      </c>
      <c r="O19" s="85"/>
      <c r="P19" s="75" t="s">
        <v>109</v>
      </c>
      <c r="Q19" s="88">
        <f t="shared" si="0"/>
        <v>26</v>
      </c>
      <c r="R19" s="89" t="s">
        <v>116</v>
      </c>
      <c r="S19" s="88">
        <v>26</v>
      </c>
    </row>
    <row r="20" spans="3:19" ht="20.399999999999999" thickBot="1">
      <c r="C20" s="60" t="s">
        <v>8</v>
      </c>
      <c r="D20" s="15">
        <v>5</v>
      </c>
      <c r="E20" s="15">
        <v>4</v>
      </c>
      <c r="F20" s="15">
        <v>3</v>
      </c>
      <c r="G20" s="15" t="s">
        <v>15</v>
      </c>
      <c r="H20" s="15">
        <v>3</v>
      </c>
      <c r="I20" s="15">
        <v>11</v>
      </c>
      <c r="K20" s="82" t="s">
        <v>51</v>
      </c>
      <c r="L20" s="82"/>
      <c r="M20" s="83"/>
      <c r="N20" s="83"/>
      <c r="O20" s="83"/>
      <c r="P20" s="75" t="s">
        <v>110</v>
      </c>
      <c r="Q20" s="88">
        <f t="shared" si="0"/>
        <v>42</v>
      </c>
      <c r="R20" s="89" t="s">
        <v>116</v>
      </c>
      <c r="S20" s="88">
        <v>42</v>
      </c>
    </row>
    <row r="21" spans="3:19" ht="20.399999999999999" thickBot="1">
      <c r="C21" s="60" t="s">
        <v>9</v>
      </c>
      <c r="D21" s="15">
        <v>5</v>
      </c>
      <c r="E21" s="15">
        <v>9</v>
      </c>
      <c r="F21" s="15">
        <v>5</v>
      </c>
      <c r="G21" s="15">
        <v>3</v>
      </c>
      <c r="H21" s="15" t="s">
        <v>15</v>
      </c>
      <c r="I21" s="15">
        <v>14</v>
      </c>
      <c r="K21" s="82" t="s">
        <v>52</v>
      </c>
      <c r="L21" s="82"/>
      <c r="M21" s="83"/>
      <c r="N21" s="83"/>
      <c r="O21" s="83"/>
      <c r="P21" s="75" t="s">
        <v>111</v>
      </c>
      <c r="Q21" s="88">
        <f t="shared" si="0"/>
        <v>53</v>
      </c>
      <c r="R21" s="89" t="s">
        <v>116</v>
      </c>
      <c r="S21" s="88">
        <v>53</v>
      </c>
    </row>
    <row r="22" spans="3:19" ht="22.05" customHeight="1" thickBot="1">
      <c r="C22" s="60" t="s">
        <v>10</v>
      </c>
      <c r="D22" s="15">
        <v>4</v>
      </c>
      <c r="E22" s="15">
        <v>7</v>
      </c>
      <c r="F22" s="15">
        <v>11</v>
      </c>
      <c r="G22" s="15">
        <v>12</v>
      </c>
      <c r="H22" s="15">
        <v>8</v>
      </c>
      <c r="I22" s="15" t="s">
        <v>15</v>
      </c>
      <c r="P22" s="75" t="s">
        <v>113</v>
      </c>
      <c r="Q22" s="88">
        <f t="shared" si="0"/>
        <v>29</v>
      </c>
      <c r="R22" s="89" t="s">
        <v>116</v>
      </c>
      <c r="S22" s="88">
        <v>29</v>
      </c>
    </row>
    <row r="23" spans="3:19" ht="18">
      <c r="C23" s="50"/>
      <c r="D23" s="50"/>
      <c r="E23" s="50"/>
      <c r="F23" s="50"/>
      <c r="G23" s="50"/>
      <c r="H23" s="50"/>
      <c r="I23" s="50"/>
      <c r="P23" s="75" t="s">
        <v>114</v>
      </c>
      <c r="Q23" s="88">
        <f t="shared" si="0"/>
        <v>38</v>
      </c>
      <c r="R23" s="89" t="s">
        <v>116</v>
      </c>
      <c r="S23" s="88">
        <v>38</v>
      </c>
    </row>
    <row r="25" spans="3:19" ht="18.600000000000001" thickBot="1">
      <c r="D25" s="111" t="s">
        <v>17</v>
      </c>
    </row>
    <row r="26" spans="3:19" ht="21" customHeight="1" thickBot="1">
      <c r="C26" s="58"/>
      <c r="D26" s="71" t="s">
        <v>0</v>
      </c>
      <c r="E26" s="72"/>
      <c r="F26" s="73"/>
      <c r="J26" s="77"/>
      <c r="K26" s="79" t="s">
        <v>57</v>
      </c>
      <c r="L26" s="79"/>
      <c r="M26" s="79"/>
      <c r="N26" s="80" t="s">
        <v>58</v>
      </c>
    </row>
    <row r="27" spans="3:19" ht="21" customHeight="1" thickTop="1" thickBot="1">
      <c r="C27" s="59" t="s">
        <v>16</v>
      </c>
      <c r="D27" s="74" t="s">
        <v>2</v>
      </c>
      <c r="E27" s="74" t="s">
        <v>3</v>
      </c>
      <c r="F27" s="74" t="s">
        <v>4</v>
      </c>
      <c r="J27" s="77"/>
      <c r="K27" s="81" t="s">
        <v>2</v>
      </c>
      <c r="L27" s="81" t="s">
        <v>3</v>
      </c>
      <c r="M27" s="81" t="s">
        <v>4</v>
      </c>
      <c r="N27" s="76"/>
      <c r="P27" s="23" t="s">
        <v>60</v>
      </c>
    </row>
    <row r="28" spans="3:19" ht="27" thickBot="1">
      <c r="C28" s="60" t="s">
        <v>2</v>
      </c>
      <c r="D28" s="13" t="s">
        <v>14</v>
      </c>
      <c r="E28" s="12">
        <v>12</v>
      </c>
      <c r="F28" s="12">
        <v>10</v>
      </c>
      <c r="J28" s="78" t="s">
        <v>5</v>
      </c>
      <c r="K28" s="86">
        <v>36</v>
      </c>
      <c r="L28" s="86">
        <v>9</v>
      </c>
      <c r="M28" s="86">
        <v>0</v>
      </c>
      <c r="N28" s="87">
        <v>45</v>
      </c>
      <c r="P28" s="23">
        <f>SUMPRODUCT(D5:F10,K28:M33)</f>
        <v>2988</v>
      </c>
    </row>
    <row r="29" spans="3:19" ht="27" thickBot="1">
      <c r="C29" s="60" t="s">
        <v>3</v>
      </c>
      <c r="D29" s="13">
        <v>12</v>
      </c>
      <c r="E29" s="13" t="s">
        <v>15</v>
      </c>
      <c r="F29" s="13">
        <v>15</v>
      </c>
      <c r="J29" s="78" t="s">
        <v>143</v>
      </c>
      <c r="K29" s="86">
        <v>0</v>
      </c>
      <c r="L29" s="86">
        <v>0</v>
      </c>
      <c r="M29" s="86">
        <v>26</v>
      </c>
      <c r="N29" s="87">
        <v>26</v>
      </c>
    </row>
    <row r="30" spans="3:19" ht="27" thickBot="1">
      <c r="C30" s="60" t="s">
        <v>4</v>
      </c>
      <c r="D30" s="13">
        <v>10</v>
      </c>
      <c r="E30" s="13">
        <v>15</v>
      </c>
      <c r="F30" s="13" t="s">
        <v>15</v>
      </c>
      <c r="J30" s="78" t="s">
        <v>7</v>
      </c>
      <c r="K30" s="86">
        <v>0</v>
      </c>
      <c r="L30" s="86">
        <v>0</v>
      </c>
      <c r="M30" s="86">
        <v>42</v>
      </c>
      <c r="N30" s="87">
        <v>42</v>
      </c>
    </row>
    <row r="31" spans="3:19" ht="26.4">
      <c r="C31" s="49"/>
      <c r="D31" s="49"/>
      <c r="E31" s="49"/>
      <c r="F31" s="49"/>
      <c r="J31" s="78" t="s">
        <v>8</v>
      </c>
      <c r="K31" s="86">
        <v>0</v>
      </c>
      <c r="L31" s="86">
        <v>53</v>
      </c>
      <c r="M31" s="86">
        <v>0</v>
      </c>
      <c r="N31" s="87">
        <v>53</v>
      </c>
    </row>
    <row r="32" spans="3:19" ht="26.4">
      <c r="J32" s="78" t="s">
        <v>9</v>
      </c>
      <c r="K32" s="86">
        <v>29</v>
      </c>
      <c r="L32" s="86">
        <v>0</v>
      </c>
      <c r="M32" s="86">
        <v>0</v>
      </c>
      <c r="N32" s="87">
        <v>29</v>
      </c>
    </row>
    <row r="33" spans="10:14" ht="26.4">
      <c r="J33" s="78" t="s">
        <v>10</v>
      </c>
      <c r="K33" s="86">
        <v>0</v>
      </c>
      <c r="L33" s="86">
        <v>18</v>
      </c>
      <c r="M33" s="86">
        <v>20</v>
      </c>
      <c r="N33" s="87">
        <v>38</v>
      </c>
    </row>
    <row r="34" spans="10:14" ht="26.4">
      <c r="J34" s="22"/>
      <c r="K34" s="87">
        <v>65</v>
      </c>
      <c r="L34" s="87">
        <v>80</v>
      </c>
      <c r="M34" s="87">
        <v>105</v>
      </c>
      <c r="N34" s="87" t="s">
        <v>59</v>
      </c>
    </row>
    <row r="35" spans="10:14">
      <c r="J35" s="21"/>
    </row>
    <row r="36" spans="10:14">
      <c r="J36" s="21"/>
    </row>
    <row r="37" spans="10:14">
      <c r="J37" s="21"/>
    </row>
  </sheetData>
  <mergeCells count="22">
    <mergeCell ref="C31:F31"/>
    <mergeCell ref="C23:I23"/>
    <mergeCell ref="D26:F26"/>
    <mergeCell ref="K20:L20"/>
    <mergeCell ref="K26:M26"/>
    <mergeCell ref="K21:L21"/>
    <mergeCell ref="J26:J27"/>
    <mergeCell ref="A1:A6"/>
    <mergeCell ref="X3:AC3"/>
    <mergeCell ref="N17:O17"/>
    <mergeCell ref="N18:O18"/>
    <mergeCell ref="N19:O19"/>
    <mergeCell ref="K3:M3"/>
    <mergeCell ref="K11:M11"/>
    <mergeCell ref="K15:O15"/>
    <mergeCell ref="K16:L16"/>
    <mergeCell ref="K17:L17"/>
    <mergeCell ref="K18:L18"/>
    <mergeCell ref="K19:L19"/>
    <mergeCell ref="D3:F3"/>
    <mergeCell ref="C11:F11"/>
    <mergeCell ref="D15:I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showGridLines="0" topLeftCell="A8" workbookViewId="0">
      <selection activeCell="C5" sqref="C5"/>
    </sheetView>
  </sheetViews>
  <sheetFormatPr defaultColWidth="11.19921875" defaultRowHeight="15.6" outlineLevelRow="1"/>
  <cols>
    <col min="1" max="1" width="2.296875" customWidth="1"/>
    <col min="2" max="2" width="6.796875" bestFit="1" customWidth="1"/>
    <col min="3" max="3" width="90" bestFit="1" customWidth="1"/>
    <col min="4" max="4" width="5.796875" bestFit="1" customWidth="1"/>
    <col min="5" max="5" width="8.19921875" bestFit="1" customWidth="1"/>
    <col min="6" max="6" width="10" bestFit="1" customWidth="1"/>
    <col min="7" max="8" width="9.296875" bestFit="1" customWidth="1"/>
  </cols>
  <sheetData>
    <row r="1" spans="1:8">
      <c r="A1" s="4" t="s">
        <v>95</v>
      </c>
    </row>
    <row r="2" spans="1:8">
      <c r="A2" s="4" t="s">
        <v>256</v>
      </c>
    </row>
    <row r="3" spans="1:8">
      <c r="A3" s="4">
        <f>SUM('Transshipment Model 1.1'!H36)</f>
        <v>0</v>
      </c>
    </row>
    <row r="6" spans="1:8" ht="16.2" thickBot="1">
      <c r="A6" t="s">
        <v>63</v>
      </c>
    </row>
    <row r="7" spans="1:8">
      <c r="B7" s="10"/>
      <c r="C7" s="10"/>
      <c r="D7" s="10" t="s">
        <v>96</v>
      </c>
      <c r="E7" s="10" t="s">
        <v>98</v>
      </c>
      <c r="F7" s="10" t="s">
        <v>100</v>
      </c>
      <c r="G7" s="10" t="s">
        <v>102</v>
      </c>
      <c r="H7" s="10" t="s">
        <v>102</v>
      </c>
    </row>
    <row r="8" spans="1:8" ht="16.2" thickBot="1">
      <c r="B8" s="11" t="s">
        <v>61</v>
      </c>
      <c r="C8" s="11" t="s">
        <v>62</v>
      </c>
      <c r="D8" s="11" t="s">
        <v>97</v>
      </c>
      <c r="E8" s="11" t="s">
        <v>99</v>
      </c>
      <c r="F8" s="11" t="s">
        <v>101</v>
      </c>
      <c r="G8" s="11" t="s">
        <v>103</v>
      </c>
      <c r="H8" s="11" t="s">
        <v>104</v>
      </c>
    </row>
    <row r="9" spans="1:8">
      <c r="B9" s="9" t="s">
        <v>94</v>
      </c>
      <c r="C9" s="8"/>
      <c r="D9" s="8"/>
      <c r="E9" s="8"/>
      <c r="F9" s="8"/>
      <c r="G9" s="8"/>
      <c r="H9" s="8"/>
    </row>
    <row r="10" spans="1:8" hidden="1" outlineLevel="1">
      <c r="B10" s="7" t="s">
        <v>64</v>
      </c>
      <c r="C10" s="7" t="s">
        <v>65</v>
      </c>
      <c r="D10" s="7">
        <v>36</v>
      </c>
      <c r="E10" s="7">
        <v>0</v>
      </c>
      <c r="F10" s="7">
        <v>12</v>
      </c>
      <c r="G10" s="7">
        <v>4</v>
      </c>
      <c r="H10" s="7">
        <v>0</v>
      </c>
    </row>
    <row r="11" spans="1:8" hidden="1" outlineLevel="1">
      <c r="B11" s="7" t="s">
        <v>66</v>
      </c>
      <c r="C11" s="7" t="s">
        <v>67</v>
      </c>
      <c r="D11" s="7">
        <v>9</v>
      </c>
      <c r="E11" s="7">
        <v>0</v>
      </c>
      <c r="F11" s="7">
        <v>15</v>
      </c>
      <c r="G11" s="7">
        <v>0</v>
      </c>
      <c r="H11" s="7">
        <v>4</v>
      </c>
    </row>
    <row r="12" spans="1:8" hidden="1" outlineLevel="1">
      <c r="B12" s="7" t="s">
        <v>68</v>
      </c>
      <c r="C12" s="7" t="s">
        <v>69</v>
      </c>
      <c r="D12" s="7">
        <v>0</v>
      </c>
      <c r="E12" s="7">
        <v>0</v>
      </c>
      <c r="F12" s="7">
        <v>17</v>
      </c>
      <c r="G12" s="7">
        <v>1E+30</v>
      </c>
      <c r="H12" s="7">
        <v>0</v>
      </c>
    </row>
    <row r="13" spans="1:8" hidden="1" outlineLevel="1">
      <c r="B13" s="7" t="s">
        <v>70</v>
      </c>
      <c r="C13" s="7" t="s">
        <v>71</v>
      </c>
      <c r="D13" s="7">
        <v>0</v>
      </c>
      <c r="E13" s="7">
        <v>9</v>
      </c>
      <c r="F13" s="7">
        <v>14</v>
      </c>
      <c r="G13" s="7">
        <v>1E+30</v>
      </c>
      <c r="H13" s="7">
        <v>9</v>
      </c>
    </row>
    <row r="14" spans="1:8" hidden="1" outlineLevel="1">
      <c r="B14" s="7" t="s">
        <v>72</v>
      </c>
      <c r="C14" s="7" t="s">
        <v>73</v>
      </c>
      <c r="D14" s="7">
        <v>0</v>
      </c>
      <c r="E14" s="7">
        <v>1</v>
      </c>
      <c r="F14" s="7">
        <v>9</v>
      </c>
      <c r="G14" s="7">
        <v>1E+30</v>
      </c>
      <c r="H14" s="7">
        <v>1</v>
      </c>
    </row>
    <row r="15" spans="1:8" hidden="1" outlineLevel="1">
      <c r="B15" s="7" t="s">
        <v>74</v>
      </c>
      <c r="C15" s="7" t="s">
        <v>75</v>
      </c>
      <c r="D15" s="7">
        <v>26</v>
      </c>
      <c r="E15" s="7">
        <v>0</v>
      </c>
      <c r="F15" s="7">
        <v>10</v>
      </c>
      <c r="G15" s="7">
        <v>1</v>
      </c>
      <c r="H15" s="7">
        <v>1E+30</v>
      </c>
    </row>
    <row r="16" spans="1:8" hidden="1" outlineLevel="1">
      <c r="B16" s="7" t="s">
        <v>76</v>
      </c>
      <c r="C16" s="7" t="s">
        <v>77</v>
      </c>
      <c r="D16" s="7">
        <v>0</v>
      </c>
      <c r="E16" s="7">
        <v>7</v>
      </c>
      <c r="F16" s="7">
        <v>13</v>
      </c>
      <c r="G16" s="7">
        <v>1E+30</v>
      </c>
      <c r="H16" s="7">
        <v>7</v>
      </c>
    </row>
    <row r="17" spans="1:8" hidden="1" outlineLevel="1">
      <c r="B17" s="7" t="s">
        <v>78</v>
      </c>
      <c r="C17" s="7" t="s">
        <v>79</v>
      </c>
      <c r="D17" s="7">
        <v>0</v>
      </c>
      <c r="E17" s="7">
        <v>11</v>
      </c>
      <c r="F17" s="7">
        <v>20</v>
      </c>
      <c r="G17" s="7">
        <v>1E+30</v>
      </c>
      <c r="H17" s="7">
        <v>11</v>
      </c>
    </row>
    <row r="18" spans="1:8" hidden="1" outlineLevel="1">
      <c r="B18" s="7" t="s">
        <v>80</v>
      </c>
      <c r="C18" s="7" t="s">
        <v>81</v>
      </c>
      <c r="D18" s="7">
        <v>42</v>
      </c>
      <c r="E18" s="7">
        <v>0</v>
      </c>
      <c r="F18" s="7">
        <v>11</v>
      </c>
      <c r="G18" s="7">
        <v>7</v>
      </c>
      <c r="H18" s="7">
        <v>1E+30</v>
      </c>
    </row>
    <row r="19" spans="1:8" hidden="1" outlineLevel="1">
      <c r="B19" s="7" t="s">
        <v>82</v>
      </c>
      <c r="C19" s="7" t="s">
        <v>77</v>
      </c>
      <c r="D19" s="7">
        <v>0</v>
      </c>
      <c r="E19" s="7">
        <v>4</v>
      </c>
      <c r="F19" s="7">
        <v>17</v>
      </c>
      <c r="G19" s="7">
        <v>1E+30</v>
      </c>
      <c r="H19" s="7">
        <v>4</v>
      </c>
    </row>
    <row r="20" spans="1:8" hidden="1" outlineLevel="1">
      <c r="B20" s="7" t="s">
        <v>83</v>
      </c>
      <c r="C20" s="7" t="s">
        <v>79</v>
      </c>
      <c r="D20" s="7">
        <v>53</v>
      </c>
      <c r="E20" s="7">
        <v>0</v>
      </c>
      <c r="F20" s="7">
        <v>16</v>
      </c>
      <c r="G20" s="7">
        <v>1</v>
      </c>
      <c r="H20" s="7">
        <v>1E+30</v>
      </c>
    </row>
    <row r="21" spans="1:8" hidden="1" outlineLevel="1">
      <c r="B21" s="7" t="s">
        <v>84</v>
      </c>
      <c r="C21" s="7" t="s">
        <v>81</v>
      </c>
      <c r="D21" s="7">
        <v>0</v>
      </c>
      <c r="E21" s="7">
        <v>1</v>
      </c>
      <c r="F21" s="7">
        <v>19</v>
      </c>
      <c r="G21" s="7">
        <v>1E+30</v>
      </c>
      <c r="H21" s="7">
        <v>1</v>
      </c>
    </row>
    <row r="22" spans="1:8" hidden="1" outlineLevel="1">
      <c r="B22" s="7" t="s">
        <v>85</v>
      </c>
      <c r="C22" s="7" t="s">
        <v>86</v>
      </c>
      <c r="D22" s="7">
        <v>29</v>
      </c>
      <c r="E22" s="7">
        <v>0</v>
      </c>
      <c r="F22" s="7">
        <v>7</v>
      </c>
      <c r="G22" s="7">
        <v>0</v>
      </c>
      <c r="H22" s="7">
        <v>1E+30</v>
      </c>
    </row>
    <row r="23" spans="1:8" hidden="1" outlineLevel="1">
      <c r="B23" s="7" t="s">
        <v>87</v>
      </c>
      <c r="C23" s="7" t="s">
        <v>88</v>
      </c>
      <c r="D23" s="7">
        <v>0</v>
      </c>
      <c r="E23" s="7">
        <v>4</v>
      </c>
      <c r="F23" s="7">
        <v>14</v>
      </c>
      <c r="G23" s="7">
        <v>1E+30</v>
      </c>
      <c r="H23" s="7">
        <v>4</v>
      </c>
    </row>
    <row r="24" spans="1:8" hidden="1" outlineLevel="1">
      <c r="B24" s="7" t="s">
        <v>89</v>
      </c>
      <c r="C24" s="7" t="s">
        <v>90</v>
      </c>
      <c r="D24" s="7">
        <v>0</v>
      </c>
      <c r="E24" s="7">
        <v>0</v>
      </c>
      <c r="F24" s="7">
        <v>12</v>
      </c>
      <c r="G24" s="7">
        <v>1E+30</v>
      </c>
      <c r="H24" s="7">
        <v>0</v>
      </c>
    </row>
    <row r="25" spans="1:8" hidden="1" outlineLevel="1">
      <c r="B25" s="7" t="s">
        <v>91</v>
      </c>
      <c r="C25" s="7" t="s">
        <v>57</v>
      </c>
      <c r="D25" s="7">
        <v>0</v>
      </c>
      <c r="E25" s="7">
        <v>9</v>
      </c>
      <c r="F25" s="7">
        <v>22</v>
      </c>
      <c r="G25" s="7">
        <v>1E+30</v>
      </c>
      <c r="H25" s="7">
        <v>9</v>
      </c>
    </row>
    <row r="26" spans="1:8" hidden="1" outlineLevel="1">
      <c r="B26" s="7" t="s">
        <v>92</v>
      </c>
      <c r="C26" s="7" t="s">
        <v>43</v>
      </c>
      <c r="D26" s="7">
        <v>18</v>
      </c>
      <c r="E26" s="7">
        <v>0</v>
      </c>
      <c r="F26" s="7">
        <v>16</v>
      </c>
      <c r="G26" s="7">
        <v>1</v>
      </c>
      <c r="H26" s="7">
        <v>0</v>
      </c>
    </row>
    <row r="27" spans="1:8" ht="16.2" hidden="1" outlineLevel="1" thickBot="1">
      <c r="B27" s="5" t="s">
        <v>93</v>
      </c>
      <c r="C27" s="5" t="s">
        <v>44</v>
      </c>
      <c r="D27" s="5">
        <v>20</v>
      </c>
      <c r="E27" s="5">
        <v>0</v>
      </c>
      <c r="F27" s="5">
        <v>18</v>
      </c>
      <c r="G27" s="5">
        <v>0</v>
      </c>
      <c r="H27" s="5">
        <v>1</v>
      </c>
    </row>
    <row r="28" spans="1:8" collapsed="1">
      <c r="B28" s="6"/>
      <c r="C28" s="6"/>
      <c r="D28" s="6"/>
      <c r="E28" s="6"/>
      <c r="F28" s="6"/>
      <c r="G28" s="6"/>
      <c r="H28" s="6"/>
    </row>
    <row r="30" spans="1:8" ht="16.2" thickBot="1">
      <c r="A30" t="s">
        <v>45</v>
      </c>
    </row>
    <row r="31" spans="1:8">
      <c r="B31" s="10"/>
      <c r="C31" s="10"/>
      <c r="D31" s="10" t="s">
        <v>96</v>
      </c>
      <c r="E31" s="10" t="s">
        <v>126</v>
      </c>
      <c r="F31" s="10" t="s">
        <v>128</v>
      </c>
      <c r="G31" s="10" t="s">
        <v>102</v>
      </c>
      <c r="H31" s="10" t="s">
        <v>102</v>
      </c>
    </row>
    <row r="32" spans="1:8" ht="16.2" thickBot="1">
      <c r="B32" s="11" t="s">
        <v>61</v>
      </c>
      <c r="C32" s="11" t="s">
        <v>62</v>
      </c>
      <c r="D32" s="11" t="s">
        <v>97</v>
      </c>
      <c r="E32" s="11" t="s">
        <v>127</v>
      </c>
      <c r="F32" s="11" t="s">
        <v>129</v>
      </c>
      <c r="G32" s="11" t="s">
        <v>103</v>
      </c>
      <c r="H32" s="11" t="s">
        <v>104</v>
      </c>
    </row>
    <row r="33" spans="2:8">
      <c r="B33" s="7" t="s">
        <v>117</v>
      </c>
      <c r="C33" s="7" t="s">
        <v>106</v>
      </c>
      <c r="D33" s="7">
        <v>65</v>
      </c>
      <c r="E33" s="7">
        <v>-5</v>
      </c>
      <c r="F33" s="7">
        <v>65</v>
      </c>
      <c r="G33" s="7">
        <v>9</v>
      </c>
      <c r="H33" s="7">
        <v>17</v>
      </c>
    </row>
    <row r="34" spans="2:8">
      <c r="B34" s="7" t="s">
        <v>118</v>
      </c>
      <c r="C34" s="7" t="s">
        <v>107</v>
      </c>
      <c r="D34" s="7">
        <v>80</v>
      </c>
      <c r="E34" s="7">
        <v>-2</v>
      </c>
      <c r="F34" s="7">
        <v>80</v>
      </c>
      <c r="G34" s="7">
        <v>20</v>
      </c>
      <c r="H34" s="7">
        <v>17</v>
      </c>
    </row>
    <row r="35" spans="2:8">
      <c r="B35" s="7" t="s">
        <v>119</v>
      </c>
      <c r="C35" s="7" t="s">
        <v>108</v>
      </c>
      <c r="D35" s="7">
        <v>88</v>
      </c>
      <c r="E35" s="7">
        <v>0</v>
      </c>
      <c r="F35" s="7">
        <v>105</v>
      </c>
      <c r="G35" s="7">
        <v>1E+30</v>
      </c>
      <c r="H35" s="7">
        <v>17</v>
      </c>
    </row>
    <row r="36" spans="2:8">
      <c r="B36" s="7" t="s">
        <v>120</v>
      </c>
      <c r="C36" s="7" t="s">
        <v>112</v>
      </c>
      <c r="D36" s="7">
        <v>45</v>
      </c>
      <c r="E36" s="7">
        <v>17</v>
      </c>
      <c r="F36" s="7">
        <v>45</v>
      </c>
      <c r="G36" s="7">
        <v>17</v>
      </c>
      <c r="H36" s="7">
        <v>9</v>
      </c>
    </row>
    <row r="37" spans="2:8">
      <c r="B37" s="7" t="s">
        <v>121</v>
      </c>
      <c r="C37" s="7" t="s">
        <v>109</v>
      </c>
      <c r="D37" s="7">
        <v>26</v>
      </c>
      <c r="E37" s="7">
        <v>10</v>
      </c>
      <c r="F37" s="7">
        <v>26</v>
      </c>
      <c r="G37" s="7">
        <v>17</v>
      </c>
      <c r="H37" s="7">
        <v>26</v>
      </c>
    </row>
    <row r="38" spans="2:8">
      <c r="B38" s="7" t="s">
        <v>122</v>
      </c>
      <c r="C38" s="7" t="s">
        <v>110</v>
      </c>
      <c r="D38" s="7">
        <v>42</v>
      </c>
      <c r="E38" s="7">
        <v>11</v>
      </c>
      <c r="F38" s="7">
        <v>42</v>
      </c>
      <c r="G38" s="7">
        <v>17</v>
      </c>
      <c r="H38" s="7">
        <v>42</v>
      </c>
    </row>
    <row r="39" spans="2:8">
      <c r="B39" s="7" t="s">
        <v>123</v>
      </c>
      <c r="C39" s="7" t="s">
        <v>111</v>
      </c>
      <c r="D39" s="7">
        <v>53</v>
      </c>
      <c r="E39" s="7">
        <v>18</v>
      </c>
      <c r="F39" s="7">
        <v>53</v>
      </c>
      <c r="G39" s="7">
        <v>17</v>
      </c>
      <c r="H39" s="7">
        <v>20</v>
      </c>
    </row>
    <row r="40" spans="2:8">
      <c r="B40" s="7" t="s">
        <v>124</v>
      </c>
      <c r="C40" s="7" t="s">
        <v>113</v>
      </c>
      <c r="D40" s="7">
        <v>29</v>
      </c>
      <c r="E40" s="7">
        <v>12</v>
      </c>
      <c r="F40" s="7">
        <v>29</v>
      </c>
      <c r="G40" s="7">
        <v>17</v>
      </c>
      <c r="H40" s="7">
        <v>9</v>
      </c>
    </row>
    <row r="41" spans="2:8" ht="16.2" thickBot="1">
      <c r="B41" s="5" t="s">
        <v>125</v>
      </c>
      <c r="C41" s="5" t="s">
        <v>114</v>
      </c>
      <c r="D41" s="5">
        <v>38</v>
      </c>
      <c r="E41" s="5">
        <v>18</v>
      </c>
      <c r="F41" s="5">
        <v>38</v>
      </c>
      <c r="G41" s="5">
        <v>17</v>
      </c>
      <c r="H41" s="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opLeftCell="A19" zoomScaleNormal="100" workbookViewId="0">
      <selection activeCell="H8" sqref="H8"/>
    </sheetView>
  </sheetViews>
  <sheetFormatPr defaultColWidth="11.19921875" defaultRowHeight="15.6"/>
  <cols>
    <col min="1" max="1" width="16.796875" style="20" customWidth="1"/>
    <col min="3" max="3" width="17.296875" customWidth="1"/>
    <col min="4" max="4" width="15.19921875" customWidth="1"/>
    <col min="5" max="5" width="12.796875" customWidth="1"/>
    <col min="6" max="6" width="13" customWidth="1"/>
    <col min="7" max="7" width="19.796875" customWidth="1"/>
    <col min="8" max="8" width="27.69921875" customWidth="1"/>
    <col min="9" max="9" width="15" customWidth="1"/>
    <col min="11" max="11" width="15.5" customWidth="1"/>
    <col min="12" max="12" width="13.69921875" customWidth="1"/>
    <col min="13" max="13" width="15.5" customWidth="1"/>
  </cols>
  <sheetData>
    <row r="1" spans="1:15" ht="16.2" thickBot="1">
      <c r="A1" s="51" t="s">
        <v>133</v>
      </c>
    </row>
    <row r="2" spans="1:15" ht="21" customHeight="1" thickBot="1">
      <c r="A2" s="52"/>
      <c r="C2" s="58"/>
      <c r="D2" s="90" t="s">
        <v>0</v>
      </c>
      <c r="E2" s="91"/>
      <c r="F2" s="91"/>
      <c r="G2" s="91"/>
      <c r="I2" s="59" t="s">
        <v>1</v>
      </c>
      <c r="J2" s="74" t="s">
        <v>5</v>
      </c>
      <c r="K2" s="74" t="s">
        <v>6</v>
      </c>
      <c r="L2" s="74" t="s">
        <v>7</v>
      </c>
      <c r="M2" s="74" t="s">
        <v>8</v>
      </c>
      <c r="N2" s="74" t="s">
        <v>9</v>
      </c>
      <c r="O2" s="74" t="s">
        <v>10</v>
      </c>
    </row>
    <row r="3" spans="1:15" ht="33" customHeight="1" thickTop="1" thickBot="1">
      <c r="A3" s="52"/>
      <c r="C3" s="59" t="s">
        <v>1</v>
      </c>
      <c r="D3" s="64" t="s">
        <v>2</v>
      </c>
      <c r="E3" s="64" t="s">
        <v>3</v>
      </c>
      <c r="F3" s="64" t="s">
        <v>4</v>
      </c>
      <c r="G3" s="68" t="s">
        <v>11</v>
      </c>
      <c r="I3" s="60" t="s">
        <v>5</v>
      </c>
      <c r="J3" s="15" t="s">
        <v>14</v>
      </c>
      <c r="K3" s="14">
        <v>3</v>
      </c>
      <c r="L3" s="14">
        <v>4</v>
      </c>
      <c r="M3" s="14">
        <v>9</v>
      </c>
      <c r="N3" s="14">
        <v>5</v>
      </c>
      <c r="O3" s="14">
        <v>4</v>
      </c>
    </row>
    <row r="4" spans="1:15" ht="21" customHeight="1" thickBot="1">
      <c r="A4" s="52"/>
      <c r="C4" s="60" t="s">
        <v>5</v>
      </c>
      <c r="D4" s="14">
        <v>12</v>
      </c>
      <c r="E4" s="14">
        <v>15</v>
      </c>
      <c r="F4" s="14">
        <v>17</v>
      </c>
      <c r="G4" s="16">
        <v>45</v>
      </c>
      <c r="I4" s="60" t="s">
        <v>6</v>
      </c>
      <c r="J4" s="15">
        <v>6</v>
      </c>
      <c r="K4" s="15" t="s">
        <v>15</v>
      </c>
      <c r="L4" s="15">
        <v>7</v>
      </c>
      <c r="M4" s="15">
        <v>6</v>
      </c>
      <c r="N4" s="15">
        <v>9</v>
      </c>
      <c r="O4" s="15">
        <v>4</v>
      </c>
    </row>
    <row r="5" spans="1:15" ht="20.399999999999999" thickBot="1">
      <c r="A5" s="52"/>
      <c r="C5" s="60" t="s">
        <v>6</v>
      </c>
      <c r="D5" s="15">
        <v>14</v>
      </c>
      <c r="E5" s="15">
        <v>9</v>
      </c>
      <c r="F5" s="15">
        <v>10</v>
      </c>
      <c r="G5" s="16">
        <v>26</v>
      </c>
      <c r="I5" s="60" t="s">
        <v>7</v>
      </c>
      <c r="J5" s="15">
        <v>5</v>
      </c>
      <c r="K5" s="15">
        <v>7</v>
      </c>
      <c r="L5" s="15" t="s">
        <v>15</v>
      </c>
      <c r="M5" s="15">
        <v>3</v>
      </c>
      <c r="N5" s="15">
        <v>4</v>
      </c>
      <c r="O5" s="15">
        <v>9</v>
      </c>
    </row>
    <row r="6" spans="1:15" ht="20.399999999999999" thickBot="1">
      <c r="A6" s="52"/>
      <c r="C6" s="60" t="s">
        <v>7</v>
      </c>
      <c r="D6" s="15">
        <v>13</v>
      </c>
      <c r="E6" s="15">
        <v>20</v>
      </c>
      <c r="F6" s="15">
        <v>11</v>
      </c>
      <c r="G6" s="16">
        <v>42</v>
      </c>
      <c r="I6" s="60" t="s">
        <v>8</v>
      </c>
      <c r="J6" s="15">
        <v>5</v>
      </c>
      <c r="K6" s="15">
        <v>4</v>
      </c>
      <c r="L6" s="15">
        <v>3</v>
      </c>
      <c r="M6" s="15" t="s">
        <v>15</v>
      </c>
      <c r="N6" s="15">
        <v>3</v>
      </c>
      <c r="O6" s="15">
        <v>11</v>
      </c>
    </row>
    <row r="7" spans="1:15" ht="20.399999999999999" thickBot="1">
      <c r="C7" s="60" t="s">
        <v>8</v>
      </c>
      <c r="D7" s="15">
        <v>17</v>
      </c>
      <c r="E7" s="15">
        <v>16</v>
      </c>
      <c r="F7" s="15">
        <v>19</v>
      </c>
      <c r="G7" s="16">
        <v>53</v>
      </c>
      <c r="I7" s="60" t="s">
        <v>9</v>
      </c>
      <c r="J7" s="15">
        <v>5</v>
      </c>
      <c r="K7" s="15">
        <v>9</v>
      </c>
      <c r="L7" s="15">
        <v>5</v>
      </c>
      <c r="M7" s="15">
        <v>3</v>
      </c>
      <c r="N7" s="15" t="s">
        <v>15</v>
      </c>
      <c r="O7" s="15">
        <v>14</v>
      </c>
    </row>
    <row r="8" spans="1:15" ht="20.399999999999999" thickBot="1">
      <c r="C8" s="60" t="s">
        <v>9</v>
      </c>
      <c r="D8" s="15">
        <v>7</v>
      </c>
      <c r="E8" s="15">
        <v>14</v>
      </c>
      <c r="F8" s="15">
        <v>12</v>
      </c>
      <c r="G8" s="16">
        <v>29</v>
      </c>
      <c r="I8" s="60" t="s">
        <v>10</v>
      </c>
      <c r="J8" s="15">
        <v>4</v>
      </c>
      <c r="K8" s="15">
        <v>7</v>
      </c>
      <c r="L8" s="15">
        <v>11</v>
      </c>
      <c r="M8" s="15">
        <v>12</v>
      </c>
      <c r="N8" s="15">
        <v>8</v>
      </c>
      <c r="O8" s="15" t="s">
        <v>15</v>
      </c>
    </row>
    <row r="9" spans="1:15" ht="20.399999999999999" thickBot="1">
      <c r="C9" s="60" t="s">
        <v>10</v>
      </c>
      <c r="D9" s="15">
        <v>22</v>
      </c>
      <c r="E9" s="15">
        <v>16</v>
      </c>
      <c r="F9" s="15">
        <v>18</v>
      </c>
      <c r="G9" s="17">
        <v>38</v>
      </c>
    </row>
    <row r="12" spans="1:15" ht="19.8">
      <c r="C12" s="103" t="s">
        <v>45</v>
      </c>
      <c r="D12" s="83"/>
      <c r="E12" s="83"/>
      <c r="F12" s="83"/>
      <c r="G12" s="83"/>
    </row>
    <row r="13" spans="1:15" ht="19.95" customHeight="1">
      <c r="C13" s="83"/>
      <c r="D13" s="83"/>
      <c r="E13" s="83"/>
      <c r="F13" s="83"/>
      <c r="G13" s="83"/>
      <c r="H13" s="92"/>
      <c r="I13" s="92" t="s">
        <v>130</v>
      </c>
      <c r="J13" s="92"/>
      <c r="K13" s="92" t="s">
        <v>131</v>
      </c>
    </row>
    <row r="14" spans="1:15" ht="18">
      <c r="C14" s="82" t="s">
        <v>53</v>
      </c>
      <c r="D14" s="82"/>
      <c r="E14" s="82"/>
      <c r="F14" s="82"/>
      <c r="G14" s="82"/>
      <c r="H14" s="75" t="s">
        <v>106</v>
      </c>
      <c r="I14" s="88">
        <f>SUM(D28:D33)</f>
        <v>64.999999999999957</v>
      </c>
      <c r="J14" s="89" t="s">
        <v>115</v>
      </c>
      <c r="K14" s="88">
        <v>65</v>
      </c>
    </row>
    <row r="15" spans="1:15" ht="18">
      <c r="C15" s="82" t="s">
        <v>47</v>
      </c>
      <c r="D15" s="82"/>
      <c r="E15" s="83"/>
      <c r="F15" s="83"/>
      <c r="G15" s="83"/>
      <c r="H15" s="75" t="s">
        <v>107</v>
      </c>
      <c r="I15" s="88">
        <f>SUM(E28:E33)</f>
        <v>79.999999999999972</v>
      </c>
      <c r="J15" s="89" t="s">
        <v>115</v>
      </c>
      <c r="K15" s="88">
        <v>80</v>
      </c>
    </row>
    <row r="16" spans="1:15" ht="19.95" customHeight="1">
      <c r="C16" s="84" t="s">
        <v>48</v>
      </c>
      <c r="D16" s="84"/>
      <c r="E16" s="83"/>
      <c r="F16" s="85" t="s">
        <v>54</v>
      </c>
      <c r="G16" s="85"/>
      <c r="H16" s="75" t="s">
        <v>108</v>
      </c>
      <c r="I16" s="88">
        <f>SUM(F28:F33)</f>
        <v>87.999999999999972</v>
      </c>
      <c r="J16" s="89" t="s">
        <v>115</v>
      </c>
      <c r="K16" s="88">
        <v>105</v>
      </c>
    </row>
    <row r="17" spans="3:15" ht="18">
      <c r="C17" s="82" t="s">
        <v>49</v>
      </c>
      <c r="D17" s="82"/>
      <c r="E17" s="83"/>
      <c r="F17" s="85" t="s">
        <v>55</v>
      </c>
      <c r="G17" s="85"/>
      <c r="H17" s="75" t="s">
        <v>112</v>
      </c>
      <c r="I17" s="88">
        <f>G4-SUM($J27:$O27)+SUM(J27:J32)-SUM($D28:$F28)</f>
        <v>2.8421709430404007E-14</v>
      </c>
      <c r="J17" s="89" t="s">
        <v>116</v>
      </c>
      <c r="K17" s="88">
        <v>0</v>
      </c>
    </row>
    <row r="18" spans="3:15" ht="18">
      <c r="C18" s="82" t="s">
        <v>50</v>
      </c>
      <c r="D18" s="82"/>
      <c r="E18" s="83"/>
      <c r="F18" s="85" t="s">
        <v>56</v>
      </c>
      <c r="G18" s="85"/>
      <c r="H18" s="75" t="s">
        <v>109</v>
      </c>
      <c r="I18" s="104">
        <f>G5-SUM($J28:$O28)+SUM(K27:K32)-SUM($D29:$F29)</f>
        <v>0</v>
      </c>
      <c r="J18" s="89" t="s">
        <v>116</v>
      </c>
      <c r="K18" s="88">
        <v>0</v>
      </c>
    </row>
    <row r="19" spans="3:15" ht="18">
      <c r="C19" s="82" t="s">
        <v>51</v>
      </c>
      <c r="D19" s="82"/>
      <c r="E19" s="83"/>
      <c r="F19" s="83"/>
      <c r="G19" s="83"/>
      <c r="H19" s="75" t="s">
        <v>110</v>
      </c>
      <c r="I19" s="104">
        <f>G6-SUM($J29:$O29)+SUM(L27:L32)-SUM($D30:$F30)</f>
        <v>0</v>
      </c>
      <c r="J19" s="89" t="s">
        <v>116</v>
      </c>
      <c r="K19" s="88">
        <v>0</v>
      </c>
    </row>
    <row r="20" spans="3:15" ht="18">
      <c r="C20" s="82" t="s">
        <v>52</v>
      </c>
      <c r="D20" s="82"/>
      <c r="E20" s="83"/>
      <c r="F20" s="83"/>
      <c r="G20" s="83"/>
      <c r="H20" s="75" t="s">
        <v>111</v>
      </c>
      <c r="I20" s="104">
        <f>G7-SUM($J30:$O30)+SUM(M27:M32)-SUM($D31:$F31)</f>
        <v>1.4210854715202004E-14</v>
      </c>
      <c r="J20" s="89" t="s">
        <v>116</v>
      </c>
      <c r="K20" s="88">
        <v>0</v>
      </c>
    </row>
    <row r="21" spans="3:15" ht="18">
      <c r="H21" s="75" t="s">
        <v>113</v>
      </c>
      <c r="I21" s="104">
        <f>G8-SUM($J31:$O31)+SUM(N27:N32)-SUM($D32:$F32)</f>
        <v>0</v>
      </c>
      <c r="J21" s="89" t="s">
        <v>116</v>
      </c>
      <c r="K21" s="88">
        <v>0</v>
      </c>
    </row>
    <row r="22" spans="3:15" ht="18">
      <c r="H22" s="75" t="s">
        <v>114</v>
      </c>
      <c r="I22" s="104">
        <f>G9-SUM($J32:$O32)+SUM(O27:O32)-SUM($D33:$F33)</f>
        <v>0</v>
      </c>
      <c r="J22" s="89" t="s">
        <v>116</v>
      </c>
      <c r="K22" s="88">
        <v>0</v>
      </c>
    </row>
    <row r="26" spans="3:15" ht="18" thickBot="1">
      <c r="C26" s="93"/>
      <c r="D26" s="96" t="s">
        <v>57</v>
      </c>
      <c r="E26" s="97"/>
      <c r="F26" s="98"/>
      <c r="G26" s="99" t="s">
        <v>58</v>
      </c>
      <c r="I26" s="100" t="s">
        <v>1</v>
      </c>
      <c r="J26" s="102" t="s">
        <v>5</v>
      </c>
      <c r="K26" s="102" t="s">
        <v>6</v>
      </c>
      <c r="L26" s="102" t="s">
        <v>7</v>
      </c>
      <c r="M26" s="102" t="s">
        <v>8</v>
      </c>
      <c r="N26" s="102" t="s">
        <v>9</v>
      </c>
      <c r="O26" s="102" t="s">
        <v>10</v>
      </c>
    </row>
    <row r="27" spans="3:15" ht="16.2" thickBot="1">
      <c r="C27" s="93"/>
      <c r="D27" s="92" t="s">
        <v>2</v>
      </c>
      <c r="E27" s="92" t="s">
        <v>3</v>
      </c>
      <c r="F27" s="92" t="s">
        <v>4</v>
      </c>
      <c r="G27" s="95"/>
      <c r="I27" s="101" t="s">
        <v>5</v>
      </c>
      <c r="J27" s="40">
        <v>0</v>
      </c>
      <c r="K27" s="41">
        <v>44.999999999999972</v>
      </c>
      <c r="L27" s="41">
        <v>0</v>
      </c>
      <c r="M27" s="41">
        <v>0</v>
      </c>
      <c r="N27" s="41">
        <v>0</v>
      </c>
      <c r="O27" s="41">
        <v>0</v>
      </c>
    </row>
    <row r="28" spans="3:15" ht="18" thickBot="1">
      <c r="C28" s="94" t="s">
        <v>5</v>
      </c>
      <c r="D28" s="42">
        <v>0</v>
      </c>
      <c r="E28" s="42">
        <v>0</v>
      </c>
      <c r="F28" s="42">
        <v>0</v>
      </c>
      <c r="G28" s="43">
        <v>45</v>
      </c>
      <c r="I28" s="101" t="s">
        <v>6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</row>
    <row r="29" spans="3:15" ht="18" thickBot="1">
      <c r="C29" s="94" t="s">
        <v>143</v>
      </c>
      <c r="D29" s="42">
        <v>0</v>
      </c>
      <c r="E29" s="42">
        <v>42.734454493491349</v>
      </c>
      <c r="F29" s="42">
        <v>37.572216873244265</v>
      </c>
      <c r="G29" s="43">
        <v>26</v>
      </c>
      <c r="I29" s="101" t="s">
        <v>7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</row>
    <row r="30" spans="3:15" ht="18" thickBot="1">
      <c r="C30" s="94" t="s">
        <v>7</v>
      </c>
      <c r="D30" s="42">
        <v>0</v>
      </c>
      <c r="E30" s="42">
        <v>0</v>
      </c>
      <c r="F30" s="42">
        <v>50.427783126755699</v>
      </c>
      <c r="G30" s="43">
        <v>42</v>
      </c>
      <c r="I30" s="101" t="s">
        <v>8</v>
      </c>
      <c r="J30" s="40">
        <v>0</v>
      </c>
      <c r="K30" s="40">
        <v>8.5722168732442725</v>
      </c>
      <c r="L30" s="40">
        <v>8.4277831267557222</v>
      </c>
      <c r="M30" s="40">
        <v>0</v>
      </c>
      <c r="N30" s="40">
        <v>35.999999999999993</v>
      </c>
      <c r="O30" s="40">
        <v>0</v>
      </c>
    </row>
    <row r="31" spans="3:15" ht="18" thickBot="1">
      <c r="C31" s="94" t="s">
        <v>8</v>
      </c>
      <c r="D31" s="42">
        <v>0</v>
      </c>
      <c r="E31" s="42">
        <v>0</v>
      </c>
      <c r="F31" s="42">
        <v>0</v>
      </c>
      <c r="G31" s="43">
        <v>53</v>
      </c>
      <c r="I31" s="101" t="s">
        <v>9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</row>
    <row r="32" spans="3:15" ht="18" thickBot="1">
      <c r="C32" s="94" t="s">
        <v>9</v>
      </c>
      <c r="D32" s="42">
        <v>64.999999999999957</v>
      </c>
      <c r="E32" s="42">
        <v>0</v>
      </c>
      <c r="F32" s="42">
        <v>0</v>
      </c>
      <c r="G32" s="43">
        <v>29</v>
      </c>
      <c r="I32" s="101" t="s">
        <v>10</v>
      </c>
      <c r="J32" s="40">
        <v>0</v>
      </c>
      <c r="K32" s="40">
        <v>0.73445449349135061</v>
      </c>
      <c r="L32" s="40">
        <v>0</v>
      </c>
      <c r="M32" s="40">
        <v>0</v>
      </c>
      <c r="N32" s="40">
        <v>0</v>
      </c>
      <c r="O32" s="40">
        <v>0</v>
      </c>
    </row>
    <row r="33" spans="3:7" ht="17.399999999999999">
      <c r="C33" s="94" t="s">
        <v>10</v>
      </c>
      <c r="D33" s="42">
        <v>0</v>
      </c>
      <c r="E33" s="42">
        <v>37.26554550650863</v>
      </c>
      <c r="F33" s="42">
        <v>0</v>
      </c>
      <c r="G33" s="43">
        <v>38</v>
      </c>
    </row>
    <row r="34" spans="3:7" ht="17.399999999999999">
      <c r="C34" s="95"/>
      <c r="D34" s="43">
        <v>65</v>
      </c>
      <c r="E34" s="43">
        <v>80</v>
      </c>
      <c r="F34" s="43">
        <v>105</v>
      </c>
      <c r="G34" s="43" t="s">
        <v>59</v>
      </c>
    </row>
    <row r="37" spans="3:7" ht="21">
      <c r="C37" s="44" t="s">
        <v>144</v>
      </c>
    </row>
    <row r="38" spans="3:7" ht="21">
      <c r="C38" s="45">
        <f>SUMPRODUCT(D4:F9,D28:F33)+SUMPRODUCT(J3:O8,J27:O32)</f>
        <v>2673.9999999999991</v>
      </c>
    </row>
  </sheetData>
  <mergeCells count="13">
    <mergeCell ref="A1:A6"/>
    <mergeCell ref="D2:G2"/>
    <mergeCell ref="C20:D20"/>
    <mergeCell ref="D26:F26"/>
    <mergeCell ref="C14:G14"/>
    <mergeCell ref="C15:D15"/>
    <mergeCell ref="C16:D16"/>
    <mergeCell ref="F16:G16"/>
    <mergeCell ref="C17:D17"/>
    <mergeCell ref="F17:G17"/>
    <mergeCell ref="C18:D18"/>
    <mergeCell ref="F18:G18"/>
    <mergeCell ref="C19:D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showGridLines="0" workbookViewId="0">
      <selection activeCell="J10" sqref="J10"/>
    </sheetView>
  </sheetViews>
  <sheetFormatPr defaultColWidth="11.19921875" defaultRowHeight="15.6"/>
  <cols>
    <col min="1" max="1" width="2.296875" customWidth="1"/>
    <col min="2" max="2" width="6.796875" bestFit="1" customWidth="1"/>
    <col min="3" max="3" width="33.296875" bestFit="1" customWidth="1"/>
    <col min="4" max="5" width="12.19921875" bestFit="1" customWidth="1"/>
  </cols>
  <sheetData>
    <row r="1" spans="1:5">
      <c r="A1" s="4" t="s">
        <v>95</v>
      </c>
    </row>
    <row r="2" spans="1:5">
      <c r="A2" s="4" t="s">
        <v>257</v>
      </c>
    </row>
    <row r="3" spans="1:5">
      <c r="A3" s="4" t="s">
        <v>258</v>
      </c>
    </row>
    <row r="6" spans="1:5" ht="16.2" thickBot="1">
      <c r="A6" t="s">
        <v>63</v>
      </c>
    </row>
    <row r="7" spans="1:5">
      <c r="B7" s="10"/>
      <c r="C7" s="10"/>
      <c r="D7" s="10" t="s">
        <v>96</v>
      </c>
      <c r="E7" s="10" t="s">
        <v>98</v>
      </c>
    </row>
    <row r="8" spans="1:5" ht="16.2" thickBot="1">
      <c r="B8" s="11" t="s">
        <v>61</v>
      </c>
      <c r="C8" s="11" t="s">
        <v>62</v>
      </c>
      <c r="D8" s="11" t="s">
        <v>97</v>
      </c>
      <c r="E8" s="11" t="s">
        <v>145</v>
      </c>
    </row>
    <row r="9" spans="1:5">
      <c r="B9" s="7" t="s">
        <v>148</v>
      </c>
      <c r="C9" s="7" t="s">
        <v>149</v>
      </c>
      <c r="D9" s="7">
        <v>0</v>
      </c>
      <c r="E9" s="7">
        <v>2.9999990463256836</v>
      </c>
    </row>
    <row r="10" spans="1:5">
      <c r="B10" s="7" t="s">
        <v>150</v>
      </c>
      <c r="C10" s="7" t="s">
        <v>151</v>
      </c>
      <c r="D10" s="7">
        <v>0</v>
      </c>
      <c r="E10" s="7">
        <v>3</v>
      </c>
    </row>
    <row r="11" spans="1:5">
      <c r="B11" s="7" t="s">
        <v>152</v>
      </c>
      <c r="C11" s="7" t="s">
        <v>153</v>
      </c>
      <c r="D11" s="7">
        <v>0</v>
      </c>
      <c r="E11" s="7">
        <v>4</v>
      </c>
    </row>
    <row r="12" spans="1:5">
      <c r="B12" s="7" t="s">
        <v>154</v>
      </c>
      <c r="C12" s="7" t="s">
        <v>155</v>
      </c>
      <c r="D12" s="7">
        <v>0</v>
      </c>
      <c r="E12" s="7">
        <v>8</v>
      </c>
    </row>
    <row r="13" spans="1:5">
      <c r="B13" s="7" t="s">
        <v>156</v>
      </c>
      <c r="C13" s="7" t="s">
        <v>157</v>
      </c>
      <c r="D13" s="7">
        <v>42.734454493491349</v>
      </c>
      <c r="E13" s="7">
        <v>0</v>
      </c>
    </row>
    <row r="14" spans="1:5">
      <c r="B14" s="7" t="s">
        <v>158</v>
      </c>
      <c r="C14" s="7" t="s">
        <v>159</v>
      </c>
      <c r="D14" s="7">
        <v>37.572216873244265</v>
      </c>
      <c r="E14" s="7">
        <v>0</v>
      </c>
    </row>
    <row r="15" spans="1:5">
      <c r="B15" s="7" t="s">
        <v>160</v>
      </c>
      <c r="C15" s="7" t="s">
        <v>161</v>
      </c>
      <c r="D15" s="7">
        <v>0</v>
      </c>
      <c r="E15" s="7">
        <v>6</v>
      </c>
    </row>
    <row r="16" spans="1:5">
      <c r="B16" s="7" t="s">
        <v>162</v>
      </c>
      <c r="C16" s="7" t="s">
        <v>163</v>
      </c>
      <c r="D16" s="7">
        <v>0</v>
      </c>
      <c r="E16" s="7">
        <v>10</v>
      </c>
    </row>
    <row r="17" spans="2:5">
      <c r="B17" s="7" t="s">
        <v>164</v>
      </c>
      <c r="C17" s="7" t="s">
        <v>165</v>
      </c>
      <c r="D17" s="7">
        <v>50.427783126755699</v>
      </c>
      <c r="E17" s="7">
        <v>0</v>
      </c>
    </row>
    <row r="18" spans="2:5">
      <c r="B18" s="7" t="s">
        <v>166</v>
      </c>
      <c r="C18" s="7" t="s">
        <v>167</v>
      </c>
      <c r="D18" s="7">
        <v>0</v>
      </c>
      <c r="E18" s="7">
        <v>7</v>
      </c>
    </row>
    <row r="19" spans="2:5">
      <c r="B19" s="7" t="s">
        <v>168</v>
      </c>
      <c r="C19" s="7" t="s">
        <v>169</v>
      </c>
      <c r="D19" s="7">
        <v>0</v>
      </c>
      <c r="E19" s="7">
        <v>3</v>
      </c>
    </row>
    <row r="20" spans="2:5">
      <c r="B20" s="7" t="s">
        <v>170</v>
      </c>
      <c r="C20" s="7" t="s">
        <v>171</v>
      </c>
      <c r="D20" s="7">
        <v>0</v>
      </c>
      <c r="E20" s="7">
        <v>5</v>
      </c>
    </row>
    <row r="21" spans="2:5">
      <c r="B21" s="7" t="s">
        <v>172</v>
      </c>
      <c r="C21" s="7" t="s">
        <v>173</v>
      </c>
      <c r="D21" s="7">
        <v>64.999999999999957</v>
      </c>
      <c r="E21" s="7">
        <v>0</v>
      </c>
    </row>
    <row r="22" spans="2:5">
      <c r="B22" s="7" t="s">
        <v>174</v>
      </c>
      <c r="C22" s="7" t="s">
        <v>175</v>
      </c>
      <c r="D22" s="7">
        <v>0</v>
      </c>
      <c r="E22" s="7">
        <v>4.0000006556510925</v>
      </c>
    </row>
    <row r="23" spans="2:5">
      <c r="B23" s="7" t="s">
        <v>176</v>
      </c>
      <c r="C23" s="7" t="s">
        <v>177</v>
      </c>
      <c r="D23" s="7">
        <v>0</v>
      </c>
      <c r="E23" s="7">
        <v>0.99999970197677612</v>
      </c>
    </row>
    <row r="24" spans="2:5">
      <c r="B24" s="7" t="s">
        <v>178</v>
      </c>
      <c r="C24" s="7" t="s">
        <v>179</v>
      </c>
      <c r="D24" s="7">
        <v>0</v>
      </c>
      <c r="E24" s="7">
        <v>9</v>
      </c>
    </row>
    <row r="25" spans="2:5">
      <c r="B25" s="7" t="s">
        <v>180</v>
      </c>
      <c r="C25" s="7" t="s">
        <v>181</v>
      </c>
      <c r="D25" s="7">
        <v>37.26554550650863</v>
      </c>
      <c r="E25" s="7">
        <v>0</v>
      </c>
    </row>
    <row r="26" spans="2:5">
      <c r="B26" s="7" t="s">
        <v>182</v>
      </c>
      <c r="C26" s="7" t="s">
        <v>183</v>
      </c>
      <c r="D26" s="7">
        <v>0</v>
      </c>
      <c r="E26" s="7">
        <v>1</v>
      </c>
    </row>
    <row r="27" spans="2:5">
      <c r="B27" s="7" t="s">
        <v>184</v>
      </c>
      <c r="C27" s="7" t="s">
        <v>185</v>
      </c>
      <c r="D27" s="7">
        <v>0</v>
      </c>
      <c r="E27" s="7">
        <v>3.2821844797581434E-8</v>
      </c>
    </row>
    <row r="28" spans="2:5">
      <c r="B28" s="7" t="s">
        <v>64</v>
      </c>
      <c r="C28" s="7" t="s">
        <v>186</v>
      </c>
      <c r="D28" s="7">
        <v>45</v>
      </c>
      <c r="E28" s="7">
        <v>0</v>
      </c>
    </row>
    <row r="29" spans="2:5">
      <c r="B29" s="7" t="s">
        <v>66</v>
      </c>
      <c r="C29" s="7" t="s">
        <v>187</v>
      </c>
      <c r="D29" s="7">
        <v>0</v>
      </c>
      <c r="E29" s="7">
        <v>2</v>
      </c>
    </row>
    <row r="30" spans="2:5">
      <c r="B30" s="7" t="s">
        <v>68</v>
      </c>
      <c r="C30" s="7" t="s">
        <v>188</v>
      </c>
      <c r="D30" s="7">
        <v>0</v>
      </c>
      <c r="E30" s="7">
        <v>10</v>
      </c>
    </row>
    <row r="31" spans="2:5">
      <c r="B31" s="7" t="s">
        <v>189</v>
      </c>
      <c r="C31" s="7" t="s">
        <v>190</v>
      </c>
      <c r="D31" s="7">
        <v>0</v>
      </c>
      <c r="E31" s="7">
        <v>3</v>
      </c>
    </row>
    <row r="32" spans="2:5">
      <c r="B32" s="7" t="s">
        <v>191</v>
      </c>
      <c r="C32" s="7" t="s">
        <v>192</v>
      </c>
      <c r="D32" s="7">
        <v>0</v>
      </c>
      <c r="E32" s="7">
        <v>8</v>
      </c>
    </row>
    <row r="33" spans="2:5">
      <c r="B33" s="7" t="s">
        <v>193</v>
      </c>
      <c r="C33" s="7" t="s">
        <v>194</v>
      </c>
      <c r="D33" s="7">
        <v>0</v>
      </c>
      <c r="E33" s="7">
        <v>9</v>
      </c>
    </row>
    <row r="34" spans="2:5">
      <c r="B34" s="7" t="s">
        <v>70</v>
      </c>
      <c r="C34" s="7" t="s">
        <v>195</v>
      </c>
      <c r="D34" s="7">
        <v>0</v>
      </c>
      <c r="E34" s="7">
        <v>0</v>
      </c>
    </row>
    <row r="35" spans="2:5">
      <c r="B35" s="7" t="s">
        <v>72</v>
      </c>
      <c r="C35" s="7" t="s">
        <v>196</v>
      </c>
      <c r="D35" s="7">
        <v>0</v>
      </c>
      <c r="E35" s="7">
        <v>8</v>
      </c>
    </row>
    <row r="36" spans="2:5">
      <c r="B36" s="7" t="s">
        <v>74</v>
      </c>
      <c r="C36" s="7" t="s">
        <v>197</v>
      </c>
      <c r="D36" s="7">
        <v>0</v>
      </c>
      <c r="E36" s="7">
        <v>10</v>
      </c>
    </row>
    <row r="37" spans="2:5">
      <c r="B37" s="7" t="s">
        <v>198</v>
      </c>
      <c r="C37" s="7" t="s">
        <v>199</v>
      </c>
      <c r="D37" s="7">
        <v>0</v>
      </c>
      <c r="E37" s="7">
        <v>10</v>
      </c>
    </row>
    <row r="38" spans="2:5">
      <c r="B38" s="7" t="s">
        <v>200</v>
      </c>
      <c r="C38" s="7" t="s">
        <v>201</v>
      </c>
      <c r="D38" s="7">
        <v>0</v>
      </c>
      <c r="E38" s="7">
        <v>11</v>
      </c>
    </row>
    <row r="39" spans="2:5">
      <c r="B39" s="7" t="s">
        <v>202</v>
      </c>
      <c r="C39" s="7" t="s">
        <v>203</v>
      </c>
      <c r="D39" s="7">
        <v>0</v>
      </c>
      <c r="E39" s="7">
        <v>7</v>
      </c>
    </row>
    <row r="40" spans="2:5">
      <c r="B40" s="7" t="s">
        <v>76</v>
      </c>
      <c r="C40" s="7" t="s">
        <v>204</v>
      </c>
      <c r="D40" s="7">
        <v>0</v>
      </c>
      <c r="E40" s="7">
        <v>6</v>
      </c>
    </row>
    <row r="41" spans="2:5">
      <c r="B41" s="7" t="s">
        <v>78</v>
      </c>
      <c r="C41" s="7" t="s">
        <v>205</v>
      </c>
      <c r="D41" s="7">
        <v>0</v>
      </c>
      <c r="E41" s="7">
        <v>0</v>
      </c>
    </row>
    <row r="42" spans="2:5">
      <c r="B42" s="7" t="s">
        <v>80</v>
      </c>
      <c r="C42" s="7" t="s">
        <v>206</v>
      </c>
      <c r="D42" s="7">
        <v>0</v>
      </c>
      <c r="E42" s="7">
        <v>6</v>
      </c>
    </row>
    <row r="43" spans="2:5">
      <c r="B43" s="7" t="s">
        <v>207</v>
      </c>
      <c r="C43" s="7" t="s">
        <v>208</v>
      </c>
      <c r="D43" s="7">
        <v>0</v>
      </c>
      <c r="E43" s="7">
        <v>4</v>
      </c>
    </row>
    <row r="44" spans="2:5">
      <c r="B44" s="7" t="s">
        <v>209</v>
      </c>
      <c r="C44" s="7" t="s">
        <v>210</v>
      </c>
      <c r="D44" s="7">
        <v>0</v>
      </c>
      <c r="E44" s="7">
        <v>15</v>
      </c>
    </row>
    <row r="45" spans="2:5">
      <c r="B45" s="7" t="s">
        <v>211</v>
      </c>
      <c r="C45" s="7" t="s">
        <v>212</v>
      </c>
      <c r="D45" s="7">
        <v>0</v>
      </c>
      <c r="E45" s="7">
        <v>4</v>
      </c>
    </row>
    <row r="46" spans="2:5">
      <c r="B46" s="7" t="s">
        <v>82</v>
      </c>
      <c r="C46" s="7" t="s">
        <v>213</v>
      </c>
      <c r="D46" s="7">
        <v>8.5722168732442725</v>
      </c>
      <c r="E46" s="7">
        <v>0</v>
      </c>
    </row>
    <row r="47" spans="2:5">
      <c r="B47" s="7" t="s">
        <v>83</v>
      </c>
      <c r="C47" s="7" t="s">
        <v>214</v>
      </c>
      <c r="D47" s="7">
        <v>8.4277831267557222</v>
      </c>
      <c r="E47" s="7">
        <v>0</v>
      </c>
    </row>
    <row r="48" spans="2:5">
      <c r="B48" s="7" t="s">
        <v>84</v>
      </c>
      <c r="C48" s="7" t="s">
        <v>215</v>
      </c>
      <c r="D48" s="7">
        <v>0</v>
      </c>
      <c r="E48" s="7">
        <v>3.5346602089703083E-8</v>
      </c>
    </row>
    <row r="49" spans="1:5">
      <c r="B49" s="7" t="s">
        <v>216</v>
      </c>
      <c r="C49" s="7" t="s">
        <v>217</v>
      </c>
      <c r="D49" s="7">
        <v>35.999999999999993</v>
      </c>
      <c r="E49" s="7">
        <v>0</v>
      </c>
    </row>
    <row r="50" spans="1:5">
      <c r="B50" s="7" t="s">
        <v>218</v>
      </c>
      <c r="C50" s="7" t="s">
        <v>219</v>
      </c>
      <c r="D50" s="7">
        <v>0</v>
      </c>
      <c r="E50" s="7">
        <v>14</v>
      </c>
    </row>
    <row r="51" spans="1:5">
      <c r="B51" s="7" t="s">
        <v>220</v>
      </c>
      <c r="C51" s="7" t="s">
        <v>221</v>
      </c>
      <c r="D51" s="7">
        <v>0</v>
      </c>
      <c r="E51" s="7">
        <v>7.0000006556510925</v>
      </c>
    </row>
    <row r="52" spans="1:5">
      <c r="B52" s="7" t="s">
        <v>85</v>
      </c>
      <c r="C52" s="7" t="s">
        <v>222</v>
      </c>
      <c r="D52" s="7">
        <v>0</v>
      </c>
      <c r="E52" s="7">
        <v>8.0000006556510925</v>
      </c>
    </row>
    <row r="53" spans="1:5">
      <c r="B53" s="7" t="s">
        <v>87</v>
      </c>
      <c r="C53" s="7" t="s">
        <v>223</v>
      </c>
      <c r="D53" s="7">
        <v>0</v>
      </c>
      <c r="E53" s="7">
        <v>5.0000006556510925</v>
      </c>
    </row>
    <row r="54" spans="1:5">
      <c r="B54" s="7" t="s">
        <v>89</v>
      </c>
      <c r="C54" s="7" t="s">
        <v>224</v>
      </c>
      <c r="D54" s="7">
        <v>0</v>
      </c>
      <c r="E54" s="7">
        <v>6.0000006556510925</v>
      </c>
    </row>
    <row r="55" spans="1:5">
      <c r="B55" s="7" t="s">
        <v>225</v>
      </c>
      <c r="C55" s="7" t="s">
        <v>226</v>
      </c>
      <c r="D55" s="7">
        <v>0</v>
      </c>
      <c r="E55" s="7">
        <v>0</v>
      </c>
    </row>
    <row r="56" spans="1:5">
      <c r="B56" s="7" t="s">
        <v>227</v>
      </c>
      <c r="C56" s="7" t="s">
        <v>228</v>
      </c>
      <c r="D56" s="7">
        <v>0</v>
      </c>
      <c r="E56" s="7">
        <v>20.000000655651093</v>
      </c>
    </row>
    <row r="57" spans="1:5">
      <c r="B57" s="7" t="s">
        <v>229</v>
      </c>
      <c r="C57" s="7" t="s">
        <v>230</v>
      </c>
      <c r="D57" s="7">
        <v>0</v>
      </c>
      <c r="E57" s="7">
        <v>0</v>
      </c>
    </row>
    <row r="58" spans="1:5">
      <c r="B58" s="7" t="s">
        <v>91</v>
      </c>
      <c r="C58" s="7" t="s">
        <v>231</v>
      </c>
      <c r="D58" s="7">
        <v>0.73445449349135061</v>
      </c>
      <c r="E58" s="7">
        <v>0</v>
      </c>
    </row>
    <row r="59" spans="1:5">
      <c r="B59" s="7" t="s">
        <v>92</v>
      </c>
      <c r="C59" s="7" t="s">
        <v>232</v>
      </c>
      <c r="D59" s="7">
        <v>0</v>
      </c>
      <c r="E59" s="7">
        <v>5</v>
      </c>
    </row>
    <row r="60" spans="1:5">
      <c r="B60" s="7" t="s">
        <v>93</v>
      </c>
      <c r="C60" s="7" t="s">
        <v>233</v>
      </c>
      <c r="D60" s="7">
        <v>0</v>
      </c>
      <c r="E60" s="7">
        <v>9</v>
      </c>
    </row>
    <row r="61" spans="1:5">
      <c r="B61" s="7" t="s">
        <v>234</v>
      </c>
      <c r="C61" s="7" t="s">
        <v>235</v>
      </c>
      <c r="D61" s="7">
        <v>0</v>
      </c>
      <c r="E61" s="7">
        <v>2</v>
      </c>
    </row>
    <row r="62" spans="1:5" ht="16.2" thickBot="1">
      <c r="B62" s="5" t="s">
        <v>236</v>
      </c>
      <c r="C62" s="5" t="s">
        <v>237</v>
      </c>
      <c r="D62" s="5">
        <v>0</v>
      </c>
      <c r="E62" s="5">
        <v>0</v>
      </c>
    </row>
    <row r="64" spans="1:5" ht="16.2" thickBot="1">
      <c r="A64" t="s">
        <v>45</v>
      </c>
    </row>
    <row r="65" spans="2:5">
      <c r="B65" s="10"/>
      <c r="C65" s="10"/>
      <c r="D65" s="10" t="s">
        <v>96</v>
      </c>
      <c r="E65" s="10" t="s">
        <v>146</v>
      </c>
    </row>
    <row r="66" spans="2:5" ht="16.2" thickBot="1">
      <c r="B66" s="11" t="s">
        <v>61</v>
      </c>
      <c r="C66" s="11" t="s">
        <v>62</v>
      </c>
      <c r="D66" s="11" t="s">
        <v>97</v>
      </c>
      <c r="E66" s="11" t="s">
        <v>147</v>
      </c>
    </row>
    <row r="67" spans="2:5">
      <c r="B67" s="7" t="s">
        <v>238</v>
      </c>
      <c r="C67" s="7" t="s">
        <v>239</v>
      </c>
      <c r="D67" s="7">
        <v>64.999999999999957</v>
      </c>
      <c r="E67" s="7">
        <v>-4</v>
      </c>
    </row>
    <row r="68" spans="2:5">
      <c r="B68" s="7" t="s">
        <v>240</v>
      </c>
      <c r="C68" s="7" t="s">
        <v>241</v>
      </c>
      <c r="D68" s="7">
        <v>79.999999999999972</v>
      </c>
      <c r="E68" s="7">
        <v>-1</v>
      </c>
    </row>
    <row r="69" spans="2:5">
      <c r="B69" s="7" t="s">
        <v>242</v>
      </c>
      <c r="C69" s="7" t="s">
        <v>243</v>
      </c>
      <c r="D69" s="7">
        <v>87.999999999999972</v>
      </c>
      <c r="E69" s="7">
        <v>0</v>
      </c>
    </row>
    <row r="70" spans="2:5">
      <c r="B70" s="7" t="s">
        <v>244</v>
      </c>
      <c r="C70" s="7" t="s">
        <v>245</v>
      </c>
      <c r="D70" s="7">
        <v>2.8421709430404007E-14</v>
      </c>
      <c r="E70" s="7">
        <v>-13</v>
      </c>
    </row>
    <row r="71" spans="2:5">
      <c r="B71" s="7" t="s">
        <v>246</v>
      </c>
      <c r="C71" s="7" t="s">
        <v>247</v>
      </c>
      <c r="D71" s="7">
        <v>0</v>
      </c>
      <c r="E71" s="7">
        <v>-10</v>
      </c>
    </row>
    <row r="72" spans="2:5">
      <c r="B72" s="7" t="s">
        <v>248</v>
      </c>
      <c r="C72" s="7" t="s">
        <v>249</v>
      </c>
      <c r="D72" s="7">
        <v>0</v>
      </c>
      <c r="E72" s="7">
        <v>-11</v>
      </c>
    </row>
    <row r="73" spans="2:5">
      <c r="B73" s="7" t="s">
        <v>250</v>
      </c>
      <c r="C73" s="7" t="s">
        <v>251</v>
      </c>
      <c r="D73" s="7">
        <v>1.4210854715202004E-14</v>
      </c>
      <c r="E73" s="7">
        <v>-14</v>
      </c>
    </row>
    <row r="74" spans="2:5">
      <c r="B74" s="7" t="s">
        <v>252</v>
      </c>
      <c r="C74" s="7" t="s">
        <v>253</v>
      </c>
      <c r="D74" s="7">
        <v>0</v>
      </c>
      <c r="E74" s="7">
        <v>-11</v>
      </c>
    </row>
    <row r="75" spans="2:5" ht="16.2" thickBot="1">
      <c r="B75" s="5" t="s">
        <v>254</v>
      </c>
      <c r="C75" s="5" t="s">
        <v>255</v>
      </c>
      <c r="D75" s="5">
        <v>0</v>
      </c>
      <c r="E75" s="5">
        <v>-17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tabSelected="1" workbookViewId="0">
      <selection activeCell="C17" sqref="C17"/>
    </sheetView>
  </sheetViews>
  <sheetFormatPr defaultColWidth="11.19921875" defaultRowHeight="15.6"/>
  <cols>
    <col min="2" max="2" width="20" customWidth="1"/>
    <col min="3" max="3" width="22" customWidth="1"/>
    <col min="5" max="5" width="15.19921875" customWidth="1"/>
    <col min="6" max="6" width="16.19921875" customWidth="1"/>
    <col min="7" max="7" width="19" customWidth="1"/>
    <col min="8" max="8" width="16.19921875" customWidth="1"/>
    <col min="9" max="9" width="22.296875" customWidth="1"/>
    <col min="10" max="11" width="16.19921875" customWidth="1"/>
  </cols>
  <sheetData>
    <row r="2" spans="2:13">
      <c r="H2" t="s">
        <v>26</v>
      </c>
    </row>
    <row r="4" spans="2:13">
      <c r="E4" s="53"/>
      <c r="F4" s="56" t="s">
        <v>19</v>
      </c>
      <c r="G4" s="57" t="s">
        <v>20</v>
      </c>
      <c r="H4" s="57" t="s">
        <v>21</v>
      </c>
      <c r="I4" s="57" t="s">
        <v>22</v>
      </c>
      <c r="J4" s="57" t="s">
        <v>23</v>
      </c>
      <c r="K4" s="57" t="s">
        <v>24</v>
      </c>
    </row>
    <row r="5" spans="2:13" ht="16.2" thickBot="1">
      <c r="B5" s="25"/>
      <c r="C5" s="26" t="s">
        <v>18</v>
      </c>
      <c r="E5" s="54"/>
      <c r="F5" s="56"/>
      <c r="G5" s="57"/>
      <c r="H5" s="57"/>
      <c r="I5" s="57"/>
      <c r="J5" s="57"/>
      <c r="K5" s="57"/>
    </row>
    <row r="6" spans="2:13" ht="16.8" thickTop="1" thickBot="1">
      <c r="B6" s="106" t="s">
        <v>19</v>
      </c>
      <c r="C6" s="107">
        <v>7.0000000000000007E-2</v>
      </c>
      <c r="E6" s="29" t="s">
        <v>19</v>
      </c>
      <c r="F6" s="2">
        <v>1E-3</v>
      </c>
      <c r="G6" s="2">
        <v>2.9999999999999997E-4</v>
      </c>
      <c r="H6" s="2">
        <v>-2.9999999999999997E-4</v>
      </c>
      <c r="I6" s="2">
        <v>3.5E-4</v>
      </c>
      <c r="J6" s="2">
        <v>-3.5E-4</v>
      </c>
      <c r="K6" s="2">
        <v>4.0000000000000002E-4</v>
      </c>
    </row>
    <row r="7" spans="2:13" ht="16.2" thickBot="1">
      <c r="B7" s="106" t="s">
        <v>20</v>
      </c>
      <c r="C7" s="107">
        <v>0.12</v>
      </c>
      <c r="E7" s="29" t="s">
        <v>20</v>
      </c>
      <c r="F7" s="105">
        <v>2.9999999999999997E-4</v>
      </c>
      <c r="G7" s="2">
        <v>8.9999999999999993E-3</v>
      </c>
      <c r="H7" s="2">
        <v>4.0000000000000002E-4</v>
      </c>
      <c r="I7" s="2">
        <v>1.6000000000000001E-3</v>
      </c>
      <c r="J7" s="2">
        <v>-1.6000000000000001E-3</v>
      </c>
      <c r="K7" s="2">
        <v>5.9999999999999995E-4</v>
      </c>
      <c r="M7" t="s">
        <v>25</v>
      </c>
    </row>
    <row r="8" spans="2:13" ht="16.2" thickBot="1">
      <c r="B8" s="106" t="s">
        <v>21</v>
      </c>
      <c r="C8" s="107">
        <v>0.11</v>
      </c>
      <c r="E8" s="29" t="s">
        <v>21</v>
      </c>
      <c r="F8" s="105">
        <v>-2.9999999999999997E-4</v>
      </c>
      <c r="G8" s="105">
        <v>4.0000000000000002E-4</v>
      </c>
      <c r="H8" s="2">
        <v>8.0000000000000002E-3</v>
      </c>
      <c r="I8" s="2">
        <v>1.5E-3</v>
      </c>
      <c r="J8" s="2">
        <v>-5.4999999999999997E-3</v>
      </c>
      <c r="K8" s="2">
        <v>-6.9999999999999999E-4</v>
      </c>
    </row>
    <row r="9" spans="2:13" ht="16.2" thickBot="1">
      <c r="B9" s="106" t="s">
        <v>22</v>
      </c>
      <c r="C9" s="107">
        <v>0.14000000000000001</v>
      </c>
      <c r="E9" s="29" t="s">
        <v>22</v>
      </c>
      <c r="F9" s="105">
        <v>3.5E-4</v>
      </c>
      <c r="G9" s="105">
        <v>1.6000000000000001E-3</v>
      </c>
      <c r="H9" s="105">
        <v>1.5E-3</v>
      </c>
      <c r="I9" s="2">
        <v>1.2E-2</v>
      </c>
      <c r="J9" s="2">
        <v>-5.0000000000000001E-4</v>
      </c>
      <c r="K9" s="2">
        <v>8.0000000000000004E-4</v>
      </c>
    </row>
    <row r="10" spans="2:13" ht="16.2" thickBot="1">
      <c r="B10" s="106" t="s">
        <v>23</v>
      </c>
      <c r="C10" s="107">
        <v>0.14000000000000001</v>
      </c>
      <c r="E10" s="29" t="s">
        <v>23</v>
      </c>
      <c r="F10" s="105">
        <v>-3.5E-4</v>
      </c>
      <c r="G10" s="105">
        <v>-1.6000000000000001E-3</v>
      </c>
      <c r="H10" s="105">
        <v>-5.4999999999999997E-3</v>
      </c>
      <c r="I10" s="105">
        <v>-5.0000000000000001E-4</v>
      </c>
      <c r="J10" s="2">
        <v>1.2E-2</v>
      </c>
      <c r="K10" s="2">
        <v>-8.0000000000000004E-4</v>
      </c>
    </row>
    <row r="11" spans="2:13" ht="16.2" thickBot="1">
      <c r="B11" s="106" t="s">
        <v>24</v>
      </c>
      <c r="C11" s="107">
        <v>0.09</v>
      </c>
      <c r="E11" s="29" t="s">
        <v>24</v>
      </c>
      <c r="F11" s="105">
        <v>4.0000000000000002E-4</v>
      </c>
      <c r="G11" s="105">
        <v>5.9999999999999995E-4</v>
      </c>
      <c r="H11" s="105">
        <v>-6.9999999999999999E-4</v>
      </c>
      <c r="I11" s="105">
        <v>8.0000000000000004E-4</v>
      </c>
      <c r="J11" s="105">
        <v>-8.0000000000000004E-4</v>
      </c>
      <c r="K11" s="2">
        <v>5.0000000000000001E-3</v>
      </c>
    </row>
    <row r="12" spans="2:13" ht="17.399999999999999">
      <c r="E12" s="1"/>
      <c r="F12" s="55"/>
      <c r="G12" s="55"/>
      <c r="H12" s="55"/>
      <c r="I12" s="55"/>
      <c r="J12" s="55"/>
      <c r="K12" s="55"/>
    </row>
    <row r="14" spans="2:13">
      <c r="E14" s="27"/>
      <c r="F14" s="28" t="s">
        <v>19</v>
      </c>
      <c r="G14" s="28" t="s">
        <v>135</v>
      </c>
      <c r="H14" s="28" t="s">
        <v>136</v>
      </c>
      <c r="I14" s="28" t="s">
        <v>137</v>
      </c>
      <c r="J14" s="28" t="s">
        <v>138</v>
      </c>
      <c r="K14" s="28" t="s">
        <v>24</v>
      </c>
    </row>
    <row r="15" spans="2:13">
      <c r="E15" s="28" t="s">
        <v>18</v>
      </c>
      <c r="F15" s="88">
        <v>7.0000000000000007E-2</v>
      </c>
      <c r="G15" s="88">
        <v>0.12</v>
      </c>
      <c r="H15" s="88">
        <v>0.11</v>
      </c>
      <c r="I15" s="88">
        <v>0.14000000000000001</v>
      </c>
      <c r="J15" s="88">
        <v>0.14000000000000001</v>
      </c>
      <c r="K15" s="88">
        <v>0.09</v>
      </c>
    </row>
    <row r="17" spans="5:10">
      <c r="E17" s="30"/>
      <c r="F17" s="31" t="s">
        <v>134</v>
      </c>
      <c r="G17" s="30" t="s">
        <v>142</v>
      </c>
      <c r="I17" s="24" t="s">
        <v>139</v>
      </c>
      <c r="J17" s="24" cm="1">
        <f t="array" ref="J17">MMULT(F15:K15,F18:F23)</f>
        <v>0.11000000005790257</v>
      </c>
    </row>
    <row r="18" spans="5:10">
      <c r="E18" s="32" t="s">
        <v>19</v>
      </c>
      <c r="F18" s="108">
        <v>0.18980728788111723</v>
      </c>
      <c r="G18" s="109">
        <f>10000*F18</f>
        <v>1898.0728788111724</v>
      </c>
      <c r="I18" s="24" t="s">
        <v>140</v>
      </c>
      <c r="J18" s="24" cm="1">
        <f t="array" ref="J18">MMULT(TRANSPOSE(F18:F23),MMULT(F6:K11,F18:F23))</f>
        <v>7.3563547839681034E-4</v>
      </c>
    </row>
    <row r="19" spans="5:10">
      <c r="E19" s="32" t="s">
        <v>20</v>
      </c>
      <c r="F19" s="108">
        <v>0.10862928805480439</v>
      </c>
      <c r="G19" s="109">
        <f t="shared" ref="G19:G23" si="0">10000*F19</f>
        <v>1086.292880548044</v>
      </c>
      <c r="I19" s="24" t="s">
        <v>141</v>
      </c>
      <c r="J19" s="24">
        <f>SQRT(J18)</f>
        <v>2.7122600878175574E-2</v>
      </c>
    </row>
    <row r="20" spans="5:10">
      <c r="E20" s="32" t="s">
        <v>21</v>
      </c>
      <c r="F20" s="108">
        <v>0.27082774829892736</v>
      </c>
      <c r="G20" s="109">
        <f t="shared" si="0"/>
        <v>2708.2774829892737</v>
      </c>
    </row>
    <row r="21" spans="5:10">
      <c r="E21" s="32" t="s">
        <v>22</v>
      </c>
      <c r="F21" s="108">
        <v>4.7944016353971386E-2</v>
      </c>
      <c r="G21" s="109">
        <f t="shared" si="0"/>
        <v>479.44016353971386</v>
      </c>
    </row>
    <row r="22" spans="5:10">
      <c r="E22" s="32" t="s">
        <v>23</v>
      </c>
      <c r="F22" s="108">
        <v>0.25447022780407363</v>
      </c>
      <c r="G22" s="109">
        <f t="shared" si="0"/>
        <v>2544.7022780407365</v>
      </c>
    </row>
    <row r="23" spans="5:10">
      <c r="E23" s="32" t="s">
        <v>24</v>
      </c>
      <c r="F23" s="108">
        <v>0.1283214316071058</v>
      </c>
      <c r="G23" s="109">
        <f t="shared" si="0"/>
        <v>1283.214316071058</v>
      </c>
    </row>
    <row r="24" spans="5:10">
      <c r="E24" s="30"/>
      <c r="F24" s="110">
        <f>SUM(F18:F23)</f>
        <v>0.99999999999999978</v>
      </c>
      <c r="G24" s="109">
        <f>SUM(G18:G23)</f>
        <v>9999.9999999999982</v>
      </c>
    </row>
  </sheetData>
  <mergeCells count="8">
    <mergeCell ref="E4:E5"/>
    <mergeCell ref="F12:K12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Transshipment Model 1.1</vt:lpstr>
      <vt:lpstr>Sensitivity Report 1.1</vt:lpstr>
      <vt:lpstr>Transshipment Model 1.2</vt:lpstr>
      <vt:lpstr>Sensitivity Report 1.2</vt:lpstr>
      <vt:lpstr>Part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DELL</cp:lastModifiedBy>
  <dcterms:created xsi:type="dcterms:W3CDTF">2020-12-01T18:44:30Z</dcterms:created>
  <dcterms:modified xsi:type="dcterms:W3CDTF">2022-02-20T01:45:09Z</dcterms:modified>
</cp:coreProperties>
</file>