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bookViews>
    <workbookView xWindow="0" yWindow="0" windowWidth="23040" windowHeight="9384" activeTab="3"/>
  </bookViews>
  <sheets>
    <sheet name="6050_Module3Project_Data" sheetId="2" r:id="rId1"/>
    <sheet name="Part 1" sheetId="5" r:id="rId2"/>
    <sheet name="Part 2" sheetId="6" r:id="rId3"/>
    <sheet name="Part 3" sheetId="7" r:id="rId4"/>
  </sheets>
  <externalReferences>
    <externalReference r:id="rId5"/>
  </externalReferences>
  <calcPr calcId="15251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7" l="1"/>
  <c r="BG4" i="7" l="1"/>
  <c r="BG5" i="7"/>
  <c r="BG6" i="7"/>
  <c r="BG7" i="7"/>
  <c r="BG8" i="7"/>
  <c r="BG9" i="7"/>
  <c r="BG10" i="7"/>
  <c r="BG11" i="7"/>
  <c r="BG12" i="7"/>
  <c r="BG13" i="7"/>
  <c r="BG14" i="7"/>
  <c r="BG15" i="7"/>
  <c r="BG16" i="7"/>
  <c r="BG17" i="7"/>
  <c r="BG18" i="7"/>
  <c r="BG19" i="7"/>
  <c r="BG20" i="7"/>
  <c r="BG21" i="7"/>
  <c r="BG22" i="7"/>
  <c r="BG23" i="7"/>
  <c r="BG24" i="7"/>
  <c r="BG25" i="7"/>
  <c r="BG26" i="7"/>
  <c r="BG27" i="7"/>
  <c r="BG28" i="7"/>
  <c r="BG29" i="7"/>
  <c r="BG30" i="7"/>
  <c r="BG31" i="7"/>
  <c r="BG32" i="7"/>
  <c r="BG33" i="7"/>
  <c r="BG34" i="7"/>
  <c r="BG35" i="7"/>
  <c r="BG36" i="7"/>
  <c r="BG37" i="7"/>
  <c r="BG38" i="7"/>
  <c r="BG39" i="7"/>
  <c r="BG40" i="7"/>
  <c r="BG41" i="7"/>
  <c r="BG42" i="7"/>
  <c r="BG43" i="7"/>
  <c r="BG44" i="7"/>
  <c r="BG45" i="7"/>
  <c r="BG46" i="7"/>
  <c r="BG47" i="7"/>
  <c r="BG48" i="7"/>
  <c r="BG49" i="7"/>
  <c r="BG50" i="7"/>
  <c r="BG51" i="7"/>
  <c r="BG52" i="7"/>
  <c r="BG53" i="7"/>
  <c r="BG54" i="7"/>
  <c r="BG55" i="7"/>
  <c r="BG56" i="7"/>
  <c r="BG57" i="7"/>
  <c r="BG58" i="7"/>
  <c r="BG59" i="7"/>
  <c r="BG60" i="7"/>
  <c r="BG61" i="7"/>
  <c r="BG62" i="7"/>
  <c r="BG63" i="7"/>
  <c r="BG64" i="7"/>
  <c r="BG65" i="7"/>
  <c r="BG66" i="7"/>
  <c r="BG67" i="7"/>
  <c r="BG68" i="7"/>
  <c r="BG69" i="7"/>
  <c r="BG70" i="7"/>
  <c r="BG71" i="7"/>
  <c r="BG72" i="7"/>
  <c r="BG73" i="7"/>
  <c r="BG74" i="7"/>
  <c r="BG75" i="7"/>
  <c r="BG76" i="7"/>
  <c r="BG77" i="7"/>
  <c r="BG78" i="7"/>
  <c r="BG79" i="7"/>
  <c r="BG80" i="7"/>
  <c r="BG81" i="7"/>
  <c r="BG82" i="7"/>
  <c r="BG83" i="7"/>
  <c r="BG84" i="7"/>
  <c r="BG85" i="7"/>
  <c r="BG86" i="7"/>
  <c r="BG87" i="7"/>
  <c r="BG88" i="7"/>
  <c r="BG89" i="7"/>
  <c r="BG90" i="7"/>
  <c r="BG91" i="7"/>
  <c r="BG92" i="7"/>
  <c r="BG93" i="7"/>
  <c r="BG94" i="7"/>
  <c r="BG95" i="7"/>
  <c r="BG96" i="7"/>
  <c r="BG97" i="7"/>
  <c r="BG98" i="7"/>
  <c r="BG99" i="7"/>
  <c r="BG100" i="7"/>
  <c r="BG101" i="7"/>
  <c r="BG102" i="7"/>
  <c r="BG103" i="7"/>
  <c r="BG104" i="7"/>
  <c r="BG105" i="7"/>
  <c r="BG106" i="7"/>
  <c r="BG107" i="7"/>
  <c r="BG108" i="7"/>
  <c r="BG109" i="7"/>
  <c r="BG110" i="7"/>
  <c r="BG111" i="7"/>
  <c r="BG112" i="7"/>
  <c r="BG113" i="7"/>
  <c r="BG114" i="7"/>
  <c r="BG115" i="7"/>
  <c r="BG116" i="7"/>
  <c r="BG117" i="7"/>
  <c r="BG118" i="7"/>
  <c r="BG119" i="7"/>
  <c r="BG120" i="7"/>
  <c r="BG121" i="7"/>
  <c r="BG122" i="7"/>
  <c r="BG123" i="7"/>
  <c r="BG124" i="7"/>
  <c r="BG125" i="7"/>
  <c r="BG126" i="7"/>
  <c r="BG127" i="7"/>
  <c r="BG128" i="7"/>
  <c r="BG129" i="7"/>
  <c r="BG130" i="7"/>
  <c r="BG131" i="7"/>
  <c r="BG132" i="7"/>
  <c r="BG133" i="7"/>
  <c r="BG134" i="7"/>
  <c r="BG135" i="7"/>
  <c r="BG136" i="7"/>
  <c r="BG137" i="7"/>
  <c r="BG138" i="7"/>
  <c r="BG139" i="7"/>
  <c r="BG140" i="7"/>
  <c r="BG141" i="7"/>
  <c r="BG142" i="7"/>
  <c r="BG143" i="7"/>
  <c r="BG144" i="7"/>
  <c r="BG145" i="7"/>
  <c r="BG146" i="7"/>
  <c r="BG147" i="7"/>
  <c r="BG148" i="7"/>
  <c r="BG149" i="7"/>
  <c r="BG150" i="7"/>
  <c r="BG151" i="7"/>
  <c r="BG152" i="7"/>
  <c r="BG153" i="7"/>
  <c r="BG154" i="7"/>
  <c r="BG155" i="7"/>
  <c r="BG156" i="7"/>
  <c r="BG157" i="7"/>
  <c r="BG158" i="7"/>
  <c r="BG159" i="7"/>
  <c r="BG160" i="7"/>
  <c r="BG161" i="7"/>
  <c r="BG162" i="7"/>
  <c r="BG163" i="7"/>
  <c r="BG164" i="7"/>
  <c r="BG165" i="7"/>
  <c r="BG166" i="7"/>
  <c r="BG167" i="7"/>
  <c r="BG168" i="7"/>
  <c r="BG169" i="7"/>
  <c r="BG170" i="7"/>
  <c r="BG171" i="7"/>
  <c r="BG172" i="7"/>
  <c r="BG173" i="7"/>
  <c r="BG174" i="7"/>
  <c r="BG175" i="7"/>
  <c r="BG176" i="7"/>
  <c r="BG177" i="7"/>
  <c r="BG178" i="7"/>
  <c r="BG179" i="7"/>
  <c r="BG180" i="7"/>
  <c r="BG181" i="7"/>
  <c r="BG182" i="7"/>
  <c r="BG183" i="7"/>
  <c r="BG184" i="7"/>
  <c r="BG185" i="7"/>
  <c r="BG186" i="7"/>
  <c r="BG187" i="7"/>
  <c r="BG188" i="7"/>
  <c r="BG189" i="7"/>
  <c r="BG190" i="7"/>
  <c r="BG191" i="7"/>
  <c r="BG192" i="7"/>
  <c r="BG193" i="7"/>
  <c r="BG194" i="7"/>
  <c r="BG195" i="7"/>
  <c r="BG196" i="7"/>
  <c r="BG197" i="7"/>
  <c r="BG198" i="7"/>
  <c r="BG199" i="7"/>
  <c r="BG200" i="7"/>
  <c r="BG201" i="7"/>
  <c r="BG202" i="7"/>
  <c r="BG203" i="7"/>
  <c r="BG204" i="7"/>
  <c r="BG205" i="7"/>
  <c r="BG206" i="7"/>
  <c r="BG207" i="7"/>
  <c r="BG208" i="7"/>
  <c r="BG209" i="7"/>
  <c r="BG210" i="7"/>
  <c r="BG211" i="7"/>
  <c r="BG212" i="7"/>
  <c r="BG213" i="7"/>
  <c r="BG214" i="7"/>
  <c r="BG215" i="7"/>
  <c r="BG216" i="7"/>
  <c r="BG217" i="7"/>
  <c r="BG218" i="7"/>
  <c r="BG219" i="7"/>
  <c r="BG220" i="7"/>
  <c r="BG221" i="7"/>
  <c r="BG222" i="7"/>
  <c r="BG223" i="7"/>
  <c r="BG224" i="7"/>
  <c r="BG225" i="7"/>
  <c r="BG226" i="7"/>
  <c r="BG227" i="7"/>
  <c r="BG228" i="7"/>
  <c r="BG229" i="7"/>
  <c r="BG230" i="7"/>
  <c r="BG231" i="7"/>
  <c r="BG232" i="7"/>
  <c r="BG233" i="7"/>
  <c r="BG234" i="7"/>
  <c r="BG235" i="7"/>
  <c r="BG236" i="7"/>
  <c r="BG237" i="7"/>
  <c r="BG238" i="7"/>
  <c r="BG239" i="7"/>
  <c r="BG240" i="7"/>
  <c r="BG241" i="7"/>
  <c r="BG242" i="7"/>
  <c r="BG243" i="7"/>
  <c r="BG244" i="7"/>
  <c r="BG245" i="7"/>
  <c r="BG246" i="7"/>
  <c r="BG247" i="7"/>
  <c r="BG248" i="7"/>
  <c r="BG249" i="7"/>
  <c r="BG250" i="7"/>
  <c r="BG251" i="7"/>
  <c r="BG252" i="7"/>
  <c r="BG253" i="7"/>
  <c r="BG254" i="7"/>
  <c r="BG255" i="7"/>
  <c r="BG256" i="7"/>
  <c r="BG257" i="7"/>
  <c r="BG258" i="7"/>
  <c r="BG259" i="7"/>
  <c r="BG3" i="7"/>
  <c r="AU5" i="7"/>
  <c r="AV5" i="7" s="1"/>
  <c r="AT5" i="7"/>
  <c r="AS5" i="7"/>
  <c r="BA13" i="7" s="1"/>
  <c r="BB13" i="7" s="1"/>
  <c r="BI259" i="7"/>
  <c r="BJ259" i="7" s="1"/>
  <c r="BI258" i="7"/>
  <c r="BJ258" i="7" s="1"/>
  <c r="BI257" i="7"/>
  <c r="BJ257" i="7" s="1"/>
  <c r="BI256" i="7"/>
  <c r="BJ256" i="7" s="1"/>
  <c r="BI255" i="7"/>
  <c r="BJ255" i="7" s="1"/>
  <c r="BI254" i="7"/>
  <c r="BJ254" i="7" s="1"/>
  <c r="BI253" i="7"/>
  <c r="BJ253" i="7" s="1"/>
  <c r="BI252" i="7"/>
  <c r="BJ252" i="7" s="1"/>
  <c r="BI251" i="7"/>
  <c r="BJ251" i="7" s="1"/>
  <c r="BI250" i="7"/>
  <c r="BJ250" i="7" s="1"/>
  <c r="BI249" i="7"/>
  <c r="BJ249" i="7" s="1"/>
  <c r="BI248" i="7"/>
  <c r="BJ248" i="7" s="1"/>
  <c r="BI247" i="7"/>
  <c r="BJ247" i="7" s="1"/>
  <c r="BI246" i="7"/>
  <c r="BJ246" i="7" s="1"/>
  <c r="BI245" i="7"/>
  <c r="BJ245" i="7" s="1"/>
  <c r="BI244" i="7"/>
  <c r="BJ244" i="7" s="1"/>
  <c r="BI243" i="7"/>
  <c r="BJ243" i="7" s="1"/>
  <c r="BI242" i="7"/>
  <c r="BJ242" i="7" s="1"/>
  <c r="BI241" i="7"/>
  <c r="BJ241" i="7" s="1"/>
  <c r="BI240" i="7"/>
  <c r="BJ240" i="7" s="1"/>
  <c r="BI239" i="7"/>
  <c r="BJ239" i="7" s="1"/>
  <c r="BI238" i="7"/>
  <c r="BJ238" i="7" s="1"/>
  <c r="BI237" i="7"/>
  <c r="BJ237" i="7" s="1"/>
  <c r="BI236" i="7"/>
  <c r="BJ236" i="7" s="1"/>
  <c r="BI235" i="7"/>
  <c r="BJ235" i="7" s="1"/>
  <c r="BI234" i="7"/>
  <c r="BJ234" i="7" s="1"/>
  <c r="BI233" i="7"/>
  <c r="BJ233" i="7" s="1"/>
  <c r="BI232" i="7"/>
  <c r="BJ232" i="7" s="1"/>
  <c r="BI231" i="7"/>
  <c r="BJ231" i="7" s="1"/>
  <c r="BI230" i="7"/>
  <c r="BJ230" i="7" s="1"/>
  <c r="BI229" i="7"/>
  <c r="BJ229" i="7" s="1"/>
  <c r="BI228" i="7"/>
  <c r="BJ228" i="7" s="1"/>
  <c r="BI227" i="7"/>
  <c r="BJ227" i="7" s="1"/>
  <c r="BI226" i="7"/>
  <c r="BJ226" i="7" s="1"/>
  <c r="BI225" i="7"/>
  <c r="BJ225" i="7" s="1"/>
  <c r="BI224" i="7"/>
  <c r="BJ224" i="7" s="1"/>
  <c r="BI223" i="7"/>
  <c r="BJ223" i="7" s="1"/>
  <c r="BI222" i="7"/>
  <c r="BJ222" i="7" s="1"/>
  <c r="BI221" i="7"/>
  <c r="BJ221" i="7" s="1"/>
  <c r="BI220" i="7"/>
  <c r="BJ220" i="7" s="1"/>
  <c r="BJ219" i="7"/>
  <c r="BI219" i="7"/>
  <c r="BI218" i="7"/>
  <c r="BJ218" i="7" s="1"/>
  <c r="BI217" i="7"/>
  <c r="BJ217" i="7" s="1"/>
  <c r="BI216" i="7"/>
  <c r="BJ216" i="7" s="1"/>
  <c r="BI215" i="7"/>
  <c r="BJ215" i="7" s="1"/>
  <c r="BI214" i="7"/>
  <c r="BJ214" i="7" s="1"/>
  <c r="BI213" i="7"/>
  <c r="BJ213" i="7" s="1"/>
  <c r="BI212" i="7"/>
  <c r="BJ212" i="7" s="1"/>
  <c r="BI211" i="7"/>
  <c r="BJ211" i="7" s="1"/>
  <c r="BI210" i="7"/>
  <c r="BJ210" i="7" s="1"/>
  <c r="BI209" i="7"/>
  <c r="BJ209" i="7" s="1"/>
  <c r="BI208" i="7"/>
  <c r="BJ208" i="7" s="1"/>
  <c r="BI207" i="7"/>
  <c r="BJ207" i="7" s="1"/>
  <c r="BI206" i="7"/>
  <c r="BJ206" i="7" s="1"/>
  <c r="BI205" i="7"/>
  <c r="BJ205" i="7" s="1"/>
  <c r="BI204" i="7"/>
  <c r="BJ204" i="7" s="1"/>
  <c r="BI203" i="7"/>
  <c r="BJ203" i="7" s="1"/>
  <c r="BI202" i="7"/>
  <c r="BJ202" i="7" s="1"/>
  <c r="BI201" i="7"/>
  <c r="BJ201" i="7" s="1"/>
  <c r="BI200" i="7"/>
  <c r="BJ200" i="7" s="1"/>
  <c r="BI199" i="7"/>
  <c r="BJ199" i="7" s="1"/>
  <c r="BI198" i="7"/>
  <c r="BJ198" i="7" s="1"/>
  <c r="BI197" i="7"/>
  <c r="BJ197" i="7" s="1"/>
  <c r="BI196" i="7"/>
  <c r="BJ196" i="7" s="1"/>
  <c r="BI195" i="7"/>
  <c r="BJ195" i="7" s="1"/>
  <c r="BI194" i="7"/>
  <c r="BJ194" i="7" s="1"/>
  <c r="BI193" i="7"/>
  <c r="BJ193" i="7" s="1"/>
  <c r="BI192" i="7"/>
  <c r="BJ192" i="7" s="1"/>
  <c r="BI191" i="7"/>
  <c r="BJ191" i="7" s="1"/>
  <c r="BI190" i="7"/>
  <c r="BJ190" i="7" s="1"/>
  <c r="BI189" i="7"/>
  <c r="BJ189" i="7" s="1"/>
  <c r="BI188" i="7"/>
  <c r="BJ188" i="7" s="1"/>
  <c r="BI187" i="7"/>
  <c r="BJ187" i="7" s="1"/>
  <c r="BI186" i="7"/>
  <c r="BJ186" i="7" s="1"/>
  <c r="BI185" i="7"/>
  <c r="BJ185" i="7" s="1"/>
  <c r="BI184" i="7"/>
  <c r="BJ184" i="7" s="1"/>
  <c r="BI183" i="7"/>
  <c r="BJ183" i="7" s="1"/>
  <c r="BI182" i="7"/>
  <c r="BJ182" i="7" s="1"/>
  <c r="BI181" i="7"/>
  <c r="BJ181" i="7" s="1"/>
  <c r="BI180" i="7"/>
  <c r="BJ180" i="7" s="1"/>
  <c r="BI179" i="7"/>
  <c r="BJ179" i="7" s="1"/>
  <c r="BI178" i="7"/>
  <c r="BJ178" i="7" s="1"/>
  <c r="BI177" i="7"/>
  <c r="BJ177" i="7" s="1"/>
  <c r="BI176" i="7"/>
  <c r="BJ176" i="7" s="1"/>
  <c r="BI175" i="7"/>
  <c r="BJ175" i="7" s="1"/>
  <c r="BI174" i="7"/>
  <c r="BJ174" i="7" s="1"/>
  <c r="BI173" i="7"/>
  <c r="BJ173" i="7" s="1"/>
  <c r="BI172" i="7"/>
  <c r="BJ172" i="7" s="1"/>
  <c r="BI171" i="7"/>
  <c r="BJ171" i="7" s="1"/>
  <c r="BI170" i="7"/>
  <c r="BJ170" i="7" s="1"/>
  <c r="BI169" i="7"/>
  <c r="BJ169" i="7" s="1"/>
  <c r="BI168" i="7"/>
  <c r="BJ168" i="7" s="1"/>
  <c r="BI167" i="7"/>
  <c r="BJ167" i="7" s="1"/>
  <c r="BI166" i="7"/>
  <c r="BJ166" i="7" s="1"/>
  <c r="BI165" i="7"/>
  <c r="BJ165" i="7" s="1"/>
  <c r="BI164" i="7"/>
  <c r="BJ164" i="7" s="1"/>
  <c r="BI163" i="7"/>
  <c r="BJ163" i="7" s="1"/>
  <c r="BI162" i="7"/>
  <c r="BJ162" i="7" s="1"/>
  <c r="BI161" i="7"/>
  <c r="BJ161" i="7" s="1"/>
  <c r="BI160" i="7"/>
  <c r="BJ160" i="7" s="1"/>
  <c r="BI159" i="7"/>
  <c r="BJ159" i="7" s="1"/>
  <c r="BI158" i="7"/>
  <c r="BJ158" i="7" s="1"/>
  <c r="BI157" i="7"/>
  <c r="BJ157" i="7" s="1"/>
  <c r="BI156" i="7"/>
  <c r="BJ156" i="7" s="1"/>
  <c r="BI155" i="7"/>
  <c r="BJ155" i="7" s="1"/>
  <c r="BI154" i="7"/>
  <c r="BJ154" i="7" s="1"/>
  <c r="BI153" i="7"/>
  <c r="BJ153" i="7" s="1"/>
  <c r="BI152" i="7"/>
  <c r="BJ152" i="7" s="1"/>
  <c r="BI151" i="7"/>
  <c r="BJ151" i="7" s="1"/>
  <c r="BI150" i="7"/>
  <c r="BJ150" i="7" s="1"/>
  <c r="BI149" i="7"/>
  <c r="BJ149" i="7" s="1"/>
  <c r="BI148" i="7"/>
  <c r="BJ148" i="7" s="1"/>
  <c r="BI147" i="7"/>
  <c r="BJ147" i="7" s="1"/>
  <c r="BI146" i="7"/>
  <c r="BJ146" i="7" s="1"/>
  <c r="BI145" i="7"/>
  <c r="BJ145" i="7" s="1"/>
  <c r="BI144" i="7"/>
  <c r="BJ144" i="7" s="1"/>
  <c r="BI143" i="7"/>
  <c r="BJ143" i="7" s="1"/>
  <c r="BI142" i="7"/>
  <c r="BJ142" i="7" s="1"/>
  <c r="BI141" i="7"/>
  <c r="BJ141" i="7" s="1"/>
  <c r="BI140" i="7"/>
  <c r="BJ140" i="7" s="1"/>
  <c r="BI139" i="7"/>
  <c r="BJ139" i="7" s="1"/>
  <c r="BI138" i="7"/>
  <c r="BJ138" i="7" s="1"/>
  <c r="BI137" i="7"/>
  <c r="BJ137" i="7" s="1"/>
  <c r="BI136" i="7"/>
  <c r="BJ136" i="7" s="1"/>
  <c r="BI135" i="7"/>
  <c r="BJ135" i="7" s="1"/>
  <c r="BI134" i="7"/>
  <c r="BJ134" i="7" s="1"/>
  <c r="BI133" i="7"/>
  <c r="BJ133" i="7" s="1"/>
  <c r="BI132" i="7"/>
  <c r="BJ132" i="7" s="1"/>
  <c r="BI131" i="7"/>
  <c r="BJ131" i="7" s="1"/>
  <c r="BI130" i="7"/>
  <c r="BJ130" i="7" s="1"/>
  <c r="BI129" i="7"/>
  <c r="BJ129" i="7" s="1"/>
  <c r="BI128" i="7"/>
  <c r="BJ128" i="7" s="1"/>
  <c r="BI127" i="7"/>
  <c r="BJ127" i="7" s="1"/>
  <c r="BI126" i="7"/>
  <c r="BJ126" i="7" s="1"/>
  <c r="BI125" i="7"/>
  <c r="BJ125" i="7" s="1"/>
  <c r="BI124" i="7"/>
  <c r="BJ124" i="7" s="1"/>
  <c r="BI123" i="7"/>
  <c r="BJ123" i="7" s="1"/>
  <c r="BI122" i="7"/>
  <c r="BJ122" i="7" s="1"/>
  <c r="BI121" i="7"/>
  <c r="BJ121" i="7" s="1"/>
  <c r="BI120" i="7"/>
  <c r="BJ120" i="7" s="1"/>
  <c r="BI119" i="7"/>
  <c r="BJ119" i="7" s="1"/>
  <c r="BI118" i="7"/>
  <c r="BJ118" i="7" s="1"/>
  <c r="BI117" i="7"/>
  <c r="BJ117" i="7" s="1"/>
  <c r="BI116" i="7"/>
  <c r="BJ116" i="7" s="1"/>
  <c r="BI115" i="7"/>
  <c r="BJ115" i="7" s="1"/>
  <c r="BI114" i="7"/>
  <c r="BJ114" i="7" s="1"/>
  <c r="BI113" i="7"/>
  <c r="BJ113" i="7" s="1"/>
  <c r="BI112" i="7"/>
  <c r="BJ112" i="7" s="1"/>
  <c r="BI111" i="7"/>
  <c r="BJ111" i="7" s="1"/>
  <c r="BI110" i="7"/>
  <c r="BJ110" i="7" s="1"/>
  <c r="BI109" i="7"/>
  <c r="BJ109" i="7" s="1"/>
  <c r="BI108" i="7"/>
  <c r="BJ108" i="7" s="1"/>
  <c r="BI107" i="7"/>
  <c r="BJ107" i="7" s="1"/>
  <c r="BI106" i="7"/>
  <c r="BJ106" i="7" s="1"/>
  <c r="BI105" i="7"/>
  <c r="BJ105" i="7" s="1"/>
  <c r="BI104" i="7"/>
  <c r="BJ104" i="7" s="1"/>
  <c r="BI103" i="7"/>
  <c r="BJ103" i="7" s="1"/>
  <c r="BI102" i="7"/>
  <c r="BJ102" i="7" s="1"/>
  <c r="BI101" i="7"/>
  <c r="BJ101" i="7" s="1"/>
  <c r="BI100" i="7"/>
  <c r="BJ100" i="7" s="1"/>
  <c r="BI99" i="7"/>
  <c r="BJ99" i="7" s="1"/>
  <c r="BI98" i="7"/>
  <c r="BJ98" i="7" s="1"/>
  <c r="BI97" i="7"/>
  <c r="BJ97" i="7" s="1"/>
  <c r="BI96" i="7"/>
  <c r="BJ96" i="7" s="1"/>
  <c r="BI95" i="7"/>
  <c r="BJ95" i="7" s="1"/>
  <c r="BI94" i="7"/>
  <c r="BJ94" i="7" s="1"/>
  <c r="BI93" i="7"/>
  <c r="BJ93" i="7" s="1"/>
  <c r="BI92" i="7"/>
  <c r="BJ92" i="7" s="1"/>
  <c r="BI91" i="7"/>
  <c r="BJ91" i="7" s="1"/>
  <c r="BI90" i="7"/>
  <c r="BJ90" i="7" s="1"/>
  <c r="BI89" i="7"/>
  <c r="BJ89" i="7" s="1"/>
  <c r="BI88" i="7"/>
  <c r="BJ88" i="7" s="1"/>
  <c r="BI87" i="7"/>
  <c r="BJ87" i="7" s="1"/>
  <c r="BI86" i="7"/>
  <c r="BJ86" i="7" s="1"/>
  <c r="BI85" i="7"/>
  <c r="BJ85" i="7" s="1"/>
  <c r="BI84" i="7"/>
  <c r="BJ84" i="7" s="1"/>
  <c r="BI83" i="7"/>
  <c r="BJ83" i="7" s="1"/>
  <c r="BI82" i="7"/>
  <c r="BJ82" i="7" s="1"/>
  <c r="BI81" i="7"/>
  <c r="BJ81" i="7" s="1"/>
  <c r="BI80" i="7"/>
  <c r="BJ80" i="7" s="1"/>
  <c r="BI79" i="7"/>
  <c r="BJ79" i="7" s="1"/>
  <c r="BI78" i="7"/>
  <c r="BJ78" i="7" s="1"/>
  <c r="BI77" i="7"/>
  <c r="BJ77" i="7" s="1"/>
  <c r="BI76" i="7"/>
  <c r="BJ76" i="7" s="1"/>
  <c r="BI75" i="7"/>
  <c r="BJ75" i="7" s="1"/>
  <c r="BI74" i="7"/>
  <c r="BJ74" i="7" s="1"/>
  <c r="BI73" i="7"/>
  <c r="BJ73" i="7" s="1"/>
  <c r="BI72" i="7"/>
  <c r="BJ72" i="7" s="1"/>
  <c r="BI71" i="7"/>
  <c r="BJ71" i="7" s="1"/>
  <c r="BI70" i="7"/>
  <c r="BJ70" i="7" s="1"/>
  <c r="BI69" i="7"/>
  <c r="BJ69" i="7" s="1"/>
  <c r="BI68" i="7"/>
  <c r="BJ68" i="7" s="1"/>
  <c r="BI67" i="7"/>
  <c r="BJ67" i="7" s="1"/>
  <c r="BI66" i="7"/>
  <c r="BJ66" i="7" s="1"/>
  <c r="BI65" i="7"/>
  <c r="BJ65" i="7" s="1"/>
  <c r="BI64" i="7"/>
  <c r="BJ64" i="7" s="1"/>
  <c r="BI63" i="7"/>
  <c r="BJ63" i="7" s="1"/>
  <c r="BI62" i="7"/>
  <c r="BJ62" i="7" s="1"/>
  <c r="BI61" i="7"/>
  <c r="BJ61" i="7" s="1"/>
  <c r="BI60" i="7"/>
  <c r="BJ60" i="7" s="1"/>
  <c r="BI59" i="7"/>
  <c r="BJ59" i="7" s="1"/>
  <c r="BI58" i="7"/>
  <c r="BJ58" i="7" s="1"/>
  <c r="BI57" i="7"/>
  <c r="BJ57" i="7" s="1"/>
  <c r="BI56" i="7"/>
  <c r="BJ56" i="7" s="1"/>
  <c r="BI55" i="7"/>
  <c r="BJ55" i="7" s="1"/>
  <c r="BI54" i="7"/>
  <c r="BJ54" i="7" s="1"/>
  <c r="BI53" i="7"/>
  <c r="BJ53" i="7" s="1"/>
  <c r="BI52" i="7"/>
  <c r="BJ52" i="7" s="1"/>
  <c r="BI51" i="7"/>
  <c r="BJ51" i="7" s="1"/>
  <c r="BI50" i="7"/>
  <c r="BJ50" i="7" s="1"/>
  <c r="BI49" i="7"/>
  <c r="BJ49" i="7" s="1"/>
  <c r="BI48" i="7"/>
  <c r="BJ48" i="7" s="1"/>
  <c r="BI47" i="7"/>
  <c r="BJ47" i="7" s="1"/>
  <c r="BI46" i="7"/>
  <c r="BJ46" i="7" s="1"/>
  <c r="BI45" i="7"/>
  <c r="BJ45" i="7" s="1"/>
  <c r="BI44" i="7"/>
  <c r="BJ44" i="7" s="1"/>
  <c r="BI43" i="7"/>
  <c r="BJ43" i="7" s="1"/>
  <c r="BI42" i="7"/>
  <c r="BJ42" i="7" s="1"/>
  <c r="BI41" i="7"/>
  <c r="BJ41" i="7" s="1"/>
  <c r="BI40" i="7"/>
  <c r="BJ40" i="7" s="1"/>
  <c r="BI39" i="7"/>
  <c r="BJ39" i="7" s="1"/>
  <c r="BI38" i="7"/>
  <c r="BJ38" i="7" s="1"/>
  <c r="BI37" i="7"/>
  <c r="BJ37" i="7" s="1"/>
  <c r="BI36" i="7"/>
  <c r="BJ36" i="7" s="1"/>
  <c r="BI35" i="7"/>
  <c r="BJ35" i="7" s="1"/>
  <c r="BI34" i="7"/>
  <c r="BJ34" i="7" s="1"/>
  <c r="BI33" i="7"/>
  <c r="BJ33" i="7" s="1"/>
  <c r="BI32" i="7"/>
  <c r="BJ32" i="7" s="1"/>
  <c r="BI31" i="7"/>
  <c r="BJ31" i="7" s="1"/>
  <c r="BI30" i="7"/>
  <c r="BJ30" i="7" s="1"/>
  <c r="BI29" i="7"/>
  <c r="BJ29" i="7" s="1"/>
  <c r="BI28" i="7"/>
  <c r="BJ28" i="7" s="1"/>
  <c r="BI27" i="7"/>
  <c r="BJ27" i="7" s="1"/>
  <c r="BI26" i="7"/>
  <c r="BJ26" i="7" s="1"/>
  <c r="BI25" i="7"/>
  <c r="BJ25" i="7" s="1"/>
  <c r="BI24" i="7"/>
  <c r="BJ24" i="7" s="1"/>
  <c r="BI23" i="7"/>
  <c r="BJ23" i="7" s="1"/>
  <c r="BI22" i="7"/>
  <c r="BJ22" i="7" s="1"/>
  <c r="BI21" i="7"/>
  <c r="BJ21" i="7" s="1"/>
  <c r="BI20" i="7"/>
  <c r="BJ20" i="7" s="1"/>
  <c r="BI19" i="7"/>
  <c r="BJ19" i="7" s="1"/>
  <c r="BI18" i="7"/>
  <c r="BJ18" i="7" s="1"/>
  <c r="BI17" i="7"/>
  <c r="BJ17" i="7" s="1"/>
  <c r="BI16" i="7"/>
  <c r="BJ16" i="7" s="1"/>
  <c r="BI15" i="7"/>
  <c r="BJ15" i="7" s="1"/>
  <c r="BI14" i="7"/>
  <c r="BJ14" i="7" s="1"/>
  <c r="BI13" i="7"/>
  <c r="BJ13" i="7" s="1"/>
  <c r="BI12" i="7"/>
  <c r="BJ12" i="7" s="1"/>
  <c r="BI11" i="7"/>
  <c r="BJ11" i="7" s="1"/>
  <c r="BI10" i="7"/>
  <c r="BJ10" i="7" s="1"/>
  <c r="BI9" i="7"/>
  <c r="BJ9" i="7" s="1"/>
  <c r="BI8" i="7"/>
  <c r="BJ8" i="7" s="1"/>
  <c r="BI7" i="7"/>
  <c r="BJ7" i="7" s="1"/>
  <c r="BX6" i="7"/>
  <c r="BI6" i="7"/>
  <c r="BJ6" i="7" s="1"/>
  <c r="BI5" i="7"/>
  <c r="BJ5" i="7" s="1"/>
  <c r="BI4" i="7"/>
  <c r="BJ4" i="7" s="1"/>
  <c r="BI3" i="7"/>
  <c r="BJ3" i="7" s="1"/>
  <c r="X259" i="7"/>
  <c r="Y259" i="7" s="1"/>
  <c r="V259" i="7"/>
  <c r="X258" i="7"/>
  <c r="Y258" i="7" s="1"/>
  <c r="V258" i="7"/>
  <c r="X257" i="7"/>
  <c r="Y257" i="7" s="1"/>
  <c r="V257" i="7"/>
  <c r="X256" i="7"/>
  <c r="Y256" i="7" s="1"/>
  <c r="V256" i="7"/>
  <c r="X255" i="7"/>
  <c r="Y255" i="7" s="1"/>
  <c r="V255" i="7"/>
  <c r="X254" i="7"/>
  <c r="Y254" i="7" s="1"/>
  <c r="V254" i="7"/>
  <c r="X253" i="7"/>
  <c r="Y253" i="7" s="1"/>
  <c r="V253" i="7"/>
  <c r="X252" i="7"/>
  <c r="Y252" i="7" s="1"/>
  <c r="V252" i="7"/>
  <c r="X251" i="7"/>
  <c r="Y251" i="7" s="1"/>
  <c r="V251" i="7"/>
  <c r="X250" i="7"/>
  <c r="Y250" i="7" s="1"/>
  <c r="V250" i="7"/>
  <c r="X249" i="7"/>
  <c r="Y249" i="7" s="1"/>
  <c r="V249" i="7"/>
  <c r="X248" i="7"/>
  <c r="Y248" i="7" s="1"/>
  <c r="V248" i="7"/>
  <c r="X247" i="7"/>
  <c r="Y247" i="7" s="1"/>
  <c r="V247" i="7"/>
  <c r="X246" i="7"/>
  <c r="Y246" i="7" s="1"/>
  <c r="V246" i="7"/>
  <c r="X245" i="7"/>
  <c r="Y245" i="7" s="1"/>
  <c r="V245" i="7"/>
  <c r="X244" i="7"/>
  <c r="Y244" i="7" s="1"/>
  <c r="V244" i="7"/>
  <c r="X243" i="7"/>
  <c r="Y243" i="7" s="1"/>
  <c r="V243" i="7"/>
  <c r="X242" i="7"/>
  <c r="Y242" i="7" s="1"/>
  <c r="V242" i="7"/>
  <c r="X241" i="7"/>
  <c r="Y241" i="7" s="1"/>
  <c r="V241" i="7"/>
  <c r="X240" i="7"/>
  <c r="Y240" i="7" s="1"/>
  <c r="V240" i="7"/>
  <c r="X239" i="7"/>
  <c r="Y239" i="7" s="1"/>
  <c r="V239" i="7"/>
  <c r="X238" i="7"/>
  <c r="Y238" i="7" s="1"/>
  <c r="V238" i="7"/>
  <c r="X237" i="7"/>
  <c r="Y237" i="7" s="1"/>
  <c r="V237" i="7"/>
  <c r="X236" i="7"/>
  <c r="Y236" i="7" s="1"/>
  <c r="V236" i="7"/>
  <c r="X235" i="7"/>
  <c r="Y235" i="7" s="1"/>
  <c r="V235" i="7"/>
  <c r="X234" i="7"/>
  <c r="Y234" i="7" s="1"/>
  <c r="V234" i="7"/>
  <c r="X233" i="7"/>
  <c r="Y233" i="7" s="1"/>
  <c r="V233" i="7"/>
  <c r="X232" i="7"/>
  <c r="Y232" i="7" s="1"/>
  <c r="V232" i="7"/>
  <c r="X231" i="7"/>
  <c r="Y231" i="7" s="1"/>
  <c r="V231" i="7"/>
  <c r="X230" i="7"/>
  <c r="Y230" i="7" s="1"/>
  <c r="V230" i="7"/>
  <c r="X229" i="7"/>
  <c r="Y229" i="7" s="1"/>
  <c r="V229" i="7"/>
  <c r="X228" i="7"/>
  <c r="Y228" i="7" s="1"/>
  <c r="V228" i="7"/>
  <c r="X227" i="7"/>
  <c r="Y227" i="7" s="1"/>
  <c r="V227" i="7"/>
  <c r="X226" i="7"/>
  <c r="Y226" i="7" s="1"/>
  <c r="V226" i="7"/>
  <c r="X225" i="7"/>
  <c r="Y225" i="7" s="1"/>
  <c r="V225" i="7"/>
  <c r="X224" i="7"/>
  <c r="Y224" i="7" s="1"/>
  <c r="V224" i="7"/>
  <c r="X223" i="7"/>
  <c r="Y223" i="7" s="1"/>
  <c r="V223" i="7"/>
  <c r="X222" i="7"/>
  <c r="Y222" i="7" s="1"/>
  <c r="V222" i="7"/>
  <c r="X221" i="7"/>
  <c r="Y221" i="7" s="1"/>
  <c r="V221" i="7"/>
  <c r="X220" i="7"/>
  <c r="Y220" i="7" s="1"/>
  <c r="V220" i="7"/>
  <c r="X219" i="7"/>
  <c r="Y219" i="7" s="1"/>
  <c r="V219" i="7"/>
  <c r="X218" i="7"/>
  <c r="Y218" i="7" s="1"/>
  <c r="V218" i="7"/>
  <c r="X217" i="7"/>
  <c r="Y217" i="7" s="1"/>
  <c r="V217" i="7"/>
  <c r="X216" i="7"/>
  <c r="Y216" i="7" s="1"/>
  <c r="V216" i="7"/>
  <c r="X215" i="7"/>
  <c r="Y215" i="7" s="1"/>
  <c r="V215" i="7"/>
  <c r="X214" i="7"/>
  <c r="Y214" i="7" s="1"/>
  <c r="V214" i="7"/>
  <c r="X213" i="7"/>
  <c r="Y213" i="7" s="1"/>
  <c r="V213" i="7"/>
  <c r="X212" i="7"/>
  <c r="Y212" i="7" s="1"/>
  <c r="V212" i="7"/>
  <c r="X211" i="7"/>
  <c r="Y211" i="7" s="1"/>
  <c r="V211" i="7"/>
  <c r="X210" i="7"/>
  <c r="Y210" i="7" s="1"/>
  <c r="V210" i="7"/>
  <c r="X209" i="7"/>
  <c r="Y209" i="7" s="1"/>
  <c r="V209" i="7"/>
  <c r="X208" i="7"/>
  <c r="Y208" i="7" s="1"/>
  <c r="V208" i="7"/>
  <c r="X207" i="7"/>
  <c r="Y207" i="7" s="1"/>
  <c r="V207" i="7"/>
  <c r="X206" i="7"/>
  <c r="Y206" i="7" s="1"/>
  <c r="V206" i="7"/>
  <c r="X205" i="7"/>
  <c r="Y205" i="7" s="1"/>
  <c r="V205" i="7"/>
  <c r="X204" i="7"/>
  <c r="Y204" i="7" s="1"/>
  <c r="V204" i="7"/>
  <c r="X203" i="7"/>
  <c r="Y203" i="7" s="1"/>
  <c r="V203" i="7"/>
  <c r="X202" i="7"/>
  <c r="Y202" i="7" s="1"/>
  <c r="V202" i="7"/>
  <c r="X201" i="7"/>
  <c r="Y201" i="7" s="1"/>
  <c r="V201" i="7"/>
  <c r="X200" i="7"/>
  <c r="Y200" i="7" s="1"/>
  <c r="V200" i="7"/>
  <c r="X199" i="7"/>
  <c r="Y199" i="7" s="1"/>
  <c r="V199" i="7"/>
  <c r="X198" i="7"/>
  <c r="Y198" i="7" s="1"/>
  <c r="V198" i="7"/>
  <c r="X197" i="7"/>
  <c r="Y197" i="7" s="1"/>
  <c r="V197" i="7"/>
  <c r="X196" i="7"/>
  <c r="Y196" i="7" s="1"/>
  <c r="V196" i="7"/>
  <c r="X195" i="7"/>
  <c r="Y195" i="7" s="1"/>
  <c r="V195" i="7"/>
  <c r="X194" i="7"/>
  <c r="Y194" i="7" s="1"/>
  <c r="V194" i="7"/>
  <c r="X193" i="7"/>
  <c r="Y193" i="7" s="1"/>
  <c r="V193" i="7"/>
  <c r="X192" i="7"/>
  <c r="Y192" i="7" s="1"/>
  <c r="V192" i="7"/>
  <c r="X191" i="7"/>
  <c r="Y191" i="7" s="1"/>
  <c r="V191" i="7"/>
  <c r="X190" i="7"/>
  <c r="Y190" i="7" s="1"/>
  <c r="V190" i="7"/>
  <c r="X189" i="7"/>
  <c r="Y189" i="7" s="1"/>
  <c r="V189" i="7"/>
  <c r="X188" i="7"/>
  <c r="Y188" i="7" s="1"/>
  <c r="V188" i="7"/>
  <c r="X187" i="7"/>
  <c r="Y187" i="7" s="1"/>
  <c r="V187" i="7"/>
  <c r="X186" i="7"/>
  <c r="Y186" i="7" s="1"/>
  <c r="V186" i="7"/>
  <c r="X185" i="7"/>
  <c r="Y185" i="7" s="1"/>
  <c r="V185" i="7"/>
  <c r="X184" i="7"/>
  <c r="Y184" i="7" s="1"/>
  <c r="V184" i="7"/>
  <c r="X183" i="7"/>
  <c r="Y183" i="7" s="1"/>
  <c r="V183" i="7"/>
  <c r="X182" i="7"/>
  <c r="Y182" i="7" s="1"/>
  <c r="V182" i="7"/>
  <c r="X181" i="7"/>
  <c r="Y181" i="7" s="1"/>
  <c r="V181" i="7"/>
  <c r="X180" i="7"/>
  <c r="Y180" i="7" s="1"/>
  <c r="V180" i="7"/>
  <c r="X179" i="7"/>
  <c r="Y179" i="7" s="1"/>
  <c r="V179" i="7"/>
  <c r="X178" i="7"/>
  <c r="Y178" i="7" s="1"/>
  <c r="V178" i="7"/>
  <c r="X177" i="7"/>
  <c r="Y177" i="7" s="1"/>
  <c r="V177" i="7"/>
  <c r="X176" i="7"/>
  <c r="Y176" i="7" s="1"/>
  <c r="V176" i="7"/>
  <c r="X175" i="7"/>
  <c r="Y175" i="7" s="1"/>
  <c r="V175" i="7"/>
  <c r="X174" i="7"/>
  <c r="Y174" i="7" s="1"/>
  <c r="V174" i="7"/>
  <c r="X173" i="7"/>
  <c r="Y173" i="7" s="1"/>
  <c r="V173" i="7"/>
  <c r="X172" i="7"/>
  <c r="Y172" i="7" s="1"/>
  <c r="V172" i="7"/>
  <c r="X171" i="7"/>
  <c r="Y171" i="7" s="1"/>
  <c r="V171" i="7"/>
  <c r="X170" i="7"/>
  <c r="Y170" i="7" s="1"/>
  <c r="V170" i="7"/>
  <c r="X169" i="7"/>
  <c r="Y169" i="7" s="1"/>
  <c r="V169" i="7"/>
  <c r="X168" i="7"/>
  <c r="Y168" i="7" s="1"/>
  <c r="V168" i="7"/>
  <c r="X167" i="7"/>
  <c r="Y167" i="7" s="1"/>
  <c r="V167" i="7"/>
  <c r="X166" i="7"/>
  <c r="Y166" i="7" s="1"/>
  <c r="V166" i="7"/>
  <c r="X165" i="7"/>
  <c r="Y165" i="7" s="1"/>
  <c r="V165" i="7"/>
  <c r="X164" i="7"/>
  <c r="Y164" i="7" s="1"/>
  <c r="V164" i="7"/>
  <c r="X163" i="7"/>
  <c r="Y163" i="7" s="1"/>
  <c r="V163" i="7"/>
  <c r="X162" i="7"/>
  <c r="Y162" i="7" s="1"/>
  <c r="V162" i="7"/>
  <c r="X161" i="7"/>
  <c r="Y161" i="7" s="1"/>
  <c r="V161" i="7"/>
  <c r="X160" i="7"/>
  <c r="Y160" i="7" s="1"/>
  <c r="V160" i="7"/>
  <c r="X159" i="7"/>
  <c r="Y159" i="7" s="1"/>
  <c r="V159" i="7"/>
  <c r="X158" i="7"/>
  <c r="Y158" i="7" s="1"/>
  <c r="V158" i="7"/>
  <c r="X157" i="7"/>
  <c r="Y157" i="7" s="1"/>
  <c r="V157" i="7"/>
  <c r="X156" i="7"/>
  <c r="Y156" i="7" s="1"/>
  <c r="V156" i="7"/>
  <c r="X155" i="7"/>
  <c r="Y155" i="7" s="1"/>
  <c r="V155" i="7"/>
  <c r="X154" i="7"/>
  <c r="Y154" i="7" s="1"/>
  <c r="V154" i="7"/>
  <c r="X153" i="7"/>
  <c r="Y153" i="7" s="1"/>
  <c r="V153" i="7"/>
  <c r="X152" i="7"/>
  <c r="Y152" i="7" s="1"/>
  <c r="V152" i="7"/>
  <c r="X151" i="7"/>
  <c r="Y151" i="7" s="1"/>
  <c r="V151" i="7"/>
  <c r="X150" i="7"/>
  <c r="Y150" i="7" s="1"/>
  <c r="V150" i="7"/>
  <c r="X149" i="7"/>
  <c r="Y149" i="7" s="1"/>
  <c r="V149" i="7"/>
  <c r="X148" i="7"/>
  <c r="Y148" i="7" s="1"/>
  <c r="V148" i="7"/>
  <c r="X147" i="7"/>
  <c r="Y147" i="7" s="1"/>
  <c r="V147" i="7"/>
  <c r="X146" i="7"/>
  <c r="Y146" i="7" s="1"/>
  <c r="V146" i="7"/>
  <c r="X145" i="7"/>
  <c r="Y145" i="7" s="1"/>
  <c r="V145" i="7"/>
  <c r="X144" i="7"/>
  <c r="Y144" i="7" s="1"/>
  <c r="V144" i="7"/>
  <c r="X143" i="7"/>
  <c r="Y143" i="7" s="1"/>
  <c r="V143" i="7"/>
  <c r="X142" i="7"/>
  <c r="Y142" i="7" s="1"/>
  <c r="V142" i="7"/>
  <c r="X141" i="7"/>
  <c r="Y141" i="7" s="1"/>
  <c r="V141" i="7"/>
  <c r="X140" i="7"/>
  <c r="Y140" i="7" s="1"/>
  <c r="V140" i="7"/>
  <c r="X139" i="7"/>
  <c r="Y139" i="7" s="1"/>
  <c r="V139" i="7"/>
  <c r="X138" i="7"/>
  <c r="Y138" i="7" s="1"/>
  <c r="V138" i="7"/>
  <c r="X137" i="7"/>
  <c r="Y137" i="7" s="1"/>
  <c r="V137" i="7"/>
  <c r="X136" i="7"/>
  <c r="Y136" i="7" s="1"/>
  <c r="V136" i="7"/>
  <c r="X135" i="7"/>
  <c r="Y135" i="7" s="1"/>
  <c r="V135" i="7"/>
  <c r="X134" i="7"/>
  <c r="Y134" i="7" s="1"/>
  <c r="V134" i="7"/>
  <c r="X133" i="7"/>
  <c r="Y133" i="7" s="1"/>
  <c r="V133" i="7"/>
  <c r="X132" i="7"/>
  <c r="Y132" i="7" s="1"/>
  <c r="V132" i="7"/>
  <c r="X131" i="7"/>
  <c r="Y131" i="7" s="1"/>
  <c r="V131" i="7"/>
  <c r="X130" i="7"/>
  <c r="Y130" i="7" s="1"/>
  <c r="V130" i="7"/>
  <c r="X129" i="7"/>
  <c r="Y129" i="7" s="1"/>
  <c r="V129" i="7"/>
  <c r="X128" i="7"/>
  <c r="Y128" i="7" s="1"/>
  <c r="V128" i="7"/>
  <c r="X127" i="7"/>
  <c r="Y127" i="7" s="1"/>
  <c r="V127" i="7"/>
  <c r="X126" i="7"/>
  <c r="Y126" i="7" s="1"/>
  <c r="V126" i="7"/>
  <c r="X125" i="7"/>
  <c r="Y125" i="7" s="1"/>
  <c r="V125" i="7"/>
  <c r="X124" i="7"/>
  <c r="Y124" i="7" s="1"/>
  <c r="V124" i="7"/>
  <c r="X123" i="7"/>
  <c r="Y123" i="7" s="1"/>
  <c r="V123" i="7"/>
  <c r="X122" i="7"/>
  <c r="Y122" i="7" s="1"/>
  <c r="V122" i="7"/>
  <c r="X121" i="7"/>
  <c r="Y121" i="7" s="1"/>
  <c r="V121" i="7"/>
  <c r="X120" i="7"/>
  <c r="Y120" i="7" s="1"/>
  <c r="V120" i="7"/>
  <c r="X119" i="7"/>
  <c r="Y119" i="7" s="1"/>
  <c r="V119" i="7"/>
  <c r="X118" i="7"/>
  <c r="Y118" i="7" s="1"/>
  <c r="V118" i="7"/>
  <c r="X117" i="7"/>
  <c r="Y117" i="7" s="1"/>
  <c r="V117" i="7"/>
  <c r="X116" i="7"/>
  <c r="Y116" i="7" s="1"/>
  <c r="V116" i="7"/>
  <c r="X115" i="7"/>
  <c r="Y115" i="7" s="1"/>
  <c r="V115" i="7"/>
  <c r="X114" i="7"/>
  <c r="Y114" i="7" s="1"/>
  <c r="V114" i="7"/>
  <c r="X113" i="7"/>
  <c r="Y113" i="7" s="1"/>
  <c r="V113" i="7"/>
  <c r="X112" i="7"/>
  <c r="Y112" i="7" s="1"/>
  <c r="V112" i="7"/>
  <c r="X111" i="7"/>
  <c r="Y111" i="7" s="1"/>
  <c r="V111" i="7"/>
  <c r="X110" i="7"/>
  <c r="Y110" i="7" s="1"/>
  <c r="V110" i="7"/>
  <c r="X109" i="7"/>
  <c r="Y109" i="7" s="1"/>
  <c r="V109" i="7"/>
  <c r="X108" i="7"/>
  <c r="Y108" i="7" s="1"/>
  <c r="V108" i="7"/>
  <c r="X107" i="7"/>
  <c r="Y107" i="7" s="1"/>
  <c r="V107" i="7"/>
  <c r="X106" i="7"/>
  <c r="Y106" i="7" s="1"/>
  <c r="V106" i="7"/>
  <c r="X105" i="7"/>
  <c r="Y105" i="7" s="1"/>
  <c r="V105" i="7"/>
  <c r="X104" i="7"/>
  <c r="Y104" i="7" s="1"/>
  <c r="V104" i="7"/>
  <c r="X103" i="7"/>
  <c r="Y103" i="7" s="1"/>
  <c r="V103" i="7"/>
  <c r="X102" i="7"/>
  <c r="Y102" i="7" s="1"/>
  <c r="V102" i="7"/>
  <c r="X101" i="7"/>
  <c r="Y101" i="7" s="1"/>
  <c r="V101" i="7"/>
  <c r="X100" i="7"/>
  <c r="Y100" i="7" s="1"/>
  <c r="V100" i="7"/>
  <c r="X99" i="7"/>
  <c r="Y99" i="7" s="1"/>
  <c r="V99" i="7"/>
  <c r="X98" i="7"/>
  <c r="Y98" i="7" s="1"/>
  <c r="V98" i="7"/>
  <c r="X97" i="7"/>
  <c r="Y97" i="7" s="1"/>
  <c r="V97" i="7"/>
  <c r="X96" i="7"/>
  <c r="Y96" i="7" s="1"/>
  <c r="V96" i="7"/>
  <c r="X95" i="7"/>
  <c r="Y95" i="7" s="1"/>
  <c r="V95" i="7"/>
  <c r="X94" i="7"/>
  <c r="Y94" i="7" s="1"/>
  <c r="V94" i="7"/>
  <c r="X93" i="7"/>
  <c r="Y93" i="7" s="1"/>
  <c r="V93" i="7"/>
  <c r="X92" i="7"/>
  <c r="Y92" i="7" s="1"/>
  <c r="V92" i="7"/>
  <c r="X91" i="7"/>
  <c r="Y91" i="7" s="1"/>
  <c r="V91" i="7"/>
  <c r="X90" i="7"/>
  <c r="Y90" i="7" s="1"/>
  <c r="V90" i="7"/>
  <c r="X89" i="7"/>
  <c r="Y89" i="7" s="1"/>
  <c r="V89" i="7"/>
  <c r="X88" i="7"/>
  <c r="Y88" i="7" s="1"/>
  <c r="V88" i="7"/>
  <c r="X87" i="7"/>
  <c r="Y87" i="7" s="1"/>
  <c r="V87" i="7"/>
  <c r="X86" i="7"/>
  <c r="Y86" i="7" s="1"/>
  <c r="V86" i="7"/>
  <c r="X85" i="7"/>
  <c r="Y85" i="7" s="1"/>
  <c r="V85" i="7"/>
  <c r="X84" i="7"/>
  <c r="Y84" i="7" s="1"/>
  <c r="V84" i="7"/>
  <c r="X83" i="7"/>
  <c r="Y83" i="7" s="1"/>
  <c r="V83" i="7"/>
  <c r="X82" i="7"/>
  <c r="Y82" i="7" s="1"/>
  <c r="V82" i="7"/>
  <c r="X81" i="7"/>
  <c r="Y81" i="7" s="1"/>
  <c r="V81" i="7"/>
  <c r="X80" i="7"/>
  <c r="Y80" i="7" s="1"/>
  <c r="V80" i="7"/>
  <c r="X79" i="7"/>
  <c r="Y79" i="7" s="1"/>
  <c r="V79" i="7"/>
  <c r="X78" i="7"/>
  <c r="Y78" i="7" s="1"/>
  <c r="V78" i="7"/>
  <c r="X77" i="7"/>
  <c r="Y77" i="7" s="1"/>
  <c r="V77" i="7"/>
  <c r="X76" i="7"/>
  <c r="Y76" i="7" s="1"/>
  <c r="V76" i="7"/>
  <c r="X75" i="7"/>
  <c r="Y75" i="7" s="1"/>
  <c r="V75" i="7"/>
  <c r="X74" i="7"/>
  <c r="Y74" i="7" s="1"/>
  <c r="V74" i="7"/>
  <c r="X73" i="7"/>
  <c r="Y73" i="7" s="1"/>
  <c r="V73" i="7"/>
  <c r="X72" i="7"/>
  <c r="Y72" i="7" s="1"/>
  <c r="V72" i="7"/>
  <c r="X71" i="7"/>
  <c r="Y71" i="7" s="1"/>
  <c r="V71" i="7"/>
  <c r="X70" i="7"/>
  <c r="Y70" i="7" s="1"/>
  <c r="V70" i="7"/>
  <c r="X69" i="7"/>
  <c r="Y69" i="7" s="1"/>
  <c r="V69" i="7"/>
  <c r="X68" i="7"/>
  <c r="Y68" i="7" s="1"/>
  <c r="V68" i="7"/>
  <c r="X67" i="7"/>
  <c r="Y67" i="7" s="1"/>
  <c r="V67" i="7"/>
  <c r="X66" i="7"/>
  <c r="Y66" i="7" s="1"/>
  <c r="V66" i="7"/>
  <c r="X65" i="7"/>
  <c r="Y65" i="7" s="1"/>
  <c r="V65" i="7"/>
  <c r="X64" i="7"/>
  <c r="Y64" i="7" s="1"/>
  <c r="V64" i="7"/>
  <c r="X63" i="7"/>
  <c r="Y63" i="7" s="1"/>
  <c r="V63" i="7"/>
  <c r="X62" i="7"/>
  <c r="Y62" i="7" s="1"/>
  <c r="V62" i="7"/>
  <c r="X61" i="7"/>
  <c r="Y61" i="7" s="1"/>
  <c r="V61" i="7"/>
  <c r="X60" i="7"/>
  <c r="Y60" i="7" s="1"/>
  <c r="V60" i="7"/>
  <c r="X59" i="7"/>
  <c r="Y59" i="7" s="1"/>
  <c r="V59" i="7"/>
  <c r="X58" i="7"/>
  <c r="Y58" i="7" s="1"/>
  <c r="V58" i="7"/>
  <c r="X57" i="7"/>
  <c r="Y57" i="7" s="1"/>
  <c r="V57" i="7"/>
  <c r="X56" i="7"/>
  <c r="Y56" i="7" s="1"/>
  <c r="V56" i="7"/>
  <c r="X55" i="7"/>
  <c r="Y55" i="7" s="1"/>
  <c r="V55" i="7"/>
  <c r="X54" i="7"/>
  <c r="Y54" i="7" s="1"/>
  <c r="V54" i="7"/>
  <c r="X53" i="7"/>
  <c r="Y53" i="7" s="1"/>
  <c r="V53" i="7"/>
  <c r="X52" i="7"/>
  <c r="Y52" i="7" s="1"/>
  <c r="V52" i="7"/>
  <c r="X51" i="7"/>
  <c r="Y51" i="7" s="1"/>
  <c r="V51" i="7"/>
  <c r="X50" i="7"/>
  <c r="Y50" i="7" s="1"/>
  <c r="V50" i="7"/>
  <c r="X49" i="7"/>
  <c r="Y49" i="7" s="1"/>
  <c r="V49" i="7"/>
  <c r="X48" i="7"/>
  <c r="Y48" i="7" s="1"/>
  <c r="V48" i="7"/>
  <c r="X47" i="7"/>
  <c r="Y47" i="7" s="1"/>
  <c r="V47" i="7"/>
  <c r="X46" i="7"/>
  <c r="Y46" i="7" s="1"/>
  <c r="V46" i="7"/>
  <c r="X45" i="7"/>
  <c r="Y45" i="7" s="1"/>
  <c r="V45" i="7"/>
  <c r="X44" i="7"/>
  <c r="Y44" i="7" s="1"/>
  <c r="V44" i="7"/>
  <c r="X43" i="7"/>
  <c r="Y43" i="7" s="1"/>
  <c r="V43" i="7"/>
  <c r="X42" i="7"/>
  <c r="Y42" i="7" s="1"/>
  <c r="V42" i="7"/>
  <c r="X41" i="7"/>
  <c r="Y41" i="7" s="1"/>
  <c r="V41" i="7"/>
  <c r="X40" i="7"/>
  <c r="Y40" i="7" s="1"/>
  <c r="V40" i="7"/>
  <c r="X39" i="7"/>
  <c r="Y39" i="7" s="1"/>
  <c r="V39" i="7"/>
  <c r="X38" i="7"/>
  <c r="Y38" i="7" s="1"/>
  <c r="V38" i="7"/>
  <c r="X37" i="7"/>
  <c r="Y37" i="7" s="1"/>
  <c r="V37" i="7"/>
  <c r="X36" i="7"/>
  <c r="Y36" i="7" s="1"/>
  <c r="V36" i="7"/>
  <c r="X35" i="7"/>
  <c r="Y35" i="7" s="1"/>
  <c r="V35" i="7"/>
  <c r="X34" i="7"/>
  <c r="Y34" i="7" s="1"/>
  <c r="V34" i="7"/>
  <c r="X33" i="7"/>
  <c r="Y33" i="7" s="1"/>
  <c r="V33" i="7"/>
  <c r="X32" i="7"/>
  <c r="Y32" i="7" s="1"/>
  <c r="V32" i="7"/>
  <c r="X31" i="7"/>
  <c r="Y31" i="7" s="1"/>
  <c r="V31" i="7"/>
  <c r="X30" i="7"/>
  <c r="Y30" i="7" s="1"/>
  <c r="V30" i="7"/>
  <c r="AF35" i="7"/>
  <c r="X29" i="7"/>
  <c r="Y29" i="7" s="1"/>
  <c r="V29" i="7"/>
  <c r="X28" i="7"/>
  <c r="Y28" i="7" s="1"/>
  <c r="V28" i="7"/>
  <c r="X27" i="7"/>
  <c r="Y27" i="7" s="1"/>
  <c r="V27" i="7"/>
  <c r="X26" i="7"/>
  <c r="Y26" i="7" s="1"/>
  <c r="V26" i="7"/>
  <c r="X25" i="7"/>
  <c r="Y25" i="7" s="1"/>
  <c r="V25" i="7"/>
  <c r="X24" i="7"/>
  <c r="Y24" i="7" s="1"/>
  <c r="V24" i="7"/>
  <c r="X23" i="7"/>
  <c r="Y23" i="7" s="1"/>
  <c r="V23" i="7"/>
  <c r="X22" i="7"/>
  <c r="Y22" i="7" s="1"/>
  <c r="V22" i="7"/>
  <c r="X21" i="7"/>
  <c r="Y21" i="7" s="1"/>
  <c r="V21" i="7"/>
  <c r="X20" i="7"/>
  <c r="Y20" i="7" s="1"/>
  <c r="V20" i="7"/>
  <c r="X19" i="7"/>
  <c r="Y19" i="7" s="1"/>
  <c r="V19" i="7"/>
  <c r="X18" i="7"/>
  <c r="Y18" i="7" s="1"/>
  <c r="V18" i="7"/>
  <c r="X17" i="7"/>
  <c r="Y17" i="7" s="1"/>
  <c r="V17" i="7"/>
  <c r="X16" i="7"/>
  <c r="Y16" i="7" s="1"/>
  <c r="V16" i="7"/>
  <c r="X15" i="7"/>
  <c r="Y15" i="7" s="1"/>
  <c r="V15" i="7"/>
  <c r="X14" i="7"/>
  <c r="Y14" i="7" s="1"/>
  <c r="V14" i="7"/>
  <c r="X13" i="7"/>
  <c r="Y13" i="7" s="1"/>
  <c r="V13" i="7"/>
  <c r="X12" i="7"/>
  <c r="Y12" i="7" s="1"/>
  <c r="V12" i="7"/>
  <c r="X11" i="7"/>
  <c r="Y11" i="7" s="1"/>
  <c r="V11" i="7"/>
  <c r="X10" i="7"/>
  <c r="Y10" i="7" s="1"/>
  <c r="V10" i="7"/>
  <c r="X9" i="7"/>
  <c r="Y9" i="7" s="1"/>
  <c r="V9" i="7"/>
  <c r="X8" i="7"/>
  <c r="Y8" i="7" s="1"/>
  <c r="V8" i="7"/>
  <c r="X7" i="7"/>
  <c r="Y7" i="7" s="1"/>
  <c r="V7" i="7"/>
  <c r="X6" i="7"/>
  <c r="Y6" i="7" s="1"/>
  <c r="V6" i="7"/>
  <c r="X5" i="7"/>
  <c r="Y5" i="7" s="1"/>
  <c r="V5" i="7"/>
  <c r="J5" i="7"/>
  <c r="K5" i="7" s="1"/>
  <c r="I5" i="7"/>
  <c r="H5" i="7"/>
  <c r="X4" i="7"/>
  <c r="Y4" i="7" s="1"/>
  <c r="V4" i="7"/>
  <c r="X3" i="7"/>
  <c r="Y3" i="7" s="1"/>
  <c r="V3" i="7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N102" i="6" a="1"/>
  <c r="N115" i="6" s="1"/>
  <c r="O115" i="6" s="1"/>
  <c r="BA108" i="7" l="1"/>
  <c r="BB108" i="7" s="1"/>
  <c r="BX9" i="7"/>
  <c r="BX11" i="7" s="1"/>
  <c r="BX23" i="7" s="1"/>
  <c r="BX4" i="7"/>
  <c r="BA255" i="7"/>
  <c r="BB255" i="7" s="1"/>
  <c r="BA245" i="7"/>
  <c r="BB245" i="7" s="1"/>
  <c r="BA234" i="7"/>
  <c r="BB234" i="7" s="1"/>
  <c r="BA223" i="7"/>
  <c r="BB223" i="7" s="1"/>
  <c r="BA213" i="7"/>
  <c r="BB213" i="7" s="1"/>
  <c r="BA202" i="7"/>
  <c r="BB202" i="7" s="1"/>
  <c r="BA191" i="7"/>
  <c r="BB191" i="7" s="1"/>
  <c r="BA181" i="7"/>
  <c r="BB181" i="7" s="1"/>
  <c r="BA170" i="7"/>
  <c r="BB170" i="7" s="1"/>
  <c r="BA159" i="7"/>
  <c r="BB159" i="7" s="1"/>
  <c r="BA149" i="7"/>
  <c r="BB149" i="7" s="1"/>
  <c r="BA138" i="7"/>
  <c r="BB138" i="7" s="1"/>
  <c r="BA127" i="7"/>
  <c r="BB127" i="7" s="1"/>
  <c r="BA117" i="7"/>
  <c r="BB117" i="7" s="1"/>
  <c r="BA106" i="7"/>
  <c r="BB106" i="7" s="1"/>
  <c r="BA95" i="7"/>
  <c r="BB95" i="7" s="1"/>
  <c r="BA85" i="7"/>
  <c r="BB85" i="7" s="1"/>
  <c r="BA74" i="7"/>
  <c r="BB74" i="7" s="1"/>
  <c r="BA63" i="7"/>
  <c r="BB63" i="7" s="1"/>
  <c r="BA53" i="7"/>
  <c r="BB53" i="7" s="1"/>
  <c r="BA42" i="7"/>
  <c r="BB42" i="7" s="1"/>
  <c r="BA31" i="7"/>
  <c r="BB31" i="7" s="1"/>
  <c r="BA21" i="7"/>
  <c r="BB21" i="7" s="1"/>
  <c r="BA9" i="7"/>
  <c r="BB9" i="7" s="1"/>
  <c r="BA254" i="7"/>
  <c r="BB254" i="7" s="1"/>
  <c r="BA244" i="7"/>
  <c r="BB244" i="7" s="1"/>
  <c r="BA233" i="7"/>
  <c r="BB233" i="7" s="1"/>
  <c r="BA222" i="7"/>
  <c r="BB222" i="7" s="1"/>
  <c r="BA212" i="7"/>
  <c r="BB212" i="7" s="1"/>
  <c r="BA201" i="7"/>
  <c r="BB201" i="7" s="1"/>
  <c r="BA190" i="7"/>
  <c r="BB190" i="7" s="1"/>
  <c r="BA180" i="7"/>
  <c r="BB180" i="7" s="1"/>
  <c r="BA169" i="7"/>
  <c r="BB169" i="7" s="1"/>
  <c r="BA158" i="7"/>
  <c r="BB158" i="7" s="1"/>
  <c r="BA148" i="7"/>
  <c r="BB148" i="7" s="1"/>
  <c r="BA137" i="7"/>
  <c r="BB137" i="7" s="1"/>
  <c r="BA126" i="7"/>
  <c r="BB126" i="7" s="1"/>
  <c r="BA116" i="7"/>
  <c r="BB116" i="7" s="1"/>
  <c r="BA105" i="7"/>
  <c r="BB105" i="7" s="1"/>
  <c r="BA94" i="7"/>
  <c r="BB94" i="7" s="1"/>
  <c r="BA84" i="7"/>
  <c r="BB84" i="7" s="1"/>
  <c r="BA73" i="7"/>
  <c r="BB73" i="7" s="1"/>
  <c r="BA62" i="7"/>
  <c r="BB62" i="7" s="1"/>
  <c r="BA52" i="7"/>
  <c r="BB52" i="7" s="1"/>
  <c r="BA41" i="7"/>
  <c r="BB41" i="7" s="1"/>
  <c r="BA30" i="7"/>
  <c r="BB30" i="7" s="1"/>
  <c r="BA20" i="7"/>
  <c r="BB20" i="7" s="1"/>
  <c r="BA4" i="7"/>
  <c r="BB4" i="7" s="1"/>
  <c r="BA253" i="7"/>
  <c r="BB253" i="7" s="1"/>
  <c r="BA221" i="7"/>
  <c r="BB221" i="7" s="1"/>
  <c r="BA199" i="7"/>
  <c r="BB199" i="7" s="1"/>
  <c r="BA178" i="7"/>
  <c r="BB178" i="7" s="1"/>
  <c r="BA157" i="7"/>
  <c r="BB157" i="7" s="1"/>
  <c r="BA135" i="7"/>
  <c r="BB135" i="7" s="1"/>
  <c r="BA93" i="7"/>
  <c r="BB93" i="7" s="1"/>
  <c r="BA5" i="7"/>
  <c r="BB5" i="7" s="1"/>
  <c r="BA257" i="7"/>
  <c r="BB257" i="7" s="1"/>
  <c r="BA236" i="7"/>
  <c r="BB236" i="7" s="1"/>
  <c r="BA214" i="7"/>
  <c r="BB214" i="7" s="1"/>
  <c r="BA182" i="7"/>
  <c r="BB182" i="7" s="1"/>
  <c r="BA161" i="7"/>
  <c r="BB161" i="7" s="1"/>
  <c r="BA140" i="7"/>
  <c r="BB140" i="7" s="1"/>
  <c r="BA118" i="7"/>
  <c r="BB118" i="7" s="1"/>
  <c r="BA97" i="7"/>
  <c r="BB97" i="7" s="1"/>
  <c r="BA76" i="7"/>
  <c r="BB76" i="7" s="1"/>
  <c r="BA65" i="7"/>
  <c r="BB65" i="7" s="1"/>
  <c r="BA54" i="7"/>
  <c r="BB54" i="7" s="1"/>
  <c r="BA44" i="7"/>
  <c r="BB44" i="7" s="1"/>
  <c r="BA33" i="7"/>
  <c r="BB33" i="7" s="1"/>
  <c r="BA22" i="7"/>
  <c r="BB22" i="7" s="1"/>
  <c r="BA10" i="7"/>
  <c r="BB10" i="7" s="1"/>
  <c r="BA231" i="7"/>
  <c r="BB231" i="7" s="1"/>
  <c r="BA18" i="7"/>
  <c r="BB18" i="7" s="1"/>
  <c r="BA250" i="7"/>
  <c r="BB250" i="7" s="1"/>
  <c r="BA239" i="7"/>
  <c r="BB239" i="7" s="1"/>
  <c r="BA229" i="7"/>
  <c r="BB229" i="7" s="1"/>
  <c r="BA218" i="7"/>
  <c r="BB218" i="7" s="1"/>
  <c r="BA207" i="7"/>
  <c r="BB207" i="7" s="1"/>
  <c r="BA197" i="7"/>
  <c r="BB197" i="7" s="1"/>
  <c r="BA186" i="7"/>
  <c r="BB186" i="7" s="1"/>
  <c r="BA175" i="7"/>
  <c r="BB175" i="7" s="1"/>
  <c r="BA165" i="7"/>
  <c r="BB165" i="7" s="1"/>
  <c r="BA154" i="7"/>
  <c r="BB154" i="7" s="1"/>
  <c r="BA143" i="7"/>
  <c r="BB143" i="7" s="1"/>
  <c r="BA133" i="7"/>
  <c r="BB133" i="7" s="1"/>
  <c r="BA122" i="7"/>
  <c r="BB122" i="7" s="1"/>
  <c r="BA111" i="7"/>
  <c r="BB111" i="7" s="1"/>
  <c r="BA101" i="7"/>
  <c r="BB101" i="7" s="1"/>
  <c r="BA90" i="7"/>
  <c r="BB90" i="7" s="1"/>
  <c r="BA79" i="7"/>
  <c r="BB79" i="7" s="1"/>
  <c r="BA69" i="7"/>
  <c r="BB69" i="7" s="1"/>
  <c r="BA58" i="7"/>
  <c r="BB58" i="7" s="1"/>
  <c r="BA47" i="7"/>
  <c r="BB47" i="7" s="1"/>
  <c r="BA37" i="7"/>
  <c r="BB37" i="7" s="1"/>
  <c r="BA26" i="7"/>
  <c r="BB26" i="7" s="1"/>
  <c r="BA15" i="7"/>
  <c r="BB15" i="7" s="1"/>
  <c r="BA246" i="7"/>
  <c r="BB246" i="7" s="1"/>
  <c r="BA225" i="7"/>
  <c r="BB225" i="7" s="1"/>
  <c r="BA204" i="7"/>
  <c r="BB204" i="7" s="1"/>
  <c r="BA193" i="7"/>
  <c r="BB193" i="7" s="1"/>
  <c r="BA172" i="7"/>
  <c r="BB172" i="7" s="1"/>
  <c r="BA150" i="7"/>
  <c r="BB150" i="7" s="1"/>
  <c r="BA129" i="7"/>
  <c r="BB129" i="7" s="1"/>
  <c r="BA86" i="7"/>
  <c r="BB86" i="7" s="1"/>
  <c r="BA252" i="7"/>
  <c r="BB252" i="7" s="1"/>
  <c r="BA241" i="7"/>
  <c r="BB241" i="7" s="1"/>
  <c r="BA230" i="7"/>
  <c r="BB230" i="7" s="1"/>
  <c r="BA220" i="7"/>
  <c r="BB220" i="7" s="1"/>
  <c r="BA209" i="7"/>
  <c r="BB209" i="7" s="1"/>
  <c r="BA198" i="7"/>
  <c r="BB198" i="7" s="1"/>
  <c r="BA188" i="7"/>
  <c r="BB188" i="7" s="1"/>
  <c r="BA177" i="7"/>
  <c r="BB177" i="7" s="1"/>
  <c r="BA166" i="7"/>
  <c r="BB166" i="7" s="1"/>
  <c r="BA156" i="7"/>
  <c r="BB156" i="7" s="1"/>
  <c r="BA145" i="7"/>
  <c r="BB145" i="7" s="1"/>
  <c r="BA134" i="7"/>
  <c r="BB134" i="7" s="1"/>
  <c r="BA124" i="7"/>
  <c r="BB124" i="7" s="1"/>
  <c r="BA113" i="7"/>
  <c r="BB113" i="7" s="1"/>
  <c r="BA102" i="7"/>
  <c r="BB102" i="7" s="1"/>
  <c r="BA92" i="7"/>
  <c r="BB92" i="7" s="1"/>
  <c r="BA81" i="7"/>
  <c r="BB81" i="7" s="1"/>
  <c r="BA70" i="7"/>
  <c r="BB70" i="7" s="1"/>
  <c r="BA60" i="7"/>
  <c r="BB60" i="7" s="1"/>
  <c r="BA49" i="7"/>
  <c r="BB49" i="7" s="1"/>
  <c r="BA38" i="7"/>
  <c r="BB38" i="7" s="1"/>
  <c r="BA28" i="7"/>
  <c r="BB28" i="7" s="1"/>
  <c r="BA17" i="7"/>
  <c r="BB17" i="7" s="1"/>
  <c r="BA3" i="7"/>
  <c r="BB3" i="7" s="1"/>
  <c r="BA249" i="7"/>
  <c r="BB249" i="7" s="1"/>
  <c r="BA238" i="7"/>
  <c r="BB238" i="7" s="1"/>
  <c r="BA228" i="7"/>
  <c r="BB228" i="7" s="1"/>
  <c r="BA217" i="7"/>
  <c r="BB217" i="7" s="1"/>
  <c r="BA206" i="7"/>
  <c r="BB206" i="7" s="1"/>
  <c r="BA196" i="7"/>
  <c r="BB196" i="7" s="1"/>
  <c r="BA185" i="7"/>
  <c r="BB185" i="7" s="1"/>
  <c r="BA174" i="7"/>
  <c r="BB174" i="7" s="1"/>
  <c r="BA164" i="7"/>
  <c r="BB164" i="7" s="1"/>
  <c r="BA153" i="7"/>
  <c r="BB153" i="7" s="1"/>
  <c r="BA142" i="7"/>
  <c r="BB142" i="7" s="1"/>
  <c r="BA132" i="7"/>
  <c r="BB132" i="7" s="1"/>
  <c r="BA121" i="7"/>
  <c r="BB121" i="7" s="1"/>
  <c r="BA110" i="7"/>
  <c r="BB110" i="7" s="1"/>
  <c r="BA100" i="7"/>
  <c r="BB100" i="7" s="1"/>
  <c r="BA89" i="7"/>
  <c r="BB89" i="7" s="1"/>
  <c r="BA78" i="7"/>
  <c r="BB78" i="7" s="1"/>
  <c r="BA68" i="7"/>
  <c r="BB68" i="7" s="1"/>
  <c r="BA57" i="7"/>
  <c r="BB57" i="7" s="1"/>
  <c r="BA46" i="7"/>
  <c r="BB46" i="7" s="1"/>
  <c r="BA36" i="7"/>
  <c r="BB36" i="7" s="1"/>
  <c r="BA25" i="7"/>
  <c r="BB25" i="7" s="1"/>
  <c r="BA11" i="7"/>
  <c r="BB11" i="7" s="1"/>
  <c r="BA19" i="7"/>
  <c r="BB19" i="7" s="1"/>
  <c r="BA27" i="7"/>
  <c r="BB27" i="7" s="1"/>
  <c r="BA35" i="7"/>
  <c r="BB35" i="7" s="1"/>
  <c r="BA43" i="7"/>
  <c r="BB43" i="7" s="1"/>
  <c r="BA51" i="7"/>
  <c r="BB51" i="7" s="1"/>
  <c r="BA59" i="7"/>
  <c r="BB59" i="7" s="1"/>
  <c r="BA67" i="7"/>
  <c r="BB67" i="7" s="1"/>
  <c r="BA75" i="7"/>
  <c r="BB75" i="7" s="1"/>
  <c r="BA83" i="7"/>
  <c r="BB83" i="7" s="1"/>
  <c r="BA91" i="7"/>
  <c r="BB91" i="7" s="1"/>
  <c r="BA99" i="7"/>
  <c r="BB99" i="7" s="1"/>
  <c r="BA107" i="7"/>
  <c r="BB107" i="7" s="1"/>
  <c r="BA115" i="7"/>
  <c r="BB115" i="7" s="1"/>
  <c r="BA123" i="7"/>
  <c r="BB123" i="7" s="1"/>
  <c r="BA131" i="7"/>
  <c r="BB131" i="7" s="1"/>
  <c r="BA139" i="7"/>
  <c r="BB139" i="7" s="1"/>
  <c r="BA147" i="7"/>
  <c r="BB147" i="7" s="1"/>
  <c r="BA155" i="7"/>
  <c r="BB155" i="7" s="1"/>
  <c r="BA163" i="7"/>
  <c r="BB163" i="7" s="1"/>
  <c r="BA171" i="7"/>
  <c r="BB171" i="7" s="1"/>
  <c r="BA179" i="7"/>
  <c r="BB179" i="7" s="1"/>
  <c r="BA187" i="7"/>
  <c r="BB187" i="7" s="1"/>
  <c r="BA195" i="7"/>
  <c r="BB195" i="7" s="1"/>
  <c r="BA203" i="7"/>
  <c r="BB203" i="7" s="1"/>
  <c r="BA211" i="7"/>
  <c r="BB211" i="7" s="1"/>
  <c r="BA219" i="7"/>
  <c r="BB219" i="7" s="1"/>
  <c r="BA227" i="7"/>
  <c r="BB227" i="7" s="1"/>
  <c r="BA235" i="7"/>
  <c r="BB235" i="7" s="1"/>
  <c r="BA243" i="7"/>
  <c r="BB243" i="7" s="1"/>
  <c r="BA251" i="7"/>
  <c r="BB251" i="7" s="1"/>
  <c r="BA259" i="7"/>
  <c r="BB259" i="7" s="1"/>
  <c r="BA6" i="7"/>
  <c r="BB6" i="7" s="1"/>
  <c r="BA14" i="7"/>
  <c r="BB14" i="7" s="1"/>
  <c r="BA7" i="7"/>
  <c r="BB7" i="7" s="1"/>
  <c r="BA8" i="7"/>
  <c r="BB8" i="7" s="1"/>
  <c r="BA16" i="7"/>
  <c r="BB16" i="7" s="1"/>
  <c r="BA24" i="7"/>
  <c r="BB24" i="7" s="1"/>
  <c r="BA32" i="7"/>
  <c r="BB32" i="7" s="1"/>
  <c r="BA40" i="7"/>
  <c r="BB40" i="7" s="1"/>
  <c r="BA48" i="7"/>
  <c r="BB48" i="7" s="1"/>
  <c r="BA56" i="7"/>
  <c r="BB56" i="7" s="1"/>
  <c r="BA64" i="7"/>
  <c r="BB64" i="7" s="1"/>
  <c r="BA72" i="7"/>
  <c r="BB72" i="7" s="1"/>
  <c r="BA80" i="7"/>
  <c r="BB80" i="7" s="1"/>
  <c r="BA88" i="7"/>
  <c r="BB88" i="7" s="1"/>
  <c r="BA96" i="7"/>
  <c r="BB96" i="7" s="1"/>
  <c r="BA104" i="7"/>
  <c r="BB104" i="7" s="1"/>
  <c r="BA112" i="7"/>
  <c r="BB112" i="7" s="1"/>
  <c r="BA120" i="7"/>
  <c r="BB120" i="7" s="1"/>
  <c r="BA128" i="7"/>
  <c r="BB128" i="7" s="1"/>
  <c r="BA136" i="7"/>
  <c r="BB136" i="7" s="1"/>
  <c r="BA144" i="7"/>
  <c r="BB144" i="7" s="1"/>
  <c r="BA152" i="7"/>
  <c r="BB152" i="7" s="1"/>
  <c r="BA160" i="7"/>
  <c r="BB160" i="7" s="1"/>
  <c r="BA168" i="7"/>
  <c r="BB168" i="7" s="1"/>
  <c r="BA176" i="7"/>
  <c r="BB176" i="7" s="1"/>
  <c r="BA184" i="7"/>
  <c r="BB184" i="7" s="1"/>
  <c r="BA192" i="7"/>
  <c r="BB192" i="7" s="1"/>
  <c r="BA200" i="7"/>
  <c r="BB200" i="7" s="1"/>
  <c r="BA208" i="7"/>
  <c r="BB208" i="7" s="1"/>
  <c r="BA216" i="7"/>
  <c r="BB216" i="7" s="1"/>
  <c r="BA224" i="7"/>
  <c r="BB224" i="7" s="1"/>
  <c r="BA232" i="7"/>
  <c r="BB232" i="7" s="1"/>
  <c r="BA240" i="7"/>
  <c r="BB240" i="7" s="1"/>
  <c r="BA248" i="7"/>
  <c r="BB248" i="7" s="1"/>
  <c r="BA256" i="7"/>
  <c r="BB256" i="7" s="1"/>
  <c r="BA242" i="7"/>
  <c r="BB242" i="7" s="1"/>
  <c r="BA210" i="7"/>
  <c r="BB210" i="7" s="1"/>
  <c r="BA189" i="7"/>
  <c r="BB189" i="7" s="1"/>
  <c r="BA167" i="7"/>
  <c r="BB167" i="7" s="1"/>
  <c r="BA146" i="7"/>
  <c r="BB146" i="7" s="1"/>
  <c r="BA125" i="7"/>
  <c r="BB125" i="7" s="1"/>
  <c r="BA114" i="7"/>
  <c r="BB114" i="7" s="1"/>
  <c r="BA103" i="7"/>
  <c r="BB103" i="7" s="1"/>
  <c r="BA82" i="7"/>
  <c r="BB82" i="7" s="1"/>
  <c r="BA71" i="7"/>
  <c r="BB71" i="7" s="1"/>
  <c r="BA61" i="7"/>
  <c r="BB61" i="7" s="1"/>
  <c r="BA50" i="7"/>
  <c r="BB50" i="7" s="1"/>
  <c r="BA39" i="7"/>
  <c r="BB39" i="7" s="1"/>
  <c r="BA29" i="7"/>
  <c r="BB29" i="7" s="1"/>
  <c r="BA258" i="7"/>
  <c r="BB258" i="7" s="1"/>
  <c r="BA247" i="7"/>
  <c r="BB247" i="7" s="1"/>
  <c r="BA237" i="7"/>
  <c r="BB237" i="7" s="1"/>
  <c r="BA226" i="7"/>
  <c r="BB226" i="7" s="1"/>
  <c r="BA215" i="7"/>
  <c r="BB215" i="7" s="1"/>
  <c r="BA205" i="7"/>
  <c r="BB205" i="7" s="1"/>
  <c r="BA194" i="7"/>
  <c r="BB194" i="7" s="1"/>
  <c r="BA183" i="7"/>
  <c r="BB183" i="7" s="1"/>
  <c r="BA173" i="7"/>
  <c r="BB173" i="7" s="1"/>
  <c r="BA162" i="7"/>
  <c r="BB162" i="7" s="1"/>
  <c r="BA151" i="7"/>
  <c r="BB151" i="7" s="1"/>
  <c r="BA141" i="7"/>
  <c r="BB141" i="7" s="1"/>
  <c r="BA130" i="7"/>
  <c r="BB130" i="7" s="1"/>
  <c r="BA119" i="7"/>
  <c r="BB119" i="7" s="1"/>
  <c r="BA109" i="7"/>
  <c r="BB109" i="7" s="1"/>
  <c r="BA98" i="7"/>
  <c r="BB98" i="7" s="1"/>
  <c r="BA87" i="7"/>
  <c r="BB87" i="7" s="1"/>
  <c r="BA77" i="7"/>
  <c r="BB77" i="7" s="1"/>
  <c r="BA66" i="7"/>
  <c r="BB66" i="7" s="1"/>
  <c r="BA55" i="7"/>
  <c r="BB55" i="7" s="1"/>
  <c r="BA45" i="7"/>
  <c r="BB45" i="7" s="1"/>
  <c r="BA34" i="7"/>
  <c r="BB34" i="7" s="1"/>
  <c r="BA23" i="7"/>
  <c r="BB23" i="7" s="1"/>
  <c r="BA12" i="7"/>
  <c r="BB12" i="7" s="1"/>
  <c r="BX7" i="7"/>
  <c r="BX3" i="7"/>
  <c r="BZ3" i="7" s="1"/>
  <c r="BX8" i="7"/>
  <c r="AK8" i="7"/>
  <c r="AK10" i="7" s="1"/>
  <c r="O257" i="7"/>
  <c r="O253" i="7"/>
  <c r="O249" i="7"/>
  <c r="O245" i="7"/>
  <c r="O241" i="7"/>
  <c r="O237" i="7"/>
  <c r="O233" i="7"/>
  <c r="O229" i="7"/>
  <c r="O225" i="7"/>
  <c r="O221" i="7"/>
  <c r="O217" i="7"/>
  <c r="O213" i="7"/>
  <c r="O209" i="7"/>
  <c r="O205" i="7"/>
  <c r="O201" i="7"/>
  <c r="O197" i="7"/>
  <c r="O193" i="7"/>
  <c r="O189" i="7"/>
  <c r="O185" i="7"/>
  <c r="O181" i="7"/>
  <c r="O177" i="7"/>
  <c r="O173" i="7"/>
  <c r="O169" i="7"/>
  <c r="O165" i="7"/>
  <c r="O161" i="7"/>
  <c r="O157" i="7"/>
  <c r="O153" i="7"/>
  <c r="O149" i="7"/>
  <c r="O145" i="7"/>
  <c r="O141" i="7"/>
  <c r="O137" i="7"/>
  <c r="O133" i="7"/>
  <c r="O129" i="7"/>
  <c r="O125" i="7"/>
  <c r="O121" i="7"/>
  <c r="O117" i="7"/>
  <c r="O113" i="7"/>
  <c r="O109" i="7"/>
  <c r="O105" i="7"/>
  <c r="O101" i="7"/>
  <c r="O97" i="7"/>
  <c r="O93" i="7"/>
  <c r="O256" i="7"/>
  <c r="O243" i="7"/>
  <c r="O240" i="7"/>
  <c r="O227" i="7"/>
  <c r="O224" i="7"/>
  <c r="O211" i="7"/>
  <c r="O208" i="7"/>
  <c r="O195" i="7"/>
  <c r="O192" i="7"/>
  <c r="O179" i="7"/>
  <c r="O176" i="7"/>
  <c r="O163" i="7"/>
  <c r="O160" i="7"/>
  <c r="O147" i="7"/>
  <c r="O144" i="7"/>
  <c r="O131" i="7"/>
  <c r="O128" i="7"/>
  <c r="O115" i="7"/>
  <c r="O112" i="7"/>
  <c r="O99" i="7"/>
  <c r="O96" i="7"/>
  <c r="O250" i="7"/>
  <c r="O234" i="7"/>
  <c r="O218" i="7"/>
  <c r="O202" i="7"/>
  <c r="O186" i="7"/>
  <c r="O259" i="7"/>
  <c r="O247" i="7"/>
  <c r="O244" i="7"/>
  <c r="O231" i="7"/>
  <c r="O228" i="7"/>
  <c r="O215" i="7"/>
  <c r="O212" i="7"/>
  <c r="O199" i="7"/>
  <c r="O196" i="7"/>
  <c r="O183" i="7"/>
  <c r="O180" i="7"/>
  <c r="O167" i="7"/>
  <c r="O164" i="7"/>
  <c r="O151" i="7"/>
  <c r="O148" i="7"/>
  <c r="O135" i="7"/>
  <c r="O132" i="7"/>
  <c r="O119" i="7"/>
  <c r="O116" i="7"/>
  <c r="O103" i="7"/>
  <c r="O100" i="7"/>
  <c r="O251" i="7"/>
  <c r="O258" i="7"/>
  <c r="O255" i="7"/>
  <c r="O246" i="7"/>
  <c r="O230" i="7"/>
  <c r="O214" i="7"/>
  <c r="O198" i="7"/>
  <c r="O182" i="7"/>
  <c r="O220" i="7"/>
  <c r="O210" i="7"/>
  <c r="O168" i="7"/>
  <c r="O156" i="7"/>
  <c r="O142" i="7"/>
  <c r="O111" i="7"/>
  <c r="O104" i="7"/>
  <c r="O92" i="7"/>
  <c r="O87" i="7"/>
  <c r="O79" i="7"/>
  <c r="O64" i="7"/>
  <c r="O60" i="7"/>
  <c r="O56" i="7"/>
  <c r="O52" i="7"/>
  <c r="O48" i="7"/>
  <c r="O44" i="7"/>
  <c r="O40" i="7"/>
  <c r="O36" i="7"/>
  <c r="O32" i="7"/>
  <c r="O14" i="7"/>
  <c r="O12" i="7"/>
  <c r="O239" i="7"/>
  <c r="O216" i="7"/>
  <c r="O206" i="7"/>
  <c r="O187" i="7"/>
  <c r="O175" i="7"/>
  <c r="O166" i="7"/>
  <c r="O154" i="7"/>
  <c r="O123" i="7"/>
  <c r="O114" i="7"/>
  <c r="O102" i="7"/>
  <c r="O90" i="7"/>
  <c r="O82" i="7"/>
  <c r="O74" i="7"/>
  <c r="O71" i="7"/>
  <c r="O68" i="7"/>
  <c r="O204" i="7"/>
  <c r="O194" i="7"/>
  <c r="O159" i="7"/>
  <c r="O152" i="7"/>
  <c r="O140" i="7"/>
  <c r="O126" i="7"/>
  <c r="O95" i="7"/>
  <c r="O85" i="7"/>
  <c r="O77" i="7"/>
  <c r="O65" i="7"/>
  <c r="O61" i="7"/>
  <c r="O57" i="7"/>
  <c r="O53" i="7"/>
  <c r="O49" i="7"/>
  <c r="O45" i="7"/>
  <c r="O41" i="7"/>
  <c r="O37" i="7"/>
  <c r="O33" i="7"/>
  <c r="O10" i="7"/>
  <c r="O235" i="7"/>
  <c r="O223" i="7"/>
  <c r="O200" i="7"/>
  <c r="O190" i="7"/>
  <c r="O171" i="7"/>
  <c r="O162" i="7"/>
  <c r="O150" i="7"/>
  <c r="O138" i="7"/>
  <c r="O242" i="7"/>
  <c r="O252" i="7"/>
  <c r="O248" i="7"/>
  <c r="O238" i="7"/>
  <c r="O219" i="7"/>
  <c r="O207" i="7"/>
  <c r="O184" i="7"/>
  <c r="O174" i="7"/>
  <c r="O236" i="7"/>
  <c r="O226" i="7"/>
  <c r="O254" i="7"/>
  <c r="O232" i="7"/>
  <c r="O222" i="7"/>
  <c r="O203" i="7"/>
  <c r="O191" i="7"/>
  <c r="O170" i="7"/>
  <c r="O139" i="7"/>
  <c r="O130" i="7"/>
  <c r="O118" i="7"/>
  <c r="O106" i="7"/>
  <c r="O84" i="7"/>
  <c r="O76" i="7"/>
  <c r="O67" i="7"/>
  <c r="O43" i="7"/>
  <c r="AK5" i="7"/>
  <c r="AK3" i="7"/>
  <c r="AK6" i="7"/>
  <c r="AK2" i="7"/>
  <c r="O18" i="7"/>
  <c r="O28" i="7"/>
  <c r="O31" i="7"/>
  <c r="O39" i="7"/>
  <c r="O54" i="7"/>
  <c r="O69" i="7"/>
  <c r="O110" i="7"/>
  <c r="O124" i="7"/>
  <c r="O25" i="7"/>
  <c r="O63" i="7"/>
  <c r="O80" i="7"/>
  <c r="O89" i="7"/>
  <c r="O91" i="7"/>
  <c r="O51" i="7"/>
  <c r="O122" i="7"/>
  <c r="O143" i="7"/>
  <c r="O172" i="7"/>
  <c r="O188" i="7"/>
  <c r="O98" i="7"/>
  <c r="O107" i="7"/>
  <c r="O120" i="7"/>
  <c r="O136" i="7"/>
  <c r="O155" i="7"/>
  <c r="O19" i="7"/>
  <c r="O35" i="7"/>
  <c r="O62" i="7"/>
  <c r="O72" i="7"/>
  <c r="O94" i="7"/>
  <c r="O127" i="7"/>
  <c r="O134" i="7"/>
  <c r="O8" i="7"/>
  <c r="O21" i="7"/>
  <c r="O29" i="7"/>
  <c r="O50" i="7"/>
  <c r="O55" i="7"/>
  <c r="O66" i="7"/>
  <c r="O70" i="7"/>
  <c r="O146" i="7"/>
  <c r="O5" i="7"/>
  <c r="O7" i="7"/>
  <c r="O58" i="7"/>
  <c r="O11" i="7"/>
  <c r="O6" i="7"/>
  <c r="O17" i="7"/>
  <c r="O26" i="7"/>
  <c r="O88" i="7"/>
  <c r="O158" i="7"/>
  <c r="O178" i="7"/>
  <c r="O3" i="7"/>
  <c r="O15" i="7"/>
  <c r="O22" i="7"/>
  <c r="O46" i="7"/>
  <c r="O78" i="7"/>
  <c r="O27" i="7"/>
  <c r="O30" i="7"/>
  <c r="O38" i="7"/>
  <c r="O16" i="7"/>
  <c r="O20" i="7"/>
  <c r="O24" i="7"/>
  <c r="O81" i="7"/>
  <c r="O83" i="7"/>
  <c r="O4" i="7"/>
  <c r="O9" i="7"/>
  <c r="O13" i="7"/>
  <c r="O23" i="7"/>
  <c r="O34" i="7"/>
  <c r="O42" i="7"/>
  <c r="O47" i="7"/>
  <c r="O59" i="7"/>
  <c r="O73" i="7"/>
  <c r="O75" i="7"/>
  <c r="O86" i="7"/>
  <c r="O108" i="7"/>
  <c r="N219" i="6"/>
  <c r="O219" i="6" s="1"/>
  <c r="N187" i="6"/>
  <c r="O187" i="6" s="1"/>
  <c r="N123" i="6"/>
  <c r="O123" i="6" s="1"/>
  <c r="N251" i="6"/>
  <c r="O251" i="6" s="1"/>
  <c r="N235" i="6"/>
  <c r="O235" i="6" s="1"/>
  <c r="N203" i="6"/>
  <c r="O203" i="6" s="1"/>
  <c r="N171" i="6"/>
  <c r="O171" i="6" s="1"/>
  <c r="N155" i="6"/>
  <c r="O155" i="6" s="1"/>
  <c r="N107" i="6"/>
  <c r="O107" i="6" s="1"/>
  <c r="N248" i="6"/>
  <c r="O248" i="6" s="1"/>
  <c r="N231" i="6"/>
  <c r="O231" i="6" s="1"/>
  <c r="N183" i="6"/>
  <c r="O183" i="6" s="1"/>
  <c r="N135" i="6"/>
  <c r="O135" i="6" s="1"/>
  <c r="N243" i="6"/>
  <c r="O243" i="6" s="1"/>
  <c r="N227" i="6"/>
  <c r="O227" i="6" s="1"/>
  <c r="N211" i="6"/>
  <c r="O211" i="6" s="1"/>
  <c r="N195" i="6"/>
  <c r="O195" i="6" s="1"/>
  <c r="N179" i="6"/>
  <c r="O179" i="6" s="1"/>
  <c r="N163" i="6"/>
  <c r="O163" i="6" s="1"/>
  <c r="N147" i="6"/>
  <c r="O147" i="6" s="1"/>
  <c r="N131" i="6"/>
  <c r="O131" i="6" s="1"/>
  <c r="N256" i="6"/>
  <c r="O256" i="6" s="1"/>
  <c r="N102" i="6"/>
  <c r="O102" i="6" s="1"/>
  <c r="N106" i="6"/>
  <c r="O106" i="6" s="1"/>
  <c r="N114" i="6"/>
  <c r="O114" i="6" s="1"/>
  <c r="N122" i="6"/>
  <c r="O122" i="6" s="1"/>
  <c r="N130" i="6"/>
  <c r="O130" i="6" s="1"/>
  <c r="N134" i="6"/>
  <c r="O134" i="6" s="1"/>
  <c r="N146" i="6"/>
  <c r="O146" i="6" s="1"/>
  <c r="N154" i="6"/>
  <c r="O154" i="6" s="1"/>
  <c r="N166" i="6"/>
  <c r="O166" i="6" s="1"/>
  <c r="N178" i="6"/>
  <c r="O178" i="6" s="1"/>
  <c r="N190" i="6"/>
  <c r="O190" i="6" s="1"/>
  <c r="N194" i="6"/>
  <c r="O194" i="6" s="1"/>
  <c r="N206" i="6"/>
  <c r="O206" i="6" s="1"/>
  <c r="N218" i="6"/>
  <c r="O218" i="6" s="1"/>
  <c r="N226" i="6"/>
  <c r="O226" i="6" s="1"/>
  <c r="N238" i="6"/>
  <c r="O238" i="6" s="1"/>
  <c r="N250" i="6"/>
  <c r="O250" i="6" s="1"/>
  <c r="N105" i="6"/>
  <c r="O105" i="6" s="1"/>
  <c r="N109" i="6"/>
  <c r="O109" i="6" s="1"/>
  <c r="N113" i="6"/>
  <c r="O113" i="6" s="1"/>
  <c r="N117" i="6"/>
  <c r="O117" i="6" s="1"/>
  <c r="N121" i="6"/>
  <c r="O121" i="6" s="1"/>
  <c r="N125" i="6"/>
  <c r="O125" i="6" s="1"/>
  <c r="N129" i="6"/>
  <c r="O129" i="6" s="1"/>
  <c r="N133" i="6"/>
  <c r="O133" i="6" s="1"/>
  <c r="N137" i="6"/>
  <c r="O137" i="6" s="1"/>
  <c r="N141" i="6"/>
  <c r="O141" i="6" s="1"/>
  <c r="N145" i="6"/>
  <c r="O145" i="6" s="1"/>
  <c r="N149" i="6"/>
  <c r="O149" i="6" s="1"/>
  <c r="N153" i="6"/>
  <c r="O153" i="6" s="1"/>
  <c r="N157" i="6"/>
  <c r="O157" i="6" s="1"/>
  <c r="N161" i="6"/>
  <c r="O161" i="6" s="1"/>
  <c r="N165" i="6"/>
  <c r="O165" i="6" s="1"/>
  <c r="N169" i="6"/>
  <c r="O169" i="6" s="1"/>
  <c r="N173" i="6"/>
  <c r="O173" i="6" s="1"/>
  <c r="N177" i="6"/>
  <c r="O177" i="6" s="1"/>
  <c r="N181" i="6"/>
  <c r="O181" i="6" s="1"/>
  <c r="N185" i="6"/>
  <c r="O185" i="6" s="1"/>
  <c r="N189" i="6"/>
  <c r="O189" i="6" s="1"/>
  <c r="N193" i="6"/>
  <c r="O193" i="6" s="1"/>
  <c r="N197" i="6"/>
  <c r="O197" i="6" s="1"/>
  <c r="N201" i="6"/>
  <c r="O201" i="6" s="1"/>
  <c r="N205" i="6"/>
  <c r="O205" i="6" s="1"/>
  <c r="N209" i="6"/>
  <c r="O209" i="6" s="1"/>
  <c r="N213" i="6"/>
  <c r="O213" i="6" s="1"/>
  <c r="N217" i="6"/>
  <c r="O217" i="6" s="1"/>
  <c r="N221" i="6"/>
  <c r="O221" i="6" s="1"/>
  <c r="N225" i="6"/>
  <c r="O225" i="6" s="1"/>
  <c r="N229" i="6"/>
  <c r="O229" i="6" s="1"/>
  <c r="N233" i="6"/>
  <c r="O233" i="6" s="1"/>
  <c r="N237" i="6"/>
  <c r="O237" i="6" s="1"/>
  <c r="N241" i="6"/>
  <c r="O241" i="6" s="1"/>
  <c r="N245" i="6"/>
  <c r="O245" i="6" s="1"/>
  <c r="N249" i="6"/>
  <c r="O249" i="6" s="1"/>
  <c r="N253" i="6"/>
  <c r="O253" i="6" s="1"/>
  <c r="N257" i="6"/>
  <c r="O257" i="6" s="1"/>
  <c r="N110" i="6"/>
  <c r="O110" i="6" s="1"/>
  <c r="N126" i="6"/>
  <c r="O126" i="6" s="1"/>
  <c r="N138" i="6"/>
  <c r="O138" i="6" s="1"/>
  <c r="N150" i="6"/>
  <c r="O150" i="6" s="1"/>
  <c r="N162" i="6"/>
  <c r="O162" i="6" s="1"/>
  <c r="N170" i="6"/>
  <c r="O170" i="6" s="1"/>
  <c r="N186" i="6"/>
  <c r="O186" i="6" s="1"/>
  <c r="N198" i="6"/>
  <c r="O198" i="6" s="1"/>
  <c r="N210" i="6"/>
  <c r="O210" i="6" s="1"/>
  <c r="N222" i="6"/>
  <c r="O222" i="6" s="1"/>
  <c r="N234" i="6"/>
  <c r="O234" i="6" s="1"/>
  <c r="N242" i="6"/>
  <c r="O242" i="6" s="1"/>
  <c r="N118" i="6"/>
  <c r="O118" i="6" s="1"/>
  <c r="N142" i="6"/>
  <c r="O142" i="6" s="1"/>
  <c r="N158" i="6"/>
  <c r="O158" i="6" s="1"/>
  <c r="N174" i="6"/>
  <c r="O174" i="6" s="1"/>
  <c r="N182" i="6"/>
  <c r="O182" i="6" s="1"/>
  <c r="N202" i="6"/>
  <c r="O202" i="6" s="1"/>
  <c r="N214" i="6"/>
  <c r="O214" i="6" s="1"/>
  <c r="N230" i="6"/>
  <c r="O230" i="6" s="1"/>
  <c r="N246" i="6"/>
  <c r="O246" i="6" s="1"/>
  <c r="N255" i="6"/>
  <c r="O255" i="6" s="1"/>
  <c r="N104" i="6"/>
  <c r="O104" i="6" s="1"/>
  <c r="N108" i="6"/>
  <c r="O108" i="6" s="1"/>
  <c r="N112" i="6"/>
  <c r="O112" i="6" s="1"/>
  <c r="N116" i="6"/>
  <c r="O116" i="6" s="1"/>
  <c r="N120" i="6"/>
  <c r="O120" i="6" s="1"/>
  <c r="N124" i="6"/>
  <c r="O124" i="6" s="1"/>
  <c r="N128" i="6"/>
  <c r="O128" i="6" s="1"/>
  <c r="N132" i="6"/>
  <c r="O132" i="6" s="1"/>
  <c r="N136" i="6"/>
  <c r="O136" i="6" s="1"/>
  <c r="N140" i="6"/>
  <c r="O140" i="6" s="1"/>
  <c r="N144" i="6"/>
  <c r="O144" i="6" s="1"/>
  <c r="N148" i="6"/>
  <c r="O148" i="6" s="1"/>
  <c r="N152" i="6"/>
  <c r="O152" i="6" s="1"/>
  <c r="N156" i="6"/>
  <c r="O156" i="6" s="1"/>
  <c r="N160" i="6"/>
  <c r="O160" i="6" s="1"/>
  <c r="N164" i="6"/>
  <c r="O164" i="6" s="1"/>
  <c r="N168" i="6"/>
  <c r="O168" i="6" s="1"/>
  <c r="N172" i="6"/>
  <c r="O172" i="6" s="1"/>
  <c r="N176" i="6"/>
  <c r="O176" i="6" s="1"/>
  <c r="N180" i="6"/>
  <c r="O180" i="6" s="1"/>
  <c r="N184" i="6"/>
  <c r="O184" i="6" s="1"/>
  <c r="N188" i="6"/>
  <c r="O188" i="6" s="1"/>
  <c r="N192" i="6"/>
  <c r="O192" i="6" s="1"/>
  <c r="N196" i="6"/>
  <c r="O196" i="6" s="1"/>
  <c r="N200" i="6"/>
  <c r="O200" i="6" s="1"/>
  <c r="N204" i="6"/>
  <c r="O204" i="6" s="1"/>
  <c r="N208" i="6"/>
  <c r="O208" i="6" s="1"/>
  <c r="N212" i="6"/>
  <c r="O212" i="6" s="1"/>
  <c r="N216" i="6"/>
  <c r="O216" i="6" s="1"/>
  <c r="N220" i="6"/>
  <c r="O220" i="6" s="1"/>
  <c r="N224" i="6"/>
  <c r="O224" i="6" s="1"/>
  <c r="N228" i="6"/>
  <c r="O228" i="6" s="1"/>
  <c r="N232" i="6"/>
  <c r="O232" i="6" s="1"/>
  <c r="N236" i="6"/>
  <c r="O236" i="6" s="1"/>
  <c r="N240" i="6"/>
  <c r="O240" i="6" s="1"/>
  <c r="N244" i="6"/>
  <c r="O244" i="6" s="1"/>
  <c r="N215" i="6"/>
  <c r="O215" i="6" s="1"/>
  <c r="N151" i="6"/>
  <c r="O151" i="6" s="1"/>
  <c r="N139" i="6"/>
  <c r="O139" i="6" s="1"/>
  <c r="N258" i="6"/>
  <c r="O258" i="6" s="1"/>
  <c r="N247" i="6"/>
  <c r="O247" i="6" s="1"/>
  <c r="N199" i="6"/>
  <c r="O199" i="6" s="1"/>
  <c r="N167" i="6"/>
  <c r="O167" i="6" s="1"/>
  <c r="N119" i="6"/>
  <c r="O119" i="6" s="1"/>
  <c r="N103" i="6"/>
  <c r="O103" i="6" s="1"/>
  <c r="N254" i="6"/>
  <c r="O254" i="6" s="1"/>
  <c r="N252" i="6"/>
  <c r="O252" i="6" s="1"/>
  <c r="N239" i="6"/>
  <c r="O239" i="6" s="1"/>
  <c r="N223" i="6"/>
  <c r="O223" i="6" s="1"/>
  <c r="N207" i="6"/>
  <c r="O207" i="6" s="1"/>
  <c r="N191" i="6"/>
  <c r="O191" i="6" s="1"/>
  <c r="N175" i="6"/>
  <c r="O175" i="6" s="1"/>
  <c r="N159" i="6"/>
  <c r="O159" i="6" s="1"/>
  <c r="N143" i="6"/>
  <c r="O143" i="6" s="1"/>
  <c r="N127" i="6"/>
  <c r="O127" i="6" s="1"/>
  <c r="N111" i="6"/>
  <c r="O111" i="6" s="1"/>
  <c r="AX5" i="7" l="1"/>
  <c r="AW5" i="7"/>
  <c r="BX5" i="7"/>
  <c r="BX10" i="7" s="1"/>
  <c r="CA3" i="7" s="1"/>
  <c r="CB3" i="7" s="1"/>
  <c r="S102" i="7"/>
  <c r="P102" i="7"/>
  <c r="S20" i="7"/>
  <c r="P20" i="7"/>
  <c r="S55" i="7"/>
  <c r="P55" i="7"/>
  <c r="S80" i="7"/>
  <c r="P80" i="7"/>
  <c r="S191" i="7"/>
  <c r="P191" i="7"/>
  <c r="S150" i="7"/>
  <c r="P150" i="7"/>
  <c r="S65" i="7"/>
  <c r="P65" i="7"/>
  <c r="S194" i="7"/>
  <c r="P194" i="7"/>
  <c r="S114" i="7"/>
  <c r="P114" i="7"/>
  <c r="P239" i="7"/>
  <c r="S239" i="7"/>
  <c r="S52" i="7"/>
  <c r="P52" i="7"/>
  <c r="P111" i="7"/>
  <c r="S111" i="7"/>
  <c r="S214" i="7"/>
  <c r="P214" i="7"/>
  <c r="S116" i="7"/>
  <c r="P116" i="7"/>
  <c r="S244" i="7"/>
  <c r="P244" i="7"/>
  <c r="S96" i="7"/>
  <c r="P96" i="7"/>
  <c r="S160" i="7"/>
  <c r="P160" i="7"/>
  <c r="P224" i="7"/>
  <c r="S224" i="7"/>
  <c r="S105" i="7"/>
  <c r="P105" i="7"/>
  <c r="P137" i="7"/>
  <c r="S137" i="7"/>
  <c r="S169" i="7"/>
  <c r="P169" i="7"/>
  <c r="S201" i="7"/>
  <c r="P201" i="7"/>
  <c r="S233" i="7"/>
  <c r="P233" i="7"/>
  <c r="S6" i="7"/>
  <c r="P6" i="7"/>
  <c r="S89" i="7"/>
  <c r="P89" i="7"/>
  <c r="S138" i="7"/>
  <c r="P138" i="7"/>
  <c r="S48" i="7"/>
  <c r="P48" i="7"/>
  <c r="S167" i="7"/>
  <c r="P167" i="7"/>
  <c r="S229" i="7"/>
  <c r="P229" i="7"/>
  <c r="S34" i="7"/>
  <c r="P34" i="7"/>
  <c r="S15" i="7"/>
  <c r="P15" i="7"/>
  <c r="P11" i="7"/>
  <c r="S11" i="7"/>
  <c r="S72" i="7"/>
  <c r="P72" i="7"/>
  <c r="S98" i="7"/>
  <c r="P98" i="7"/>
  <c r="S31" i="7"/>
  <c r="P31" i="7"/>
  <c r="S67" i="7"/>
  <c r="P67" i="7"/>
  <c r="S184" i="7"/>
  <c r="P184" i="7"/>
  <c r="S33" i="7"/>
  <c r="P33" i="7"/>
  <c r="S180" i="7"/>
  <c r="P180" i="7"/>
  <c r="S108" i="7"/>
  <c r="P108" i="7"/>
  <c r="S23" i="7"/>
  <c r="P23" i="7"/>
  <c r="S16" i="7"/>
  <c r="P16" i="7"/>
  <c r="S3" i="7"/>
  <c r="P3" i="7"/>
  <c r="S58" i="7"/>
  <c r="P58" i="7"/>
  <c r="S50" i="7"/>
  <c r="P50" i="7"/>
  <c r="S62" i="7"/>
  <c r="P62" i="7"/>
  <c r="S188" i="7"/>
  <c r="P188" i="7"/>
  <c r="S63" i="7"/>
  <c r="P63" i="7"/>
  <c r="P28" i="7"/>
  <c r="S28" i="7"/>
  <c r="S76" i="7"/>
  <c r="P76" i="7"/>
  <c r="S203" i="7"/>
  <c r="P203" i="7"/>
  <c r="S207" i="7"/>
  <c r="P207" i="7"/>
  <c r="S162" i="7"/>
  <c r="P162" i="7"/>
  <c r="S37" i="7"/>
  <c r="P37" i="7"/>
  <c r="S77" i="7"/>
  <c r="P77" i="7"/>
  <c r="S204" i="7"/>
  <c r="P204" i="7"/>
  <c r="S123" i="7"/>
  <c r="P123" i="7"/>
  <c r="S12" i="7"/>
  <c r="P12" i="7"/>
  <c r="P56" i="7"/>
  <c r="S56" i="7"/>
  <c r="S142" i="7"/>
  <c r="P142" i="7"/>
  <c r="S230" i="7"/>
  <c r="P230" i="7"/>
  <c r="S119" i="7"/>
  <c r="P119" i="7"/>
  <c r="S183" i="7"/>
  <c r="P183" i="7"/>
  <c r="S247" i="7"/>
  <c r="P247" i="7"/>
  <c r="P99" i="7"/>
  <c r="S99" i="7"/>
  <c r="S163" i="7"/>
  <c r="P163" i="7"/>
  <c r="P227" i="7"/>
  <c r="S227" i="7"/>
  <c r="P109" i="7"/>
  <c r="S109" i="7"/>
  <c r="P141" i="7"/>
  <c r="S141" i="7"/>
  <c r="P173" i="7"/>
  <c r="S173" i="7"/>
  <c r="P205" i="7"/>
  <c r="S205" i="7"/>
  <c r="P237" i="7"/>
  <c r="S237" i="7"/>
  <c r="P29" i="7"/>
  <c r="S29" i="7"/>
  <c r="S35" i="7"/>
  <c r="P35" i="7"/>
  <c r="P172" i="7"/>
  <c r="S172" i="7"/>
  <c r="P25" i="7"/>
  <c r="S25" i="7"/>
  <c r="S18" i="7"/>
  <c r="P18" i="7"/>
  <c r="S84" i="7"/>
  <c r="P84" i="7"/>
  <c r="S222" i="7"/>
  <c r="P222" i="7"/>
  <c r="S219" i="7"/>
  <c r="P219" i="7"/>
  <c r="S171" i="7"/>
  <c r="P171" i="7"/>
  <c r="S41" i="7"/>
  <c r="P41" i="7"/>
  <c r="S85" i="7"/>
  <c r="P85" i="7"/>
  <c r="P68" i="7"/>
  <c r="S68" i="7"/>
  <c r="S154" i="7"/>
  <c r="P154" i="7"/>
  <c r="S14" i="7"/>
  <c r="P14" i="7"/>
  <c r="P60" i="7"/>
  <c r="S60" i="7"/>
  <c r="P156" i="7"/>
  <c r="S156" i="7"/>
  <c r="S246" i="7"/>
  <c r="P246" i="7"/>
  <c r="S132" i="7"/>
  <c r="P132" i="7"/>
  <c r="S196" i="7"/>
  <c r="P196" i="7"/>
  <c r="S259" i="7"/>
  <c r="P259" i="7"/>
  <c r="S112" i="7"/>
  <c r="P112" i="7"/>
  <c r="P176" i="7"/>
  <c r="S176" i="7"/>
  <c r="P240" i="7"/>
  <c r="S240" i="7"/>
  <c r="P113" i="7"/>
  <c r="S113" i="7"/>
  <c r="P145" i="7"/>
  <c r="S145" i="7"/>
  <c r="S177" i="7"/>
  <c r="P177" i="7"/>
  <c r="S209" i="7"/>
  <c r="P209" i="7"/>
  <c r="S241" i="7"/>
  <c r="P241" i="7"/>
  <c r="S174" i="7"/>
  <c r="P174" i="7"/>
  <c r="P7" i="7"/>
  <c r="S7" i="7"/>
  <c r="S106" i="7"/>
  <c r="P106" i="7"/>
  <c r="S45" i="7"/>
  <c r="P45" i="7"/>
  <c r="S95" i="7"/>
  <c r="P95" i="7"/>
  <c r="P71" i="7"/>
  <c r="S71" i="7"/>
  <c r="S166" i="7"/>
  <c r="P166" i="7"/>
  <c r="S32" i="7"/>
  <c r="P32" i="7"/>
  <c r="P64" i="7"/>
  <c r="S64" i="7"/>
  <c r="S168" i="7"/>
  <c r="P168" i="7"/>
  <c r="S255" i="7"/>
  <c r="P255" i="7"/>
  <c r="S135" i="7"/>
  <c r="P135" i="7"/>
  <c r="S199" i="7"/>
  <c r="P199" i="7"/>
  <c r="S186" i="7"/>
  <c r="P186" i="7"/>
  <c r="S115" i="7"/>
  <c r="P115" i="7"/>
  <c r="P179" i="7"/>
  <c r="S179" i="7"/>
  <c r="P243" i="7"/>
  <c r="S243" i="7"/>
  <c r="S117" i="7"/>
  <c r="P117" i="7"/>
  <c r="P149" i="7"/>
  <c r="S149" i="7"/>
  <c r="P181" i="7"/>
  <c r="S181" i="7"/>
  <c r="S213" i="7"/>
  <c r="P213" i="7"/>
  <c r="P245" i="7"/>
  <c r="S245" i="7"/>
  <c r="P24" i="7"/>
  <c r="S24" i="7"/>
  <c r="S94" i="7"/>
  <c r="P94" i="7"/>
  <c r="S43" i="7"/>
  <c r="P43" i="7"/>
  <c r="S159" i="7"/>
  <c r="P159" i="7"/>
  <c r="S198" i="7"/>
  <c r="P198" i="7"/>
  <c r="S250" i="7"/>
  <c r="P250" i="7"/>
  <c r="S197" i="7"/>
  <c r="P197" i="7"/>
  <c r="P86" i="7"/>
  <c r="S86" i="7"/>
  <c r="S178" i="7"/>
  <c r="P178" i="7"/>
  <c r="S9" i="7"/>
  <c r="P9" i="7"/>
  <c r="S158" i="7"/>
  <c r="P158" i="7"/>
  <c r="P19" i="7"/>
  <c r="S19" i="7"/>
  <c r="S124" i="7"/>
  <c r="P124" i="7"/>
  <c r="S190" i="7"/>
  <c r="P190" i="7"/>
  <c r="S73" i="7"/>
  <c r="P73" i="7"/>
  <c r="S4" i="7"/>
  <c r="P4" i="7"/>
  <c r="S27" i="7"/>
  <c r="P27" i="7"/>
  <c r="S88" i="7"/>
  <c r="P88" i="7"/>
  <c r="P5" i="7"/>
  <c r="S5" i="7"/>
  <c r="S8" i="7"/>
  <c r="P8" i="7"/>
  <c r="S155" i="7"/>
  <c r="P155" i="7"/>
  <c r="S122" i="7"/>
  <c r="P122" i="7"/>
  <c r="S110" i="7"/>
  <c r="P110" i="7"/>
  <c r="S118" i="7"/>
  <c r="P118" i="7"/>
  <c r="S254" i="7"/>
  <c r="P254" i="7"/>
  <c r="S248" i="7"/>
  <c r="P248" i="7"/>
  <c r="S200" i="7"/>
  <c r="P200" i="7"/>
  <c r="S49" i="7"/>
  <c r="P49" i="7"/>
  <c r="S126" i="7"/>
  <c r="P126" i="7"/>
  <c r="P74" i="7"/>
  <c r="S74" i="7"/>
  <c r="P175" i="7"/>
  <c r="S175" i="7"/>
  <c r="P36" i="7"/>
  <c r="S36" i="7"/>
  <c r="P79" i="7"/>
  <c r="S79" i="7"/>
  <c r="S210" i="7"/>
  <c r="P210" i="7"/>
  <c r="S258" i="7"/>
  <c r="P258" i="7"/>
  <c r="S148" i="7"/>
  <c r="P148" i="7"/>
  <c r="S212" i="7"/>
  <c r="P212" i="7"/>
  <c r="S202" i="7"/>
  <c r="P202" i="7"/>
  <c r="P128" i="7"/>
  <c r="S128" i="7"/>
  <c r="P192" i="7"/>
  <c r="S192" i="7"/>
  <c r="S256" i="7"/>
  <c r="P256" i="7"/>
  <c r="S121" i="7"/>
  <c r="P121" i="7"/>
  <c r="S153" i="7"/>
  <c r="P153" i="7"/>
  <c r="P185" i="7"/>
  <c r="S185" i="7"/>
  <c r="S217" i="7"/>
  <c r="P217" i="7"/>
  <c r="P249" i="7"/>
  <c r="S249" i="7"/>
  <c r="S42" i="7"/>
  <c r="P42" i="7"/>
  <c r="P66" i="7"/>
  <c r="S66" i="7"/>
  <c r="S39" i="7"/>
  <c r="P39" i="7"/>
  <c r="S10" i="7"/>
  <c r="P10" i="7"/>
  <c r="S216" i="7"/>
  <c r="P216" i="7"/>
  <c r="S103" i="7"/>
  <c r="P103" i="7"/>
  <c r="P147" i="7"/>
  <c r="S147" i="7"/>
  <c r="P101" i="7"/>
  <c r="S101" i="7"/>
  <c r="S133" i="7"/>
  <c r="P133" i="7"/>
  <c r="S13" i="7"/>
  <c r="P13" i="7"/>
  <c r="S232" i="7"/>
  <c r="P232" i="7"/>
  <c r="S59" i="7"/>
  <c r="P59" i="7"/>
  <c r="P83" i="7"/>
  <c r="S83" i="7"/>
  <c r="P78" i="7"/>
  <c r="S78" i="7"/>
  <c r="P26" i="7"/>
  <c r="S26" i="7"/>
  <c r="S146" i="7"/>
  <c r="P146" i="7"/>
  <c r="S134" i="7"/>
  <c r="P134" i="7"/>
  <c r="S136" i="7"/>
  <c r="P136" i="7"/>
  <c r="S51" i="7"/>
  <c r="P51" i="7"/>
  <c r="S69" i="7"/>
  <c r="P69" i="7"/>
  <c r="AK4" i="7"/>
  <c r="S130" i="7"/>
  <c r="P130" i="7"/>
  <c r="S226" i="7"/>
  <c r="P226" i="7"/>
  <c r="S252" i="7"/>
  <c r="P252" i="7"/>
  <c r="S223" i="7"/>
  <c r="P223" i="7"/>
  <c r="S53" i="7"/>
  <c r="P53" i="7"/>
  <c r="S140" i="7"/>
  <c r="P140" i="7"/>
  <c r="P82" i="7"/>
  <c r="S82" i="7"/>
  <c r="S187" i="7"/>
  <c r="P187" i="7"/>
  <c r="S40" i="7"/>
  <c r="P40" i="7"/>
  <c r="P87" i="7"/>
  <c r="S87" i="7"/>
  <c r="S220" i="7"/>
  <c r="P220" i="7"/>
  <c r="S251" i="7"/>
  <c r="P251" i="7"/>
  <c r="S151" i="7"/>
  <c r="P151" i="7"/>
  <c r="S215" i="7"/>
  <c r="P215" i="7"/>
  <c r="S218" i="7"/>
  <c r="P218" i="7"/>
  <c r="S131" i="7"/>
  <c r="P131" i="7"/>
  <c r="P195" i="7"/>
  <c r="S195" i="7"/>
  <c r="P93" i="7"/>
  <c r="S93" i="7"/>
  <c r="P125" i="7"/>
  <c r="S125" i="7"/>
  <c r="P157" i="7"/>
  <c r="S157" i="7"/>
  <c r="P189" i="7"/>
  <c r="S189" i="7"/>
  <c r="P221" i="7"/>
  <c r="S221" i="7"/>
  <c r="P253" i="7"/>
  <c r="S253" i="7"/>
  <c r="P22" i="7"/>
  <c r="S22" i="7"/>
  <c r="S107" i="7"/>
  <c r="P107" i="7"/>
  <c r="S170" i="7"/>
  <c r="P170" i="7"/>
  <c r="S61" i="7"/>
  <c r="P61" i="7"/>
  <c r="S104" i="7"/>
  <c r="P104" i="7"/>
  <c r="S231" i="7"/>
  <c r="P231" i="7"/>
  <c r="P211" i="7"/>
  <c r="S211" i="7"/>
  <c r="P165" i="7"/>
  <c r="S165" i="7"/>
  <c r="S38" i="7"/>
  <c r="P38" i="7"/>
  <c r="P75" i="7"/>
  <c r="S75" i="7"/>
  <c r="S30" i="7"/>
  <c r="P30" i="7"/>
  <c r="P21" i="7"/>
  <c r="S21" i="7"/>
  <c r="S143" i="7"/>
  <c r="P143" i="7"/>
  <c r="S238" i="7"/>
  <c r="P238" i="7"/>
  <c r="S47" i="7"/>
  <c r="P47" i="7"/>
  <c r="S81" i="7"/>
  <c r="P81" i="7"/>
  <c r="S46" i="7"/>
  <c r="P46" i="7"/>
  <c r="P17" i="7"/>
  <c r="S17" i="7"/>
  <c r="P70" i="7"/>
  <c r="S70" i="7"/>
  <c r="S127" i="7"/>
  <c r="P127" i="7"/>
  <c r="S120" i="7"/>
  <c r="P120" i="7"/>
  <c r="S91" i="7"/>
  <c r="P91" i="7"/>
  <c r="S54" i="7"/>
  <c r="P54" i="7"/>
  <c r="S139" i="7"/>
  <c r="P139" i="7"/>
  <c r="S236" i="7"/>
  <c r="P236" i="7"/>
  <c r="S242" i="7"/>
  <c r="P242" i="7"/>
  <c r="S235" i="7"/>
  <c r="P235" i="7"/>
  <c r="S57" i="7"/>
  <c r="P57" i="7"/>
  <c r="S152" i="7"/>
  <c r="P152" i="7"/>
  <c r="S90" i="7"/>
  <c r="P90" i="7"/>
  <c r="S206" i="7"/>
  <c r="P206" i="7"/>
  <c r="S44" i="7"/>
  <c r="P44" i="7"/>
  <c r="P92" i="7"/>
  <c r="S92" i="7"/>
  <c r="S182" i="7"/>
  <c r="P182" i="7"/>
  <c r="S100" i="7"/>
  <c r="P100" i="7"/>
  <c r="S164" i="7"/>
  <c r="P164" i="7"/>
  <c r="S228" i="7"/>
  <c r="P228" i="7"/>
  <c r="S234" i="7"/>
  <c r="P234" i="7"/>
  <c r="S144" i="7"/>
  <c r="P144" i="7"/>
  <c r="P208" i="7"/>
  <c r="S208" i="7"/>
  <c r="P97" i="7"/>
  <c r="S97" i="7"/>
  <c r="P129" i="7"/>
  <c r="S129" i="7"/>
  <c r="P161" i="7"/>
  <c r="S161" i="7"/>
  <c r="S193" i="7"/>
  <c r="P193" i="7"/>
  <c r="S225" i="7"/>
  <c r="P225" i="7"/>
  <c r="S257" i="7"/>
  <c r="P257" i="7"/>
  <c r="O260" i="6"/>
  <c r="AK9" i="7" l="1"/>
  <c r="AO2" i="7" s="1"/>
  <c r="CD3" i="7"/>
  <c r="BZ4" i="7"/>
  <c r="CC3" i="7"/>
  <c r="M5" i="7"/>
  <c r="L5" i="7"/>
  <c r="AN3" i="7"/>
  <c r="AO3" i="7" s="1"/>
  <c r="CA4" i="7" l="1"/>
  <c r="CE3" i="7"/>
  <c r="AN4" i="7"/>
  <c r="AO4" i="7" s="1"/>
  <c r="BZ5" i="7" l="1"/>
  <c r="CA5" i="7" s="1"/>
  <c r="CD4" i="7"/>
  <c r="CB4" i="7"/>
  <c r="AN5" i="7"/>
  <c r="AO5" i="7" s="1"/>
  <c r="CC4" i="7" l="1"/>
  <c r="CB5" i="7"/>
  <c r="CC5" i="7" s="1"/>
  <c r="BZ6" i="7"/>
  <c r="CA6" i="7" s="1"/>
  <c r="CD5" i="7"/>
  <c r="AN6" i="7"/>
  <c r="AO6" i="7" s="1"/>
  <c r="CB6" i="7" l="1"/>
  <c r="CC6" i="7" s="1"/>
  <c r="CD6" i="7"/>
  <c r="BZ7" i="7"/>
  <c r="CA7" i="7" s="1"/>
  <c r="CE5" i="7"/>
  <c r="CE4" i="7"/>
  <c r="AN7" i="7"/>
  <c r="AO7" i="7" s="1"/>
  <c r="CB7" i="7" l="1"/>
  <c r="BZ8" i="7"/>
  <c r="CA8" i="7" s="1"/>
  <c r="CD7" i="7"/>
  <c r="CE6" i="7"/>
  <c r="AN8" i="7"/>
  <c r="AO8" i="7" s="1"/>
  <c r="CB8" i="7" l="1"/>
  <c r="CC8" i="7" s="1"/>
  <c r="BZ9" i="7"/>
  <c r="CA9" i="7" s="1"/>
  <c r="CD8" i="7"/>
  <c r="CC7" i="7"/>
  <c r="AN9" i="7"/>
  <c r="AO9" i="7" s="1"/>
  <c r="CE7" i="7" l="1"/>
  <c r="CB9" i="7"/>
  <c r="CD9" i="7"/>
  <c r="BZ10" i="7"/>
  <c r="CA10" i="7" s="1"/>
  <c r="CE8" i="7"/>
  <c r="AN10" i="7"/>
  <c r="AO10" i="7" s="1"/>
  <c r="CC9" i="7" l="1"/>
  <c r="CB10" i="7"/>
  <c r="CC10" i="7" s="1"/>
  <c r="BZ11" i="7"/>
  <c r="CA11" i="7" s="1"/>
  <c r="CD10" i="7"/>
  <c r="AN11" i="7"/>
  <c r="AO11" i="7" s="1"/>
  <c r="CB11" i="7" l="1"/>
  <c r="CC11" i="7" s="1"/>
  <c r="BZ12" i="7"/>
  <c r="CA12" i="7" s="1"/>
  <c r="CD11" i="7"/>
  <c r="CE10" i="7"/>
  <c r="CE9" i="7"/>
  <c r="AN12" i="7"/>
  <c r="AO12" i="7" s="1"/>
  <c r="CB12" i="7" l="1"/>
  <c r="CC12" i="7" s="1"/>
  <c r="CD12" i="7"/>
  <c r="BZ13" i="7"/>
  <c r="CA13" i="7" s="1"/>
  <c r="CE11" i="7"/>
  <c r="AN13" i="7"/>
  <c r="AO13" i="7" s="1"/>
  <c r="CB13" i="7" l="1"/>
  <c r="CC13" i="7" s="1"/>
  <c r="BZ14" i="7"/>
  <c r="CA14" i="7" s="1"/>
  <c r="CD13" i="7"/>
  <c r="CE12" i="7"/>
  <c r="AN14" i="7"/>
  <c r="AO14" i="7" s="1"/>
  <c r="CB14" i="7" l="1"/>
  <c r="CC14" i="7" s="1"/>
  <c r="BZ15" i="7"/>
  <c r="CA15" i="7" s="1"/>
  <c r="CD14" i="7"/>
  <c r="CE13" i="7"/>
  <c r="AN15" i="7"/>
  <c r="AO15" i="7" s="1"/>
  <c r="CB15" i="7" l="1"/>
  <c r="CC15" i="7" s="1"/>
  <c r="BZ16" i="7"/>
  <c r="CA16" i="7" s="1"/>
  <c r="BZ17" i="7" s="1"/>
  <c r="CD15" i="7"/>
  <c r="CE14" i="7"/>
  <c r="AN16" i="7"/>
  <c r="AO16" i="7" s="1"/>
  <c r="CB16" i="7" l="1"/>
  <c r="CC16" i="7" s="1"/>
  <c r="CD16" i="7"/>
  <c r="CE15" i="7"/>
  <c r="CA17" i="7"/>
  <c r="AN17" i="7"/>
  <c r="AO17" i="7" s="1"/>
  <c r="CE16" i="7" l="1"/>
  <c r="CD17" i="7"/>
  <c r="BZ18" i="7"/>
  <c r="CB17" i="7"/>
  <c r="CC17" i="7" s="1"/>
  <c r="AN18" i="7"/>
  <c r="AO18" i="7" s="1"/>
  <c r="CE17" i="7" l="1"/>
  <c r="CA18" i="7"/>
  <c r="CD18" i="7" l="1"/>
  <c r="BZ19" i="7"/>
  <c r="CB18" i="7"/>
  <c r="CC18" i="7" s="1"/>
  <c r="CE18" i="7" l="1"/>
  <c r="CA19" i="7"/>
  <c r="CD19" i="7" s="1"/>
  <c r="CD20" i="7" s="1"/>
  <c r="CB19" i="7" l="1"/>
  <c r="CC19" i="7" l="1"/>
  <c r="CC20" i="7" s="1"/>
  <c r="CB20" i="7"/>
  <c r="CE19" i="7"/>
  <c r="BX21" i="7" l="1"/>
  <c r="BX24" i="7" s="1"/>
  <c r="CE20" i="7"/>
  <c r="K2" i="5" l="1"/>
  <c r="V255" i="6"/>
  <c r="J255" i="6"/>
  <c r="Z102" i="6" a="1"/>
  <c r="Z257" i="6" s="1"/>
  <c r="AA257" i="6" s="1"/>
  <c r="Z101" i="6"/>
  <c r="AA101" i="6" s="1"/>
  <c r="X101" i="6"/>
  <c r="L101" i="6"/>
  <c r="Z100" i="6"/>
  <c r="AA100" i="6" s="1"/>
  <c r="X100" i="6"/>
  <c r="L100" i="6"/>
  <c r="Z99" i="6"/>
  <c r="AA99" i="6" s="1"/>
  <c r="X99" i="6"/>
  <c r="L99" i="6"/>
  <c r="Z98" i="6"/>
  <c r="AA98" i="6" s="1"/>
  <c r="X98" i="6"/>
  <c r="L98" i="6"/>
  <c r="Z97" i="6"/>
  <c r="AA97" i="6" s="1"/>
  <c r="X97" i="6"/>
  <c r="L97" i="6"/>
  <c r="Z96" i="6"/>
  <c r="AA96" i="6" s="1"/>
  <c r="X96" i="6"/>
  <c r="L96" i="6"/>
  <c r="Z95" i="6"/>
  <c r="AA95" i="6" s="1"/>
  <c r="X95" i="6"/>
  <c r="L95" i="6"/>
  <c r="Z94" i="6"/>
  <c r="AA94" i="6" s="1"/>
  <c r="X94" i="6"/>
  <c r="L94" i="6"/>
  <c r="Z93" i="6"/>
  <c r="AA93" i="6" s="1"/>
  <c r="X93" i="6"/>
  <c r="L93" i="6"/>
  <c r="Z92" i="6"/>
  <c r="AA92" i="6" s="1"/>
  <c r="X92" i="6"/>
  <c r="L92" i="6"/>
  <c r="Z91" i="6"/>
  <c r="AA91" i="6" s="1"/>
  <c r="X91" i="6"/>
  <c r="L91" i="6"/>
  <c r="Z90" i="6"/>
  <c r="AA90" i="6" s="1"/>
  <c r="X90" i="6"/>
  <c r="L90" i="6"/>
  <c r="Z89" i="6"/>
  <c r="AA89" i="6" s="1"/>
  <c r="X89" i="6"/>
  <c r="L89" i="6"/>
  <c r="Z88" i="6"/>
  <c r="AA88" i="6" s="1"/>
  <c r="X88" i="6"/>
  <c r="L88" i="6"/>
  <c r="Z87" i="6"/>
  <c r="AA87" i="6" s="1"/>
  <c r="X87" i="6"/>
  <c r="L87" i="6"/>
  <c r="Z86" i="6"/>
  <c r="AA86" i="6" s="1"/>
  <c r="X86" i="6"/>
  <c r="L86" i="6"/>
  <c r="Z85" i="6"/>
  <c r="AA85" i="6" s="1"/>
  <c r="X85" i="6"/>
  <c r="L85" i="6"/>
  <c r="Z84" i="6"/>
  <c r="AA84" i="6" s="1"/>
  <c r="X84" i="6"/>
  <c r="L84" i="6"/>
  <c r="Z83" i="6"/>
  <c r="AA83" i="6" s="1"/>
  <c r="X83" i="6"/>
  <c r="L83" i="6"/>
  <c r="Z82" i="6"/>
  <c r="AA82" i="6" s="1"/>
  <c r="X82" i="6"/>
  <c r="L82" i="6"/>
  <c r="Z81" i="6"/>
  <c r="AA81" i="6" s="1"/>
  <c r="X81" i="6"/>
  <c r="L81" i="6"/>
  <c r="Z80" i="6"/>
  <c r="AA80" i="6" s="1"/>
  <c r="X80" i="6"/>
  <c r="L80" i="6"/>
  <c r="Z79" i="6"/>
  <c r="AA79" i="6" s="1"/>
  <c r="X79" i="6"/>
  <c r="L79" i="6"/>
  <c r="Z78" i="6"/>
  <c r="AA78" i="6" s="1"/>
  <c r="X78" i="6"/>
  <c r="L78" i="6"/>
  <c r="Z77" i="6"/>
  <c r="AA77" i="6" s="1"/>
  <c r="X77" i="6"/>
  <c r="L77" i="6"/>
  <c r="Z76" i="6"/>
  <c r="AA76" i="6" s="1"/>
  <c r="X76" i="6"/>
  <c r="L76" i="6"/>
  <c r="Z75" i="6"/>
  <c r="AA75" i="6" s="1"/>
  <c r="X75" i="6"/>
  <c r="L75" i="6"/>
  <c r="Z74" i="6"/>
  <c r="AA74" i="6" s="1"/>
  <c r="X74" i="6"/>
  <c r="L74" i="6"/>
  <c r="Z73" i="6"/>
  <c r="AA73" i="6" s="1"/>
  <c r="X73" i="6"/>
  <c r="L73" i="6"/>
  <c r="Z72" i="6"/>
  <c r="AA72" i="6" s="1"/>
  <c r="X72" i="6"/>
  <c r="L72" i="6"/>
  <c r="Z71" i="6"/>
  <c r="AA71" i="6" s="1"/>
  <c r="X71" i="6"/>
  <c r="L71" i="6"/>
  <c r="Z70" i="6"/>
  <c r="AA70" i="6" s="1"/>
  <c r="X70" i="6"/>
  <c r="L70" i="6"/>
  <c r="Z69" i="6"/>
  <c r="AA69" i="6" s="1"/>
  <c r="X69" i="6"/>
  <c r="L69" i="6"/>
  <c r="Z68" i="6"/>
  <c r="AA68" i="6" s="1"/>
  <c r="X68" i="6"/>
  <c r="L68" i="6"/>
  <c r="Z67" i="6"/>
  <c r="AA67" i="6" s="1"/>
  <c r="X67" i="6"/>
  <c r="L67" i="6"/>
  <c r="Z66" i="6"/>
  <c r="AA66" i="6" s="1"/>
  <c r="X66" i="6"/>
  <c r="L66" i="6"/>
  <c r="Z65" i="6"/>
  <c r="AA65" i="6" s="1"/>
  <c r="X65" i="6"/>
  <c r="L65" i="6"/>
  <c r="Z64" i="6"/>
  <c r="AA64" i="6" s="1"/>
  <c r="X64" i="6"/>
  <c r="L64" i="6"/>
  <c r="Z63" i="6"/>
  <c r="AA63" i="6" s="1"/>
  <c r="X63" i="6"/>
  <c r="L63" i="6"/>
  <c r="Z62" i="6"/>
  <c r="AA62" i="6" s="1"/>
  <c r="X62" i="6"/>
  <c r="L62" i="6"/>
  <c r="Z61" i="6"/>
  <c r="AA61" i="6" s="1"/>
  <c r="X61" i="6"/>
  <c r="L61" i="6"/>
  <c r="Z60" i="6"/>
  <c r="AA60" i="6" s="1"/>
  <c r="X60" i="6"/>
  <c r="L60" i="6"/>
  <c r="Z59" i="6"/>
  <c r="AA59" i="6" s="1"/>
  <c r="X59" i="6"/>
  <c r="L59" i="6"/>
  <c r="Z58" i="6"/>
  <c r="AA58" i="6" s="1"/>
  <c r="X58" i="6"/>
  <c r="L58" i="6"/>
  <c r="Z57" i="6"/>
  <c r="AA57" i="6" s="1"/>
  <c r="X57" i="6"/>
  <c r="L57" i="6"/>
  <c r="Z56" i="6"/>
  <c r="AA56" i="6" s="1"/>
  <c r="X56" i="6"/>
  <c r="L56" i="6"/>
  <c r="Z55" i="6"/>
  <c r="AA55" i="6" s="1"/>
  <c r="X55" i="6"/>
  <c r="L55" i="6"/>
  <c r="Z54" i="6"/>
  <c r="AA54" i="6" s="1"/>
  <c r="X54" i="6"/>
  <c r="L54" i="6"/>
  <c r="Z53" i="6"/>
  <c r="AA53" i="6" s="1"/>
  <c r="X53" i="6"/>
  <c r="L53" i="6"/>
  <c r="Z52" i="6"/>
  <c r="AA52" i="6" s="1"/>
  <c r="X52" i="6"/>
  <c r="L52" i="6"/>
  <c r="Z51" i="6"/>
  <c r="AA51" i="6" s="1"/>
  <c r="X51" i="6"/>
  <c r="L51" i="6"/>
  <c r="Z50" i="6"/>
  <c r="AA50" i="6" s="1"/>
  <c r="X50" i="6"/>
  <c r="L50" i="6"/>
  <c r="Z49" i="6"/>
  <c r="AA49" i="6" s="1"/>
  <c r="X49" i="6"/>
  <c r="L49" i="6"/>
  <c r="Z48" i="6"/>
  <c r="AA48" i="6" s="1"/>
  <c r="X48" i="6"/>
  <c r="L48" i="6"/>
  <c r="Z47" i="6"/>
  <c r="AA47" i="6" s="1"/>
  <c r="X47" i="6"/>
  <c r="L47" i="6"/>
  <c r="Z46" i="6"/>
  <c r="AA46" i="6" s="1"/>
  <c r="X46" i="6"/>
  <c r="L46" i="6"/>
  <c r="Z45" i="6"/>
  <c r="AA45" i="6" s="1"/>
  <c r="X45" i="6"/>
  <c r="L45" i="6"/>
  <c r="Z44" i="6"/>
  <c r="AA44" i="6" s="1"/>
  <c r="X44" i="6"/>
  <c r="L44" i="6"/>
  <c r="Z43" i="6"/>
  <c r="AA43" i="6" s="1"/>
  <c r="X43" i="6"/>
  <c r="L43" i="6"/>
  <c r="Z42" i="6"/>
  <c r="AA42" i="6" s="1"/>
  <c r="X42" i="6"/>
  <c r="L42" i="6"/>
  <c r="Z41" i="6"/>
  <c r="AA41" i="6" s="1"/>
  <c r="X41" i="6"/>
  <c r="L41" i="6"/>
  <c r="Z40" i="6"/>
  <c r="AA40" i="6" s="1"/>
  <c r="X40" i="6"/>
  <c r="L40" i="6"/>
  <c r="Z39" i="6"/>
  <c r="AA39" i="6" s="1"/>
  <c r="X39" i="6"/>
  <c r="L39" i="6"/>
  <c r="Z38" i="6"/>
  <c r="AA38" i="6" s="1"/>
  <c r="X38" i="6"/>
  <c r="L38" i="6"/>
  <c r="Z37" i="6"/>
  <c r="AA37" i="6" s="1"/>
  <c r="X37" i="6"/>
  <c r="L37" i="6"/>
  <c r="Z36" i="6"/>
  <c r="AA36" i="6" s="1"/>
  <c r="X36" i="6"/>
  <c r="L36" i="6"/>
  <c r="Z35" i="6"/>
  <c r="AA35" i="6" s="1"/>
  <c r="X35" i="6"/>
  <c r="L35" i="6"/>
  <c r="Z34" i="6"/>
  <c r="AA34" i="6" s="1"/>
  <c r="X34" i="6"/>
  <c r="L34" i="6"/>
  <c r="Z33" i="6"/>
  <c r="AA33" i="6" s="1"/>
  <c r="X33" i="6"/>
  <c r="L33" i="6"/>
  <c r="Z32" i="6"/>
  <c r="AA32" i="6" s="1"/>
  <c r="X32" i="6"/>
  <c r="L32" i="6"/>
  <c r="Z31" i="6"/>
  <c r="AA31" i="6" s="1"/>
  <c r="X31" i="6"/>
  <c r="L31" i="6"/>
  <c r="Z30" i="6"/>
  <c r="AA30" i="6" s="1"/>
  <c r="X30" i="6"/>
  <c r="L30" i="6"/>
  <c r="Z29" i="6"/>
  <c r="AA29" i="6" s="1"/>
  <c r="X29" i="6"/>
  <c r="L29" i="6"/>
  <c r="Z28" i="6"/>
  <c r="AA28" i="6" s="1"/>
  <c r="X28" i="6"/>
  <c r="L28" i="6"/>
  <c r="Z27" i="6"/>
  <c r="AA27" i="6" s="1"/>
  <c r="X27" i="6"/>
  <c r="L27" i="6"/>
  <c r="Z26" i="6"/>
  <c r="AA26" i="6" s="1"/>
  <c r="X26" i="6"/>
  <c r="L26" i="6"/>
  <c r="Z25" i="6"/>
  <c r="AA25" i="6" s="1"/>
  <c r="X25" i="6"/>
  <c r="L25" i="6"/>
  <c r="Z24" i="6"/>
  <c r="AA24" i="6" s="1"/>
  <c r="X24" i="6"/>
  <c r="L24" i="6"/>
  <c r="Z23" i="6"/>
  <c r="AA23" i="6" s="1"/>
  <c r="X23" i="6"/>
  <c r="L23" i="6"/>
  <c r="Z22" i="6"/>
  <c r="AA22" i="6" s="1"/>
  <c r="X22" i="6"/>
  <c r="L22" i="6"/>
  <c r="Z21" i="6"/>
  <c r="AA21" i="6" s="1"/>
  <c r="X21" i="6"/>
  <c r="L21" i="6"/>
  <c r="Z20" i="6"/>
  <c r="AA20" i="6" s="1"/>
  <c r="X20" i="6"/>
  <c r="L20" i="6"/>
  <c r="Z19" i="6"/>
  <c r="AA19" i="6" s="1"/>
  <c r="X19" i="6"/>
  <c r="L19" i="6"/>
  <c r="Z18" i="6"/>
  <c r="AA18" i="6" s="1"/>
  <c r="X18" i="6"/>
  <c r="L18" i="6"/>
  <c r="Z17" i="6"/>
  <c r="AA17" i="6" s="1"/>
  <c r="X17" i="6"/>
  <c r="L17" i="6"/>
  <c r="Z16" i="6"/>
  <c r="AA16" i="6" s="1"/>
  <c r="X16" i="6"/>
  <c r="L16" i="6"/>
  <c r="Z15" i="6"/>
  <c r="AA15" i="6" s="1"/>
  <c r="X15" i="6"/>
  <c r="L15" i="6"/>
  <c r="Z14" i="6"/>
  <c r="AA14" i="6" s="1"/>
  <c r="X14" i="6"/>
  <c r="L14" i="6"/>
  <c r="Z13" i="6"/>
  <c r="AA13" i="6" s="1"/>
  <c r="X13" i="6"/>
  <c r="L13" i="6"/>
  <c r="Z12" i="6"/>
  <c r="AA12" i="6" s="1"/>
  <c r="X12" i="6"/>
  <c r="L12" i="6"/>
  <c r="Z11" i="6"/>
  <c r="AA11" i="6" s="1"/>
  <c r="X11" i="6"/>
  <c r="L11" i="6"/>
  <c r="Z10" i="6"/>
  <c r="AA10" i="6" s="1"/>
  <c r="X10" i="6"/>
  <c r="L10" i="6"/>
  <c r="Z9" i="6"/>
  <c r="AA9" i="6" s="1"/>
  <c r="X9" i="6"/>
  <c r="L9" i="6"/>
  <c r="Z8" i="6"/>
  <c r="AA8" i="6" s="1"/>
  <c r="X8" i="6"/>
  <c r="L8" i="6"/>
  <c r="Z7" i="6"/>
  <c r="AA7" i="6" s="1"/>
  <c r="X7" i="6"/>
  <c r="L7" i="6"/>
  <c r="Z6" i="6"/>
  <c r="AA6" i="6" s="1"/>
  <c r="X6" i="6"/>
  <c r="L6" i="6"/>
  <c r="Z5" i="6"/>
  <c r="AA5" i="6" s="1"/>
  <c r="X5" i="6"/>
  <c r="L5" i="6"/>
  <c r="Z4" i="6"/>
  <c r="AA4" i="6" s="1"/>
  <c r="Z3" i="6"/>
  <c r="AA3" i="6" s="1"/>
  <c r="Z2" i="6"/>
  <c r="Z106" i="6" l="1"/>
  <c r="AA106" i="6" s="1"/>
  <c r="Z114" i="6"/>
  <c r="AA114" i="6" s="1"/>
  <c r="Z122" i="6"/>
  <c r="AA122" i="6" s="1"/>
  <c r="Z130" i="6"/>
  <c r="AA130" i="6" s="1"/>
  <c r="Z138" i="6"/>
  <c r="AA138" i="6" s="1"/>
  <c r="Z146" i="6"/>
  <c r="AA146" i="6" s="1"/>
  <c r="Z154" i="6"/>
  <c r="AA154" i="6" s="1"/>
  <c r="Z162" i="6"/>
  <c r="AA162" i="6" s="1"/>
  <c r="Z170" i="6"/>
  <c r="AA170" i="6" s="1"/>
  <c r="Z178" i="6"/>
  <c r="AA178" i="6" s="1"/>
  <c r="Z186" i="6"/>
  <c r="AA186" i="6" s="1"/>
  <c r="Z194" i="6"/>
  <c r="AA194" i="6" s="1"/>
  <c r="Z202" i="6"/>
  <c r="AA202" i="6" s="1"/>
  <c r="Z210" i="6"/>
  <c r="AA210" i="6" s="1"/>
  <c r="Z218" i="6"/>
  <c r="AA218" i="6" s="1"/>
  <c r="Z226" i="6"/>
  <c r="AA226" i="6" s="1"/>
  <c r="Z234" i="6"/>
  <c r="AA234" i="6" s="1"/>
  <c r="Z242" i="6"/>
  <c r="AA242" i="6" s="1"/>
  <c r="Z250" i="6"/>
  <c r="AA250" i="6" s="1"/>
  <c r="Z258" i="6"/>
  <c r="AA258" i="6" s="1"/>
  <c r="Z107" i="6"/>
  <c r="AA107" i="6" s="1"/>
  <c r="Z115" i="6"/>
  <c r="AA115" i="6" s="1"/>
  <c r="Z123" i="6"/>
  <c r="AA123" i="6" s="1"/>
  <c r="Z131" i="6"/>
  <c r="AA131" i="6" s="1"/>
  <c r="Z139" i="6"/>
  <c r="AA139" i="6" s="1"/>
  <c r="Z147" i="6"/>
  <c r="AA147" i="6" s="1"/>
  <c r="Z155" i="6"/>
  <c r="AA155" i="6" s="1"/>
  <c r="Z163" i="6"/>
  <c r="AA163" i="6" s="1"/>
  <c r="Z171" i="6"/>
  <c r="AA171" i="6" s="1"/>
  <c r="Z179" i="6"/>
  <c r="AA179" i="6" s="1"/>
  <c r="Z187" i="6"/>
  <c r="AA187" i="6" s="1"/>
  <c r="Z195" i="6"/>
  <c r="AA195" i="6" s="1"/>
  <c r="Z203" i="6"/>
  <c r="AA203" i="6" s="1"/>
  <c r="Z211" i="6"/>
  <c r="AA211" i="6" s="1"/>
  <c r="Z219" i="6"/>
  <c r="AA219" i="6" s="1"/>
  <c r="Z227" i="6"/>
  <c r="AA227" i="6" s="1"/>
  <c r="Z235" i="6"/>
  <c r="AA235" i="6" s="1"/>
  <c r="Z243" i="6"/>
  <c r="AA243" i="6" s="1"/>
  <c r="Z251" i="6"/>
  <c r="AA251" i="6" s="1"/>
  <c r="Z108" i="6"/>
  <c r="AA108" i="6" s="1"/>
  <c r="Z116" i="6"/>
  <c r="AA116" i="6" s="1"/>
  <c r="Z124" i="6"/>
  <c r="AA124" i="6" s="1"/>
  <c r="Z132" i="6"/>
  <c r="AA132" i="6" s="1"/>
  <c r="Z140" i="6"/>
  <c r="AA140" i="6" s="1"/>
  <c r="Z148" i="6"/>
  <c r="AA148" i="6" s="1"/>
  <c r="Z156" i="6"/>
  <c r="AA156" i="6" s="1"/>
  <c r="Z164" i="6"/>
  <c r="AA164" i="6" s="1"/>
  <c r="Z172" i="6"/>
  <c r="AA172" i="6" s="1"/>
  <c r="Z180" i="6"/>
  <c r="AA180" i="6" s="1"/>
  <c r="Z188" i="6"/>
  <c r="AA188" i="6" s="1"/>
  <c r="Z196" i="6"/>
  <c r="AA196" i="6" s="1"/>
  <c r="Z204" i="6"/>
  <c r="AA204" i="6" s="1"/>
  <c r="Z212" i="6"/>
  <c r="AA212" i="6" s="1"/>
  <c r="Z220" i="6"/>
  <c r="AA220" i="6" s="1"/>
  <c r="Z228" i="6"/>
  <c r="AA228" i="6" s="1"/>
  <c r="Z236" i="6"/>
  <c r="AA236" i="6" s="1"/>
  <c r="Z244" i="6"/>
  <c r="AA244" i="6" s="1"/>
  <c r="Z252" i="6"/>
  <c r="AA252" i="6" s="1"/>
  <c r="Z109" i="6"/>
  <c r="AA109" i="6" s="1"/>
  <c r="Z117" i="6"/>
  <c r="AA117" i="6" s="1"/>
  <c r="Z125" i="6"/>
  <c r="AA125" i="6" s="1"/>
  <c r="Z133" i="6"/>
  <c r="AA133" i="6" s="1"/>
  <c r="Z141" i="6"/>
  <c r="AA141" i="6" s="1"/>
  <c r="Z149" i="6"/>
  <c r="AA149" i="6" s="1"/>
  <c r="Z157" i="6"/>
  <c r="AA157" i="6" s="1"/>
  <c r="Z165" i="6"/>
  <c r="AA165" i="6" s="1"/>
  <c r="Z173" i="6"/>
  <c r="AA173" i="6" s="1"/>
  <c r="Z181" i="6"/>
  <c r="AA181" i="6" s="1"/>
  <c r="Z189" i="6"/>
  <c r="AA189" i="6" s="1"/>
  <c r="Z197" i="6"/>
  <c r="AA197" i="6" s="1"/>
  <c r="Z205" i="6"/>
  <c r="AA205" i="6" s="1"/>
  <c r="Z213" i="6"/>
  <c r="AA213" i="6" s="1"/>
  <c r="Z221" i="6"/>
  <c r="AA221" i="6" s="1"/>
  <c r="Z229" i="6"/>
  <c r="AA229" i="6" s="1"/>
  <c r="Z237" i="6"/>
  <c r="AA237" i="6" s="1"/>
  <c r="Z245" i="6"/>
  <c r="AA245" i="6" s="1"/>
  <c r="Z253" i="6"/>
  <c r="AA253" i="6" s="1"/>
  <c r="Z102" i="6"/>
  <c r="AA102" i="6" s="1"/>
  <c r="Z110" i="6"/>
  <c r="AA110" i="6" s="1"/>
  <c r="Z118" i="6"/>
  <c r="AA118" i="6" s="1"/>
  <c r="Z126" i="6"/>
  <c r="AA126" i="6" s="1"/>
  <c r="Z134" i="6"/>
  <c r="AA134" i="6" s="1"/>
  <c r="Z142" i="6"/>
  <c r="AA142" i="6" s="1"/>
  <c r="Z150" i="6"/>
  <c r="AA150" i="6" s="1"/>
  <c r="Z158" i="6"/>
  <c r="AA158" i="6" s="1"/>
  <c r="Z166" i="6"/>
  <c r="AA166" i="6" s="1"/>
  <c r="Z174" i="6"/>
  <c r="AA174" i="6" s="1"/>
  <c r="Z182" i="6"/>
  <c r="AA182" i="6" s="1"/>
  <c r="Z190" i="6"/>
  <c r="AA190" i="6" s="1"/>
  <c r="Z198" i="6"/>
  <c r="AA198" i="6" s="1"/>
  <c r="Z206" i="6"/>
  <c r="AA206" i="6" s="1"/>
  <c r="Z214" i="6"/>
  <c r="AA214" i="6" s="1"/>
  <c r="Z222" i="6"/>
  <c r="AA222" i="6" s="1"/>
  <c r="Z230" i="6"/>
  <c r="AA230" i="6" s="1"/>
  <c r="Z238" i="6"/>
  <c r="AA238" i="6" s="1"/>
  <c r="Z246" i="6"/>
  <c r="AA246" i="6" s="1"/>
  <c r="Z254" i="6"/>
  <c r="AA254" i="6" s="1"/>
  <c r="Z103" i="6"/>
  <c r="AA103" i="6" s="1"/>
  <c r="Z111" i="6"/>
  <c r="AA111" i="6" s="1"/>
  <c r="Z119" i="6"/>
  <c r="AA119" i="6" s="1"/>
  <c r="Z127" i="6"/>
  <c r="AA127" i="6" s="1"/>
  <c r="Z135" i="6"/>
  <c r="AA135" i="6" s="1"/>
  <c r="Z143" i="6"/>
  <c r="AA143" i="6" s="1"/>
  <c r="Z151" i="6"/>
  <c r="AA151" i="6" s="1"/>
  <c r="Z159" i="6"/>
  <c r="AA159" i="6" s="1"/>
  <c r="Z167" i="6"/>
  <c r="AA167" i="6" s="1"/>
  <c r="Z175" i="6"/>
  <c r="AA175" i="6" s="1"/>
  <c r="Z183" i="6"/>
  <c r="AA183" i="6" s="1"/>
  <c r="Z191" i="6"/>
  <c r="AA191" i="6" s="1"/>
  <c r="Z199" i="6"/>
  <c r="AA199" i="6" s="1"/>
  <c r="Z207" i="6"/>
  <c r="AA207" i="6" s="1"/>
  <c r="Z215" i="6"/>
  <c r="AA215" i="6" s="1"/>
  <c r="Z223" i="6"/>
  <c r="AA223" i="6" s="1"/>
  <c r="Z231" i="6"/>
  <c r="AA231" i="6" s="1"/>
  <c r="Z239" i="6"/>
  <c r="AA239" i="6" s="1"/>
  <c r="Z247" i="6"/>
  <c r="AA247" i="6" s="1"/>
  <c r="Z255" i="6"/>
  <c r="AA255" i="6" s="1"/>
  <c r="Z104" i="6"/>
  <c r="AA104" i="6" s="1"/>
  <c r="Z112" i="6"/>
  <c r="AA112" i="6" s="1"/>
  <c r="Z120" i="6"/>
  <c r="AA120" i="6" s="1"/>
  <c r="Z128" i="6"/>
  <c r="AA128" i="6" s="1"/>
  <c r="Z136" i="6"/>
  <c r="AA136" i="6" s="1"/>
  <c r="Z144" i="6"/>
  <c r="AA144" i="6" s="1"/>
  <c r="Z152" i="6"/>
  <c r="AA152" i="6" s="1"/>
  <c r="Z160" i="6"/>
  <c r="AA160" i="6" s="1"/>
  <c r="Z168" i="6"/>
  <c r="AA168" i="6" s="1"/>
  <c r="Z176" i="6"/>
  <c r="AA176" i="6" s="1"/>
  <c r="Z184" i="6"/>
  <c r="AA184" i="6" s="1"/>
  <c r="Z192" i="6"/>
  <c r="AA192" i="6" s="1"/>
  <c r="Z200" i="6"/>
  <c r="AA200" i="6" s="1"/>
  <c r="Z208" i="6"/>
  <c r="AA208" i="6" s="1"/>
  <c r="Z216" i="6"/>
  <c r="AA216" i="6" s="1"/>
  <c r="Z224" i="6"/>
  <c r="AA224" i="6" s="1"/>
  <c r="Z232" i="6"/>
  <c r="AA232" i="6" s="1"/>
  <c r="Z240" i="6"/>
  <c r="AA240" i="6" s="1"/>
  <c r="Z248" i="6"/>
  <c r="AA248" i="6" s="1"/>
  <c r="Z256" i="6"/>
  <c r="AA256" i="6" s="1"/>
  <c r="Z105" i="6"/>
  <c r="AA105" i="6" s="1"/>
  <c r="Z113" i="6"/>
  <c r="AA113" i="6" s="1"/>
  <c r="Z121" i="6"/>
  <c r="AA121" i="6" s="1"/>
  <c r="Z129" i="6"/>
  <c r="AA129" i="6" s="1"/>
  <c r="Z137" i="6"/>
  <c r="AA137" i="6" s="1"/>
  <c r="Z145" i="6"/>
  <c r="AA145" i="6" s="1"/>
  <c r="Z153" i="6"/>
  <c r="AA153" i="6" s="1"/>
  <c r="Z161" i="6"/>
  <c r="AA161" i="6" s="1"/>
  <c r="Z169" i="6"/>
  <c r="AA169" i="6" s="1"/>
  <c r="Z177" i="6"/>
  <c r="AA177" i="6" s="1"/>
  <c r="Z185" i="6"/>
  <c r="AA185" i="6" s="1"/>
  <c r="Z193" i="6"/>
  <c r="AA193" i="6" s="1"/>
  <c r="Z201" i="6"/>
  <c r="AA201" i="6" s="1"/>
  <c r="Z209" i="6"/>
  <c r="AA209" i="6" s="1"/>
  <c r="Z217" i="6"/>
  <c r="AA217" i="6" s="1"/>
  <c r="Z225" i="6"/>
  <c r="AA225" i="6" s="1"/>
  <c r="Z233" i="6"/>
  <c r="AA233" i="6" s="1"/>
  <c r="Z241" i="6"/>
  <c r="AA241" i="6" s="1"/>
  <c r="Z249" i="6"/>
  <c r="AA249" i="6" s="1"/>
  <c r="AA260" i="6" l="1"/>
  <c r="BJ2" i="5" l="1"/>
  <c r="BJ3" i="5" s="1"/>
  <c r="BJ4" i="5" s="1"/>
  <c r="AR2" i="5"/>
  <c r="BB2" i="5" s="1"/>
  <c r="AL2" i="5"/>
  <c r="AN2" i="5" s="1"/>
  <c r="AH2" i="5"/>
  <c r="AD2" i="5"/>
  <c r="Z2" i="5"/>
  <c r="U2" i="5"/>
  <c r="I3" i="5"/>
  <c r="Q2" i="5"/>
  <c r="M2" i="5"/>
  <c r="BF2" i="5" l="1"/>
  <c r="AL3" i="5"/>
  <c r="AL4" i="5" s="1"/>
  <c r="AL5" i="5" s="1"/>
  <c r="AN4" i="5"/>
  <c r="AM4" i="5"/>
  <c r="S2" i="5"/>
  <c r="Q3" i="5"/>
  <c r="K3" i="5"/>
  <c r="J3" i="5"/>
  <c r="AJ2" i="5"/>
  <c r="AH3" i="5"/>
  <c r="O2" i="5"/>
  <c r="M3" i="5"/>
  <c r="W2" i="5"/>
  <c r="U3" i="5"/>
  <c r="AN3" i="5"/>
  <c r="AM3" i="5"/>
  <c r="AB2" i="5"/>
  <c r="Z3" i="5"/>
  <c r="AF2" i="5"/>
  <c r="AD3" i="5"/>
  <c r="AT2" i="5"/>
  <c r="AR3" i="5"/>
  <c r="BA3" i="5" s="1"/>
  <c r="AX2" i="5"/>
  <c r="BJ5" i="5"/>
  <c r="BS3" i="5"/>
  <c r="BT3" i="5" s="1"/>
  <c r="BU3" i="5" s="1"/>
  <c r="BO3" i="5"/>
  <c r="BO4" i="5" s="1"/>
  <c r="BW3" i="5"/>
  <c r="BX3" i="5" s="1"/>
  <c r="BY3" i="5" s="1"/>
  <c r="BK3" i="5"/>
  <c r="BL3" i="5" s="1"/>
  <c r="BM3" i="5" s="1"/>
  <c r="BL2" i="5"/>
  <c r="BP2" i="5"/>
  <c r="BT2" i="5"/>
  <c r="BX2" i="5"/>
  <c r="BE3" i="5" l="1"/>
  <c r="AF3" i="5"/>
  <c r="AE3" i="5"/>
  <c r="AD4" i="5"/>
  <c r="W3" i="5"/>
  <c r="U4" i="5"/>
  <c r="V3" i="5"/>
  <c r="S3" i="5"/>
  <c r="R3" i="5"/>
  <c r="Q4" i="5"/>
  <c r="BP3" i="5"/>
  <c r="BQ3" i="5" s="1"/>
  <c r="M4" i="5"/>
  <c r="O3" i="5"/>
  <c r="N3" i="5"/>
  <c r="AI3" i="5"/>
  <c r="AJ3" i="5"/>
  <c r="AH4" i="5"/>
  <c r="BO5" i="5"/>
  <c r="BP4" i="5"/>
  <c r="BQ4" i="5" s="1"/>
  <c r="AB3" i="5"/>
  <c r="Z4" i="5"/>
  <c r="AA3" i="5"/>
  <c r="BJ6" i="5"/>
  <c r="BW4" i="5"/>
  <c r="BW5" i="5" s="1"/>
  <c r="BB3" i="5"/>
  <c r="BC3" i="5" s="1"/>
  <c r="AS3" i="5"/>
  <c r="AT3" i="5" s="1"/>
  <c r="AU3" i="5" s="1"/>
  <c r="BF3" i="5"/>
  <c r="BG3" i="5" s="1"/>
  <c r="AR4" i="5"/>
  <c r="AW3" i="5"/>
  <c r="AX3" i="5" s="1"/>
  <c r="AY3" i="5" s="1"/>
  <c r="AL6" i="5"/>
  <c r="AN5" i="5"/>
  <c r="AM5" i="5"/>
  <c r="BK4" i="5"/>
  <c r="BL4" i="5" s="1"/>
  <c r="BM4" i="5" s="1"/>
  <c r="BS4" i="5"/>
  <c r="BT4" i="5" s="1"/>
  <c r="BU4" i="5" s="1"/>
  <c r="BX4" i="5" l="1"/>
  <c r="BY4" i="5" s="1"/>
  <c r="BS5" i="5"/>
  <c r="BS6" i="5" s="1"/>
  <c r="BO6" i="5"/>
  <c r="BP6" i="5" s="1"/>
  <c r="BQ6" i="5" s="1"/>
  <c r="BP5" i="5"/>
  <c r="BQ5" i="5" s="1"/>
  <c r="U5" i="5"/>
  <c r="W4" i="5"/>
  <c r="V4" i="5"/>
  <c r="BJ7" i="5"/>
  <c r="BO7" i="5" s="1"/>
  <c r="O4" i="5"/>
  <c r="M5" i="5"/>
  <c r="N4" i="5"/>
  <c r="AH5" i="5"/>
  <c r="AJ4" i="5"/>
  <c r="AI4" i="5"/>
  <c r="AD5" i="5"/>
  <c r="AF4" i="5"/>
  <c r="AE4" i="5"/>
  <c r="BW6" i="5"/>
  <c r="AR5" i="5"/>
  <c r="BA4" i="5"/>
  <c r="BA5" i="5" s="1"/>
  <c r="BB4" i="5"/>
  <c r="BC4" i="5" s="1"/>
  <c r="AW4" i="5"/>
  <c r="AW5" i="5" s="1"/>
  <c r="AX4" i="5"/>
  <c r="AY4" i="5" s="1"/>
  <c r="BE4" i="5"/>
  <c r="AS4" i="5"/>
  <c r="S4" i="5"/>
  <c r="R4" i="5"/>
  <c r="Q5" i="5"/>
  <c r="AL7" i="5"/>
  <c r="AN6" i="5"/>
  <c r="AM6" i="5"/>
  <c r="AB4" i="5"/>
  <c r="Z5" i="5"/>
  <c r="AA4" i="5"/>
  <c r="BX5" i="5"/>
  <c r="BY5" i="5" s="1"/>
  <c r="BK5" i="5"/>
  <c r="BL5" i="5" s="1"/>
  <c r="BM5" i="5" s="1"/>
  <c r="BT5" i="5"/>
  <c r="BU5" i="5" s="1"/>
  <c r="BS7" i="5" l="1"/>
  <c r="BW7" i="5"/>
  <c r="AS5" i="5"/>
  <c r="AT5" i="5" s="1"/>
  <c r="AU5" i="5" s="1"/>
  <c r="BE5" i="5"/>
  <c r="BF5" i="5" s="1"/>
  <c r="BG5" i="5" s="1"/>
  <c r="AH6" i="5"/>
  <c r="AJ5" i="5"/>
  <c r="AI5" i="5"/>
  <c r="W5" i="5"/>
  <c r="V5" i="5"/>
  <c r="U6" i="5"/>
  <c r="BJ8" i="5"/>
  <c r="BS8" i="5" s="1"/>
  <c r="BP7" i="5"/>
  <c r="BQ7" i="5" s="1"/>
  <c r="BX7" i="5"/>
  <c r="BY7" i="5" s="1"/>
  <c r="BW8" i="5"/>
  <c r="O5" i="5"/>
  <c r="N5" i="5"/>
  <c r="M6" i="5"/>
  <c r="AD6" i="5"/>
  <c r="AF5" i="5"/>
  <c r="AE5" i="5"/>
  <c r="AL8" i="5"/>
  <c r="AN7" i="5"/>
  <c r="AM7" i="5"/>
  <c r="AB5" i="5"/>
  <c r="Z6" i="5"/>
  <c r="AA5" i="5"/>
  <c r="Q6" i="5"/>
  <c r="S5" i="5"/>
  <c r="R5" i="5"/>
  <c r="BF4" i="5"/>
  <c r="BG4" i="5" s="1"/>
  <c r="AT4" i="5"/>
  <c r="AU4" i="5" s="1"/>
  <c r="AR6" i="5"/>
  <c r="AW6" i="5" s="1"/>
  <c r="AX5" i="5"/>
  <c r="AY5" i="5" s="1"/>
  <c r="BB5" i="5"/>
  <c r="BC5" i="5" s="1"/>
  <c r="BK6" i="5"/>
  <c r="BL6" i="5" s="1"/>
  <c r="BM6" i="5" s="1"/>
  <c r="BT6" i="5"/>
  <c r="BU6" i="5" s="1"/>
  <c r="BX6" i="5"/>
  <c r="BY6" i="5" s="1"/>
  <c r="AD7" i="5" l="1"/>
  <c r="AF6" i="5"/>
  <c r="AE6" i="5"/>
  <c r="BJ9" i="5"/>
  <c r="BS9" i="5" s="1"/>
  <c r="BX8" i="5"/>
  <c r="BY8" i="5" s="1"/>
  <c r="Q7" i="5"/>
  <c r="S6" i="5"/>
  <c r="R6" i="5"/>
  <c r="AR7" i="5"/>
  <c r="AX6" i="5"/>
  <c r="AY6" i="5" s="1"/>
  <c r="BA6" i="5"/>
  <c r="BB6" i="5" s="1"/>
  <c r="BC6" i="5" s="1"/>
  <c r="U7" i="5"/>
  <c r="W6" i="5"/>
  <c r="V6" i="5"/>
  <c r="AH7" i="5"/>
  <c r="AJ6" i="5"/>
  <c r="AI6" i="5"/>
  <c r="BE6" i="5"/>
  <c r="AB6" i="5"/>
  <c r="AA6" i="5"/>
  <c r="Z7" i="5"/>
  <c r="O6" i="5"/>
  <c r="M7" i="5"/>
  <c r="N6" i="5"/>
  <c r="AN8" i="5"/>
  <c r="AM8" i="5"/>
  <c r="AL9" i="5"/>
  <c r="BO8" i="5"/>
  <c r="BP8" i="5" s="1"/>
  <c r="BQ8" i="5" s="1"/>
  <c r="AS6" i="5"/>
  <c r="AT6" i="5" s="1"/>
  <c r="AU6" i="5" s="1"/>
  <c r="BK7" i="5"/>
  <c r="BL7" i="5" s="1"/>
  <c r="BM7" i="5" s="1"/>
  <c r="BT7" i="5"/>
  <c r="BU7" i="5" s="1"/>
  <c r="BE7" i="5" l="1"/>
  <c r="BW9" i="5"/>
  <c r="O7" i="5"/>
  <c r="N7" i="5"/>
  <c r="M8" i="5"/>
  <c r="AR8" i="5"/>
  <c r="BE8" i="5" s="1"/>
  <c r="BF7" i="5"/>
  <c r="BG7" i="5" s="1"/>
  <c r="BA7" i="5"/>
  <c r="BB7" i="5" s="1"/>
  <c r="BC7" i="5" s="1"/>
  <c r="AW7" i="5"/>
  <c r="BF6" i="5"/>
  <c r="BG6" i="5" s="1"/>
  <c r="U8" i="5"/>
  <c r="W7" i="5"/>
  <c r="V7" i="5"/>
  <c r="AD8" i="5"/>
  <c r="AF7" i="5"/>
  <c r="AE7" i="5"/>
  <c r="AL10" i="5"/>
  <c r="AN9" i="5"/>
  <c r="AM9" i="5"/>
  <c r="BJ10" i="5"/>
  <c r="BX9" i="5"/>
  <c r="BY9" i="5" s="1"/>
  <c r="AS7" i="5"/>
  <c r="AT7" i="5" s="1"/>
  <c r="AU7" i="5" s="1"/>
  <c r="BO9" i="5"/>
  <c r="AB7" i="5"/>
  <c r="AA7" i="5"/>
  <c r="Z8" i="5"/>
  <c r="AH8" i="5"/>
  <c r="AJ7" i="5"/>
  <c r="AI7" i="5"/>
  <c r="Q8" i="5"/>
  <c r="S7" i="5"/>
  <c r="R7" i="5"/>
  <c r="BK8" i="5"/>
  <c r="BL8" i="5" s="1"/>
  <c r="BM8" i="5" s="1"/>
  <c r="BT8" i="5"/>
  <c r="BU8" i="5" s="1"/>
  <c r="AW8" i="5" l="1"/>
  <c r="AB8" i="5"/>
  <c r="Z9" i="5"/>
  <c r="AA8" i="5"/>
  <c r="U9" i="5"/>
  <c r="W8" i="5"/>
  <c r="V8" i="5"/>
  <c r="AH9" i="5"/>
  <c r="AJ8" i="5"/>
  <c r="AI8" i="5"/>
  <c r="AF8" i="5"/>
  <c r="AD9" i="5"/>
  <c r="AE8" i="5"/>
  <c r="BJ11" i="5"/>
  <c r="BS10" i="5"/>
  <c r="AS8" i="5"/>
  <c r="AR9" i="5"/>
  <c r="BF8" i="5"/>
  <c r="BG8" i="5" s="1"/>
  <c r="AX8" i="5"/>
  <c r="AY8" i="5" s="1"/>
  <c r="BA8" i="5"/>
  <c r="BB8" i="5"/>
  <c r="BC8" i="5" s="1"/>
  <c r="O8" i="5"/>
  <c r="M9" i="5"/>
  <c r="N8" i="5"/>
  <c r="BO10" i="5"/>
  <c r="Q9" i="5"/>
  <c r="S8" i="5"/>
  <c r="R8" i="5"/>
  <c r="AL11" i="5"/>
  <c r="AN10" i="5"/>
  <c r="AM10" i="5"/>
  <c r="AX7" i="5"/>
  <c r="AY7" i="5" s="1"/>
  <c r="BP9" i="5"/>
  <c r="BQ9" i="5" s="1"/>
  <c r="BW10" i="5"/>
  <c r="BX10" i="5" s="1"/>
  <c r="BY10" i="5" s="1"/>
  <c r="BK9" i="5"/>
  <c r="BL9" i="5" s="1"/>
  <c r="BM9" i="5" s="1"/>
  <c r="BT9" i="5"/>
  <c r="BU9" i="5" s="1"/>
  <c r="BS11" i="5" l="1"/>
  <c r="BW11" i="5"/>
  <c r="BX11" i="5" s="1"/>
  <c r="BY11" i="5" s="1"/>
  <c r="BO11" i="5"/>
  <c r="BP11" i="5" s="1"/>
  <c r="BQ11" i="5" s="1"/>
  <c r="AR10" i="5"/>
  <c r="BA9" i="5"/>
  <c r="BB9" i="5" s="1"/>
  <c r="BC9" i="5" s="1"/>
  <c r="AS9" i="5"/>
  <c r="AS10" i="5" s="1"/>
  <c r="AH10" i="5"/>
  <c r="AJ9" i="5"/>
  <c r="AI9" i="5"/>
  <c r="AW9" i="5"/>
  <c r="AD10" i="5"/>
  <c r="AF9" i="5"/>
  <c r="AE9" i="5"/>
  <c r="AT8" i="5"/>
  <c r="AU8" i="5" s="1"/>
  <c r="BJ12" i="5"/>
  <c r="U10" i="5"/>
  <c r="W9" i="5"/>
  <c r="V9" i="5"/>
  <c r="O9" i="5"/>
  <c r="M10" i="5"/>
  <c r="N9" i="5"/>
  <c r="AB9" i="5"/>
  <c r="Z10" i="5"/>
  <c r="AA9" i="5"/>
  <c r="AL12" i="5"/>
  <c r="AN11" i="5"/>
  <c r="AM11" i="5"/>
  <c r="BP10" i="5"/>
  <c r="BQ10" i="5" s="1"/>
  <c r="Q10" i="5"/>
  <c r="S9" i="5"/>
  <c r="R9" i="5"/>
  <c r="BE9" i="5"/>
  <c r="BK10" i="5"/>
  <c r="BL10" i="5" s="1"/>
  <c r="BM10" i="5" s="1"/>
  <c r="BT10" i="5"/>
  <c r="BU10" i="5" s="1"/>
  <c r="BO12" i="5" l="1"/>
  <c r="BE10" i="5"/>
  <c r="AW10" i="5"/>
  <c r="BJ13" i="5"/>
  <c r="BP12" i="5"/>
  <c r="BQ12" i="5" s="1"/>
  <c r="AX9" i="5"/>
  <c r="AY9" i="5" s="1"/>
  <c r="AS11" i="5"/>
  <c r="AB10" i="5"/>
  <c r="Z11" i="5"/>
  <c r="AA10" i="5"/>
  <c r="U11" i="5"/>
  <c r="W10" i="5"/>
  <c r="V10" i="5"/>
  <c r="BO13" i="5"/>
  <c r="S10" i="5"/>
  <c r="Q11" i="5"/>
  <c r="R10" i="5"/>
  <c r="AT9" i="5"/>
  <c r="AU9" i="5" s="1"/>
  <c r="O10" i="5"/>
  <c r="M11" i="5"/>
  <c r="N10" i="5"/>
  <c r="BF9" i="5"/>
  <c r="BG9" i="5" s="1"/>
  <c r="BW12" i="5"/>
  <c r="BX12" i="5" s="1"/>
  <c r="BY12" i="5" s="1"/>
  <c r="AH11" i="5"/>
  <c r="AJ10" i="5"/>
  <c r="AI10" i="5"/>
  <c r="AR11" i="5"/>
  <c r="BE11" i="5" s="1"/>
  <c r="AX10" i="5"/>
  <c r="AY10" i="5" s="1"/>
  <c r="AT10" i="5"/>
  <c r="AU10" i="5" s="1"/>
  <c r="BF10" i="5"/>
  <c r="BG10" i="5" s="1"/>
  <c r="BA10" i="5"/>
  <c r="BB10" i="5" s="1"/>
  <c r="BC10" i="5" s="1"/>
  <c r="AD11" i="5"/>
  <c r="AF10" i="5"/>
  <c r="AE10" i="5"/>
  <c r="AL13" i="5"/>
  <c r="AN12" i="5"/>
  <c r="AM12" i="5"/>
  <c r="BS12" i="5"/>
  <c r="BT11" i="5"/>
  <c r="BU11" i="5" s="1"/>
  <c r="BK11" i="5"/>
  <c r="BL11" i="5" s="1"/>
  <c r="BM11" i="5" s="1"/>
  <c r="O11" i="5" l="1"/>
  <c r="N11" i="5"/>
  <c r="M12" i="5"/>
  <c r="U12" i="5"/>
  <c r="W11" i="5"/>
  <c r="V11" i="5"/>
  <c r="AW11" i="5"/>
  <c r="AX11" i="5" s="1"/>
  <c r="AY11" i="5" s="1"/>
  <c r="AL14" i="5"/>
  <c r="AN13" i="5"/>
  <c r="AM13" i="5"/>
  <c r="AH12" i="5"/>
  <c r="AJ11" i="5"/>
  <c r="AI11" i="5"/>
  <c r="AB11" i="5"/>
  <c r="Z12" i="5"/>
  <c r="AA11" i="5"/>
  <c r="AR12" i="5"/>
  <c r="AS12" i="5" s="1"/>
  <c r="BF11" i="5"/>
  <c r="BG11" i="5" s="1"/>
  <c r="AT11" i="5"/>
  <c r="AU11" i="5" s="1"/>
  <c r="BA11" i="5"/>
  <c r="BB11" i="5" s="1"/>
  <c r="BC11" i="5" s="1"/>
  <c r="BJ14" i="5"/>
  <c r="BO14" i="5" s="1"/>
  <c r="BP13" i="5"/>
  <c r="BQ13" i="5" s="1"/>
  <c r="AD12" i="5"/>
  <c r="AF11" i="5"/>
  <c r="AE11" i="5"/>
  <c r="BS13" i="5"/>
  <c r="BW13" i="5"/>
  <c r="BX13" i="5" s="1"/>
  <c r="BY13" i="5" s="1"/>
  <c r="Q12" i="5"/>
  <c r="S11" i="5"/>
  <c r="R11" i="5"/>
  <c r="BK12" i="5"/>
  <c r="BL12" i="5" s="1"/>
  <c r="BM12" i="5" s="1"/>
  <c r="BT12" i="5"/>
  <c r="BU12" i="5" s="1"/>
  <c r="BS14" i="5" l="1"/>
  <c r="O12" i="5"/>
  <c r="N12" i="5"/>
  <c r="M13" i="5"/>
  <c r="AL15" i="5"/>
  <c r="AN14" i="5"/>
  <c r="AM14" i="5"/>
  <c r="U13" i="5"/>
  <c r="W12" i="5"/>
  <c r="V12" i="5"/>
  <c r="AH13" i="5"/>
  <c r="AJ12" i="5"/>
  <c r="AI12" i="5"/>
  <c r="AD13" i="5"/>
  <c r="AF12" i="5"/>
  <c r="AE12" i="5"/>
  <c r="BJ15" i="5"/>
  <c r="BP14" i="5"/>
  <c r="BQ14" i="5" s="1"/>
  <c r="AW12" i="5"/>
  <c r="AR13" i="5"/>
  <c r="AT12" i="5"/>
  <c r="AU12" i="5" s="1"/>
  <c r="BA12" i="5"/>
  <c r="BB12" i="5" s="1"/>
  <c r="BC12" i="5" s="1"/>
  <c r="BO15" i="5"/>
  <c r="Q13" i="5"/>
  <c r="S12" i="5"/>
  <c r="R12" i="5"/>
  <c r="AB12" i="5"/>
  <c r="Z13" i="5"/>
  <c r="AA12" i="5"/>
  <c r="BW14" i="5"/>
  <c r="BW15" i="5" s="1"/>
  <c r="BE12" i="5"/>
  <c r="BF12" i="5" s="1"/>
  <c r="BG12" i="5" s="1"/>
  <c r="BK13" i="5"/>
  <c r="BL13" i="5" s="1"/>
  <c r="BM13" i="5" s="1"/>
  <c r="BT13" i="5"/>
  <c r="BU13" i="5" s="1"/>
  <c r="BX14" i="5" l="1"/>
  <c r="BY14" i="5" s="1"/>
  <c r="AR14" i="5"/>
  <c r="BA13" i="5"/>
  <c r="BB13" i="5"/>
  <c r="BC13" i="5" s="1"/>
  <c r="AW13" i="5"/>
  <c r="AW14" i="5" s="1"/>
  <c r="BE13" i="5"/>
  <c r="BE14" i="5" s="1"/>
  <c r="AH14" i="5"/>
  <c r="AJ13" i="5"/>
  <c r="AI13" i="5"/>
  <c r="BP15" i="5"/>
  <c r="BQ15" i="5" s="1"/>
  <c r="BX15" i="5"/>
  <c r="BY15" i="5" s="1"/>
  <c r="BJ16" i="5"/>
  <c r="AB13" i="5"/>
  <c r="Z14" i="5"/>
  <c r="AA13" i="5"/>
  <c r="BS15" i="5"/>
  <c r="BT15" i="5" s="1"/>
  <c r="BU15" i="5" s="1"/>
  <c r="AD14" i="5"/>
  <c r="AF13" i="5"/>
  <c r="AE13" i="5"/>
  <c r="Q14" i="5"/>
  <c r="S13" i="5"/>
  <c r="R13" i="5"/>
  <c r="AL16" i="5"/>
  <c r="AN15" i="5"/>
  <c r="AM15" i="5"/>
  <c r="O13" i="5"/>
  <c r="N13" i="5"/>
  <c r="M14" i="5"/>
  <c r="AX12" i="5"/>
  <c r="AY12" i="5" s="1"/>
  <c r="U14" i="5"/>
  <c r="W13" i="5"/>
  <c r="V13" i="5"/>
  <c r="AS13" i="5"/>
  <c r="BK14" i="5"/>
  <c r="BT14" i="5"/>
  <c r="BU14" i="5" s="1"/>
  <c r="BL14" i="5"/>
  <c r="BM14" i="5" s="1"/>
  <c r="AS14" i="5" l="1"/>
  <c r="O14" i="5"/>
  <c r="N14" i="5"/>
  <c r="M15" i="5"/>
  <c r="BJ17" i="5"/>
  <c r="BS16" i="5"/>
  <c r="BS17" i="5" s="1"/>
  <c r="BO16" i="5"/>
  <c r="BW16" i="5"/>
  <c r="BX16" i="5" s="1"/>
  <c r="BY16" i="5" s="1"/>
  <c r="Q15" i="5"/>
  <c r="S14" i="5"/>
  <c r="R14" i="5"/>
  <c r="AL17" i="5"/>
  <c r="AN16" i="5"/>
  <c r="AM16" i="5"/>
  <c r="BF13" i="5"/>
  <c r="BG13" i="5" s="1"/>
  <c r="AD15" i="5"/>
  <c r="AF14" i="5"/>
  <c r="AE14" i="5"/>
  <c r="AX13" i="5"/>
  <c r="AY13" i="5" s="1"/>
  <c r="AT13" i="5"/>
  <c r="AU13" i="5" s="1"/>
  <c r="U15" i="5"/>
  <c r="W14" i="5"/>
  <c r="V14" i="5"/>
  <c r="AB14" i="5"/>
  <c r="Z15" i="5"/>
  <c r="AA14" i="5"/>
  <c r="AH15" i="5"/>
  <c r="AJ14" i="5"/>
  <c r="AI14" i="5"/>
  <c r="AR15" i="5"/>
  <c r="AW15" i="5" s="1"/>
  <c r="BF14" i="5"/>
  <c r="BG14" i="5" s="1"/>
  <c r="AT14" i="5"/>
  <c r="AU14" i="5" s="1"/>
  <c r="AX14" i="5"/>
  <c r="AY14" i="5" s="1"/>
  <c r="BA14" i="5"/>
  <c r="BB14" i="5"/>
  <c r="BC14" i="5" s="1"/>
  <c r="BK15" i="5"/>
  <c r="BL15" i="5" s="1"/>
  <c r="BM15" i="5" s="1"/>
  <c r="AS15" i="5" l="1"/>
  <c r="BK16" i="5"/>
  <c r="BL16" i="5" s="1"/>
  <c r="BM16" i="5" s="1"/>
  <c r="AB15" i="5"/>
  <c r="Z16" i="5"/>
  <c r="AA15" i="5"/>
  <c r="BT16" i="5"/>
  <c r="BU16" i="5" s="1"/>
  <c r="O15" i="5"/>
  <c r="N15" i="5"/>
  <c r="M16" i="5"/>
  <c r="AH16" i="5"/>
  <c r="AJ15" i="5"/>
  <c r="AI15" i="5"/>
  <c r="AD16" i="5"/>
  <c r="AF15" i="5"/>
  <c r="AE15" i="5"/>
  <c r="Q16" i="5"/>
  <c r="S15" i="5"/>
  <c r="R15" i="5"/>
  <c r="AR16" i="5"/>
  <c r="AS16" i="5" s="1"/>
  <c r="AX15" i="5"/>
  <c r="AY15" i="5" s="1"/>
  <c r="AT15" i="5"/>
  <c r="AU15" i="5" s="1"/>
  <c r="BA15" i="5"/>
  <c r="BB15" i="5" s="1"/>
  <c r="BC15" i="5" s="1"/>
  <c r="BJ18" i="5"/>
  <c r="BS18" i="5" s="1"/>
  <c r="BT17" i="5"/>
  <c r="BU17" i="5" s="1"/>
  <c r="U16" i="5"/>
  <c r="W15" i="5"/>
  <c r="V15" i="5"/>
  <c r="BK17" i="5"/>
  <c r="BW17" i="5"/>
  <c r="BX17" i="5" s="1"/>
  <c r="BY17" i="5" s="1"/>
  <c r="BO17" i="5"/>
  <c r="BP17" i="5" s="1"/>
  <c r="BQ17" i="5" s="1"/>
  <c r="AL18" i="5"/>
  <c r="AN17" i="5"/>
  <c r="AM17" i="5"/>
  <c r="BP16" i="5"/>
  <c r="BQ16" i="5" s="1"/>
  <c r="BE15" i="5"/>
  <c r="BF15" i="5" s="1"/>
  <c r="BG15" i="5" s="1"/>
  <c r="BK18" i="5" l="1"/>
  <c r="BO18" i="5"/>
  <c r="BL17" i="5"/>
  <c r="BM17" i="5" s="1"/>
  <c r="BW18" i="5"/>
  <c r="U17" i="5"/>
  <c r="W16" i="5"/>
  <c r="V16" i="5"/>
  <c r="AB16" i="5"/>
  <c r="Z17" i="5"/>
  <c r="AA16" i="5"/>
  <c r="AD17" i="5"/>
  <c r="AF16" i="5"/>
  <c r="AE16" i="5"/>
  <c r="AR17" i="5"/>
  <c r="AS17" i="5" s="1"/>
  <c r="AT16" i="5"/>
  <c r="AU16" i="5" s="1"/>
  <c r="BA16" i="5"/>
  <c r="BB16" i="5" s="1"/>
  <c r="BC16" i="5" s="1"/>
  <c r="O16" i="5"/>
  <c r="N16" i="5"/>
  <c r="M17" i="5"/>
  <c r="AL19" i="5"/>
  <c r="AN18" i="5"/>
  <c r="AM18" i="5"/>
  <c r="AH17" i="5"/>
  <c r="AJ16" i="5"/>
  <c r="AI16" i="5"/>
  <c r="BJ19" i="5"/>
  <c r="BO19" i="5" s="1"/>
  <c r="BT18" i="5"/>
  <c r="BU18" i="5" s="1"/>
  <c r="BX18" i="5"/>
  <c r="BY18" i="5" s="1"/>
  <c r="BP18" i="5"/>
  <c r="BQ18" i="5" s="1"/>
  <c r="BL18" i="5"/>
  <c r="BM18" i="5" s="1"/>
  <c r="BE16" i="5"/>
  <c r="BE17" i="5" s="1"/>
  <c r="Q17" i="5"/>
  <c r="S16" i="5"/>
  <c r="R16" i="5"/>
  <c r="AW16" i="5"/>
  <c r="AW17" i="5" l="1"/>
  <c r="BS19" i="5"/>
  <c r="BF16" i="5"/>
  <c r="BG16" i="5" s="1"/>
  <c r="O17" i="5"/>
  <c r="N17" i="5"/>
  <c r="M18" i="5"/>
  <c r="AL20" i="5"/>
  <c r="AN19" i="5"/>
  <c r="AM19" i="5"/>
  <c r="AD18" i="5"/>
  <c r="AF17" i="5"/>
  <c r="AE17" i="5"/>
  <c r="BJ20" i="5"/>
  <c r="BT19" i="5"/>
  <c r="BU19" i="5" s="1"/>
  <c r="BP19" i="5"/>
  <c r="BQ19" i="5" s="1"/>
  <c r="AB17" i="5"/>
  <c r="Z18" i="5"/>
  <c r="AA17" i="5"/>
  <c r="AR18" i="5"/>
  <c r="AX17" i="5"/>
  <c r="AY17" i="5" s="1"/>
  <c r="BF17" i="5"/>
  <c r="BG17" i="5" s="1"/>
  <c r="AT17" i="5"/>
  <c r="AU17" i="5" s="1"/>
  <c r="BA17" i="5"/>
  <c r="BB17" i="5" s="1"/>
  <c r="BC17" i="5" s="1"/>
  <c r="AX16" i="5"/>
  <c r="AY16" i="5" s="1"/>
  <c r="Q18" i="5"/>
  <c r="S17" i="5"/>
  <c r="R17" i="5"/>
  <c r="BW19" i="5"/>
  <c r="BX19" i="5" s="1"/>
  <c r="BY19" i="5" s="1"/>
  <c r="AH18" i="5"/>
  <c r="AJ17" i="5"/>
  <c r="AI17" i="5"/>
  <c r="BK19" i="5"/>
  <c r="BL19" i="5" s="1"/>
  <c r="BM19" i="5" s="1"/>
  <c r="U18" i="5"/>
  <c r="W17" i="5"/>
  <c r="V17" i="5"/>
  <c r="Q19" i="5" l="1"/>
  <c r="S18" i="5"/>
  <c r="R18" i="5"/>
  <c r="BK20" i="5"/>
  <c r="BL20" i="5" s="1"/>
  <c r="BM20" i="5" s="1"/>
  <c r="O18" i="5"/>
  <c r="N18" i="5"/>
  <c r="M19" i="5"/>
  <c r="AB18" i="5"/>
  <c r="Z19" i="5"/>
  <c r="AA18" i="5"/>
  <c r="AL21" i="5"/>
  <c r="AN20" i="5"/>
  <c r="AM20" i="5"/>
  <c r="AR19" i="5"/>
  <c r="BF18" i="5"/>
  <c r="BG18" i="5" s="1"/>
  <c r="BA18" i="5"/>
  <c r="BB18" i="5" s="1"/>
  <c r="BC18" i="5" s="1"/>
  <c r="BE18" i="5"/>
  <c r="AD19" i="5"/>
  <c r="AF18" i="5"/>
  <c r="AE18" i="5"/>
  <c r="AS18" i="5"/>
  <c r="U19" i="5"/>
  <c r="W18" i="5"/>
  <c r="V18" i="5"/>
  <c r="BJ21" i="5"/>
  <c r="BP20" i="5"/>
  <c r="BQ20" i="5" s="1"/>
  <c r="BS20" i="5"/>
  <c r="BT20" i="5" s="1"/>
  <c r="BU20" i="5" s="1"/>
  <c r="AW18" i="5"/>
  <c r="AX18" i="5" s="1"/>
  <c r="AY18" i="5" s="1"/>
  <c r="AH19" i="5"/>
  <c r="AJ18" i="5"/>
  <c r="AI18" i="5"/>
  <c r="BW20" i="5"/>
  <c r="BW21" i="5" s="1"/>
  <c r="BO20" i="5"/>
  <c r="BO21" i="5" s="1"/>
  <c r="AS19" i="5" l="1"/>
  <c r="BJ22" i="5"/>
  <c r="BX21" i="5"/>
  <c r="BY21" i="5" s="1"/>
  <c r="BP21" i="5"/>
  <c r="BQ21" i="5" s="1"/>
  <c r="BW22" i="5"/>
  <c r="BX20" i="5"/>
  <c r="BY20" i="5" s="1"/>
  <c r="BK21" i="5"/>
  <c r="BK22" i="5" s="1"/>
  <c r="AL22" i="5"/>
  <c r="AN21" i="5"/>
  <c r="AM21" i="5"/>
  <c r="BO22" i="5"/>
  <c r="O19" i="5"/>
  <c r="M20" i="5"/>
  <c r="N19" i="5"/>
  <c r="AX19" i="5"/>
  <c r="AY19" i="5" s="1"/>
  <c r="AR20" i="5"/>
  <c r="AT19" i="5"/>
  <c r="AU19" i="5" s="1"/>
  <c r="BA19" i="5"/>
  <c r="BB19" i="5"/>
  <c r="BC19" i="5" s="1"/>
  <c r="AD20" i="5"/>
  <c r="AF19" i="5"/>
  <c r="AE19" i="5"/>
  <c r="BE19" i="5"/>
  <c r="BF19" i="5" s="1"/>
  <c r="BG19" i="5" s="1"/>
  <c r="AH20" i="5"/>
  <c r="AJ19" i="5"/>
  <c r="AI19" i="5"/>
  <c r="AW19" i="5"/>
  <c r="BS21" i="5"/>
  <c r="BS22" i="5" s="1"/>
  <c r="U20" i="5"/>
  <c r="W19" i="5"/>
  <c r="V19" i="5"/>
  <c r="AT18" i="5"/>
  <c r="AU18" i="5" s="1"/>
  <c r="AB19" i="5"/>
  <c r="Z20" i="5"/>
  <c r="AA19" i="5"/>
  <c r="Q20" i="5"/>
  <c r="S19" i="5"/>
  <c r="R19" i="5"/>
  <c r="AW20" i="5" l="1"/>
  <c r="U21" i="5"/>
  <c r="W20" i="5"/>
  <c r="V20" i="5"/>
  <c r="Q21" i="5"/>
  <c r="S20" i="5"/>
  <c r="R20" i="5"/>
  <c r="BW23" i="5"/>
  <c r="BL21" i="5"/>
  <c r="BM21" i="5" s="1"/>
  <c r="O20" i="5"/>
  <c r="M21" i="5"/>
  <c r="N20" i="5"/>
  <c r="BO23" i="5"/>
  <c r="AH21" i="5"/>
  <c r="AJ20" i="5"/>
  <c r="AI20" i="5"/>
  <c r="AD21" i="5"/>
  <c r="AF20" i="5"/>
  <c r="AE20" i="5"/>
  <c r="AW21" i="5"/>
  <c r="BT21" i="5"/>
  <c r="BU21" i="5" s="1"/>
  <c r="AB20" i="5"/>
  <c r="Z21" i="5"/>
  <c r="AA20" i="5"/>
  <c r="AR21" i="5"/>
  <c r="AX20" i="5"/>
  <c r="AY20" i="5" s="1"/>
  <c r="BE20" i="5"/>
  <c r="BE21" i="5" s="1"/>
  <c r="AS20" i="5"/>
  <c r="AS21" i="5" s="1"/>
  <c r="BA20" i="5"/>
  <c r="BB20" i="5" s="1"/>
  <c r="BC20" i="5" s="1"/>
  <c r="AL23" i="5"/>
  <c r="AN22" i="5"/>
  <c r="AM22" i="5"/>
  <c r="BJ23" i="5"/>
  <c r="BS23" i="5" s="1"/>
  <c r="BP22" i="5"/>
  <c r="BQ22" i="5" s="1"/>
  <c r="BX22" i="5"/>
  <c r="BY22" i="5" s="1"/>
  <c r="BL22" i="5"/>
  <c r="BM22" i="5" s="1"/>
  <c r="BT22" i="5"/>
  <c r="BU22" i="5" s="1"/>
  <c r="AB21" i="5" l="1"/>
  <c r="Z22" i="5"/>
  <c r="AA21" i="5"/>
  <c r="Q22" i="5"/>
  <c r="S21" i="5"/>
  <c r="R21" i="5"/>
  <c r="BF20" i="5"/>
  <c r="BG20" i="5" s="1"/>
  <c r="AL24" i="5"/>
  <c r="AN23" i="5"/>
  <c r="AM23" i="5"/>
  <c r="AD22" i="5"/>
  <c r="AF21" i="5"/>
  <c r="AE21" i="5"/>
  <c r="U22" i="5"/>
  <c r="W21" i="5"/>
  <c r="V21" i="5"/>
  <c r="AH22" i="5"/>
  <c r="AJ21" i="5"/>
  <c r="AI21" i="5"/>
  <c r="BJ24" i="5"/>
  <c r="BW24" i="5" s="1"/>
  <c r="BP23" i="5"/>
  <c r="BQ23" i="5" s="1"/>
  <c r="BX23" i="5"/>
  <c r="BY23" i="5" s="1"/>
  <c r="BT23" i="5"/>
  <c r="BU23" i="5" s="1"/>
  <c r="AT20" i="5"/>
  <c r="AU20" i="5" s="1"/>
  <c r="O21" i="5"/>
  <c r="N21" i="5"/>
  <c r="M22" i="5"/>
  <c r="AR22" i="5"/>
  <c r="BE22" i="5" s="1"/>
  <c r="BF21" i="5"/>
  <c r="BG21" i="5" s="1"/>
  <c r="AX21" i="5"/>
  <c r="AY21" i="5" s="1"/>
  <c r="AT21" i="5"/>
  <c r="AU21" i="5" s="1"/>
  <c r="BA21" i="5"/>
  <c r="BB21" i="5" s="1"/>
  <c r="BC21" i="5" s="1"/>
  <c r="BK23" i="5"/>
  <c r="BL23" i="5" s="1"/>
  <c r="BM23" i="5" s="1"/>
  <c r="AW22" i="5" l="1"/>
  <c r="AS22" i="5"/>
  <c r="BO24" i="5"/>
  <c r="AH23" i="5"/>
  <c r="AJ22" i="5"/>
  <c r="AI22" i="5"/>
  <c r="AD23" i="5"/>
  <c r="AF22" i="5"/>
  <c r="AE22" i="5"/>
  <c r="AB22" i="5"/>
  <c r="Z23" i="5"/>
  <c r="AA22" i="5"/>
  <c r="AR23" i="5"/>
  <c r="BF22" i="5"/>
  <c r="BG22" i="5" s="1"/>
  <c r="AX22" i="5"/>
  <c r="AY22" i="5" s="1"/>
  <c r="AT22" i="5"/>
  <c r="AU22" i="5" s="1"/>
  <c r="BA22" i="5"/>
  <c r="BB22" i="5" s="1"/>
  <c r="BC22" i="5" s="1"/>
  <c r="U23" i="5"/>
  <c r="W22" i="5"/>
  <c r="V22" i="5"/>
  <c r="O22" i="5"/>
  <c r="M23" i="5"/>
  <c r="N22" i="5"/>
  <c r="AL25" i="5"/>
  <c r="AN24" i="5"/>
  <c r="AM24" i="5"/>
  <c r="BJ25" i="5"/>
  <c r="BP24" i="5"/>
  <c r="BQ24" i="5" s="1"/>
  <c r="BX24" i="5"/>
  <c r="BY24" i="5" s="1"/>
  <c r="BK24" i="5"/>
  <c r="Q23" i="5"/>
  <c r="S22" i="5"/>
  <c r="R22" i="5"/>
  <c r="BS24" i="5"/>
  <c r="BS25" i="5" l="1"/>
  <c r="O23" i="5"/>
  <c r="N23" i="5"/>
  <c r="M24" i="5"/>
  <c r="AL26" i="5"/>
  <c r="AN25" i="5"/>
  <c r="AM25" i="5"/>
  <c r="BJ26" i="5"/>
  <c r="BT25" i="5"/>
  <c r="BU25" i="5" s="1"/>
  <c r="AD24" i="5"/>
  <c r="AF23" i="5"/>
  <c r="AE23" i="5"/>
  <c r="AR24" i="5"/>
  <c r="BA23" i="5"/>
  <c r="BB23" i="5"/>
  <c r="BC23" i="5" s="1"/>
  <c r="Q24" i="5"/>
  <c r="S23" i="5"/>
  <c r="R23" i="5"/>
  <c r="BK25" i="5"/>
  <c r="BL25" i="5" s="1"/>
  <c r="BM25" i="5" s="1"/>
  <c r="AB23" i="5"/>
  <c r="Z24" i="5"/>
  <c r="AA23" i="5"/>
  <c r="BO25" i="5"/>
  <c r="BT24" i="5"/>
  <c r="BU24" i="5" s="1"/>
  <c r="AS23" i="5"/>
  <c r="AT23" i="5" s="1"/>
  <c r="AU23" i="5" s="1"/>
  <c r="U24" i="5"/>
  <c r="W23" i="5"/>
  <c r="V23" i="5"/>
  <c r="AH24" i="5"/>
  <c r="AJ23" i="5"/>
  <c r="AI23" i="5"/>
  <c r="BL24" i="5"/>
  <c r="BM24" i="5" s="1"/>
  <c r="AW23" i="5"/>
  <c r="BE23" i="5"/>
  <c r="BW25" i="5"/>
  <c r="BX25" i="5" s="1"/>
  <c r="BY25" i="5" s="1"/>
  <c r="BE24" i="5" l="1"/>
  <c r="U25" i="5"/>
  <c r="W24" i="5"/>
  <c r="V24" i="5"/>
  <c r="BJ27" i="5"/>
  <c r="BP26" i="5"/>
  <c r="BQ26" i="5" s="1"/>
  <c r="Q25" i="5"/>
  <c r="S24" i="5"/>
  <c r="R24" i="5"/>
  <c r="AD25" i="5"/>
  <c r="AF24" i="5"/>
  <c r="AE24" i="5"/>
  <c r="AB24" i="5"/>
  <c r="AA24" i="5"/>
  <c r="Z25" i="5"/>
  <c r="AW24" i="5"/>
  <c r="BO26" i="5"/>
  <c r="AL27" i="5"/>
  <c r="AN26" i="5"/>
  <c r="AM26" i="5"/>
  <c r="O24" i="5"/>
  <c r="M25" i="5"/>
  <c r="N24" i="5"/>
  <c r="AH25" i="5"/>
  <c r="AJ24" i="5"/>
  <c r="AI24" i="5"/>
  <c r="AX23" i="5"/>
  <c r="AY23" i="5" s="1"/>
  <c r="BP25" i="5"/>
  <c r="BQ25" i="5" s="1"/>
  <c r="AR25" i="5"/>
  <c r="BF24" i="5"/>
  <c r="BG24" i="5" s="1"/>
  <c r="BA24" i="5"/>
  <c r="BB24" i="5" s="1"/>
  <c r="BC24" i="5" s="1"/>
  <c r="AS24" i="5"/>
  <c r="BW26" i="5"/>
  <c r="BK26" i="5"/>
  <c r="BF23" i="5"/>
  <c r="BG23" i="5" s="1"/>
  <c r="BS26" i="5"/>
  <c r="BT26" i="5" s="1"/>
  <c r="BU26" i="5" s="1"/>
  <c r="BK27" i="5" l="1"/>
  <c r="BW27" i="5"/>
  <c r="AR26" i="5"/>
  <c r="BA25" i="5"/>
  <c r="BB25" i="5" s="1"/>
  <c r="BC25" i="5" s="1"/>
  <c r="O25" i="5"/>
  <c r="M26" i="5"/>
  <c r="N25" i="5"/>
  <c r="BL26" i="5"/>
  <c r="BM26" i="5" s="1"/>
  <c r="AS25" i="5"/>
  <c r="AD26" i="5"/>
  <c r="AF25" i="5"/>
  <c r="AE25" i="5"/>
  <c r="BK28" i="5"/>
  <c r="BE25" i="5"/>
  <c r="BE26" i="5" s="1"/>
  <c r="BX26" i="5"/>
  <c r="BY26" i="5" s="1"/>
  <c r="AL28" i="5"/>
  <c r="AN27" i="5"/>
  <c r="AM27" i="5"/>
  <c r="BJ28" i="5"/>
  <c r="BT27" i="5"/>
  <c r="BU27" i="5" s="1"/>
  <c r="BX27" i="5"/>
  <c r="BY27" i="5" s="1"/>
  <c r="BL27" i="5"/>
  <c r="BM27" i="5" s="1"/>
  <c r="AT24" i="5"/>
  <c r="AU24" i="5" s="1"/>
  <c r="BO27" i="5"/>
  <c r="BS27" i="5"/>
  <c r="AH26" i="5"/>
  <c r="AJ25" i="5"/>
  <c r="AI25" i="5"/>
  <c r="AW25" i="5"/>
  <c r="AW26" i="5" s="1"/>
  <c r="AX24" i="5"/>
  <c r="AY24" i="5" s="1"/>
  <c r="AB25" i="5"/>
  <c r="Z26" i="5"/>
  <c r="AA25" i="5"/>
  <c r="Q26" i="5"/>
  <c r="S25" i="5"/>
  <c r="R25" i="5"/>
  <c r="U26" i="5"/>
  <c r="W25" i="5"/>
  <c r="V25" i="5"/>
  <c r="AS26" i="5" l="1"/>
  <c r="BF25" i="5"/>
  <c r="BG25" i="5" s="1"/>
  <c r="O26" i="5"/>
  <c r="M27" i="5"/>
  <c r="N26" i="5"/>
  <c r="AH27" i="5"/>
  <c r="AJ26" i="5"/>
  <c r="AI26" i="5"/>
  <c r="AD27" i="5"/>
  <c r="AF26" i="5"/>
  <c r="AE26" i="5"/>
  <c r="AB26" i="5"/>
  <c r="Z27" i="5"/>
  <c r="AA26" i="5"/>
  <c r="AL29" i="5"/>
  <c r="AN28" i="5"/>
  <c r="AM28" i="5"/>
  <c r="BJ29" i="5"/>
  <c r="BK29" i="5" s="1"/>
  <c r="BL28" i="5"/>
  <c r="BM28" i="5" s="1"/>
  <c r="BP28" i="5"/>
  <c r="BQ28" i="5" s="1"/>
  <c r="BS28" i="5"/>
  <c r="BS29" i="5" s="1"/>
  <c r="AS27" i="5"/>
  <c r="AX25" i="5"/>
  <c r="AY25" i="5" s="1"/>
  <c r="Q27" i="5"/>
  <c r="S26" i="5"/>
  <c r="R26" i="5"/>
  <c r="BO28" i="5"/>
  <c r="BO29" i="5" s="1"/>
  <c r="AT25" i="5"/>
  <c r="AU25" i="5" s="1"/>
  <c r="BW28" i="5"/>
  <c r="BW29" i="5" s="1"/>
  <c r="BP27" i="5"/>
  <c r="BQ27" i="5" s="1"/>
  <c r="U27" i="5"/>
  <c r="W26" i="5"/>
  <c r="V26" i="5"/>
  <c r="AR27" i="5"/>
  <c r="BF26" i="5"/>
  <c r="BG26" i="5" s="1"/>
  <c r="AX26" i="5"/>
  <c r="AY26" i="5" s="1"/>
  <c r="AT26" i="5"/>
  <c r="AU26" i="5" s="1"/>
  <c r="BA26" i="5"/>
  <c r="BB26" i="5" s="1"/>
  <c r="BC26" i="5" s="1"/>
  <c r="AR28" i="5" l="1"/>
  <c r="AT27" i="5"/>
  <c r="AU27" i="5" s="1"/>
  <c r="BA27" i="5"/>
  <c r="BB27" i="5"/>
  <c r="BC27" i="5" s="1"/>
  <c r="BO30" i="5"/>
  <c r="AB27" i="5"/>
  <c r="AA27" i="5"/>
  <c r="Z28" i="5"/>
  <c r="U28" i="5"/>
  <c r="W27" i="5"/>
  <c r="V27" i="5"/>
  <c r="AS28" i="5"/>
  <c r="BW30" i="5"/>
  <c r="BE27" i="5"/>
  <c r="BF27" i="5" s="1"/>
  <c r="BG27" i="5" s="1"/>
  <c r="AH28" i="5"/>
  <c r="AJ27" i="5"/>
  <c r="AI27" i="5"/>
  <c r="AW27" i="5"/>
  <c r="AW28" i="5" s="1"/>
  <c r="BX28" i="5"/>
  <c r="BY28" i="5" s="1"/>
  <c r="O27" i="5"/>
  <c r="N27" i="5"/>
  <c r="M28" i="5"/>
  <c r="AD28" i="5"/>
  <c r="AF27" i="5"/>
  <c r="AE27" i="5"/>
  <c r="AL30" i="5"/>
  <c r="AN29" i="5"/>
  <c r="AM29" i="5"/>
  <c r="BT28" i="5"/>
  <c r="BU28" i="5" s="1"/>
  <c r="Q28" i="5"/>
  <c r="S27" i="5"/>
  <c r="R27" i="5"/>
  <c r="BJ30" i="5"/>
  <c r="BX29" i="5"/>
  <c r="BY29" i="5" s="1"/>
  <c r="BL29" i="5"/>
  <c r="BM29" i="5" s="1"/>
  <c r="BT29" i="5"/>
  <c r="BU29" i="5" s="1"/>
  <c r="BP29" i="5"/>
  <c r="BQ29" i="5" s="1"/>
  <c r="AD29" i="5" l="1"/>
  <c r="AF28" i="5"/>
  <c r="AE28" i="5"/>
  <c r="AB28" i="5"/>
  <c r="Z29" i="5"/>
  <c r="AA28" i="5"/>
  <c r="AL31" i="5"/>
  <c r="AN30" i="5"/>
  <c r="AM30" i="5"/>
  <c r="BJ31" i="5"/>
  <c r="BP30" i="5"/>
  <c r="BQ30" i="5" s="1"/>
  <c r="BX30" i="5"/>
  <c r="BY30" i="5" s="1"/>
  <c r="BK30" i="5"/>
  <c r="AH29" i="5"/>
  <c r="AJ28" i="5"/>
  <c r="AI28" i="5"/>
  <c r="AR29" i="5"/>
  <c r="AS29" i="5" s="1"/>
  <c r="AT28" i="5"/>
  <c r="AU28" i="5" s="1"/>
  <c r="AX28" i="5"/>
  <c r="AY28" i="5" s="1"/>
  <c r="BA28" i="5"/>
  <c r="BB28" i="5"/>
  <c r="BC28" i="5" s="1"/>
  <c r="AX27" i="5"/>
  <c r="AY27" i="5" s="1"/>
  <c r="U29" i="5"/>
  <c r="W28" i="5"/>
  <c r="V28" i="5"/>
  <c r="Q29" i="5"/>
  <c r="S28" i="5"/>
  <c r="R28" i="5"/>
  <c r="O28" i="5"/>
  <c r="M29" i="5"/>
  <c r="N28" i="5"/>
  <c r="BE28" i="5"/>
  <c r="BE29" i="5" s="1"/>
  <c r="BS30" i="5"/>
  <c r="BS31" i="5" l="1"/>
  <c r="BF28" i="5"/>
  <c r="BG28" i="5" s="1"/>
  <c r="BJ32" i="5"/>
  <c r="BS32" i="5" s="1"/>
  <c r="BT31" i="5"/>
  <c r="BU31" i="5" s="1"/>
  <c r="O29" i="5"/>
  <c r="N29" i="5"/>
  <c r="M30" i="5"/>
  <c r="AB29" i="5"/>
  <c r="AA29" i="5"/>
  <c r="Z30" i="5"/>
  <c r="U30" i="5"/>
  <c r="W29" i="5"/>
  <c r="V29" i="5"/>
  <c r="AH30" i="5"/>
  <c r="AJ29" i="5"/>
  <c r="AI29" i="5"/>
  <c r="AD30" i="5"/>
  <c r="AF29" i="5"/>
  <c r="AE29" i="5"/>
  <c r="AL32" i="5"/>
  <c r="AN31" i="5"/>
  <c r="AM31" i="5"/>
  <c r="BT30" i="5"/>
  <c r="BU30" i="5" s="1"/>
  <c r="BW31" i="5"/>
  <c r="BW32" i="5" s="1"/>
  <c r="AR30" i="5"/>
  <c r="BE30" i="5" s="1"/>
  <c r="BF29" i="5"/>
  <c r="BG29" i="5" s="1"/>
  <c r="AT29" i="5"/>
  <c r="AU29" i="5" s="1"/>
  <c r="BA29" i="5"/>
  <c r="BB29" i="5" s="1"/>
  <c r="BC29" i="5" s="1"/>
  <c r="BK31" i="5"/>
  <c r="BK32" i="5" s="1"/>
  <c r="AW29" i="5"/>
  <c r="AX29" i="5" s="1"/>
  <c r="AY29" i="5" s="1"/>
  <c r="Q30" i="5"/>
  <c r="S29" i="5"/>
  <c r="R29" i="5"/>
  <c r="BL30" i="5"/>
  <c r="BM30" i="5" s="1"/>
  <c r="BO31" i="5"/>
  <c r="BO32" i="5" s="1"/>
  <c r="BL31" i="5" l="1"/>
  <c r="BM31" i="5" s="1"/>
  <c r="BX31" i="5"/>
  <c r="BY31" i="5" s="1"/>
  <c r="BP31" i="5"/>
  <c r="BQ31" i="5" s="1"/>
  <c r="Q31" i="5"/>
  <c r="S30" i="5"/>
  <c r="R30" i="5"/>
  <c r="AB30" i="5"/>
  <c r="Z31" i="5"/>
  <c r="AA30" i="5"/>
  <c r="AD31" i="5"/>
  <c r="AF30" i="5"/>
  <c r="AE30" i="5"/>
  <c r="AH31" i="5"/>
  <c r="AJ30" i="5"/>
  <c r="AI30" i="5"/>
  <c r="AR31" i="5"/>
  <c r="BF30" i="5"/>
  <c r="BG30" i="5" s="1"/>
  <c r="BA30" i="5"/>
  <c r="BB30" i="5" s="1"/>
  <c r="BC30" i="5" s="1"/>
  <c r="U31" i="5"/>
  <c r="W30" i="5"/>
  <c r="V30" i="5"/>
  <c r="BJ33" i="5"/>
  <c r="BT32" i="5"/>
  <c r="BU32" i="5" s="1"/>
  <c r="BX32" i="5"/>
  <c r="BY32" i="5" s="1"/>
  <c r="BP32" i="5"/>
  <c r="BQ32" i="5" s="1"/>
  <c r="BL32" i="5"/>
  <c r="BM32" i="5" s="1"/>
  <c r="AL33" i="5"/>
  <c r="AN32" i="5"/>
  <c r="AM32" i="5"/>
  <c r="AW30" i="5"/>
  <c r="O30" i="5"/>
  <c r="N30" i="5"/>
  <c r="M31" i="5"/>
  <c r="AS30" i="5"/>
  <c r="AW31" i="5" l="1"/>
  <c r="AS31" i="5"/>
  <c r="AT31" i="5" s="1"/>
  <c r="AU31" i="5" s="1"/>
  <c r="BJ34" i="5"/>
  <c r="BP33" i="5"/>
  <c r="BQ33" i="5" s="1"/>
  <c r="AX30" i="5"/>
  <c r="AY30" i="5" s="1"/>
  <c r="BK33" i="5"/>
  <c r="BK34" i="5" s="1"/>
  <c r="U32" i="5"/>
  <c r="W31" i="5"/>
  <c r="V31" i="5"/>
  <c r="BO33" i="5"/>
  <c r="O31" i="5"/>
  <c r="M32" i="5"/>
  <c r="N31" i="5"/>
  <c r="AR32" i="5"/>
  <c r="AX31" i="5"/>
  <c r="AY31" i="5" s="1"/>
  <c r="BA31" i="5"/>
  <c r="BB31" i="5" s="1"/>
  <c r="BC31" i="5" s="1"/>
  <c r="AL34" i="5"/>
  <c r="AN33" i="5"/>
  <c r="AM33" i="5"/>
  <c r="AD32" i="5"/>
  <c r="AF31" i="5"/>
  <c r="AE31" i="5"/>
  <c r="AB31" i="5"/>
  <c r="AA31" i="5"/>
  <c r="Z32" i="5"/>
  <c r="AH32" i="5"/>
  <c r="AJ31" i="5"/>
  <c r="AI31" i="5"/>
  <c r="BW33" i="5"/>
  <c r="BW34" i="5" s="1"/>
  <c r="Q32" i="5"/>
  <c r="S31" i="5"/>
  <c r="R31" i="5"/>
  <c r="BS33" i="5"/>
  <c r="AT30" i="5"/>
  <c r="AU30" i="5" s="1"/>
  <c r="BE31" i="5"/>
  <c r="BF31" i="5" s="1"/>
  <c r="BG31" i="5" s="1"/>
  <c r="BS34" i="5" l="1"/>
  <c r="BO34" i="5"/>
  <c r="AR33" i="5"/>
  <c r="BA32" i="5"/>
  <c r="BB32" i="5"/>
  <c r="BC32" i="5" s="1"/>
  <c r="BK35" i="5"/>
  <c r="O32" i="5"/>
  <c r="N32" i="5"/>
  <c r="M33" i="5"/>
  <c r="Q33" i="5"/>
  <c r="S32" i="5"/>
  <c r="R32" i="5"/>
  <c r="BS35" i="5"/>
  <c r="AL35" i="5"/>
  <c r="AN34" i="5"/>
  <c r="AM34" i="5"/>
  <c r="BL33" i="5"/>
  <c r="BM33" i="5" s="1"/>
  <c r="AS32" i="5"/>
  <c r="AD33" i="5"/>
  <c r="AF32" i="5"/>
  <c r="AE32" i="5"/>
  <c r="BT33" i="5"/>
  <c r="BU33" i="5" s="1"/>
  <c r="AH33" i="5"/>
  <c r="AJ32" i="5"/>
  <c r="AI32" i="5"/>
  <c r="U33" i="5"/>
  <c r="W32" i="5"/>
  <c r="V32" i="5"/>
  <c r="AB32" i="5"/>
  <c r="Z33" i="5"/>
  <c r="AA32" i="5"/>
  <c r="BX33" i="5"/>
  <c r="BY33" i="5" s="1"/>
  <c r="BE32" i="5"/>
  <c r="AW32" i="5"/>
  <c r="BJ35" i="5"/>
  <c r="BT34" i="5"/>
  <c r="BU34" i="5" s="1"/>
  <c r="BP34" i="5"/>
  <c r="BQ34" i="5" s="1"/>
  <c r="BX34" i="5"/>
  <c r="BY34" i="5" s="1"/>
  <c r="BL34" i="5"/>
  <c r="BM34" i="5" s="1"/>
  <c r="BE33" i="5" l="1"/>
  <c r="AW33" i="5"/>
  <c r="AS33" i="5"/>
  <c r="BJ36" i="5"/>
  <c r="BK36" i="5" s="1"/>
  <c r="BL35" i="5"/>
  <c r="BM35" i="5" s="1"/>
  <c r="BT35" i="5"/>
  <c r="BU35" i="5" s="1"/>
  <c r="U34" i="5"/>
  <c r="W33" i="5"/>
  <c r="V33" i="5"/>
  <c r="Q34" i="5"/>
  <c r="S33" i="5"/>
  <c r="R33" i="5"/>
  <c r="BS36" i="5"/>
  <c r="AD34" i="5"/>
  <c r="AF33" i="5"/>
  <c r="AE33" i="5"/>
  <c r="BO35" i="5"/>
  <c r="O33" i="5"/>
  <c r="N33" i="5"/>
  <c r="M34" i="5"/>
  <c r="AX32" i="5"/>
  <c r="AY32" i="5" s="1"/>
  <c r="AL36" i="5"/>
  <c r="AN35" i="5"/>
  <c r="AM35" i="5"/>
  <c r="BW35" i="5"/>
  <c r="AT32" i="5"/>
  <c r="AU32" i="5" s="1"/>
  <c r="BF32" i="5"/>
  <c r="BG32" i="5" s="1"/>
  <c r="AH34" i="5"/>
  <c r="AJ33" i="5"/>
  <c r="AI33" i="5"/>
  <c r="AB33" i="5"/>
  <c r="Z34" i="5"/>
  <c r="AA33" i="5"/>
  <c r="AR34" i="5"/>
  <c r="BF33" i="5"/>
  <c r="BG33" i="5" s="1"/>
  <c r="AX33" i="5"/>
  <c r="AY33" i="5" s="1"/>
  <c r="AT33" i="5"/>
  <c r="AU33" i="5" s="1"/>
  <c r="BA33" i="5"/>
  <c r="BB33" i="5"/>
  <c r="BC33" i="5" s="1"/>
  <c r="BO36" i="5" l="1"/>
  <c r="BW36" i="5"/>
  <c r="BP35" i="5"/>
  <c r="BQ35" i="5" s="1"/>
  <c r="U35" i="5"/>
  <c r="W34" i="5"/>
  <c r="V34" i="5"/>
  <c r="O34" i="5"/>
  <c r="M35" i="5"/>
  <c r="N34" i="5"/>
  <c r="AB34" i="5"/>
  <c r="Z35" i="5"/>
  <c r="AA34" i="5"/>
  <c r="AH35" i="5"/>
  <c r="AJ34" i="5"/>
  <c r="AI34" i="5"/>
  <c r="Q35" i="5"/>
  <c r="S34" i="5"/>
  <c r="R34" i="5"/>
  <c r="AL37" i="5"/>
  <c r="AN36" i="5"/>
  <c r="AM36" i="5"/>
  <c r="AD35" i="5"/>
  <c r="AF34" i="5"/>
  <c r="AE34" i="5"/>
  <c r="AR35" i="5"/>
  <c r="BA34" i="5"/>
  <c r="BB34" i="5"/>
  <c r="BC34" i="5" s="1"/>
  <c r="BS37" i="5"/>
  <c r="BX35" i="5"/>
  <c r="BY35" i="5" s="1"/>
  <c r="AW34" i="5"/>
  <c r="BK37" i="5"/>
  <c r="AS34" i="5"/>
  <c r="AT34" i="5" s="1"/>
  <c r="AU34" i="5" s="1"/>
  <c r="BE34" i="5"/>
  <c r="BF34" i="5" s="1"/>
  <c r="BG34" i="5" s="1"/>
  <c r="BJ37" i="5"/>
  <c r="BW37" i="5" s="1"/>
  <c r="BX36" i="5"/>
  <c r="BY36" i="5" s="1"/>
  <c r="BL36" i="5"/>
  <c r="BM36" i="5" s="1"/>
  <c r="BP36" i="5"/>
  <c r="BQ36" i="5" s="1"/>
  <c r="BT36" i="5"/>
  <c r="BU36" i="5" s="1"/>
  <c r="AW35" i="5" l="1"/>
  <c r="AR36" i="5"/>
  <c r="AX35" i="5"/>
  <c r="AY35" i="5" s="1"/>
  <c r="BA35" i="5"/>
  <c r="BB35" i="5"/>
  <c r="BC35" i="5" s="1"/>
  <c r="AD36" i="5"/>
  <c r="AF35" i="5"/>
  <c r="AE35" i="5"/>
  <c r="AH36" i="5"/>
  <c r="AJ35" i="5"/>
  <c r="AI35" i="5"/>
  <c r="AW36" i="5"/>
  <c r="Q36" i="5"/>
  <c r="S35" i="5"/>
  <c r="R35" i="5"/>
  <c r="O35" i="5"/>
  <c r="N35" i="5"/>
  <c r="M36" i="5"/>
  <c r="BJ38" i="5"/>
  <c r="BX37" i="5"/>
  <c r="BY37" i="5" s="1"/>
  <c r="BL37" i="5"/>
  <c r="BM37" i="5" s="1"/>
  <c r="BT37" i="5"/>
  <c r="BU37" i="5" s="1"/>
  <c r="BE35" i="5"/>
  <c r="BE36" i="5" s="1"/>
  <c r="BO37" i="5"/>
  <c r="AS35" i="5"/>
  <c r="AX34" i="5"/>
  <c r="AY34" i="5" s="1"/>
  <c r="AL38" i="5"/>
  <c r="AN37" i="5"/>
  <c r="AM37" i="5"/>
  <c r="AB35" i="5"/>
  <c r="AA35" i="5"/>
  <c r="Z36" i="5"/>
  <c r="U36" i="5"/>
  <c r="W35" i="5"/>
  <c r="V35" i="5"/>
  <c r="AS36" i="5" l="1"/>
  <c r="U37" i="5"/>
  <c r="W36" i="5"/>
  <c r="V36" i="5"/>
  <c r="O36" i="5"/>
  <c r="M37" i="5"/>
  <c r="N36" i="5"/>
  <c r="AB36" i="5"/>
  <c r="Z37" i="5"/>
  <c r="AA36" i="5"/>
  <c r="AH37" i="5"/>
  <c r="AJ36" i="5"/>
  <c r="AI36" i="5"/>
  <c r="AL39" i="5"/>
  <c r="AN38" i="5"/>
  <c r="AM38" i="5"/>
  <c r="AD37" i="5"/>
  <c r="AF36" i="5"/>
  <c r="AE36" i="5"/>
  <c r="BJ39" i="5"/>
  <c r="BW38" i="5"/>
  <c r="BX38" i="5" s="1"/>
  <c r="BY38" i="5" s="1"/>
  <c r="AT35" i="5"/>
  <c r="AU35" i="5" s="1"/>
  <c r="BS38" i="5"/>
  <c r="BT38" i="5" s="1"/>
  <c r="BU38" i="5" s="1"/>
  <c r="BF35" i="5"/>
  <c r="BG35" i="5" s="1"/>
  <c r="Q37" i="5"/>
  <c r="S36" i="5"/>
  <c r="R36" i="5"/>
  <c r="BK38" i="5"/>
  <c r="BL38" i="5" s="1"/>
  <c r="BM38" i="5" s="1"/>
  <c r="BO38" i="5"/>
  <c r="BP38" i="5" s="1"/>
  <c r="BQ38" i="5" s="1"/>
  <c r="BP37" i="5"/>
  <c r="BQ37" i="5" s="1"/>
  <c r="AR37" i="5"/>
  <c r="BF36" i="5"/>
  <c r="BG36" i="5" s="1"/>
  <c r="AX36" i="5"/>
  <c r="AY36" i="5" s="1"/>
  <c r="AT36" i="5"/>
  <c r="AU36" i="5" s="1"/>
  <c r="BA36" i="5"/>
  <c r="BB36" i="5" s="1"/>
  <c r="BC36" i="5" s="1"/>
  <c r="BS39" i="5" l="1"/>
  <c r="AH38" i="5"/>
  <c r="AJ37" i="5"/>
  <c r="AI37" i="5"/>
  <c r="Q38" i="5"/>
  <c r="S37" i="5"/>
  <c r="R37" i="5"/>
  <c r="AL40" i="5"/>
  <c r="AN39" i="5"/>
  <c r="AM39" i="5"/>
  <c r="AR38" i="5"/>
  <c r="BO39" i="5"/>
  <c r="BA37" i="5"/>
  <c r="BB37" i="5" s="1"/>
  <c r="BC37" i="5" s="1"/>
  <c r="BE37" i="5"/>
  <c r="BF37" i="5" s="1"/>
  <c r="BG37" i="5" s="1"/>
  <c r="U38" i="5"/>
  <c r="W37" i="5"/>
  <c r="V37" i="5"/>
  <c r="O37" i="5"/>
  <c r="N37" i="5"/>
  <c r="M38" i="5"/>
  <c r="BJ40" i="5"/>
  <c r="BT39" i="5"/>
  <c r="BU39" i="5" s="1"/>
  <c r="BK39" i="5"/>
  <c r="AS37" i="5"/>
  <c r="BW39" i="5"/>
  <c r="AD38" i="5"/>
  <c r="AF37" i="5"/>
  <c r="AE37" i="5"/>
  <c r="AB37" i="5"/>
  <c r="Z38" i="5"/>
  <c r="AA37" i="5"/>
  <c r="AW37" i="5"/>
  <c r="BO40" i="5" l="1"/>
  <c r="BW40" i="5"/>
  <c r="AW38" i="5"/>
  <c r="AS38" i="5"/>
  <c r="AT38" i="5" s="1"/>
  <c r="AU38" i="5" s="1"/>
  <c r="BK40" i="5"/>
  <c r="BL40" i="5" s="1"/>
  <c r="BM40" i="5" s="1"/>
  <c r="AL41" i="5"/>
  <c r="AN40" i="5"/>
  <c r="AM40" i="5"/>
  <c r="AB38" i="5"/>
  <c r="Z39" i="5"/>
  <c r="AA38" i="5"/>
  <c r="AX37" i="5"/>
  <c r="AY37" i="5" s="1"/>
  <c r="U39" i="5"/>
  <c r="W38" i="5"/>
  <c r="V38" i="5"/>
  <c r="O38" i="5"/>
  <c r="M39" i="5"/>
  <c r="N38" i="5"/>
  <c r="BL39" i="5"/>
  <c r="BM39" i="5" s="1"/>
  <c r="Q39" i="5"/>
  <c r="S38" i="5"/>
  <c r="R38" i="5"/>
  <c r="BE38" i="5"/>
  <c r="BF38" i="5" s="1"/>
  <c r="BG38" i="5" s="1"/>
  <c r="AH39" i="5"/>
  <c r="AJ38" i="5"/>
  <c r="AI38" i="5"/>
  <c r="AT37" i="5"/>
  <c r="AU37" i="5" s="1"/>
  <c r="BX39" i="5"/>
  <c r="BY39" i="5" s="1"/>
  <c r="AR39" i="5"/>
  <c r="AW39" i="5" s="1"/>
  <c r="AX38" i="5"/>
  <c r="AY38" i="5" s="1"/>
  <c r="BP39" i="5"/>
  <c r="BQ39" i="5" s="1"/>
  <c r="AD39" i="5"/>
  <c r="AF38" i="5"/>
  <c r="AE38" i="5"/>
  <c r="BJ41" i="5"/>
  <c r="BX40" i="5"/>
  <c r="BY40" i="5" s="1"/>
  <c r="BP40" i="5"/>
  <c r="BQ40" i="5" s="1"/>
  <c r="BA38" i="5"/>
  <c r="BB38" i="5" s="1"/>
  <c r="BC38" i="5" s="1"/>
  <c r="BS40" i="5"/>
  <c r="BT40" i="5" s="1"/>
  <c r="BU40" i="5" s="1"/>
  <c r="BK41" i="5" l="1"/>
  <c r="BO41" i="5"/>
  <c r="AH40" i="5"/>
  <c r="AJ39" i="5"/>
  <c r="AI39" i="5"/>
  <c r="BS41" i="5"/>
  <c r="BE39" i="5"/>
  <c r="BE40" i="5" s="1"/>
  <c r="U40" i="5"/>
  <c r="W39" i="5"/>
  <c r="V39" i="5"/>
  <c r="AB39" i="5"/>
  <c r="AA39" i="5"/>
  <c r="Z40" i="5"/>
  <c r="BA39" i="5"/>
  <c r="BA40" i="5" s="1"/>
  <c r="BJ42" i="5"/>
  <c r="BO42" i="5" s="1"/>
  <c r="BP41" i="5"/>
  <c r="BQ41" i="5" s="1"/>
  <c r="BL41" i="5"/>
  <c r="BM41" i="5" s="1"/>
  <c r="AR40" i="5"/>
  <c r="AX39" i="5"/>
  <c r="AY39" i="5" s="1"/>
  <c r="O39" i="5"/>
  <c r="M40" i="5"/>
  <c r="N39" i="5"/>
  <c r="AD40" i="5"/>
  <c r="AF39" i="5"/>
  <c r="AE39" i="5"/>
  <c r="BW41" i="5"/>
  <c r="AS39" i="5"/>
  <c r="Q40" i="5"/>
  <c r="S39" i="5"/>
  <c r="R39" i="5"/>
  <c r="AL42" i="5"/>
  <c r="AN41" i="5"/>
  <c r="AM41" i="5"/>
  <c r="BF39" i="5" l="1"/>
  <c r="BG39" i="5" s="1"/>
  <c r="BS42" i="5"/>
  <c r="O40" i="5"/>
  <c r="N40" i="5"/>
  <c r="M41" i="5"/>
  <c r="BW42" i="5"/>
  <c r="BW43" i="5" s="1"/>
  <c r="U41" i="5"/>
  <c r="W40" i="5"/>
  <c r="V40" i="5"/>
  <c r="BB39" i="5"/>
  <c r="BC39" i="5" s="1"/>
  <c r="AL43" i="5"/>
  <c r="AN42" i="5"/>
  <c r="AM42" i="5"/>
  <c r="AB40" i="5"/>
  <c r="Z41" i="5"/>
  <c r="AA40" i="5"/>
  <c r="BX41" i="5"/>
  <c r="BY41" i="5" s="1"/>
  <c r="AH41" i="5"/>
  <c r="AJ40" i="5"/>
  <c r="AI40" i="5"/>
  <c r="BJ43" i="5"/>
  <c r="BT42" i="5"/>
  <c r="BU42" i="5" s="1"/>
  <c r="BP42" i="5"/>
  <c r="BQ42" i="5" s="1"/>
  <c r="AD41" i="5"/>
  <c r="AF40" i="5"/>
  <c r="AE40" i="5"/>
  <c r="AR41" i="5"/>
  <c r="AX40" i="5"/>
  <c r="AY40" i="5" s="1"/>
  <c r="BB40" i="5"/>
  <c r="BC40" i="5" s="1"/>
  <c r="BF40" i="5"/>
  <c r="BG40" i="5" s="1"/>
  <c r="Q41" i="5"/>
  <c r="S40" i="5"/>
  <c r="R40" i="5"/>
  <c r="AW40" i="5"/>
  <c r="AS40" i="5"/>
  <c r="AS41" i="5" s="1"/>
  <c r="AT39" i="5"/>
  <c r="AU39" i="5" s="1"/>
  <c r="BT41" i="5"/>
  <c r="BU41" i="5" s="1"/>
  <c r="BK42" i="5"/>
  <c r="BL42" i="5" s="1"/>
  <c r="BM42" i="5" s="1"/>
  <c r="AW41" i="5" l="1"/>
  <c r="U42" i="5"/>
  <c r="W41" i="5"/>
  <c r="V41" i="5"/>
  <c r="AR42" i="5"/>
  <c r="AW42" i="5" s="1"/>
  <c r="AX41" i="5"/>
  <c r="AY41" i="5" s="1"/>
  <c r="AT41" i="5"/>
  <c r="AU41" i="5" s="1"/>
  <c r="BJ44" i="5"/>
  <c r="BW44" i="5" s="1"/>
  <c r="BX43" i="5"/>
  <c r="BY43" i="5" s="1"/>
  <c r="Q42" i="5"/>
  <c r="S41" i="5"/>
  <c r="R41" i="5"/>
  <c r="AL44" i="5"/>
  <c r="AN43" i="5"/>
  <c r="AM43" i="5"/>
  <c r="AH42" i="5"/>
  <c r="AJ41" i="5"/>
  <c r="AI41" i="5"/>
  <c r="BS43" i="5"/>
  <c r="AB41" i="5"/>
  <c r="AA41" i="5"/>
  <c r="Z42" i="5"/>
  <c r="O41" i="5"/>
  <c r="M42" i="5"/>
  <c r="N41" i="5"/>
  <c r="AD42" i="5"/>
  <c r="AF41" i="5"/>
  <c r="AE41" i="5"/>
  <c r="BE41" i="5"/>
  <c r="BF41" i="5" s="1"/>
  <c r="BG41" i="5" s="1"/>
  <c r="BK43" i="5"/>
  <c r="AT40" i="5"/>
  <c r="AU40" i="5" s="1"/>
  <c r="BA41" i="5"/>
  <c r="BX42" i="5"/>
  <c r="BY42" i="5" s="1"/>
  <c r="BO43" i="5"/>
  <c r="BK44" i="5" l="1"/>
  <c r="BS44" i="5"/>
  <c r="BO44" i="5"/>
  <c r="BP44" i="5" s="1"/>
  <c r="BQ44" i="5" s="1"/>
  <c r="BA42" i="5"/>
  <c r="BB42" i="5" s="1"/>
  <c r="BC42" i="5" s="1"/>
  <c r="BP43" i="5"/>
  <c r="BQ43" i="5" s="1"/>
  <c r="AH43" i="5"/>
  <c r="AJ42" i="5"/>
  <c r="AI42" i="5"/>
  <c r="BB41" i="5"/>
  <c r="BC41" i="5" s="1"/>
  <c r="O42" i="5"/>
  <c r="M43" i="5"/>
  <c r="N42" i="5"/>
  <c r="BL43" i="5"/>
  <c r="BM43" i="5" s="1"/>
  <c r="BT43" i="5"/>
  <c r="BU43" i="5" s="1"/>
  <c r="AD43" i="5"/>
  <c r="AF42" i="5"/>
  <c r="AE42" i="5"/>
  <c r="Q43" i="5"/>
  <c r="S42" i="5"/>
  <c r="R42" i="5"/>
  <c r="AR43" i="5"/>
  <c r="BF42" i="5"/>
  <c r="BG42" i="5" s="1"/>
  <c r="AX42" i="5"/>
  <c r="AY42" i="5" s="1"/>
  <c r="AS42" i="5"/>
  <c r="AT42" i="5" s="1"/>
  <c r="AU42" i="5" s="1"/>
  <c r="BE42" i="5"/>
  <c r="AB42" i="5"/>
  <c r="Z43" i="5"/>
  <c r="AA42" i="5"/>
  <c r="AL45" i="5"/>
  <c r="AN44" i="5"/>
  <c r="AM44" i="5"/>
  <c r="BJ45" i="5"/>
  <c r="BS45" i="5" s="1"/>
  <c r="BX44" i="5"/>
  <c r="BY44" i="5" s="1"/>
  <c r="BL44" i="5"/>
  <c r="BM44" i="5" s="1"/>
  <c r="BT44" i="5"/>
  <c r="BU44" i="5" s="1"/>
  <c r="U43" i="5"/>
  <c r="W42" i="5"/>
  <c r="V42" i="5"/>
  <c r="BW45" i="5" l="1"/>
  <c r="BO45" i="5"/>
  <c r="U44" i="5"/>
  <c r="W43" i="5"/>
  <c r="V43" i="5"/>
  <c r="AD44" i="5"/>
  <c r="AF43" i="5"/>
  <c r="AE43" i="5"/>
  <c r="AR44" i="5"/>
  <c r="AH44" i="5"/>
  <c r="AJ43" i="5"/>
  <c r="AI43" i="5"/>
  <c r="BJ46" i="5"/>
  <c r="BS46" i="5" s="1"/>
  <c r="BX45" i="5"/>
  <c r="BY45" i="5" s="1"/>
  <c r="BP45" i="5"/>
  <c r="BQ45" i="5" s="1"/>
  <c r="BT45" i="5"/>
  <c r="BU45" i="5" s="1"/>
  <c r="Q44" i="5"/>
  <c r="S43" i="5"/>
  <c r="R43" i="5"/>
  <c r="O43" i="5"/>
  <c r="N43" i="5"/>
  <c r="M44" i="5"/>
  <c r="BK45" i="5"/>
  <c r="AL46" i="5"/>
  <c r="AN45" i="5"/>
  <c r="AM45" i="5"/>
  <c r="AB43" i="5"/>
  <c r="Z44" i="5"/>
  <c r="AA43" i="5"/>
  <c r="BE43" i="5"/>
  <c r="AW43" i="5"/>
  <c r="AS43" i="5"/>
  <c r="AT43" i="5" s="1"/>
  <c r="AU43" i="5" s="1"/>
  <c r="BA43" i="5"/>
  <c r="BJ47" i="5" l="1"/>
  <c r="BT46" i="5"/>
  <c r="BU46" i="5" s="1"/>
  <c r="BW46" i="5"/>
  <c r="BW47" i="5" s="1"/>
  <c r="AW44" i="5"/>
  <c r="AH45" i="5"/>
  <c r="AJ44" i="5"/>
  <c r="AI44" i="5"/>
  <c r="BE44" i="5"/>
  <c r="BK46" i="5"/>
  <c r="BK47" i="5" s="1"/>
  <c r="BA44" i="5"/>
  <c r="Q45" i="5"/>
  <c r="S44" i="5"/>
  <c r="R44" i="5"/>
  <c r="AD45" i="5"/>
  <c r="AF44" i="5"/>
  <c r="AE44" i="5"/>
  <c r="BL45" i="5"/>
  <c r="BM45" i="5" s="1"/>
  <c r="AB44" i="5"/>
  <c r="Z45" i="5"/>
  <c r="AA44" i="5"/>
  <c r="BS47" i="5"/>
  <c r="AR45" i="5"/>
  <c r="BO46" i="5"/>
  <c r="BO47" i="5" s="1"/>
  <c r="AS44" i="5"/>
  <c r="AL47" i="5"/>
  <c r="AN46" i="5"/>
  <c r="AM46" i="5"/>
  <c r="AX43" i="5"/>
  <c r="AY43" i="5" s="1"/>
  <c r="BB43" i="5"/>
  <c r="BC43" i="5" s="1"/>
  <c r="O44" i="5"/>
  <c r="M45" i="5"/>
  <c r="N44" i="5"/>
  <c r="BF43" i="5"/>
  <c r="BG43" i="5" s="1"/>
  <c r="U45" i="5"/>
  <c r="W44" i="5"/>
  <c r="V44" i="5"/>
  <c r="AS45" i="5" l="1"/>
  <c r="BE45" i="5"/>
  <c r="BF45" i="5" s="1"/>
  <c r="BG45" i="5" s="1"/>
  <c r="BA45" i="5"/>
  <c r="BB45" i="5" s="1"/>
  <c r="BC45" i="5" s="1"/>
  <c r="AW45" i="5"/>
  <c r="AX45" i="5" s="1"/>
  <c r="AY45" i="5" s="1"/>
  <c r="O45" i="5"/>
  <c r="M46" i="5"/>
  <c r="N45" i="5"/>
  <c r="AB45" i="5"/>
  <c r="AA45" i="5"/>
  <c r="Z46" i="5"/>
  <c r="BB44" i="5"/>
  <c r="BC44" i="5" s="1"/>
  <c r="AH46" i="5"/>
  <c r="AJ45" i="5"/>
  <c r="AI45" i="5"/>
  <c r="Q46" i="5"/>
  <c r="S45" i="5"/>
  <c r="R45" i="5"/>
  <c r="AT44" i="5"/>
  <c r="AU44" i="5" s="1"/>
  <c r="BP46" i="5"/>
  <c r="BQ46" i="5" s="1"/>
  <c r="AL48" i="5"/>
  <c r="AN47" i="5"/>
  <c r="AM47" i="5"/>
  <c r="AX44" i="5"/>
  <c r="AY44" i="5" s="1"/>
  <c r="BL46" i="5"/>
  <c r="BM46" i="5" s="1"/>
  <c r="BX46" i="5"/>
  <c r="BY46" i="5" s="1"/>
  <c r="BF44" i="5"/>
  <c r="BG44" i="5" s="1"/>
  <c r="U46" i="5"/>
  <c r="W45" i="5"/>
  <c r="V45" i="5"/>
  <c r="AR46" i="5"/>
  <c r="AS46" i="5" s="1"/>
  <c r="AT45" i="5"/>
  <c r="AU45" i="5" s="1"/>
  <c r="AD46" i="5"/>
  <c r="AF45" i="5"/>
  <c r="AE45" i="5"/>
  <c r="BJ48" i="5"/>
  <c r="BK48" i="5" s="1"/>
  <c r="BP47" i="5"/>
  <c r="BQ47" i="5" s="1"/>
  <c r="BX47" i="5"/>
  <c r="BY47" i="5" s="1"/>
  <c r="BT47" i="5"/>
  <c r="BU47" i="5" s="1"/>
  <c r="BL47" i="5"/>
  <c r="BM47" i="5" s="1"/>
  <c r="BO48" i="5" l="1"/>
  <c r="BP48" i="5" s="1"/>
  <c r="BQ48" i="5" s="1"/>
  <c r="BE46" i="5"/>
  <c r="BF46" i="5" s="1"/>
  <c r="BG46" i="5" s="1"/>
  <c r="BA46" i="5"/>
  <c r="BB46" i="5" s="1"/>
  <c r="BC46" i="5" s="1"/>
  <c r="U47" i="5"/>
  <c r="W46" i="5"/>
  <c r="V46" i="5"/>
  <c r="AB46" i="5"/>
  <c r="Z47" i="5"/>
  <c r="AA46" i="5"/>
  <c r="O46" i="5"/>
  <c r="M47" i="5"/>
  <c r="N46" i="5"/>
  <c r="AL49" i="5"/>
  <c r="AN48" i="5"/>
  <c r="AM48" i="5"/>
  <c r="AR47" i="5"/>
  <c r="BE47" i="5" s="1"/>
  <c r="AT46" i="5"/>
  <c r="AU46" i="5" s="1"/>
  <c r="AD47" i="5"/>
  <c r="AF46" i="5"/>
  <c r="AE46" i="5"/>
  <c r="Q47" i="5"/>
  <c r="S46" i="5"/>
  <c r="R46" i="5"/>
  <c r="AH47" i="5"/>
  <c r="AJ46" i="5"/>
  <c r="AI46" i="5"/>
  <c r="BJ49" i="5"/>
  <c r="BL48" i="5"/>
  <c r="BM48" i="5" s="1"/>
  <c r="BS48" i="5"/>
  <c r="BW48" i="5"/>
  <c r="AW46" i="5"/>
  <c r="AX46" i="5" s="1"/>
  <c r="AY46" i="5" s="1"/>
  <c r="BJ50" i="5" l="1"/>
  <c r="AL50" i="5"/>
  <c r="AN49" i="5"/>
  <c r="AM49" i="5"/>
  <c r="AW47" i="5"/>
  <c r="AX47" i="5" s="1"/>
  <c r="AY47" i="5" s="1"/>
  <c r="BW49" i="5"/>
  <c r="BW50" i="5" s="1"/>
  <c r="AB47" i="5"/>
  <c r="Z48" i="5"/>
  <c r="AA47" i="5"/>
  <c r="AH48" i="5"/>
  <c r="AJ47" i="5"/>
  <c r="AI47" i="5"/>
  <c r="U48" i="5"/>
  <c r="W47" i="5"/>
  <c r="V47" i="5"/>
  <c r="AR48" i="5"/>
  <c r="BF47" i="5"/>
  <c r="BG47" i="5" s="1"/>
  <c r="AD48" i="5"/>
  <c r="AF47" i="5"/>
  <c r="AE47" i="5"/>
  <c r="BS49" i="5"/>
  <c r="BS50" i="5" s="1"/>
  <c r="BA47" i="5"/>
  <c r="BO49" i="5"/>
  <c r="BO50" i="5" s="1"/>
  <c r="AS47" i="5"/>
  <c r="BX48" i="5"/>
  <c r="BY48" i="5" s="1"/>
  <c r="BT48" i="5"/>
  <c r="BU48" i="5" s="1"/>
  <c r="Q48" i="5"/>
  <c r="S47" i="5"/>
  <c r="R47" i="5"/>
  <c r="O47" i="5"/>
  <c r="M48" i="5"/>
  <c r="N47" i="5"/>
  <c r="BK49" i="5"/>
  <c r="BK50" i="5" s="1"/>
  <c r="BA48" i="5" l="1"/>
  <c r="BB47" i="5"/>
  <c r="BC47" i="5" s="1"/>
  <c r="AS48" i="5"/>
  <c r="AT48" i="5" s="1"/>
  <c r="AU48" i="5" s="1"/>
  <c r="BL49" i="5"/>
  <c r="BM49" i="5" s="1"/>
  <c r="BX49" i="5"/>
  <c r="BY49" i="5" s="1"/>
  <c r="O48" i="5"/>
  <c r="M49" i="5"/>
  <c r="N48" i="5"/>
  <c r="AH49" i="5"/>
  <c r="AJ48" i="5"/>
  <c r="AI48" i="5"/>
  <c r="AB48" i="5"/>
  <c r="AA48" i="5"/>
  <c r="Z49" i="5"/>
  <c r="Q49" i="5"/>
  <c r="S48" i="5"/>
  <c r="R48" i="5"/>
  <c r="BT49" i="5"/>
  <c r="BU49" i="5" s="1"/>
  <c r="AL51" i="5"/>
  <c r="AN50" i="5"/>
  <c r="AM50" i="5"/>
  <c r="BP49" i="5"/>
  <c r="BQ49" i="5" s="1"/>
  <c r="AR49" i="5"/>
  <c r="BA49" i="5" s="1"/>
  <c r="BF48" i="5"/>
  <c r="BG48" i="5" s="1"/>
  <c r="BB48" i="5"/>
  <c r="BC48" i="5" s="1"/>
  <c r="AD49" i="5"/>
  <c r="AF48" i="5"/>
  <c r="AE48" i="5"/>
  <c r="U49" i="5"/>
  <c r="W48" i="5"/>
  <c r="V48" i="5"/>
  <c r="AW48" i="5"/>
  <c r="BJ51" i="5"/>
  <c r="BS51" i="5" s="1"/>
  <c r="BT50" i="5"/>
  <c r="BU50" i="5" s="1"/>
  <c r="BX50" i="5"/>
  <c r="BY50" i="5" s="1"/>
  <c r="BL50" i="5"/>
  <c r="BM50" i="5" s="1"/>
  <c r="BP50" i="5"/>
  <c r="BQ50" i="5" s="1"/>
  <c r="BW51" i="5"/>
  <c r="BK51" i="5"/>
  <c r="AT47" i="5"/>
  <c r="AU47" i="5" s="1"/>
  <c r="BE48" i="5"/>
  <c r="AW49" i="5" l="1"/>
  <c r="BO51" i="5"/>
  <c r="AB49" i="5"/>
  <c r="Z50" i="5"/>
  <c r="AA49" i="5"/>
  <c r="O49" i="5"/>
  <c r="N49" i="5"/>
  <c r="M50" i="5"/>
  <c r="AX48" i="5"/>
  <c r="AY48" i="5" s="1"/>
  <c r="U50" i="5"/>
  <c r="W49" i="5"/>
  <c r="V49" i="5"/>
  <c r="AH50" i="5"/>
  <c r="AJ49" i="5"/>
  <c r="AI49" i="5"/>
  <c r="AR50" i="5"/>
  <c r="AX49" i="5"/>
  <c r="AY49" i="5" s="1"/>
  <c r="BB49" i="5"/>
  <c r="BC49" i="5" s="1"/>
  <c r="Q50" i="5"/>
  <c r="S49" i="5"/>
  <c r="R49" i="5"/>
  <c r="BE49" i="5"/>
  <c r="AD50" i="5"/>
  <c r="AF49" i="5"/>
  <c r="AE49" i="5"/>
  <c r="BJ52" i="5"/>
  <c r="BL51" i="5"/>
  <c r="BM51" i="5" s="1"/>
  <c r="BT51" i="5"/>
  <c r="BU51" i="5" s="1"/>
  <c r="BX51" i="5"/>
  <c r="BY51" i="5" s="1"/>
  <c r="BP51" i="5"/>
  <c r="BQ51" i="5" s="1"/>
  <c r="AL52" i="5"/>
  <c r="AN51" i="5"/>
  <c r="AM51" i="5"/>
  <c r="AS49" i="5"/>
  <c r="BE50" i="5" l="1"/>
  <c r="AS50" i="5"/>
  <c r="AT50" i="5" s="1"/>
  <c r="AU50" i="5" s="1"/>
  <c r="BF49" i="5"/>
  <c r="BG49" i="5" s="1"/>
  <c r="AD51" i="5"/>
  <c r="AF50" i="5"/>
  <c r="AE50" i="5"/>
  <c r="U51" i="5"/>
  <c r="W50" i="5"/>
  <c r="V50" i="5"/>
  <c r="BJ53" i="5"/>
  <c r="O50" i="5"/>
  <c r="M51" i="5"/>
  <c r="N50" i="5"/>
  <c r="AR51" i="5"/>
  <c r="BE51" i="5" s="1"/>
  <c r="BF50" i="5"/>
  <c r="BG50" i="5" s="1"/>
  <c r="BO52" i="5"/>
  <c r="BW52" i="5"/>
  <c r="BX52" i="5" s="1"/>
  <c r="BY52" i="5" s="1"/>
  <c r="BS52" i="5"/>
  <c r="AT49" i="5"/>
  <c r="AU49" i="5" s="1"/>
  <c r="AH51" i="5"/>
  <c r="AJ50" i="5"/>
  <c r="AI50" i="5"/>
  <c r="AL53" i="5"/>
  <c r="AN52" i="5"/>
  <c r="AM52" i="5"/>
  <c r="AB50" i="5"/>
  <c r="Z51" i="5"/>
  <c r="AA50" i="5"/>
  <c r="BA50" i="5"/>
  <c r="Q51" i="5"/>
  <c r="S50" i="5"/>
  <c r="R50" i="5"/>
  <c r="BK52" i="5"/>
  <c r="AW50" i="5"/>
  <c r="BK53" i="5" l="1"/>
  <c r="AW51" i="5"/>
  <c r="AR52" i="5"/>
  <c r="BE52" i="5" s="1"/>
  <c r="BF51" i="5"/>
  <c r="BG51" i="5" s="1"/>
  <c r="AX51" i="5"/>
  <c r="AY51" i="5" s="1"/>
  <c r="BB51" i="5"/>
  <c r="BC51" i="5" s="1"/>
  <c r="AT51" i="5"/>
  <c r="AU51" i="5" s="1"/>
  <c r="BO53" i="5"/>
  <c r="AS51" i="5"/>
  <c r="BW53" i="5"/>
  <c r="AL54" i="5"/>
  <c r="AN53" i="5"/>
  <c r="AM53" i="5"/>
  <c r="U52" i="5"/>
  <c r="W51" i="5"/>
  <c r="V51" i="5"/>
  <c r="BA51" i="5"/>
  <c r="BB50" i="5"/>
  <c r="BC50" i="5" s="1"/>
  <c r="BJ54" i="5"/>
  <c r="BX53" i="5"/>
  <c r="BY53" i="5" s="1"/>
  <c r="BL53" i="5"/>
  <c r="BM53" i="5" s="1"/>
  <c r="BS53" i="5"/>
  <c r="BT53" i="5" s="1"/>
  <c r="BU53" i="5" s="1"/>
  <c r="O51" i="5"/>
  <c r="M52" i="5"/>
  <c r="N51" i="5"/>
  <c r="Q52" i="5"/>
  <c r="S51" i="5"/>
  <c r="R51" i="5"/>
  <c r="BP52" i="5"/>
  <c r="BQ52" i="5" s="1"/>
  <c r="BT52" i="5"/>
  <c r="BU52" i="5" s="1"/>
  <c r="AB51" i="5"/>
  <c r="Z52" i="5"/>
  <c r="AA51" i="5"/>
  <c r="AH52" i="5"/>
  <c r="AJ51" i="5"/>
  <c r="AI51" i="5"/>
  <c r="AX50" i="5"/>
  <c r="AY50" i="5" s="1"/>
  <c r="BL52" i="5"/>
  <c r="BM52" i="5" s="1"/>
  <c r="AD52" i="5"/>
  <c r="AF51" i="5"/>
  <c r="AE51" i="5"/>
  <c r="BO54" i="5" l="1"/>
  <c r="BA52" i="5"/>
  <c r="AS52" i="5"/>
  <c r="AW52" i="5"/>
  <c r="AX52" i="5" s="1"/>
  <c r="AY52" i="5" s="1"/>
  <c r="BP53" i="5"/>
  <c r="BQ53" i="5" s="1"/>
  <c r="Q53" i="5"/>
  <c r="S52" i="5"/>
  <c r="R52" i="5"/>
  <c r="BJ55" i="5"/>
  <c r="BP54" i="5"/>
  <c r="BQ54" i="5" s="1"/>
  <c r="AB52" i="5"/>
  <c r="Z53" i="5"/>
  <c r="AA52" i="5"/>
  <c r="BK54" i="5"/>
  <c r="BL54" i="5" s="1"/>
  <c r="BM54" i="5" s="1"/>
  <c r="AL55" i="5"/>
  <c r="AN54" i="5"/>
  <c r="AM54" i="5"/>
  <c r="AH53" i="5"/>
  <c r="AJ52" i="5"/>
  <c r="AI52" i="5"/>
  <c r="BW54" i="5"/>
  <c r="BX54" i="5" s="1"/>
  <c r="BY54" i="5" s="1"/>
  <c r="U53" i="5"/>
  <c r="W52" i="5"/>
  <c r="V52" i="5"/>
  <c r="O52" i="5"/>
  <c r="M53" i="5"/>
  <c r="N52" i="5"/>
  <c r="AD53" i="5"/>
  <c r="AF52" i="5"/>
  <c r="AE52" i="5"/>
  <c r="BS54" i="5"/>
  <c r="BS55" i="5" s="1"/>
  <c r="AR53" i="5"/>
  <c r="BE53" i="5" s="1"/>
  <c r="BF52" i="5"/>
  <c r="BG52" i="5" s="1"/>
  <c r="BB52" i="5"/>
  <c r="BC52" i="5" s="1"/>
  <c r="AT52" i="5"/>
  <c r="AU52" i="5" s="1"/>
  <c r="BK55" i="5" l="1"/>
  <c r="BW55" i="5"/>
  <c r="AD54" i="5"/>
  <c r="AF53" i="5"/>
  <c r="AE53" i="5"/>
  <c r="BJ56" i="5"/>
  <c r="BX55" i="5"/>
  <c r="BY55" i="5" s="1"/>
  <c r="BT55" i="5"/>
  <c r="BU55" i="5" s="1"/>
  <c r="BL55" i="5"/>
  <c r="BM55" i="5" s="1"/>
  <c r="O53" i="5"/>
  <c r="M54" i="5"/>
  <c r="N53" i="5"/>
  <c r="U54" i="5"/>
  <c r="W53" i="5"/>
  <c r="V53" i="5"/>
  <c r="AR54" i="5"/>
  <c r="BF53" i="5"/>
  <c r="BG53" i="5" s="1"/>
  <c r="AB53" i="5"/>
  <c r="Z54" i="5"/>
  <c r="AA53" i="5"/>
  <c r="AL56" i="5"/>
  <c r="AN55" i="5"/>
  <c r="AM55" i="5"/>
  <c r="AS53" i="5"/>
  <c r="AH54" i="5"/>
  <c r="AJ53" i="5"/>
  <c r="AI53" i="5"/>
  <c r="Q54" i="5"/>
  <c r="S53" i="5"/>
  <c r="R53" i="5"/>
  <c r="BA53" i="5"/>
  <c r="AW53" i="5"/>
  <c r="BT54" i="5"/>
  <c r="BU54" i="5" s="1"/>
  <c r="BO55" i="5"/>
  <c r="BA54" i="5" l="1"/>
  <c r="BB53" i="5"/>
  <c r="BC53" i="5" s="1"/>
  <c r="BO56" i="5"/>
  <c r="BP56" i="5" s="1"/>
  <c r="BQ56" i="5" s="1"/>
  <c r="AW54" i="5"/>
  <c r="AX54" i="5" s="1"/>
  <c r="AY54" i="5" s="1"/>
  <c r="AS54" i="5"/>
  <c r="AT54" i="5" s="1"/>
  <c r="AU54" i="5" s="1"/>
  <c r="AT53" i="5"/>
  <c r="AU53" i="5" s="1"/>
  <c r="O54" i="5"/>
  <c r="M55" i="5"/>
  <c r="N54" i="5"/>
  <c r="AR55" i="5"/>
  <c r="BB54" i="5"/>
  <c r="BC54" i="5" s="1"/>
  <c r="AB54" i="5"/>
  <c r="AA54" i="5"/>
  <c r="Z55" i="5"/>
  <c r="AH55" i="5"/>
  <c r="AJ54" i="5"/>
  <c r="AI54" i="5"/>
  <c r="BP55" i="5"/>
  <c r="BQ55" i="5" s="1"/>
  <c r="U55" i="5"/>
  <c r="W54" i="5"/>
  <c r="V54" i="5"/>
  <c r="BJ57" i="5"/>
  <c r="BW56" i="5"/>
  <c r="AX53" i="5"/>
  <c r="AY53" i="5" s="1"/>
  <c r="AD55" i="5"/>
  <c r="AF54" i="5"/>
  <c r="AE54" i="5"/>
  <c r="Q55" i="5"/>
  <c r="S54" i="5"/>
  <c r="R54" i="5"/>
  <c r="AL57" i="5"/>
  <c r="AN56" i="5"/>
  <c r="AM56" i="5"/>
  <c r="BE54" i="5"/>
  <c r="BE55" i="5" s="1"/>
  <c r="BK56" i="5"/>
  <c r="BL56" i="5" s="1"/>
  <c r="BM56" i="5" s="1"/>
  <c r="BS56" i="5"/>
  <c r="AH56" i="5" l="1"/>
  <c r="AJ55" i="5"/>
  <c r="AI55" i="5"/>
  <c r="AD56" i="5"/>
  <c r="AF55" i="5"/>
  <c r="AE55" i="5"/>
  <c r="AR56" i="5"/>
  <c r="BE56" i="5" s="1"/>
  <c r="BF55" i="5"/>
  <c r="BG55" i="5" s="1"/>
  <c r="BW57" i="5"/>
  <c r="O55" i="5"/>
  <c r="M56" i="5"/>
  <c r="N55" i="5"/>
  <c r="U56" i="5"/>
  <c r="W55" i="5"/>
  <c r="V55" i="5"/>
  <c r="AS55" i="5"/>
  <c r="BA55" i="5"/>
  <c r="BB55" i="5" s="1"/>
  <c r="BC55" i="5" s="1"/>
  <c r="BJ58" i="5"/>
  <c r="AB55" i="5"/>
  <c r="Z56" i="5"/>
  <c r="AA55" i="5"/>
  <c r="AL58" i="5"/>
  <c r="AN57" i="5"/>
  <c r="AM57" i="5"/>
  <c r="BX56" i="5"/>
  <c r="BY56" i="5" s="1"/>
  <c r="BO57" i="5"/>
  <c r="BP57" i="5" s="1"/>
  <c r="BQ57" i="5" s="1"/>
  <c r="BS57" i="5"/>
  <c r="BT57" i="5" s="1"/>
  <c r="BU57" i="5" s="1"/>
  <c r="Q56" i="5"/>
  <c r="S55" i="5"/>
  <c r="R55" i="5"/>
  <c r="BK57" i="5"/>
  <c r="BT56" i="5"/>
  <c r="BU56" i="5" s="1"/>
  <c r="BF54" i="5"/>
  <c r="BG54" i="5" s="1"/>
  <c r="AW55" i="5"/>
  <c r="BK58" i="5" l="1"/>
  <c r="BJ59" i="5"/>
  <c r="BK59" i="5" s="1"/>
  <c r="BL58" i="5"/>
  <c r="BM58" i="5" s="1"/>
  <c r="BW58" i="5"/>
  <c r="BW59" i="5" s="1"/>
  <c r="U57" i="5"/>
  <c r="W56" i="5"/>
  <c r="V56" i="5"/>
  <c r="AR57" i="5"/>
  <c r="BF56" i="5"/>
  <c r="BG56" i="5" s="1"/>
  <c r="O56" i="5"/>
  <c r="M57" i="5"/>
  <c r="N56" i="5"/>
  <c r="BA56" i="5"/>
  <c r="AW56" i="5"/>
  <c r="AL59" i="5"/>
  <c r="AN58" i="5"/>
  <c r="AM58" i="5"/>
  <c r="Q57" i="5"/>
  <c r="S56" i="5"/>
  <c r="R56" i="5"/>
  <c r="AB56" i="5"/>
  <c r="Z57" i="5"/>
  <c r="AA56" i="5"/>
  <c r="AD57" i="5"/>
  <c r="AF56" i="5"/>
  <c r="AE56" i="5"/>
  <c r="BS58" i="5"/>
  <c r="BS59" i="5" s="1"/>
  <c r="AS56" i="5"/>
  <c r="AT55" i="5"/>
  <c r="AU55" i="5" s="1"/>
  <c r="BO58" i="5"/>
  <c r="BX57" i="5"/>
  <c r="BY57" i="5" s="1"/>
  <c r="BL57" i="5"/>
  <c r="BM57" i="5" s="1"/>
  <c r="AX55" i="5"/>
  <c r="AY55" i="5" s="1"/>
  <c r="AH57" i="5"/>
  <c r="AJ56" i="5"/>
  <c r="AI56" i="5"/>
  <c r="BA57" i="5" l="1"/>
  <c r="AW57" i="5"/>
  <c r="AX57" i="5" s="1"/>
  <c r="AY57" i="5" s="1"/>
  <c r="AS57" i="5"/>
  <c r="AT56" i="5"/>
  <c r="AU56" i="5" s="1"/>
  <c r="BO59" i="5"/>
  <c r="BP59" i="5" s="1"/>
  <c r="BQ59" i="5" s="1"/>
  <c r="BB56" i="5"/>
  <c r="BC56" i="5" s="1"/>
  <c r="U58" i="5"/>
  <c r="W57" i="5"/>
  <c r="V57" i="5"/>
  <c r="AD58" i="5"/>
  <c r="AF57" i="5"/>
  <c r="AE57" i="5"/>
  <c r="AB57" i="5"/>
  <c r="Z58" i="5"/>
  <c r="AA57" i="5"/>
  <c r="BX58" i="5"/>
  <c r="BY58" i="5" s="1"/>
  <c r="AR58" i="5"/>
  <c r="BB57" i="5"/>
  <c r="BC57" i="5" s="1"/>
  <c r="AT57" i="5"/>
  <c r="AU57" i="5" s="1"/>
  <c r="BT58" i="5"/>
  <c r="BU58" i="5" s="1"/>
  <c r="AL60" i="5"/>
  <c r="AN59" i="5"/>
  <c r="AM59" i="5"/>
  <c r="AX56" i="5"/>
  <c r="AY56" i="5" s="1"/>
  <c r="BP58" i="5"/>
  <c r="BQ58" i="5" s="1"/>
  <c r="BJ60" i="5"/>
  <c r="BW60" i="5" s="1"/>
  <c r="BT59" i="5"/>
  <c r="BU59" i="5" s="1"/>
  <c r="BX59" i="5"/>
  <c r="BY59" i="5" s="1"/>
  <c r="BL59" i="5"/>
  <c r="BM59" i="5" s="1"/>
  <c r="AH58" i="5"/>
  <c r="AJ57" i="5"/>
  <c r="AI57" i="5"/>
  <c r="Q58" i="5"/>
  <c r="S57" i="5"/>
  <c r="R57" i="5"/>
  <c r="O57" i="5"/>
  <c r="M58" i="5"/>
  <c r="N57" i="5"/>
  <c r="BE57" i="5"/>
  <c r="BF57" i="5" s="1"/>
  <c r="BG57" i="5" s="1"/>
  <c r="BO60" i="5" l="1"/>
  <c r="AS58" i="5"/>
  <c r="BA58" i="5"/>
  <c r="BS60" i="5"/>
  <c r="BT60" i="5" s="1"/>
  <c r="BU60" i="5" s="1"/>
  <c r="AB58" i="5"/>
  <c r="AA58" i="5"/>
  <c r="Z59" i="5"/>
  <c r="Q59" i="5"/>
  <c r="S58" i="5"/>
  <c r="R58" i="5"/>
  <c r="AD59" i="5"/>
  <c r="AF58" i="5"/>
  <c r="AE58" i="5"/>
  <c r="BJ61" i="5"/>
  <c r="BW61" i="5" s="1"/>
  <c r="BX60" i="5"/>
  <c r="BY60" i="5" s="1"/>
  <c r="BP60" i="5"/>
  <c r="BQ60" i="5" s="1"/>
  <c r="AR59" i="5"/>
  <c r="AT58" i="5"/>
  <c r="AU58" i="5" s="1"/>
  <c r="BB58" i="5"/>
  <c r="BC58" i="5" s="1"/>
  <c r="BE58" i="5"/>
  <c r="BF58" i="5" s="1"/>
  <c r="BG58" i="5" s="1"/>
  <c r="AL61" i="5"/>
  <c r="AN60" i="5"/>
  <c r="AM60" i="5"/>
  <c r="AH59" i="5"/>
  <c r="AJ58" i="5"/>
  <c r="AI58" i="5"/>
  <c r="AW58" i="5"/>
  <c r="AW59" i="5" s="1"/>
  <c r="O58" i="5"/>
  <c r="M59" i="5"/>
  <c r="N58" i="5"/>
  <c r="BK60" i="5"/>
  <c r="U59" i="5"/>
  <c r="W58" i="5"/>
  <c r="V58" i="5"/>
  <c r="Q60" i="5" l="1"/>
  <c r="S59" i="5"/>
  <c r="R59" i="5"/>
  <c r="BO61" i="5"/>
  <c r="BO62" i="5" s="1"/>
  <c r="AX58" i="5"/>
  <c r="AY58" i="5" s="1"/>
  <c r="AB59" i="5"/>
  <c r="Z60" i="5"/>
  <c r="AA59" i="5"/>
  <c r="AH60" i="5"/>
  <c r="AJ59" i="5"/>
  <c r="AI59" i="5"/>
  <c r="BK61" i="5"/>
  <c r="BK62" i="5" s="1"/>
  <c r="AD60" i="5"/>
  <c r="AF59" i="5"/>
  <c r="AE59" i="5"/>
  <c r="AL62" i="5"/>
  <c r="AN61" i="5"/>
  <c r="AM61" i="5"/>
  <c r="BJ62" i="5"/>
  <c r="BX61" i="5"/>
  <c r="BY61" i="5" s="1"/>
  <c r="BL61" i="5"/>
  <c r="BM61" i="5" s="1"/>
  <c r="U60" i="5"/>
  <c r="W59" i="5"/>
  <c r="V59" i="5"/>
  <c r="AR60" i="5"/>
  <c r="AX59" i="5"/>
  <c r="AY59" i="5" s="1"/>
  <c r="BA59" i="5"/>
  <c r="BB59" i="5" s="1"/>
  <c r="BC59" i="5" s="1"/>
  <c r="BS61" i="5"/>
  <c r="BT61" i="5" s="1"/>
  <c r="BU61" i="5" s="1"/>
  <c r="O59" i="5"/>
  <c r="M60" i="5"/>
  <c r="N59" i="5"/>
  <c r="BE59" i="5"/>
  <c r="BE60" i="5" s="1"/>
  <c r="BL60" i="5"/>
  <c r="BM60" i="5" s="1"/>
  <c r="AS59" i="5"/>
  <c r="AT59" i="5" s="1"/>
  <c r="AU59" i="5" s="1"/>
  <c r="BF59" i="5" l="1"/>
  <c r="BG59" i="5" s="1"/>
  <c r="AR61" i="5"/>
  <c r="BF60" i="5"/>
  <c r="BG60" i="5" s="1"/>
  <c r="BE61" i="5"/>
  <c r="BJ63" i="5"/>
  <c r="BK63" i="5" s="1"/>
  <c r="BP62" i="5"/>
  <c r="BQ62" i="5" s="1"/>
  <c r="BL62" i="5"/>
  <c r="BM62" i="5" s="1"/>
  <c r="BS62" i="5"/>
  <c r="AH61" i="5"/>
  <c r="AJ60" i="5"/>
  <c r="AI60" i="5"/>
  <c r="BA60" i="5"/>
  <c r="BA61" i="5" s="1"/>
  <c r="AL63" i="5"/>
  <c r="AN62" i="5"/>
  <c r="AM62" i="5"/>
  <c r="AW60" i="5"/>
  <c r="AW61" i="5" s="1"/>
  <c r="AD61" i="5"/>
  <c r="AF60" i="5"/>
  <c r="AE60" i="5"/>
  <c r="O60" i="5"/>
  <c r="M61" i="5"/>
  <c r="N60" i="5"/>
  <c r="Q61" i="5"/>
  <c r="S60" i="5"/>
  <c r="R60" i="5"/>
  <c r="U61" i="5"/>
  <c r="W60" i="5"/>
  <c r="V60" i="5"/>
  <c r="AS60" i="5"/>
  <c r="BP61" i="5"/>
  <c r="BQ61" i="5" s="1"/>
  <c r="AB60" i="5"/>
  <c r="AA60" i="5"/>
  <c r="Z61" i="5"/>
  <c r="BW62" i="5"/>
  <c r="BO63" i="5" l="1"/>
  <c r="BW63" i="5"/>
  <c r="BB60" i="5"/>
  <c r="BC60" i="5" s="1"/>
  <c r="BS63" i="5"/>
  <c r="AS61" i="5"/>
  <c r="AT61" i="5" s="1"/>
  <c r="AU61" i="5" s="1"/>
  <c r="BX62" i="5"/>
  <c r="BY62" i="5" s="1"/>
  <c r="AD62" i="5"/>
  <c r="AF61" i="5"/>
  <c r="AE61" i="5"/>
  <c r="AH62" i="5"/>
  <c r="AJ61" i="5"/>
  <c r="AI61" i="5"/>
  <c r="BT62" i="5"/>
  <c r="BU62" i="5" s="1"/>
  <c r="AR62" i="5"/>
  <c r="AW62" i="5" s="1"/>
  <c r="BF61" i="5"/>
  <c r="BG61" i="5" s="1"/>
  <c r="BB61" i="5"/>
  <c r="BC61" i="5" s="1"/>
  <c r="AX61" i="5"/>
  <c r="AY61" i="5" s="1"/>
  <c r="AB61" i="5"/>
  <c r="Z62" i="5"/>
  <c r="AA61" i="5"/>
  <c r="Q62" i="5"/>
  <c r="S61" i="5"/>
  <c r="R61" i="5"/>
  <c r="AX60" i="5"/>
  <c r="AY60" i="5" s="1"/>
  <c r="O61" i="5"/>
  <c r="N61" i="5"/>
  <c r="M62" i="5"/>
  <c r="AT60" i="5"/>
  <c r="AU60" i="5" s="1"/>
  <c r="AL64" i="5"/>
  <c r="AN63" i="5"/>
  <c r="AM63" i="5"/>
  <c r="U62" i="5"/>
  <c r="W61" i="5"/>
  <c r="V61" i="5"/>
  <c r="BJ64" i="5"/>
  <c r="BP63" i="5"/>
  <c r="BQ63" i="5" s="1"/>
  <c r="BX63" i="5"/>
  <c r="BY63" i="5" s="1"/>
  <c r="BT63" i="5"/>
  <c r="BU63" i="5" s="1"/>
  <c r="BL63" i="5"/>
  <c r="BM63" i="5" s="1"/>
  <c r="AR63" i="5" l="1"/>
  <c r="AX62" i="5"/>
  <c r="AY62" i="5" s="1"/>
  <c r="O62" i="5"/>
  <c r="M63" i="5"/>
  <c r="N62" i="5"/>
  <c r="AB62" i="5"/>
  <c r="Z63" i="5"/>
  <c r="AA62" i="5"/>
  <c r="BJ65" i="5"/>
  <c r="Q63" i="5"/>
  <c r="S62" i="5"/>
  <c r="R62" i="5"/>
  <c r="AH63" i="5"/>
  <c r="AJ62" i="5"/>
  <c r="AI62" i="5"/>
  <c r="BS64" i="5"/>
  <c r="BS65" i="5" s="1"/>
  <c r="AD63" i="5"/>
  <c r="AF62" i="5"/>
  <c r="AE62" i="5"/>
  <c r="AW63" i="5"/>
  <c r="AL65" i="5"/>
  <c r="AN64" i="5"/>
  <c r="AM64" i="5"/>
  <c r="BE62" i="5"/>
  <c r="BE63" i="5" s="1"/>
  <c r="BO64" i="5"/>
  <c r="BO65" i="5" s="1"/>
  <c r="U63" i="5"/>
  <c r="W62" i="5"/>
  <c r="V62" i="5"/>
  <c r="BW64" i="5"/>
  <c r="BW65" i="5" s="1"/>
  <c r="BA62" i="5"/>
  <c r="BA63" i="5" s="1"/>
  <c r="AS62" i="5"/>
  <c r="AS63" i="5" s="1"/>
  <c r="BK64" i="5"/>
  <c r="BK65" i="5" s="1"/>
  <c r="BL64" i="5" l="1"/>
  <c r="BM64" i="5" s="1"/>
  <c r="BX64" i="5"/>
  <c r="BY64" i="5" s="1"/>
  <c r="AD64" i="5"/>
  <c r="AF63" i="5"/>
  <c r="AE63" i="5"/>
  <c r="BP64" i="5"/>
  <c r="BQ64" i="5" s="1"/>
  <c r="AT62" i="5"/>
  <c r="AU62" i="5" s="1"/>
  <c r="AH64" i="5"/>
  <c r="AJ63" i="5"/>
  <c r="AI63" i="5"/>
  <c r="BJ66" i="5"/>
  <c r="BW66" i="5" s="1"/>
  <c r="BT65" i="5"/>
  <c r="BU65" i="5" s="1"/>
  <c r="BX65" i="5"/>
  <c r="BY65" i="5" s="1"/>
  <c r="BP65" i="5"/>
  <c r="BQ65" i="5" s="1"/>
  <c r="BL65" i="5"/>
  <c r="BM65" i="5" s="1"/>
  <c r="AB63" i="5"/>
  <c r="AA63" i="5"/>
  <c r="Z64" i="5"/>
  <c r="O63" i="5"/>
  <c r="M64" i="5"/>
  <c r="N63" i="5"/>
  <c r="BT64" i="5"/>
  <c r="BU64" i="5" s="1"/>
  <c r="AL66" i="5"/>
  <c r="AN65" i="5"/>
  <c r="AM65" i="5"/>
  <c r="BB62" i="5"/>
  <c r="BC62" i="5" s="1"/>
  <c r="BF62" i="5"/>
  <c r="BG62" i="5" s="1"/>
  <c r="U64" i="5"/>
  <c r="W63" i="5"/>
  <c r="V63" i="5"/>
  <c r="Q64" i="5"/>
  <c r="S63" i="5"/>
  <c r="R63" i="5"/>
  <c r="AR64" i="5"/>
  <c r="BB63" i="5"/>
  <c r="BC63" i="5" s="1"/>
  <c r="BF63" i="5"/>
  <c r="BG63" i="5" s="1"/>
  <c r="AX63" i="5"/>
  <c r="AY63" i="5" s="1"/>
  <c r="AT63" i="5"/>
  <c r="AU63" i="5" s="1"/>
  <c r="BS66" i="5" l="1"/>
  <c r="AR65" i="5"/>
  <c r="AB64" i="5"/>
  <c r="AA64" i="5"/>
  <c r="Z65" i="5"/>
  <c r="BO66" i="5"/>
  <c r="BP66" i="5" s="1"/>
  <c r="BQ66" i="5" s="1"/>
  <c r="Q65" i="5"/>
  <c r="S64" i="5"/>
  <c r="R64" i="5"/>
  <c r="AH65" i="5"/>
  <c r="AJ64" i="5"/>
  <c r="AI64" i="5"/>
  <c r="BE64" i="5"/>
  <c r="BE65" i="5" s="1"/>
  <c r="BJ67" i="5"/>
  <c r="BT66" i="5"/>
  <c r="BU66" i="5" s="1"/>
  <c r="BX66" i="5"/>
  <c r="BY66" i="5" s="1"/>
  <c r="AL67" i="5"/>
  <c r="AN66" i="5"/>
  <c r="AM66" i="5"/>
  <c r="AS64" i="5"/>
  <c r="AS65" i="5" s="1"/>
  <c r="AW64" i="5"/>
  <c r="AW65" i="5" s="1"/>
  <c r="BK66" i="5"/>
  <c r="BL66" i="5" s="1"/>
  <c r="BM66" i="5" s="1"/>
  <c r="U65" i="5"/>
  <c r="W64" i="5"/>
  <c r="V64" i="5"/>
  <c r="O64" i="5"/>
  <c r="M65" i="5"/>
  <c r="N64" i="5"/>
  <c r="BA64" i="5"/>
  <c r="BA65" i="5" s="1"/>
  <c r="AD65" i="5"/>
  <c r="AF64" i="5"/>
  <c r="AE64" i="5"/>
  <c r="AT64" i="5" l="1"/>
  <c r="AU64" i="5" s="1"/>
  <c r="BF64" i="5"/>
  <c r="BG64" i="5" s="1"/>
  <c r="BK67" i="5"/>
  <c r="BL67" i="5" s="1"/>
  <c r="BM67" i="5" s="1"/>
  <c r="AL68" i="5"/>
  <c r="AN67" i="5"/>
  <c r="AM67" i="5"/>
  <c r="BJ68" i="5"/>
  <c r="AX64" i="5"/>
  <c r="AY64" i="5" s="1"/>
  <c r="U66" i="5"/>
  <c r="W65" i="5"/>
  <c r="V65" i="5"/>
  <c r="AD66" i="5"/>
  <c r="AF65" i="5"/>
  <c r="AE65" i="5"/>
  <c r="BO67" i="5"/>
  <c r="BP67" i="5" s="1"/>
  <c r="BQ67" i="5" s="1"/>
  <c r="AH66" i="5"/>
  <c r="AJ65" i="5"/>
  <c r="AI65" i="5"/>
  <c r="BB64" i="5"/>
  <c r="BC64" i="5" s="1"/>
  <c r="Q66" i="5"/>
  <c r="S65" i="5"/>
  <c r="R65" i="5"/>
  <c r="O65" i="5"/>
  <c r="N65" i="5"/>
  <c r="M66" i="5"/>
  <c r="AR66" i="5"/>
  <c r="AS66" i="5" s="1"/>
  <c r="AX65" i="5"/>
  <c r="AY65" i="5" s="1"/>
  <c r="BB65" i="5"/>
  <c r="BC65" i="5" s="1"/>
  <c r="BF65" i="5"/>
  <c r="BG65" i="5" s="1"/>
  <c r="AT65" i="5"/>
  <c r="AU65" i="5" s="1"/>
  <c r="BS67" i="5"/>
  <c r="AB65" i="5"/>
  <c r="Z66" i="5"/>
  <c r="AA65" i="5"/>
  <c r="BW67" i="5"/>
  <c r="AB66" i="5" l="1"/>
  <c r="AA66" i="5"/>
  <c r="Z67" i="5"/>
  <c r="AD67" i="5"/>
  <c r="AF66" i="5"/>
  <c r="AE66" i="5"/>
  <c r="O66" i="5"/>
  <c r="M67" i="5"/>
  <c r="N66" i="5"/>
  <c r="BS68" i="5"/>
  <c r="AR67" i="5"/>
  <c r="AT66" i="5"/>
  <c r="AU66" i="5" s="1"/>
  <c r="AH67" i="5"/>
  <c r="AJ66" i="5"/>
  <c r="AI66" i="5"/>
  <c r="U67" i="5"/>
  <c r="W66" i="5"/>
  <c r="V66" i="5"/>
  <c r="BT67" i="5"/>
  <c r="BU67" i="5" s="1"/>
  <c r="BE66" i="5"/>
  <c r="BE67" i="5" s="1"/>
  <c r="BJ69" i="5"/>
  <c r="BT68" i="5"/>
  <c r="BU68" i="5" s="1"/>
  <c r="BA66" i="5"/>
  <c r="BB66" i="5" s="1"/>
  <c r="BC66" i="5" s="1"/>
  <c r="BO68" i="5"/>
  <c r="BK68" i="5"/>
  <c r="AW66" i="5"/>
  <c r="AX66" i="5" s="1"/>
  <c r="AY66" i="5" s="1"/>
  <c r="BW68" i="5"/>
  <c r="Q67" i="5"/>
  <c r="S66" i="5"/>
  <c r="R66" i="5"/>
  <c r="BX67" i="5"/>
  <c r="BY67" i="5" s="1"/>
  <c r="AL69" i="5"/>
  <c r="AN68" i="5"/>
  <c r="AM68" i="5"/>
  <c r="BW69" i="5" l="1"/>
  <c r="BK69" i="5"/>
  <c r="BO69" i="5"/>
  <c r="BP69" i="5" s="1"/>
  <c r="BQ69" i="5" s="1"/>
  <c r="BS69" i="5"/>
  <c r="BA67" i="5"/>
  <c r="BB67" i="5" s="1"/>
  <c r="BC67" i="5" s="1"/>
  <c r="BF66" i="5"/>
  <c r="BG66" i="5" s="1"/>
  <c r="U68" i="5"/>
  <c r="W67" i="5"/>
  <c r="V67" i="5"/>
  <c r="AB67" i="5"/>
  <c r="Z68" i="5"/>
  <c r="AA67" i="5"/>
  <c r="Q68" i="5"/>
  <c r="S67" i="5"/>
  <c r="R67" i="5"/>
  <c r="AL70" i="5"/>
  <c r="AN69" i="5"/>
  <c r="AM69" i="5"/>
  <c r="AD68" i="5"/>
  <c r="AF67" i="5"/>
  <c r="AE67" i="5"/>
  <c r="BP68" i="5"/>
  <c r="BQ68" i="5" s="1"/>
  <c r="AR68" i="5"/>
  <c r="BF67" i="5"/>
  <c r="BG67" i="5" s="1"/>
  <c r="BL68" i="5"/>
  <c r="BM68" i="5" s="1"/>
  <c r="BX68" i="5"/>
  <c r="BY68" i="5" s="1"/>
  <c r="AW67" i="5"/>
  <c r="BJ70" i="5"/>
  <c r="BK70" i="5" s="1"/>
  <c r="BX69" i="5"/>
  <c r="BY69" i="5" s="1"/>
  <c r="BL69" i="5"/>
  <c r="BM69" i="5" s="1"/>
  <c r="BT69" i="5"/>
  <c r="BU69" i="5" s="1"/>
  <c r="AH68" i="5"/>
  <c r="AJ67" i="5"/>
  <c r="AI67" i="5"/>
  <c r="O67" i="5"/>
  <c r="M68" i="5"/>
  <c r="N67" i="5"/>
  <c r="AS67" i="5"/>
  <c r="AW68" i="5" l="1"/>
  <c r="U69" i="5"/>
  <c r="W68" i="5"/>
  <c r="V68" i="5"/>
  <c r="AL71" i="5"/>
  <c r="AN70" i="5"/>
  <c r="AM70" i="5"/>
  <c r="AR69" i="5"/>
  <c r="AX68" i="5"/>
  <c r="AY68" i="5" s="1"/>
  <c r="BA68" i="5"/>
  <c r="BB68" i="5" s="1"/>
  <c r="BC68" i="5" s="1"/>
  <c r="BW70" i="5"/>
  <c r="BO70" i="5"/>
  <c r="AD69" i="5"/>
  <c r="AF68" i="5"/>
  <c r="AE68" i="5"/>
  <c r="BJ71" i="5"/>
  <c r="BL70" i="5"/>
  <c r="BM70" i="5" s="1"/>
  <c r="AH69" i="5"/>
  <c r="AJ68" i="5"/>
  <c r="AI68" i="5"/>
  <c r="Q69" i="5"/>
  <c r="S68" i="5"/>
  <c r="R68" i="5"/>
  <c r="AS68" i="5"/>
  <c r="AT67" i="5"/>
  <c r="AU67" i="5" s="1"/>
  <c r="AB68" i="5"/>
  <c r="AA68" i="5"/>
  <c r="Z69" i="5"/>
  <c r="BS70" i="5"/>
  <c r="O68" i="5"/>
  <c r="N68" i="5"/>
  <c r="M69" i="5"/>
  <c r="AX67" i="5"/>
  <c r="AY67" i="5" s="1"/>
  <c r="BE68" i="5"/>
  <c r="BO71" i="5" l="1"/>
  <c r="BS71" i="5"/>
  <c r="BT71" i="5" s="1"/>
  <c r="BU71" i="5" s="1"/>
  <c r="BW71" i="5"/>
  <c r="BX71" i="5" s="1"/>
  <c r="BY71" i="5" s="1"/>
  <c r="BT70" i="5"/>
  <c r="BU70" i="5" s="1"/>
  <c r="AR70" i="5"/>
  <c r="AX69" i="5"/>
  <c r="AY69" i="5" s="1"/>
  <c r="AS69" i="5"/>
  <c r="BX70" i="5"/>
  <c r="BY70" i="5" s="1"/>
  <c r="AL72" i="5"/>
  <c r="AN71" i="5"/>
  <c r="AM71" i="5"/>
  <c r="Q70" i="5"/>
  <c r="S69" i="5"/>
  <c r="R69" i="5"/>
  <c r="AB69" i="5"/>
  <c r="Z70" i="5"/>
  <c r="AA69" i="5"/>
  <c r="AW69" i="5"/>
  <c r="O69" i="5"/>
  <c r="M70" i="5"/>
  <c r="N69" i="5"/>
  <c r="AT68" i="5"/>
  <c r="AU68" i="5" s="1"/>
  <c r="BJ72" i="5"/>
  <c r="BP71" i="5"/>
  <c r="BQ71" i="5" s="1"/>
  <c r="U70" i="5"/>
  <c r="W69" i="5"/>
  <c r="V69" i="5"/>
  <c r="AD70" i="5"/>
  <c r="AF69" i="5"/>
  <c r="AE69" i="5"/>
  <c r="BA69" i="5"/>
  <c r="BB69" i="5" s="1"/>
  <c r="BC69" i="5" s="1"/>
  <c r="BP70" i="5"/>
  <c r="BQ70" i="5" s="1"/>
  <c r="BE69" i="5"/>
  <c r="AH70" i="5"/>
  <c r="AJ69" i="5"/>
  <c r="AI69" i="5"/>
  <c r="BF68" i="5"/>
  <c r="BG68" i="5" s="1"/>
  <c r="BK71" i="5"/>
  <c r="BL71" i="5" s="1"/>
  <c r="BM71" i="5" s="1"/>
  <c r="AS70" i="5" l="1"/>
  <c r="BA70" i="5"/>
  <c r="BE70" i="5"/>
  <c r="AW70" i="5"/>
  <c r="AH71" i="5"/>
  <c r="AJ70" i="5"/>
  <c r="AI70" i="5"/>
  <c r="U71" i="5"/>
  <c r="W70" i="5"/>
  <c r="V70" i="5"/>
  <c r="BJ73" i="5"/>
  <c r="BS72" i="5"/>
  <c r="BT72" i="5" s="1"/>
  <c r="BU72" i="5" s="1"/>
  <c r="BW72" i="5"/>
  <c r="BA71" i="5"/>
  <c r="AT69" i="5"/>
  <c r="AU69" i="5" s="1"/>
  <c r="BO72" i="5"/>
  <c r="BP72" i="5" s="1"/>
  <c r="BQ72" i="5" s="1"/>
  <c r="Q71" i="5"/>
  <c r="S70" i="5"/>
  <c r="R70" i="5"/>
  <c r="AD71" i="5"/>
  <c r="AF70" i="5"/>
  <c r="AE70" i="5"/>
  <c r="AL73" i="5"/>
  <c r="AN72" i="5"/>
  <c r="AM72" i="5"/>
  <c r="AB70" i="5"/>
  <c r="Z71" i="5"/>
  <c r="AA70" i="5"/>
  <c r="BK72" i="5"/>
  <c r="O70" i="5"/>
  <c r="M71" i="5"/>
  <c r="N70" i="5"/>
  <c r="BF69" i="5"/>
  <c r="BG69" i="5" s="1"/>
  <c r="AR71" i="5"/>
  <c r="BB70" i="5"/>
  <c r="BC70" i="5" s="1"/>
  <c r="BF70" i="5"/>
  <c r="BG70" i="5" s="1"/>
  <c r="AX70" i="5"/>
  <c r="AY70" i="5" s="1"/>
  <c r="AS71" i="5" l="1"/>
  <c r="AT70" i="5"/>
  <c r="AU70" i="5" s="1"/>
  <c r="BK73" i="5"/>
  <c r="AR72" i="5"/>
  <c r="BA72" i="5" s="1"/>
  <c r="BB71" i="5"/>
  <c r="BC71" i="5" s="1"/>
  <c r="AT71" i="5"/>
  <c r="AU71" i="5" s="1"/>
  <c r="AD72" i="5"/>
  <c r="AF71" i="5"/>
  <c r="AE71" i="5"/>
  <c r="AL74" i="5"/>
  <c r="AN73" i="5"/>
  <c r="AM73" i="5"/>
  <c r="BJ74" i="5"/>
  <c r="BL73" i="5"/>
  <c r="BM73" i="5" s="1"/>
  <c r="BW73" i="5"/>
  <c r="BX73" i="5" s="1"/>
  <c r="BY73" i="5" s="1"/>
  <c r="BS73" i="5"/>
  <c r="BT73" i="5" s="1"/>
  <c r="BU73" i="5" s="1"/>
  <c r="AB71" i="5"/>
  <c r="Z72" i="5"/>
  <c r="AA71" i="5"/>
  <c r="U72" i="5"/>
  <c r="W71" i="5"/>
  <c r="V71" i="5"/>
  <c r="Q72" i="5"/>
  <c r="S71" i="5"/>
  <c r="R71" i="5"/>
  <c r="AW71" i="5"/>
  <c r="BE71" i="5"/>
  <c r="BL72" i="5"/>
  <c r="BM72" i="5" s="1"/>
  <c r="O71" i="5"/>
  <c r="N71" i="5"/>
  <c r="M72" i="5"/>
  <c r="BO73" i="5"/>
  <c r="BX72" i="5"/>
  <c r="BY72" i="5" s="1"/>
  <c r="AH72" i="5"/>
  <c r="AJ71" i="5"/>
  <c r="AI71" i="5"/>
  <c r="BE72" i="5" l="1"/>
  <c r="AS72" i="5"/>
  <c r="AW72" i="5"/>
  <c r="BO74" i="5"/>
  <c r="BP74" i="5" s="1"/>
  <c r="BQ74" i="5" s="1"/>
  <c r="AB72" i="5"/>
  <c r="Z73" i="5"/>
  <c r="AA72" i="5"/>
  <c r="AD73" i="5"/>
  <c r="AF72" i="5"/>
  <c r="AE72" i="5"/>
  <c r="BJ75" i="5"/>
  <c r="O72" i="5"/>
  <c r="N72" i="5"/>
  <c r="M73" i="5"/>
  <c r="AX71" i="5"/>
  <c r="AY71" i="5" s="1"/>
  <c r="BW74" i="5"/>
  <c r="AH73" i="5"/>
  <c r="AJ72" i="5"/>
  <c r="AI72" i="5"/>
  <c r="U73" i="5"/>
  <c r="W72" i="5"/>
  <c r="V72" i="5"/>
  <c r="BK74" i="5"/>
  <c r="BS74" i="5"/>
  <c r="BF71" i="5"/>
  <c r="BG71" i="5" s="1"/>
  <c r="Q73" i="5"/>
  <c r="S72" i="5"/>
  <c r="R72" i="5"/>
  <c r="BP73" i="5"/>
  <c r="BQ73" i="5" s="1"/>
  <c r="AL75" i="5"/>
  <c r="AN74" i="5"/>
  <c r="AM74" i="5"/>
  <c r="AR73" i="5"/>
  <c r="AS73" i="5" s="1"/>
  <c r="BF72" i="5"/>
  <c r="BG72" i="5" s="1"/>
  <c r="AX72" i="5"/>
  <c r="AY72" i="5" s="1"/>
  <c r="BB72" i="5"/>
  <c r="BC72" i="5" s="1"/>
  <c r="AT72" i="5"/>
  <c r="AU72" i="5" s="1"/>
  <c r="BS75" i="5" l="1"/>
  <c r="BK75" i="5"/>
  <c r="BW75" i="5"/>
  <c r="BX75" i="5" s="1"/>
  <c r="BY75" i="5" s="1"/>
  <c r="AW73" i="5"/>
  <c r="AX73" i="5" s="1"/>
  <c r="AY73" i="5" s="1"/>
  <c r="BX74" i="5"/>
  <c r="BY74" i="5" s="1"/>
  <c r="BL74" i="5"/>
  <c r="BM74" i="5" s="1"/>
  <c r="AW74" i="5"/>
  <c r="BT74" i="5"/>
  <c r="BU74" i="5" s="1"/>
  <c r="BJ76" i="5"/>
  <c r="BT75" i="5"/>
  <c r="BU75" i="5" s="1"/>
  <c r="BL75" i="5"/>
  <c r="BM75" i="5" s="1"/>
  <c r="AD74" i="5"/>
  <c r="AF73" i="5"/>
  <c r="AE73" i="5"/>
  <c r="Q74" i="5"/>
  <c r="S73" i="5"/>
  <c r="R73" i="5"/>
  <c r="AR74" i="5"/>
  <c r="BB73" i="5"/>
  <c r="BC73" i="5" s="1"/>
  <c r="AT73" i="5"/>
  <c r="AU73" i="5" s="1"/>
  <c r="AH74" i="5"/>
  <c r="AJ73" i="5"/>
  <c r="AI73" i="5"/>
  <c r="AB73" i="5"/>
  <c r="AA73" i="5"/>
  <c r="Z74" i="5"/>
  <c r="AL76" i="5"/>
  <c r="AN75" i="5"/>
  <c r="AM75" i="5"/>
  <c r="O73" i="5"/>
  <c r="N73" i="5"/>
  <c r="M74" i="5"/>
  <c r="BA73" i="5"/>
  <c r="BO75" i="5"/>
  <c r="BP75" i="5" s="1"/>
  <c r="BQ75" i="5" s="1"/>
  <c r="U74" i="5"/>
  <c r="W73" i="5"/>
  <c r="V73" i="5"/>
  <c r="BE73" i="5"/>
  <c r="BE74" i="5" s="1"/>
  <c r="BA74" i="5" l="1"/>
  <c r="BK76" i="5"/>
  <c r="Q75" i="5"/>
  <c r="S74" i="5"/>
  <c r="R74" i="5"/>
  <c r="AL77" i="5"/>
  <c r="AN76" i="5"/>
  <c r="AM76" i="5"/>
  <c r="AB74" i="5"/>
  <c r="AA74" i="5"/>
  <c r="Z75" i="5"/>
  <c r="AH75" i="5"/>
  <c r="AJ74" i="5"/>
  <c r="AI74" i="5"/>
  <c r="U75" i="5"/>
  <c r="W74" i="5"/>
  <c r="V74" i="5"/>
  <c r="BF73" i="5"/>
  <c r="BG73" i="5" s="1"/>
  <c r="BJ77" i="5"/>
  <c r="BL76" i="5"/>
  <c r="BM76" i="5" s="1"/>
  <c r="BT76" i="5"/>
  <c r="BU76" i="5" s="1"/>
  <c r="BO76" i="5"/>
  <c r="AD75" i="5"/>
  <c r="AF74" i="5"/>
  <c r="AE74" i="5"/>
  <c r="BS76" i="5"/>
  <c r="O74" i="5"/>
  <c r="N74" i="5"/>
  <c r="M75" i="5"/>
  <c r="BW76" i="5"/>
  <c r="BX76" i="5" s="1"/>
  <c r="BY76" i="5" s="1"/>
  <c r="AR75" i="5"/>
  <c r="AW75" i="5" s="1"/>
  <c r="BF74" i="5"/>
  <c r="BG74" i="5" s="1"/>
  <c r="AX74" i="5"/>
  <c r="AY74" i="5" s="1"/>
  <c r="BB74" i="5"/>
  <c r="BC74" i="5" s="1"/>
  <c r="AS74" i="5"/>
  <c r="BS77" i="5" l="1"/>
  <c r="AS75" i="5"/>
  <c r="AT75" i="5" s="1"/>
  <c r="AU75" i="5" s="1"/>
  <c r="AT74" i="5"/>
  <c r="AU74" i="5" s="1"/>
  <c r="AL78" i="5"/>
  <c r="AN77" i="5"/>
  <c r="AM77" i="5"/>
  <c r="BJ78" i="5"/>
  <c r="BS78" i="5" s="1"/>
  <c r="BT77" i="5"/>
  <c r="BU77" i="5" s="1"/>
  <c r="AD76" i="5"/>
  <c r="AF75" i="5"/>
  <c r="AE75" i="5"/>
  <c r="U76" i="5"/>
  <c r="W75" i="5"/>
  <c r="V75" i="5"/>
  <c r="AR76" i="5"/>
  <c r="AW76" i="5" s="1"/>
  <c r="AX75" i="5"/>
  <c r="AY75" i="5" s="1"/>
  <c r="BW77" i="5"/>
  <c r="AH76" i="5"/>
  <c r="AJ75" i="5"/>
  <c r="AI75" i="5"/>
  <c r="AB75" i="5"/>
  <c r="Z76" i="5"/>
  <c r="AA75" i="5"/>
  <c r="Q76" i="5"/>
  <c r="S75" i="5"/>
  <c r="R75" i="5"/>
  <c r="BO77" i="5"/>
  <c r="BA75" i="5"/>
  <c r="BE75" i="5"/>
  <c r="O75" i="5"/>
  <c r="M76" i="5"/>
  <c r="N75" i="5"/>
  <c r="BP76" i="5"/>
  <c r="BQ76" i="5" s="1"/>
  <c r="BK77" i="5"/>
  <c r="BL77" i="5" s="1"/>
  <c r="BM77" i="5" s="1"/>
  <c r="BA76" i="5" l="1"/>
  <c r="BW78" i="5"/>
  <c r="BX78" i="5" s="1"/>
  <c r="BY78" i="5" s="1"/>
  <c r="BB75" i="5"/>
  <c r="BC75" i="5" s="1"/>
  <c r="BE76" i="5"/>
  <c r="BF76" i="5" s="1"/>
  <c r="BG76" i="5" s="1"/>
  <c r="Q77" i="5"/>
  <c r="S76" i="5"/>
  <c r="R76" i="5"/>
  <c r="BX77" i="5"/>
  <c r="BY77" i="5" s="1"/>
  <c r="AB76" i="5"/>
  <c r="Z77" i="5"/>
  <c r="AA76" i="5"/>
  <c r="AD77" i="5"/>
  <c r="AF76" i="5"/>
  <c r="AE76" i="5"/>
  <c r="BJ79" i="5"/>
  <c r="BT78" i="5"/>
  <c r="BU78" i="5" s="1"/>
  <c r="BF75" i="5"/>
  <c r="BG75" i="5" s="1"/>
  <c r="BO78" i="5"/>
  <c r="BP78" i="5" s="1"/>
  <c r="BQ78" i="5" s="1"/>
  <c r="AR77" i="5"/>
  <c r="BB76" i="5"/>
  <c r="BC76" i="5" s="1"/>
  <c r="AX76" i="5"/>
  <c r="AY76" i="5" s="1"/>
  <c r="BP77" i="5"/>
  <c r="BQ77" i="5" s="1"/>
  <c r="U77" i="5"/>
  <c r="W76" i="5"/>
  <c r="V76" i="5"/>
  <c r="O76" i="5"/>
  <c r="M77" i="5"/>
  <c r="N76" i="5"/>
  <c r="AL79" i="5"/>
  <c r="AN78" i="5"/>
  <c r="AM78" i="5"/>
  <c r="BK78" i="5"/>
  <c r="AH77" i="5"/>
  <c r="AJ76" i="5"/>
  <c r="AI76" i="5"/>
  <c r="AS76" i="5"/>
  <c r="BO79" i="5" l="1"/>
  <c r="BK79" i="5"/>
  <c r="BL79" i="5" s="1"/>
  <c r="BM79" i="5" s="1"/>
  <c r="AR78" i="5"/>
  <c r="AH78" i="5"/>
  <c r="AJ77" i="5"/>
  <c r="AI77" i="5"/>
  <c r="BJ80" i="5"/>
  <c r="BK80" i="5" s="1"/>
  <c r="BP79" i="5"/>
  <c r="BQ79" i="5" s="1"/>
  <c r="AD78" i="5"/>
  <c r="AF77" i="5"/>
  <c r="AE77" i="5"/>
  <c r="AB77" i="5"/>
  <c r="Z78" i="5"/>
  <c r="AA77" i="5"/>
  <c r="U78" i="5"/>
  <c r="W77" i="5"/>
  <c r="V77" i="5"/>
  <c r="BW79" i="5"/>
  <c r="BX79" i="5" s="1"/>
  <c r="BY79" i="5" s="1"/>
  <c r="BA77" i="5"/>
  <c r="BA78" i="5" s="1"/>
  <c r="BS79" i="5"/>
  <c r="AL80" i="5"/>
  <c r="AN79" i="5"/>
  <c r="AM79" i="5"/>
  <c r="BE77" i="5"/>
  <c r="AW77" i="5"/>
  <c r="AS77" i="5"/>
  <c r="O77" i="5"/>
  <c r="M78" i="5"/>
  <c r="N77" i="5"/>
  <c r="AT76" i="5"/>
  <c r="AU76" i="5" s="1"/>
  <c r="BL78" i="5"/>
  <c r="BM78" i="5" s="1"/>
  <c r="Q78" i="5"/>
  <c r="S77" i="5"/>
  <c r="R77" i="5"/>
  <c r="AS78" i="5" l="1"/>
  <c r="BS80" i="5"/>
  <c r="AW78" i="5"/>
  <c r="BE78" i="5"/>
  <c r="BB77" i="5"/>
  <c r="BC77" i="5" s="1"/>
  <c r="AT77" i="5"/>
  <c r="AU77" i="5" s="1"/>
  <c r="BT79" i="5"/>
  <c r="BU79" i="5" s="1"/>
  <c r="AD79" i="5"/>
  <c r="AF78" i="5"/>
  <c r="AE78" i="5"/>
  <c r="AH79" i="5"/>
  <c r="AJ78" i="5"/>
  <c r="AI78" i="5"/>
  <c r="AX77" i="5"/>
  <c r="AY77" i="5" s="1"/>
  <c r="AL81" i="5"/>
  <c r="AN80" i="5"/>
  <c r="AM80" i="5"/>
  <c r="AB78" i="5"/>
  <c r="Z79" i="5"/>
  <c r="AA78" i="5"/>
  <c r="BJ81" i="5"/>
  <c r="BK81" i="5" s="1"/>
  <c r="BT80" i="5"/>
  <c r="BU80" i="5" s="1"/>
  <c r="BP80" i="5"/>
  <c r="BQ80" i="5" s="1"/>
  <c r="BL80" i="5"/>
  <c r="BM80" i="5" s="1"/>
  <c r="BF77" i="5"/>
  <c r="BG77" i="5" s="1"/>
  <c r="Q79" i="5"/>
  <c r="S78" i="5"/>
  <c r="R78" i="5"/>
  <c r="U79" i="5"/>
  <c r="W78" i="5"/>
  <c r="V78" i="5"/>
  <c r="O78" i="5"/>
  <c r="M79" i="5"/>
  <c r="N78" i="5"/>
  <c r="BW80" i="5"/>
  <c r="BX80" i="5" s="1"/>
  <c r="BY80" i="5" s="1"/>
  <c r="BO80" i="5"/>
  <c r="AR79" i="5"/>
  <c r="BE79" i="5" s="1"/>
  <c r="BB78" i="5"/>
  <c r="BC78" i="5" s="1"/>
  <c r="BF78" i="5"/>
  <c r="BG78" i="5" s="1"/>
  <c r="AX78" i="5"/>
  <c r="AY78" i="5" s="1"/>
  <c r="AT78" i="5"/>
  <c r="AU78" i="5" s="1"/>
  <c r="BO81" i="5" l="1"/>
  <c r="AW79" i="5"/>
  <c r="BW81" i="5"/>
  <c r="BX81" i="5" s="1"/>
  <c r="BY81" i="5" s="1"/>
  <c r="BS81" i="5"/>
  <c r="BT81" i="5" s="1"/>
  <c r="BU81" i="5" s="1"/>
  <c r="O79" i="5"/>
  <c r="M80" i="5"/>
  <c r="N79" i="5"/>
  <c r="AL82" i="5"/>
  <c r="AN81" i="5"/>
  <c r="AM81" i="5"/>
  <c r="AR80" i="5"/>
  <c r="AX79" i="5"/>
  <c r="AY79" i="5" s="1"/>
  <c r="BF79" i="5"/>
  <c r="BG79" i="5" s="1"/>
  <c r="U80" i="5"/>
  <c r="W79" i="5"/>
  <c r="V79" i="5"/>
  <c r="AB79" i="5"/>
  <c r="Z80" i="5"/>
  <c r="AA79" i="5"/>
  <c r="AH80" i="5"/>
  <c r="AJ79" i="5"/>
  <c r="AI79" i="5"/>
  <c r="BJ82" i="5"/>
  <c r="BO82" i="5" s="1"/>
  <c r="BP81" i="5"/>
  <c r="BQ81" i="5" s="1"/>
  <c r="BL81" i="5"/>
  <c r="BM81" i="5" s="1"/>
  <c r="AS79" i="5"/>
  <c r="Q80" i="5"/>
  <c r="S79" i="5"/>
  <c r="R79" i="5"/>
  <c r="BA79" i="5"/>
  <c r="BB79" i="5" s="1"/>
  <c r="BC79" i="5" s="1"/>
  <c r="AD80" i="5"/>
  <c r="AF79" i="5"/>
  <c r="AE79" i="5"/>
  <c r="AS80" i="5" l="1"/>
  <c r="BS82" i="5"/>
  <c r="BW82" i="5"/>
  <c r="AH81" i="5"/>
  <c r="AJ80" i="5"/>
  <c r="AI80" i="5"/>
  <c r="AB80" i="5"/>
  <c r="Z81" i="5"/>
  <c r="AA80" i="5"/>
  <c r="AL83" i="5"/>
  <c r="AN82" i="5"/>
  <c r="AM82" i="5"/>
  <c r="AD81" i="5"/>
  <c r="AF80" i="5"/>
  <c r="AE80" i="5"/>
  <c r="AR81" i="5"/>
  <c r="AT80" i="5"/>
  <c r="AU80" i="5" s="1"/>
  <c r="BA80" i="5"/>
  <c r="AW80" i="5"/>
  <c r="AX80" i="5" s="1"/>
  <c r="AY80" i="5" s="1"/>
  <c r="BJ83" i="5"/>
  <c r="BO83" i="5" s="1"/>
  <c r="BT82" i="5"/>
  <c r="BU82" i="5" s="1"/>
  <c r="BX82" i="5"/>
  <c r="BY82" i="5" s="1"/>
  <c r="BP82" i="5"/>
  <c r="BQ82" i="5" s="1"/>
  <c r="BE80" i="5"/>
  <c r="O80" i="5"/>
  <c r="M81" i="5"/>
  <c r="N80" i="5"/>
  <c r="U81" i="5"/>
  <c r="W80" i="5"/>
  <c r="V80" i="5"/>
  <c r="Q81" i="5"/>
  <c r="S80" i="5"/>
  <c r="R80" i="5"/>
  <c r="AT79" i="5"/>
  <c r="AU79" i="5" s="1"/>
  <c r="BK82" i="5"/>
  <c r="BK83" i="5" l="1"/>
  <c r="AW81" i="5"/>
  <c r="O81" i="5"/>
  <c r="M82" i="5"/>
  <c r="N81" i="5"/>
  <c r="AR82" i="5"/>
  <c r="AX81" i="5"/>
  <c r="AY81" i="5" s="1"/>
  <c r="BB81" i="5"/>
  <c r="BC81" i="5" s="1"/>
  <c r="BA81" i="5"/>
  <c r="Q82" i="5"/>
  <c r="S81" i="5"/>
  <c r="R81" i="5"/>
  <c r="AS81" i="5"/>
  <c r="BJ84" i="5"/>
  <c r="BP83" i="5"/>
  <c r="BQ83" i="5" s="1"/>
  <c r="BL83" i="5"/>
  <c r="BM83" i="5" s="1"/>
  <c r="BE81" i="5"/>
  <c r="AD82" i="5"/>
  <c r="AF81" i="5"/>
  <c r="AE81" i="5"/>
  <c r="BL82" i="5"/>
  <c r="BM82" i="5" s="1"/>
  <c r="AB81" i="5"/>
  <c r="AA81" i="5"/>
  <c r="Z82" i="5"/>
  <c r="BW83" i="5"/>
  <c r="BX83" i="5" s="1"/>
  <c r="BY83" i="5" s="1"/>
  <c r="BS83" i="5"/>
  <c r="BT83" i="5" s="1"/>
  <c r="BU83" i="5" s="1"/>
  <c r="BF80" i="5"/>
  <c r="BG80" i="5" s="1"/>
  <c r="U82" i="5"/>
  <c r="W81" i="5"/>
  <c r="V81" i="5"/>
  <c r="BB80" i="5"/>
  <c r="BC80" i="5" s="1"/>
  <c r="AL84" i="5"/>
  <c r="AN83" i="5"/>
  <c r="AM83" i="5"/>
  <c r="AH82" i="5"/>
  <c r="AJ81" i="5"/>
  <c r="AI81" i="5"/>
  <c r="AS82" i="5" l="1"/>
  <c r="BE82" i="5"/>
  <c r="BF82" i="5" s="1"/>
  <c r="BG82" i="5" s="1"/>
  <c r="AT81" i="5"/>
  <c r="AU81" i="5" s="1"/>
  <c r="AH83" i="5"/>
  <c r="AJ82" i="5"/>
  <c r="AI82" i="5"/>
  <c r="AL85" i="5"/>
  <c r="AN84" i="5"/>
  <c r="AM84" i="5"/>
  <c r="Q83" i="5"/>
  <c r="S82" i="5"/>
  <c r="R82" i="5"/>
  <c r="AB82" i="5"/>
  <c r="Z83" i="5"/>
  <c r="AA82" i="5"/>
  <c r="AR83" i="5"/>
  <c r="BE83" i="5" s="1"/>
  <c r="AT82" i="5"/>
  <c r="AU82" i="5" s="1"/>
  <c r="AW82" i="5"/>
  <c r="AX82" i="5" s="1"/>
  <c r="AY82" i="5" s="1"/>
  <c r="BA82" i="5"/>
  <c r="BJ85" i="5"/>
  <c r="BS84" i="5"/>
  <c r="BK84" i="5"/>
  <c r="BL84" i="5" s="1"/>
  <c r="BM84" i="5" s="1"/>
  <c r="BW84" i="5"/>
  <c r="BX84" i="5" s="1"/>
  <c r="BY84" i="5" s="1"/>
  <c r="AD83" i="5"/>
  <c r="AF82" i="5"/>
  <c r="AE82" i="5"/>
  <c r="O82" i="5"/>
  <c r="M83" i="5"/>
  <c r="N82" i="5"/>
  <c r="U83" i="5"/>
  <c r="W82" i="5"/>
  <c r="V82" i="5"/>
  <c r="BF81" i="5"/>
  <c r="BG81" i="5" s="1"/>
  <c r="BO84" i="5"/>
  <c r="BO85" i="5" l="1"/>
  <c r="BP85" i="5" s="1"/>
  <c r="BQ85" i="5" s="1"/>
  <c r="Q84" i="5"/>
  <c r="S83" i="5"/>
  <c r="R83" i="5"/>
  <c r="AD84" i="5"/>
  <c r="AF83" i="5"/>
  <c r="AE83" i="5"/>
  <c r="AL86" i="5"/>
  <c r="AN85" i="5"/>
  <c r="AM85" i="5"/>
  <c r="U84" i="5"/>
  <c r="W83" i="5"/>
  <c r="V83" i="5"/>
  <c r="AB83" i="5"/>
  <c r="Z84" i="5"/>
  <c r="AA83" i="5"/>
  <c r="BP84" i="5"/>
  <c r="BQ84" i="5" s="1"/>
  <c r="AR84" i="5"/>
  <c r="BE84" i="5" s="1"/>
  <c r="BF83" i="5"/>
  <c r="BG83" i="5" s="1"/>
  <c r="BW85" i="5"/>
  <c r="AS83" i="5"/>
  <c r="BK85" i="5"/>
  <c r="BL85" i="5" s="1"/>
  <c r="BM85" i="5" s="1"/>
  <c r="O83" i="5"/>
  <c r="N83" i="5"/>
  <c r="M84" i="5"/>
  <c r="BS85" i="5"/>
  <c r="BT85" i="5" s="1"/>
  <c r="BU85" i="5" s="1"/>
  <c r="BJ86" i="5"/>
  <c r="BO86" i="5" s="1"/>
  <c r="BA83" i="5"/>
  <c r="AW83" i="5"/>
  <c r="BT84" i="5"/>
  <c r="BU84" i="5" s="1"/>
  <c r="BB82" i="5"/>
  <c r="BC82" i="5" s="1"/>
  <c r="AH84" i="5"/>
  <c r="AJ83" i="5"/>
  <c r="AI83" i="5"/>
  <c r="BA84" i="5" l="1"/>
  <c r="BW86" i="5"/>
  <c r="AS84" i="5"/>
  <c r="BB83" i="5"/>
  <c r="BC83" i="5" s="1"/>
  <c r="BX85" i="5"/>
  <c r="BY85" i="5" s="1"/>
  <c r="AW84" i="5"/>
  <c r="AH85" i="5"/>
  <c r="AJ84" i="5"/>
  <c r="AI84" i="5"/>
  <c r="AB84" i="5"/>
  <c r="Z85" i="5"/>
  <c r="AA84" i="5"/>
  <c r="AL87" i="5"/>
  <c r="AN86" i="5"/>
  <c r="AM86" i="5"/>
  <c r="AT83" i="5"/>
  <c r="AU83" i="5" s="1"/>
  <c r="AX83" i="5"/>
  <c r="AY83" i="5" s="1"/>
  <c r="AR85" i="5"/>
  <c r="BA85" i="5" s="1"/>
  <c r="BF84" i="5"/>
  <c r="BG84" i="5" s="1"/>
  <c r="AX84" i="5"/>
  <c r="AY84" i="5" s="1"/>
  <c r="BB84" i="5"/>
  <c r="BC84" i="5" s="1"/>
  <c r="AT84" i="5"/>
  <c r="AU84" i="5" s="1"/>
  <c r="U85" i="5"/>
  <c r="W84" i="5"/>
  <c r="V84" i="5"/>
  <c r="AS85" i="5"/>
  <c r="BJ87" i="5"/>
  <c r="BP86" i="5"/>
  <c r="BQ86" i="5" s="1"/>
  <c r="BX86" i="5"/>
  <c r="BY86" i="5" s="1"/>
  <c r="BS86" i="5"/>
  <c r="BS87" i="5" s="1"/>
  <c r="O84" i="5"/>
  <c r="M85" i="5"/>
  <c r="N84" i="5"/>
  <c r="AD85" i="5"/>
  <c r="AF84" i="5"/>
  <c r="AE84" i="5"/>
  <c r="BK86" i="5"/>
  <c r="BK87" i="5" s="1"/>
  <c r="Q85" i="5"/>
  <c r="S84" i="5"/>
  <c r="R84" i="5"/>
  <c r="AW85" i="5" l="1"/>
  <c r="BE85" i="5"/>
  <c r="BT86" i="5"/>
  <c r="BU86" i="5" s="1"/>
  <c r="Q86" i="5"/>
  <c r="S85" i="5"/>
  <c r="R85" i="5"/>
  <c r="AB85" i="5"/>
  <c r="Z86" i="5"/>
  <c r="AA85" i="5"/>
  <c r="BL86" i="5"/>
  <c r="BM86" i="5" s="1"/>
  <c r="BJ88" i="5"/>
  <c r="BT87" i="5"/>
  <c r="BU87" i="5" s="1"/>
  <c r="BL87" i="5"/>
  <c r="BM87" i="5" s="1"/>
  <c r="AL88" i="5"/>
  <c r="AN87" i="5"/>
  <c r="AM87" i="5"/>
  <c r="U86" i="5"/>
  <c r="W85" i="5"/>
  <c r="V85" i="5"/>
  <c r="AD86" i="5"/>
  <c r="AF85" i="5"/>
  <c r="AE85" i="5"/>
  <c r="AH86" i="5"/>
  <c r="AJ85" i="5"/>
  <c r="AI85" i="5"/>
  <c r="O85" i="5"/>
  <c r="M86" i="5"/>
  <c r="N85" i="5"/>
  <c r="AR86" i="5"/>
  <c r="BE86" i="5" s="1"/>
  <c r="BF85" i="5"/>
  <c r="BG85" i="5" s="1"/>
  <c r="AX85" i="5"/>
  <c r="AY85" i="5" s="1"/>
  <c r="BB85" i="5"/>
  <c r="BC85" i="5" s="1"/>
  <c r="AT85" i="5"/>
  <c r="AU85" i="5" s="1"/>
  <c r="BW87" i="5"/>
  <c r="BO87" i="5"/>
  <c r="BP87" i="5" s="1"/>
  <c r="BQ87" i="5" s="1"/>
  <c r="BW88" i="5" l="1"/>
  <c r="BA86" i="5"/>
  <c r="U87" i="5"/>
  <c r="W86" i="5"/>
  <c r="V86" i="5"/>
  <c r="BJ89" i="5"/>
  <c r="BX88" i="5"/>
  <c r="BY88" i="5" s="1"/>
  <c r="AB86" i="5"/>
  <c r="Z87" i="5"/>
  <c r="AA86" i="5"/>
  <c r="AR87" i="5"/>
  <c r="BF86" i="5"/>
  <c r="BG86" i="5" s="1"/>
  <c r="BB86" i="5"/>
  <c r="BC86" i="5" s="1"/>
  <c r="AL89" i="5"/>
  <c r="AN88" i="5"/>
  <c r="AM88" i="5"/>
  <c r="AW86" i="5"/>
  <c r="BK88" i="5"/>
  <c r="O86" i="5"/>
  <c r="N86" i="5"/>
  <c r="M87" i="5"/>
  <c r="BX87" i="5"/>
  <c r="BY87" i="5" s="1"/>
  <c r="AH87" i="5"/>
  <c r="AJ86" i="5"/>
  <c r="AI86" i="5"/>
  <c r="Q87" i="5"/>
  <c r="S86" i="5"/>
  <c r="R86" i="5"/>
  <c r="AS86" i="5"/>
  <c r="BO88" i="5"/>
  <c r="AD87" i="5"/>
  <c r="AF86" i="5"/>
  <c r="AE86" i="5"/>
  <c r="BS88" i="5"/>
  <c r="AW87" i="5" l="1"/>
  <c r="BS89" i="5"/>
  <c r="BK89" i="5"/>
  <c r="Q88" i="5"/>
  <c r="S87" i="5"/>
  <c r="R87" i="5"/>
  <c r="AR88" i="5"/>
  <c r="BF87" i="5"/>
  <c r="BG87" i="5" s="1"/>
  <c r="AX87" i="5"/>
  <c r="AY87" i="5" s="1"/>
  <c r="BE87" i="5"/>
  <c r="AH88" i="5"/>
  <c r="AJ87" i="5"/>
  <c r="AI87" i="5"/>
  <c r="BA87" i="5"/>
  <c r="AL90" i="5"/>
  <c r="AN89" i="5"/>
  <c r="AM89" i="5"/>
  <c r="BL88" i="5"/>
  <c r="BM88" i="5" s="1"/>
  <c r="BT88" i="5"/>
  <c r="BU88" i="5" s="1"/>
  <c r="BO89" i="5"/>
  <c r="BO90" i="5" s="1"/>
  <c r="AS87" i="5"/>
  <c r="BK90" i="5"/>
  <c r="AD88" i="5"/>
  <c r="AF87" i="5"/>
  <c r="AE87" i="5"/>
  <c r="BJ90" i="5"/>
  <c r="BT89" i="5"/>
  <c r="BU89" i="5" s="1"/>
  <c r="BL89" i="5"/>
  <c r="BM89" i="5" s="1"/>
  <c r="BX89" i="5"/>
  <c r="BY89" i="5" s="1"/>
  <c r="BP89" i="5"/>
  <c r="BQ89" i="5" s="1"/>
  <c r="O87" i="5"/>
  <c r="N87" i="5"/>
  <c r="M88" i="5"/>
  <c r="AT86" i="5"/>
  <c r="AU86" i="5" s="1"/>
  <c r="AB87" i="5"/>
  <c r="AA87" i="5"/>
  <c r="Z88" i="5"/>
  <c r="AX86" i="5"/>
  <c r="AY86" i="5" s="1"/>
  <c r="U88" i="5"/>
  <c r="W87" i="5"/>
  <c r="V87" i="5"/>
  <c r="BP88" i="5"/>
  <c r="BQ88" i="5" s="1"/>
  <c r="BW89" i="5"/>
  <c r="BW90" i="5" s="1"/>
  <c r="BA88" i="5" l="1"/>
  <c r="AS88" i="5"/>
  <c r="AT88" i="5" s="1"/>
  <c r="AU88" i="5" s="1"/>
  <c r="AT87" i="5"/>
  <c r="AU87" i="5" s="1"/>
  <c r="AD89" i="5"/>
  <c r="AF88" i="5"/>
  <c r="AE88" i="5"/>
  <c r="AB88" i="5"/>
  <c r="Z89" i="5"/>
  <c r="AA88" i="5"/>
  <c r="AL91" i="5"/>
  <c r="AN90" i="5"/>
  <c r="AM90" i="5"/>
  <c r="AR89" i="5"/>
  <c r="AS89" i="5" s="1"/>
  <c r="AX88" i="5"/>
  <c r="AY88" i="5" s="1"/>
  <c r="BB88" i="5"/>
  <c r="BC88" i="5" s="1"/>
  <c r="BF88" i="5"/>
  <c r="BG88" i="5" s="1"/>
  <c r="O88" i="5"/>
  <c r="M89" i="5"/>
  <c r="N88" i="5"/>
  <c r="AW88" i="5"/>
  <c r="AH89" i="5"/>
  <c r="AJ88" i="5"/>
  <c r="AI88" i="5"/>
  <c r="U89" i="5"/>
  <c r="W88" i="5"/>
  <c r="V88" i="5"/>
  <c r="BB87" i="5"/>
  <c r="BC87" i="5" s="1"/>
  <c r="BJ91" i="5"/>
  <c r="BK91" i="5" s="1"/>
  <c r="BT90" i="5"/>
  <c r="BU90" i="5" s="1"/>
  <c r="BX90" i="5"/>
  <c r="BY90" i="5" s="1"/>
  <c r="BL90" i="5"/>
  <c r="BM90" i="5" s="1"/>
  <c r="BP90" i="5"/>
  <c r="BQ90" i="5" s="1"/>
  <c r="BS90" i="5"/>
  <c r="BE88" i="5"/>
  <c r="Q89" i="5"/>
  <c r="S88" i="5"/>
  <c r="R88" i="5"/>
  <c r="AW89" i="5" l="1"/>
  <c r="BE89" i="5"/>
  <c r="BF89" i="5" s="1"/>
  <c r="BG89" i="5" s="1"/>
  <c r="BJ92" i="5"/>
  <c r="BL91" i="5"/>
  <c r="BM91" i="5" s="1"/>
  <c r="BP91" i="5"/>
  <c r="BQ91" i="5" s="1"/>
  <c r="Q90" i="5"/>
  <c r="S89" i="5"/>
  <c r="R89" i="5"/>
  <c r="BS91" i="5"/>
  <c r="BA89" i="5"/>
  <c r="BB89" i="5" s="1"/>
  <c r="BC89" i="5" s="1"/>
  <c r="O89" i="5"/>
  <c r="M90" i="5"/>
  <c r="N89" i="5"/>
  <c r="BW91" i="5"/>
  <c r="BW92" i="5" s="1"/>
  <c r="AH90" i="5"/>
  <c r="AJ89" i="5"/>
  <c r="AI89" i="5"/>
  <c r="BO91" i="5"/>
  <c r="AB89" i="5"/>
  <c r="Z90" i="5"/>
  <c r="AA89" i="5"/>
  <c r="BK92" i="5"/>
  <c r="AR90" i="5"/>
  <c r="AX89" i="5"/>
  <c r="AY89" i="5" s="1"/>
  <c r="AT89" i="5"/>
  <c r="AU89" i="5" s="1"/>
  <c r="U90" i="5"/>
  <c r="W89" i="5"/>
  <c r="V89" i="5"/>
  <c r="AL92" i="5"/>
  <c r="AN91" i="5"/>
  <c r="AM91" i="5"/>
  <c r="AD90" i="5"/>
  <c r="AF89" i="5"/>
  <c r="AE89" i="5"/>
  <c r="BS92" i="5" l="1"/>
  <c r="BO92" i="5"/>
  <c r="BA90" i="5"/>
  <c r="BB90" i="5" s="1"/>
  <c r="BC90" i="5" s="1"/>
  <c r="U91" i="5"/>
  <c r="W90" i="5"/>
  <c r="V90" i="5"/>
  <c r="O90" i="5"/>
  <c r="N90" i="5"/>
  <c r="M91" i="5"/>
  <c r="AD91" i="5"/>
  <c r="AF90" i="5"/>
  <c r="AE90" i="5"/>
  <c r="Q91" i="5"/>
  <c r="S90" i="5"/>
  <c r="R90" i="5"/>
  <c r="BX91" i="5"/>
  <c r="BY91" i="5" s="1"/>
  <c r="AR91" i="5"/>
  <c r="AB90" i="5"/>
  <c r="Z91" i="5"/>
  <c r="AA90" i="5"/>
  <c r="BT91" i="5"/>
  <c r="BU91" i="5" s="1"/>
  <c r="AL93" i="5"/>
  <c r="AN92" i="5"/>
  <c r="AM92" i="5"/>
  <c r="AW90" i="5"/>
  <c r="BJ93" i="5"/>
  <c r="BO93" i="5" s="1"/>
  <c r="BX92" i="5"/>
  <c r="BY92" i="5" s="1"/>
  <c r="BL92" i="5"/>
  <c r="BM92" i="5" s="1"/>
  <c r="BT92" i="5"/>
  <c r="BU92" i="5" s="1"/>
  <c r="BP92" i="5"/>
  <c r="BQ92" i="5" s="1"/>
  <c r="BE90" i="5"/>
  <c r="AH91" i="5"/>
  <c r="AJ90" i="5"/>
  <c r="AI90" i="5"/>
  <c r="AS90" i="5"/>
  <c r="AT90" i="5" s="1"/>
  <c r="AU90" i="5" s="1"/>
  <c r="AW91" i="5" l="1"/>
  <c r="AB91" i="5"/>
  <c r="AA91" i="5"/>
  <c r="Z92" i="5"/>
  <c r="AH92" i="5"/>
  <c r="AJ91" i="5"/>
  <c r="AI91" i="5"/>
  <c r="AL94" i="5"/>
  <c r="AN93" i="5"/>
  <c r="AM93" i="5"/>
  <c r="AR92" i="5"/>
  <c r="BF91" i="5"/>
  <c r="BG91" i="5" s="1"/>
  <c r="AX91" i="5"/>
  <c r="AY91" i="5" s="1"/>
  <c r="AD92" i="5"/>
  <c r="AF91" i="5"/>
  <c r="AE91" i="5"/>
  <c r="BE91" i="5"/>
  <c r="AX90" i="5"/>
  <c r="AY90" i="5" s="1"/>
  <c r="BJ94" i="5"/>
  <c r="BP93" i="5"/>
  <c r="BQ93" i="5" s="1"/>
  <c r="O91" i="5"/>
  <c r="M92" i="5"/>
  <c r="N91" i="5"/>
  <c r="BK93" i="5"/>
  <c r="Q92" i="5"/>
  <c r="S91" i="5"/>
  <c r="R91" i="5"/>
  <c r="BS93" i="5"/>
  <c r="BW93" i="5"/>
  <c r="BX93" i="5" s="1"/>
  <c r="BY93" i="5" s="1"/>
  <c r="AS91" i="5"/>
  <c r="AT91" i="5" s="1"/>
  <c r="AU91" i="5" s="1"/>
  <c r="BA91" i="5"/>
  <c r="BB91" i="5" s="1"/>
  <c r="BC91" i="5" s="1"/>
  <c r="BF90" i="5"/>
  <c r="BG90" i="5" s="1"/>
  <c r="U92" i="5"/>
  <c r="W91" i="5"/>
  <c r="V91" i="5"/>
  <c r="BE92" i="5" l="1"/>
  <c r="BK94" i="5"/>
  <c r="BL94" i="5" s="1"/>
  <c r="BM94" i="5" s="1"/>
  <c r="BA92" i="5"/>
  <c r="AS92" i="5"/>
  <c r="U93" i="5"/>
  <c r="W92" i="5"/>
  <c r="V92" i="5"/>
  <c r="BW94" i="5"/>
  <c r="BX94" i="5" s="1"/>
  <c r="BY94" i="5" s="1"/>
  <c r="BJ95" i="5"/>
  <c r="AH93" i="5"/>
  <c r="AJ92" i="5"/>
  <c r="AI92" i="5"/>
  <c r="AB92" i="5"/>
  <c r="AA92" i="5"/>
  <c r="Z93" i="5"/>
  <c r="O92" i="5"/>
  <c r="M93" i="5"/>
  <c r="N92" i="5"/>
  <c r="AR93" i="5"/>
  <c r="BF92" i="5"/>
  <c r="BG92" i="5" s="1"/>
  <c r="AT92" i="5"/>
  <c r="AU92" i="5" s="1"/>
  <c r="BB92" i="5"/>
  <c r="BC92" i="5" s="1"/>
  <c r="AW92" i="5"/>
  <c r="AX92" i="5" s="1"/>
  <c r="AY92" i="5" s="1"/>
  <c r="Q93" i="5"/>
  <c r="S92" i="5"/>
  <c r="R92" i="5"/>
  <c r="BA93" i="5"/>
  <c r="BE93" i="5"/>
  <c r="BS94" i="5"/>
  <c r="BS95" i="5" s="1"/>
  <c r="BT93" i="5"/>
  <c r="BU93" i="5" s="1"/>
  <c r="BL93" i="5"/>
  <c r="BM93" i="5" s="1"/>
  <c r="AD93" i="5"/>
  <c r="AF92" i="5"/>
  <c r="AE92" i="5"/>
  <c r="AL95" i="5"/>
  <c r="AN94" i="5"/>
  <c r="AM94" i="5"/>
  <c r="BO94" i="5"/>
  <c r="BP94" i="5" s="1"/>
  <c r="BQ94" i="5" s="1"/>
  <c r="AS93" i="5" l="1"/>
  <c r="BW95" i="5"/>
  <c r="BJ96" i="5"/>
  <c r="BX95" i="5"/>
  <c r="BY95" i="5" s="1"/>
  <c r="BT95" i="5"/>
  <c r="BU95" i="5" s="1"/>
  <c r="BK95" i="5"/>
  <c r="AD94" i="5"/>
  <c r="AF93" i="5"/>
  <c r="AE93" i="5"/>
  <c r="Q94" i="5"/>
  <c r="S93" i="5"/>
  <c r="R93" i="5"/>
  <c r="O93" i="5"/>
  <c r="M94" i="5"/>
  <c r="N93" i="5"/>
  <c r="BT94" i="5"/>
  <c r="BU94" i="5" s="1"/>
  <c r="AB93" i="5"/>
  <c r="Z94" i="5"/>
  <c r="AA93" i="5"/>
  <c r="AL96" i="5"/>
  <c r="AN95" i="5"/>
  <c r="AM95" i="5"/>
  <c r="AR94" i="5"/>
  <c r="BF93" i="5"/>
  <c r="BG93" i="5" s="1"/>
  <c r="BB93" i="5"/>
  <c r="BC93" i="5" s="1"/>
  <c r="AT93" i="5"/>
  <c r="AU93" i="5" s="1"/>
  <c r="AH94" i="5"/>
  <c r="AJ93" i="5"/>
  <c r="AI93" i="5"/>
  <c r="BO95" i="5"/>
  <c r="BP95" i="5" s="1"/>
  <c r="BQ95" i="5" s="1"/>
  <c r="AW93" i="5"/>
  <c r="AW94" i="5" s="1"/>
  <c r="U94" i="5"/>
  <c r="W93" i="5"/>
  <c r="V93" i="5"/>
  <c r="AX93" i="5" l="1"/>
  <c r="AY93" i="5" s="1"/>
  <c r="U95" i="5"/>
  <c r="W94" i="5"/>
  <c r="V94" i="5"/>
  <c r="BJ97" i="5"/>
  <c r="AR95" i="5"/>
  <c r="AW95" i="5" s="1"/>
  <c r="AX94" i="5"/>
  <c r="AY94" i="5" s="1"/>
  <c r="BA94" i="5"/>
  <c r="BK96" i="5"/>
  <c r="AB94" i="5"/>
  <c r="Z95" i="5"/>
  <c r="AA94" i="5"/>
  <c r="Q95" i="5"/>
  <c r="S94" i="5"/>
  <c r="R94" i="5"/>
  <c r="BS96" i="5"/>
  <c r="BO96" i="5"/>
  <c r="AD95" i="5"/>
  <c r="AF94" i="5"/>
  <c r="AE94" i="5"/>
  <c r="BW96" i="5"/>
  <c r="BX96" i="5" s="1"/>
  <c r="BY96" i="5" s="1"/>
  <c r="O94" i="5"/>
  <c r="M95" i="5"/>
  <c r="N94" i="5"/>
  <c r="BE94" i="5"/>
  <c r="AH95" i="5"/>
  <c r="AJ94" i="5"/>
  <c r="AI94" i="5"/>
  <c r="AL97" i="5"/>
  <c r="AN96" i="5"/>
  <c r="AM96" i="5"/>
  <c r="BL95" i="5"/>
  <c r="BM95" i="5" s="1"/>
  <c r="AS94" i="5"/>
  <c r="AS95" i="5" l="1"/>
  <c r="BE95" i="5"/>
  <c r="BO97" i="5"/>
  <c r="BP97" i="5" s="1"/>
  <c r="BQ97" i="5" s="1"/>
  <c r="BK97" i="5"/>
  <c r="BL97" i="5" s="1"/>
  <c r="BM97" i="5" s="1"/>
  <c r="BS97" i="5"/>
  <c r="BA95" i="5"/>
  <c r="BB95" i="5" s="1"/>
  <c r="BC95" i="5" s="1"/>
  <c r="BP96" i="5"/>
  <c r="BQ96" i="5" s="1"/>
  <c r="BT96" i="5"/>
  <c r="BU96" i="5" s="1"/>
  <c r="Q96" i="5"/>
  <c r="S95" i="5"/>
  <c r="R95" i="5"/>
  <c r="BE96" i="5"/>
  <c r="O95" i="5"/>
  <c r="M96" i="5"/>
  <c r="N95" i="5"/>
  <c r="AT94" i="5"/>
  <c r="AU94" i="5" s="1"/>
  <c r="AL98" i="5"/>
  <c r="AN97" i="5"/>
  <c r="AM97" i="5"/>
  <c r="AW96" i="5"/>
  <c r="BB94" i="5"/>
  <c r="BC94" i="5" s="1"/>
  <c r="AB95" i="5"/>
  <c r="Z96" i="5"/>
  <c r="AA95" i="5"/>
  <c r="AR96" i="5"/>
  <c r="AS96" i="5" s="1"/>
  <c r="AX95" i="5"/>
  <c r="AY95" i="5" s="1"/>
  <c r="BF95" i="5"/>
  <c r="BG95" i="5" s="1"/>
  <c r="AT95" i="5"/>
  <c r="AU95" i="5" s="1"/>
  <c r="BJ98" i="5"/>
  <c r="BS98" i="5" s="1"/>
  <c r="BT97" i="5"/>
  <c r="BU97" i="5" s="1"/>
  <c r="BW97" i="5"/>
  <c r="BX97" i="5" s="1"/>
  <c r="BY97" i="5" s="1"/>
  <c r="BF94" i="5"/>
  <c r="BG94" i="5" s="1"/>
  <c r="AH96" i="5"/>
  <c r="AJ95" i="5"/>
  <c r="AI95" i="5"/>
  <c r="AD96" i="5"/>
  <c r="AF95" i="5"/>
  <c r="AE95" i="5"/>
  <c r="BL96" i="5"/>
  <c r="BM96" i="5" s="1"/>
  <c r="U96" i="5"/>
  <c r="W95" i="5"/>
  <c r="V95" i="5"/>
  <c r="BA96" i="5" l="1"/>
  <c r="BB96" i="5" s="1"/>
  <c r="BC96" i="5" s="1"/>
  <c r="AD97" i="5"/>
  <c r="AF96" i="5"/>
  <c r="AE96" i="5"/>
  <c r="BJ99" i="5"/>
  <c r="BS99" i="5" s="1"/>
  <c r="BT98" i="5"/>
  <c r="BU98" i="5" s="1"/>
  <c r="AL99" i="5"/>
  <c r="AN98" i="5"/>
  <c r="AM98" i="5"/>
  <c r="Q97" i="5"/>
  <c r="S96" i="5"/>
  <c r="R96" i="5"/>
  <c r="BK98" i="5"/>
  <c r="BL98" i="5" s="1"/>
  <c r="BM98" i="5" s="1"/>
  <c r="BW98" i="5"/>
  <c r="O96" i="5"/>
  <c r="M97" i="5"/>
  <c r="N96" i="5"/>
  <c r="AR97" i="5"/>
  <c r="AW97" i="5" s="1"/>
  <c r="AX96" i="5"/>
  <c r="AY96" i="5" s="1"/>
  <c r="BF96" i="5"/>
  <c r="BG96" i="5" s="1"/>
  <c r="AT96" i="5"/>
  <c r="AU96" i="5" s="1"/>
  <c r="AH97" i="5"/>
  <c r="AJ96" i="5"/>
  <c r="AI96" i="5"/>
  <c r="U97" i="5"/>
  <c r="W96" i="5"/>
  <c r="V96" i="5"/>
  <c r="AB96" i="5"/>
  <c r="Z97" i="5"/>
  <c r="AA96" i="5"/>
  <c r="BO98" i="5"/>
  <c r="BP98" i="5" s="1"/>
  <c r="BQ98" i="5" s="1"/>
  <c r="BE97" i="5" l="1"/>
  <c r="BA97" i="5"/>
  <c r="Q98" i="5"/>
  <c r="S97" i="5"/>
  <c r="R97" i="5"/>
  <c r="BE98" i="5"/>
  <c r="O97" i="5"/>
  <c r="N97" i="5"/>
  <c r="M98" i="5"/>
  <c r="BO99" i="5"/>
  <c r="BO100" i="5" s="1"/>
  <c r="AB97" i="5"/>
  <c r="AA97" i="5"/>
  <c r="Z98" i="5"/>
  <c r="BW99" i="5"/>
  <c r="BW100" i="5" s="1"/>
  <c r="BK99" i="5"/>
  <c r="BK100" i="5" s="1"/>
  <c r="BX98" i="5"/>
  <c r="BY98" i="5" s="1"/>
  <c r="BJ100" i="5"/>
  <c r="BP99" i="5"/>
  <c r="BQ99" i="5" s="1"/>
  <c r="BT99" i="5"/>
  <c r="BU99" i="5" s="1"/>
  <c r="AH98" i="5"/>
  <c r="AJ97" i="5"/>
  <c r="AI97" i="5"/>
  <c r="AL100" i="5"/>
  <c r="AN99" i="5"/>
  <c r="AM99" i="5"/>
  <c r="AD98" i="5"/>
  <c r="AF97" i="5"/>
  <c r="AE97" i="5"/>
  <c r="AW98" i="5"/>
  <c r="U98" i="5"/>
  <c r="W97" i="5"/>
  <c r="V97" i="5"/>
  <c r="AR98" i="5"/>
  <c r="BF97" i="5"/>
  <c r="BG97" i="5" s="1"/>
  <c r="AX97" i="5"/>
  <c r="AY97" i="5" s="1"/>
  <c r="BB97" i="5"/>
  <c r="BC97" i="5" s="1"/>
  <c r="AS97" i="5"/>
  <c r="AS98" i="5" s="1"/>
  <c r="U99" i="5" l="1"/>
  <c r="W98" i="5"/>
  <c r="V98" i="5"/>
  <c r="O98" i="5"/>
  <c r="M99" i="5"/>
  <c r="N98" i="5"/>
  <c r="AT97" i="5"/>
  <c r="AU97" i="5" s="1"/>
  <c r="AS99" i="5"/>
  <c r="AH99" i="5"/>
  <c r="AJ98" i="5"/>
  <c r="AI98" i="5"/>
  <c r="AB98" i="5"/>
  <c r="AA98" i="5"/>
  <c r="Z99" i="5"/>
  <c r="AD99" i="5"/>
  <c r="AF98" i="5"/>
  <c r="AE98" i="5"/>
  <c r="AR99" i="5"/>
  <c r="BF98" i="5"/>
  <c r="BG98" i="5" s="1"/>
  <c r="AX98" i="5"/>
  <c r="AY98" i="5" s="1"/>
  <c r="AT98" i="5"/>
  <c r="AU98" i="5" s="1"/>
  <c r="BE99" i="5"/>
  <c r="BX99" i="5"/>
  <c r="BY99" i="5" s="1"/>
  <c r="BL99" i="5"/>
  <c r="BM99" i="5" s="1"/>
  <c r="Q99" i="5"/>
  <c r="S98" i="5"/>
  <c r="R98" i="5"/>
  <c r="AL101" i="5"/>
  <c r="AN100" i="5"/>
  <c r="AM100" i="5"/>
  <c r="BJ101" i="5"/>
  <c r="BO101" i="5" s="1"/>
  <c r="BX100" i="5"/>
  <c r="BY100" i="5" s="1"/>
  <c r="BL100" i="5"/>
  <c r="BM100" i="5" s="1"/>
  <c r="BP100" i="5"/>
  <c r="BQ100" i="5" s="1"/>
  <c r="BA98" i="5"/>
  <c r="BB98" i="5" s="1"/>
  <c r="BC98" i="5" s="1"/>
  <c r="BS100" i="5"/>
  <c r="BT100" i="5" s="1"/>
  <c r="BU100" i="5" s="1"/>
  <c r="AB99" i="5" l="1"/>
  <c r="Z100" i="5"/>
  <c r="AA99" i="5"/>
  <c r="O99" i="5"/>
  <c r="M100" i="5"/>
  <c r="N99" i="5"/>
  <c r="BJ102" i="5"/>
  <c r="BP101" i="5"/>
  <c r="BQ101" i="5" s="1"/>
  <c r="AH100" i="5"/>
  <c r="AJ99" i="5"/>
  <c r="AI99" i="5"/>
  <c r="AD100" i="5"/>
  <c r="AF99" i="5"/>
  <c r="AE99" i="5"/>
  <c r="Q100" i="5"/>
  <c r="S99" i="5"/>
  <c r="R99" i="5"/>
  <c r="AR100" i="5"/>
  <c r="AS100" i="5" s="1"/>
  <c r="BF99" i="5"/>
  <c r="BG99" i="5" s="1"/>
  <c r="AT99" i="5"/>
  <c r="AU99" i="5" s="1"/>
  <c r="BS101" i="5"/>
  <c r="BW101" i="5"/>
  <c r="BA99" i="5"/>
  <c r="AL102" i="5"/>
  <c r="AN101" i="5"/>
  <c r="AM101" i="5"/>
  <c r="AW99" i="5"/>
  <c r="BK101" i="5"/>
  <c r="U100" i="5"/>
  <c r="W99" i="5"/>
  <c r="V99" i="5"/>
  <c r="BK102" i="5" l="1"/>
  <c r="BW102" i="5"/>
  <c r="BS102" i="5"/>
  <c r="AL103" i="5"/>
  <c r="AN102" i="5"/>
  <c r="AM102" i="5"/>
  <c r="AW100" i="5"/>
  <c r="BL101" i="5"/>
  <c r="BM101" i="5" s="1"/>
  <c r="BE100" i="5"/>
  <c r="O100" i="5"/>
  <c r="N100" i="5"/>
  <c r="M101" i="5"/>
  <c r="BT101" i="5"/>
  <c r="BU101" i="5" s="1"/>
  <c r="BX101" i="5"/>
  <c r="BY101" i="5" s="1"/>
  <c r="AR101" i="5"/>
  <c r="BF100" i="5"/>
  <c r="BG100" i="5" s="1"/>
  <c r="AT100" i="5"/>
  <c r="AU100" i="5" s="1"/>
  <c r="BA100" i="5"/>
  <c r="AH101" i="5"/>
  <c r="AJ100" i="5"/>
  <c r="AI100" i="5"/>
  <c r="U101" i="5"/>
  <c r="W100" i="5"/>
  <c r="V100" i="5"/>
  <c r="Q101" i="5"/>
  <c r="S100" i="5"/>
  <c r="R100" i="5"/>
  <c r="AB100" i="5"/>
  <c r="Z101" i="5"/>
  <c r="AA100" i="5"/>
  <c r="BB99" i="5"/>
  <c r="BC99" i="5" s="1"/>
  <c r="AX99" i="5"/>
  <c r="AY99" i="5" s="1"/>
  <c r="AD101" i="5"/>
  <c r="AF100" i="5"/>
  <c r="AE100" i="5"/>
  <c r="BJ103" i="5"/>
  <c r="BS103" i="5" s="1"/>
  <c r="BP102" i="5"/>
  <c r="BQ102" i="5" s="1"/>
  <c r="BX102" i="5"/>
  <c r="BY102" i="5" s="1"/>
  <c r="BL102" i="5"/>
  <c r="BM102" i="5" s="1"/>
  <c r="BT102" i="5"/>
  <c r="BU102" i="5" s="1"/>
  <c r="BO102" i="5"/>
  <c r="BA101" i="5" l="1"/>
  <c r="BO103" i="5"/>
  <c r="Q102" i="5"/>
  <c r="S101" i="5"/>
  <c r="R101" i="5"/>
  <c r="BK103" i="5"/>
  <c r="AD102" i="5"/>
  <c r="AF101" i="5"/>
  <c r="AE101" i="5"/>
  <c r="O101" i="5"/>
  <c r="M102" i="5"/>
  <c r="N101" i="5"/>
  <c r="AL104" i="5"/>
  <c r="AN103" i="5"/>
  <c r="AM103" i="5"/>
  <c r="AB101" i="5"/>
  <c r="AA101" i="5"/>
  <c r="Z102" i="5"/>
  <c r="AR102" i="5"/>
  <c r="BB101" i="5"/>
  <c r="BC101" i="5" s="1"/>
  <c r="BJ104" i="5"/>
  <c r="BT103" i="5"/>
  <c r="BU103" i="5" s="1"/>
  <c r="BP103" i="5"/>
  <c r="BQ103" i="5" s="1"/>
  <c r="AW101" i="5"/>
  <c r="AH102" i="5"/>
  <c r="AJ101" i="5"/>
  <c r="AI101" i="5"/>
  <c r="BW103" i="5"/>
  <c r="BB100" i="5"/>
  <c r="BC100" i="5" s="1"/>
  <c r="AX100" i="5"/>
  <c r="AY100" i="5" s="1"/>
  <c r="U102" i="5"/>
  <c r="W101" i="5"/>
  <c r="V101" i="5"/>
  <c r="BE101" i="5"/>
  <c r="AS101" i="5"/>
  <c r="AT101" i="5" s="1"/>
  <c r="AU101" i="5" s="1"/>
  <c r="BE102" i="5" l="1"/>
  <c r="BF102" i="5" s="1"/>
  <c r="BG102" i="5" s="1"/>
  <c r="BK104" i="5"/>
  <c r="BW104" i="5"/>
  <c r="BX104" i="5" s="1"/>
  <c r="BY104" i="5" s="1"/>
  <c r="BO104" i="5"/>
  <c r="AW102" i="5"/>
  <c r="AW103" i="5" s="1"/>
  <c r="AD103" i="5"/>
  <c r="AF102" i="5"/>
  <c r="AE102" i="5"/>
  <c r="AX101" i="5"/>
  <c r="AY101" i="5" s="1"/>
  <c r="AR103" i="5"/>
  <c r="AH103" i="5"/>
  <c r="AJ102" i="5"/>
  <c r="AI102" i="5"/>
  <c r="BL103" i="5"/>
  <c r="BM103" i="5" s="1"/>
  <c r="BF101" i="5"/>
  <c r="BG101" i="5" s="1"/>
  <c r="O102" i="5"/>
  <c r="N102" i="5"/>
  <c r="M103" i="5"/>
  <c r="AB102" i="5"/>
  <c r="Z103" i="5"/>
  <c r="AA102" i="5"/>
  <c r="AL105" i="5"/>
  <c r="AN104" i="5"/>
  <c r="AM104" i="5"/>
  <c r="U103" i="5"/>
  <c r="W102" i="5"/>
  <c r="V102" i="5"/>
  <c r="Q103" i="5"/>
  <c r="S102" i="5"/>
  <c r="R102" i="5"/>
  <c r="BX103" i="5"/>
  <c r="BY103" i="5" s="1"/>
  <c r="BA102" i="5"/>
  <c r="BB102" i="5" s="1"/>
  <c r="BC102" i="5" s="1"/>
  <c r="AS102" i="5"/>
  <c r="AS103" i="5" s="1"/>
  <c r="BJ105" i="5"/>
  <c r="BP104" i="5"/>
  <c r="BQ104" i="5" s="1"/>
  <c r="BL104" i="5"/>
  <c r="BM104" i="5" s="1"/>
  <c r="BS104" i="5"/>
  <c r="BT104" i="5" s="1"/>
  <c r="BU104" i="5" s="1"/>
  <c r="AX102" i="5" l="1"/>
  <c r="AY102" i="5" s="1"/>
  <c r="AT102" i="5"/>
  <c r="AU102" i="5" s="1"/>
  <c r="Q104" i="5"/>
  <c r="S103" i="5"/>
  <c r="R103" i="5"/>
  <c r="AH104" i="5"/>
  <c r="AJ103" i="5"/>
  <c r="AI103" i="5"/>
  <c r="AL106" i="5"/>
  <c r="AN105" i="5"/>
  <c r="AM105" i="5"/>
  <c r="AR104" i="5"/>
  <c r="AW104" i="5" s="1"/>
  <c r="AX103" i="5"/>
  <c r="AY103" i="5" s="1"/>
  <c r="AT103" i="5"/>
  <c r="AU103" i="5" s="1"/>
  <c r="BS105" i="5"/>
  <c r="BS106" i="5" s="1"/>
  <c r="O103" i="5"/>
  <c r="N103" i="5"/>
  <c r="M104" i="5"/>
  <c r="BE103" i="5"/>
  <c r="BJ106" i="5"/>
  <c r="BK105" i="5"/>
  <c r="AB103" i="5"/>
  <c r="Z104" i="5"/>
  <c r="AA103" i="5"/>
  <c r="BA103" i="5"/>
  <c r="U104" i="5"/>
  <c r="W103" i="5"/>
  <c r="V103" i="5"/>
  <c r="BW105" i="5"/>
  <c r="BO105" i="5"/>
  <c r="BP105" i="5" s="1"/>
  <c r="BQ105" i="5" s="1"/>
  <c r="AD104" i="5"/>
  <c r="AF103" i="5"/>
  <c r="AE103" i="5"/>
  <c r="BA104" i="5" l="1"/>
  <c r="BE104" i="5"/>
  <c r="BF103" i="5"/>
  <c r="BG103" i="5" s="1"/>
  <c r="AL107" i="5"/>
  <c r="AN106" i="5"/>
  <c r="AM106" i="5"/>
  <c r="BK106" i="5"/>
  <c r="BT105" i="5"/>
  <c r="BU105" i="5" s="1"/>
  <c r="BJ107" i="5"/>
  <c r="BT106" i="5"/>
  <c r="BU106" i="5" s="1"/>
  <c r="AD105" i="5"/>
  <c r="AF104" i="5"/>
  <c r="AE104" i="5"/>
  <c r="BB103" i="5"/>
  <c r="BC103" i="5" s="1"/>
  <c r="BW106" i="5"/>
  <c r="BX106" i="5" s="1"/>
  <c r="BY106" i="5" s="1"/>
  <c r="AR105" i="5"/>
  <c r="AW105" i="5" s="1"/>
  <c r="AX104" i="5"/>
  <c r="AY104" i="5" s="1"/>
  <c r="BB104" i="5"/>
  <c r="BC104" i="5" s="1"/>
  <c r="BF104" i="5"/>
  <c r="BG104" i="5" s="1"/>
  <c r="BL105" i="5"/>
  <c r="BM105" i="5" s="1"/>
  <c r="AS104" i="5"/>
  <c r="AT104" i="5" s="1"/>
  <c r="AU104" i="5" s="1"/>
  <c r="U105" i="5"/>
  <c r="W104" i="5"/>
  <c r="V104" i="5"/>
  <c r="AB104" i="5"/>
  <c r="AA104" i="5"/>
  <c r="Z105" i="5"/>
  <c r="BO106" i="5"/>
  <c r="BP106" i="5" s="1"/>
  <c r="BQ106" i="5" s="1"/>
  <c r="AH105" i="5"/>
  <c r="AJ104" i="5"/>
  <c r="AI104" i="5"/>
  <c r="O104" i="5"/>
  <c r="N104" i="5"/>
  <c r="M105" i="5"/>
  <c r="BX105" i="5"/>
  <c r="BY105" i="5" s="1"/>
  <c r="Q105" i="5"/>
  <c r="S104" i="5"/>
  <c r="R104" i="5"/>
  <c r="AB105" i="5" l="1"/>
  <c r="AA105" i="5"/>
  <c r="Z106" i="5"/>
  <c r="BJ108" i="5"/>
  <c r="AR106" i="5"/>
  <c r="AW106" i="5" s="1"/>
  <c r="AX105" i="5"/>
  <c r="AY105" i="5" s="1"/>
  <c r="O105" i="5"/>
  <c r="M106" i="5"/>
  <c r="N105" i="5"/>
  <c r="BK107" i="5"/>
  <c r="BL107" i="5" s="1"/>
  <c r="BM107" i="5" s="1"/>
  <c r="BL106" i="5"/>
  <c r="BM106" i="5" s="1"/>
  <c r="U106" i="5"/>
  <c r="W105" i="5"/>
  <c r="V105" i="5"/>
  <c r="AS105" i="5"/>
  <c r="AL108" i="5"/>
  <c r="AN107" i="5"/>
  <c r="AM107" i="5"/>
  <c r="BS107" i="5"/>
  <c r="BT107" i="5" s="1"/>
  <c r="BU107" i="5" s="1"/>
  <c r="AD106" i="5"/>
  <c r="AF105" i="5"/>
  <c r="AE105" i="5"/>
  <c r="BW107" i="5"/>
  <c r="AH106" i="5"/>
  <c r="AJ105" i="5"/>
  <c r="AI105" i="5"/>
  <c r="Q106" i="5"/>
  <c r="S105" i="5"/>
  <c r="R105" i="5"/>
  <c r="BO107" i="5"/>
  <c r="BP107" i="5" s="1"/>
  <c r="BQ107" i="5" s="1"/>
  <c r="BE105" i="5"/>
  <c r="BE106" i="5" s="1"/>
  <c r="BA105" i="5"/>
  <c r="BA106" i="5" l="1"/>
  <c r="BO108" i="5"/>
  <c r="BP108" i="5" s="1"/>
  <c r="BQ108" i="5" s="1"/>
  <c r="BW108" i="5"/>
  <c r="AS106" i="5"/>
  <c r="AL109" i="5"/>
  <c r="AN108" i="5"/>
  <c r="AM108" i="5"/>
  <c r="BX107" i="5"/>
  <c r="BY107" i="5" s="1"/>
  <c r="U107" i="5"/>
  <c r="W106" i="5"/>
  <c r="V106" i="5"/>
  <c r="BS108" i="5"/>
  <c r="BT108" i="5" s="1"/>
  <c r="BU108" i="5" s="1"/>
  <c r="AB106" i="5"/>
  <c r="Z107" i="5"/>
  <c r="AA106" i="5"/>
  <c r="AH107" i="5"/>
  <c r="AJ106" i="5"/>
  <c r="AI106" i="5"/>
  <c r="AT105" i="5"/>
  <c r="AU105" i="5" s="1"/>
  <c r="AD107" i="5"/>
  <c r="AF106" i="5"/>
  <c r="AE106" i="5"/>
  <c r="BJ109" i="5"/>
  <c r="BO109" i="5" s="1"/>
  <c r="BX108" i="5"/>
  <c r="BY108" i="5" s="1"/>
  <c r="Q107" i="5"/>
  <c r="S106" i="5"/>
  <c r="R106" i="5"/>
  <c r="O106" i="5"/>
  <c r="M107" i="5"/>
  <c r="N106" i="5"/>
  <c r="BF105" i="5"/>
  <c r="BG105" i="5" s="1"/>
  <c r="BB105" i="5"/>
  <c r="BC105" i="5" s="1"/>
  <c r="BK108" i="5"/>
  <c r="AR107" i="5"/>
  <c r="BF106" i="5"/>
  <c r="BG106" i="5" s="1"/>
  <c r="AX106" i="5"/>
  <c r="AY106" i="5" s="1"/>
  <c r="AT106" i="5"/>
  <c r="AU106" i="5" s="1"/>
  <c r="BB106" i="5"/>
  <c r="BC106" i="5" s="1"/>
  <c r="AS107" i="5" l="1"/>
  <c r="BK109" i="5"/>
  <c r="BL108" i="5"/>
  <c r="BM108" i="5" s="1"/>
  <c r="AR108" i="5"/>
  <c r="AS108" i="5" s="1"/>
  <c r="AT107" i="5"/>
  <c r="AU107" i="5" s="1"/>
  <c r="BB107" i="5"/>
  <c r="BC107" i="5" s="1"/>
  <c r="AX107" i="5"/>
  <c r="AY107" i="5" s="1"/>
  <c r="BK110" i="5"/>
  <c r="BJ110" i="5"/>
  <c r="BL109" i="5"/>
  <c r="BM109" i="5" s="1"/>
  <c r="BP109" i="5"/>
  <c r="BQ109" i="5" s="1"/>
  <c r="AD108" i="5"/>
  <c r="AF107" i="5"/>
  <c r="AE107" i="5"/>
  <c r="BW109" i="5"/>
  <c r="BW110" i="5" s="1"/>
  <c r="O107" i="5"/>
  <c r="M108" i="5"/>
  <c r="N107" i="5"/>
  <c r="BA107" i="5"/>
  <c r="U108" i="5"/>
  <c r="W107" i="5"/>
  <c r="V107" i="5"/>
  <c r="AH108" i="5"/>
  <c r="AJ107" i="5"/>
  <c r="AI107" i="5"/>
  <c r="BE107" i="5"/>
  <c r="Q108" i="5"/>
  <c r="S107" i="5"/>
  <c r="R107" i="5"/>
  <c r="AB107" i="5"/>
  <c r="Z108" i="5"/>
  <c r="AA107" i="5"/>
  <c r="AW107" i="5"/>
  <c r="BS109" i="5"/>
  <c r="BS110" i="5" s="1"/>
  <c r="AL110" i="5"/>
  <c r="AN109" i="5"/>
  <c r="AM109" i="5"/>
  <c r="BA108" i="5" l="1"/>
  <c r="BE108" i="5"/>
  <c r="BF108" i="5" s="1"/>
  <c r="BG108" i="5" s="1"/>
  <c r="AW108" i="5"/>
  <c r="AX108" i="5" s="1"/>
  <c r="AY108" i="5" s="1"/>
  <c r="BX109" i="5"/>
  <c r="BY109" i="5" s="1"/>
  <c r="Q109" i="5"/>
  <c r="S108" i="5"/>
  <c r="R108" i="5"/>
  <c r="U109" i="5"/>
  <c r="W108" i="5"/>
  <c r="V108" i="5"/>
  <c r="AD109" i="5"/>
  <c r="AF108" i="5"/>
  <c r="AE108" i="5"/>
  <c r="AL111" i="5"/>
  <c r="AN110" i="5"/>
  <c r="AM110" i="5"/>
  <c r="BT109" i="5"/>
  <c r="BU109" i="5" s="1"/>
  <c r="BF107" i="5"/>
  <c r="BG107" i="5" s="1"/>
  <c r="O108" i="5"/>
  <c r="M109" i="5"/>
  <c r="N108" i="5"/>
  <c r="AR109" i="5"/>
  <c r="BE109" i="5" s="1"/>
  <c r="AT108" i="5"/>
  <c r="AU108" i="5" s="1"/>
  <c r="BB108" i="5"/>
  <c r="BC108" i="5" s="1"/>
  <c r="AB108" i="5"/>
  <c r="Z109" i="5"/>
  <c r="AA108" i="5"/>
  <c r="AH109" i="5"/>
  <c r="AJ108" i="5"/>
  <c r="AI108" i="5"/>
  <c r="BJ111" i="5"/>
  <c r="BW111" i="5" s="1"/>
  <c r="BX110" i="5"/>
  <c r="BY110" i="5" s="1"/>
  <c r="BL110" i="5"/>
  <c r="BM110" i="5" s="1"/>
  <c r="BT110" i="5"/>
  <c r="BU110" i="5" s="1"/>
  <c r="BO110" i="5"/>
  <c r="BP110" i="5" s="1"/>
  <c r="BQ110" i="5" s="1"/>
  <c r="BK111" i="5" l="1"/>
  <c r="BS111" i="5"/>
  <c r="AB109" i="5"/>
  <c r="AA109" i="5"/>
  <c r="Z110" i="5"/>
  <c r="O109" i="5"/>
  <c r="M110" i="5"/>
  <c r="N109" i="5"/>
  <c r="AH110" i="5"/>
  <c r="AJ109" i="5"/>
  <c r="AI109" i="5"/>
  <c r="AD110" i="5"/>
  <c r="AF109" i="5"/>
  <c r="AE109" i="5"/>
  <c r="BS112" i="5"/>
  <c r="U110" i="5"/>
  <c r="W109" i="5"/>
  <c r="V109" i="5"/>
  <c r="BJ112" i="5"/>
  <c r="BX111" i="5"/>
  <c r="BY111" i="5" s="1"/>
  <c r="BT111" i="5"/>
  <c r="BU111" i="5" s="1"/>
  <c r="BL111" i="5"/>
  <c r="BM111" i="5" s="1"/>
  <c r="AL112" i="5"/>
  <c r="AN111" i="5"/>
  <c r="AM111" i="5"/>
  <c r="AR110" i="5"/>
  <c r="BF109" i="5"/>
  <c r="BG109" i="5" s="1"/>
  <c r="AW109" i="5"/>
  <c r="AX109" i="5" s="1"/>
  <c r="AY109" i="5" s="1"/>
  <c r="Q110" i="5"/>
  <c r="S109" i="5"/>
  <c r="R109" i="5"/>
  <c r="BO111" i="5"/>
  <c r="BO112" i="5" s="1"/>
  <c r="BA109" i="5"/>
  <c r="AS109" i="5"/>
  <c r="AS110" i="5" s="1"/>
  <c r="BA110" i="5" l="1"/>
  <c r="BP111" i="5"/>
  <c r="BQ111" i="5" s="1"/>
  <c r="O110" i="5"/>
  <c r="M111" i="5"/>
  <c r="N110" i="5"/>
  <c r="AT109" i="5"/>
  <c r="AU109" i="5" s="1"/>
  <c r="AS111" i="5"/>
  <c r="AB110" i="5"/>
  <c r="Z111" i="5"/>
  <c r="AA110" i="5"/>
  <c r="BB109" i="5"/>
  <c r="BC109" i="5" s="1"/>
  <c r="BJ113" i="5"/>
  <c r="BO113" i="5" s="1"/>
  <c r="BT112" i="5"/>
  <c r="BU112" i="5" s="1"/>
  <c r="BP112" i="5"/>
  <c r="BQ112" i="5" s="1"/>
  <c r="Q111" i="5"/>
  <c r="S110" i="5"/>
  <c r="R110" i="5"/>
  <c r="AH111" i="5"/>
  <c r="AJ110" i="5"/>
  <c r="AI110" i="5"/>
  <c r="BS113" i="5"/>
  <c r="AD111" i="5"/>
  <c r="AF110" i="5"/>
  <c r="AE110" i="5"/>
  <c r="AR111" i="5"/>
  <c r="BA111" i="5" s="1"/>
  <c r="BB110" i="5"/>
  <c r="BC110" i="5" s="1"/>
  <c r="AT110" i="5"/>
  <c r="AU110" i="5" s="1"/>
  <c r="BK112" i="5"/>
  <c r="BE110" i="5"/>
  <c r="BF110" i="5" s="1"/>
  <c r="BG110" i="5" s="1"/>
  <c r="AW110" i="5"/>
  <c r="AX110" i="5" s="1"/>
  <c r="AY110" i="5" s="1"/>
  <c r="AL113" i="5"/>
  <c r="AN112" i="5"/>
  <c r="AM112" i="5"/>
  <c r="U111" i="5"/>
  <c r="W110" i="5"/>
  <c r="V110" i="5"/>
  <c r="BW112" i="5"/>
  <c r="BX112" i="5" s="1"/>
  <c r="BY112" i="5" s="1"/>
  <c r="BK113" i="5" l="1"/>
  <c r="Q112" i="5"/>
  <c r="S111" i="5"/>
  <c r="R111" i="5"/>
  <c r="AH112" i="5"/>
  <c r="AJ111" i="5"/>
  <c r="AI111" i="5"/>
  <c r="AB111" i="5"/>
  <c r="AA111" i="5"/>
  <c r="Z112" i="5"/>
  <c r="U112" i="5"/>
  <c r="W111" i="5"/>
  <c r="V111" i="5"/>
  <c r="AR112" i="5"/>
  <c r="BA112" i="5" s="1"/>
  <c r="BB111" i="5"/>
  <c r="BC111" i="5" s="1"/>
  <c r="AT111" i="5"/>
  <c r="AU111" i="5" s="1"/>
  <c r="O111" i="5"/>
  <c r="M112" i="5"/>
  <c r="N111" i="5"/>
  <c r="AD112" i="5"/>
  <c r="AF111" i="5"/>
  <c r="AE111" i="5"/>
  <c r="BL112" i="5"/>
  <c r="BM112" i="5" s="1"/>
  <c r="AL114" i="5"/>
  <c r="AN113" i="5"/>
  <c r="AM113" i="5"/>
  <c r="BJ114" i="5"/>
  <c r="BS114" i="5" s="1"/>
  <c r="BT113" i="5"/>
  <c r="BU113" i="5" s="1"/>
  <c r="BP113" i="5"/>
  <c r="BQ113" i="5" s="1"/>
  <c r="BL113" i="5"/>
  <c r="BM113" i="5" s="1"/>
  <c r="AW111" i="5"/>
  <c r="BW113" i="5"/>
  <c r="BE111" i="5"/>
  <c r="BE112" i="5" l="1"/>
  <c r="AS112" i="5"/>
  <c r="BO114" i="5"/>
  <c r="BW114" i="5"/>
  <c r="BX114" i="5" s="1"/>
  <c r="BY114" i="5" s="1"/>
  <c r="AW112" i="5"/>
  <c r="AX112" i="5" s="1"/>
  <c r="AY112" i="5" s="1"/>
  <c r="AL115" i="5"/>
  <c r="AN114" i="5"/>
  <c r="AM114" i="5"/>
  <c r="AH113" i="5"/>
  <c r="AJ112" i="5"/>
  <c r="AI112" i="5"/>
  <c r="AX111" i="5"/>
  <c r="AY111" i="5" s="1"/>
  <c r="U113" i="5"/>
  <c r="W112" i="5"/>
  <c r="V112" i="5"/>
  <c r="BX113" i="5"/>
  <c r="BY113" i="5" s="1"/>
  <c r="BF111" i="5"/>
  <c r="BG111" i="5" s="1"/>
  <c r="O112" i="5"/>
  <c r="M113" i="5"/>
  <c r="N112" i="5"/>
  <c r="BO115" i="5"/>
  <c r="AB112" i="5"/>
  <c r="Z113" i="5"/>
  <c r="AA112" i="5"/>
  <c r="BJ115" i="5"/>
  <c r="BS115" i="5" s="1"/>
  <c r="BT114" i="5"/>
  <c r="BU114" i="5" s="1"/>
  <c r="BP114" i="5"/>
  <c r="BQ114" i="5" s="1"/>
  <c r="AD113" i="5"/>
  <c r="AF112" i="5"/>
  <c r="AE112" i="5"/>
  <c r="AR113" i="5"/>
  <c r="BE113" i="5" s="1"/>
  <c r="BF112" i="5"/>
  <c r="BG112" i="5" s="1"/>
  <c r="BB112" i="5"/>
  <c r="BC112" i="5" s="1"/>
  <c r="AT112" i="5"/>
  <c r="AU112" i="5" s="1"/>
  <c r="BK114" i="5"/>
  <c r="BK115" i="5" s="1"/>
  <c r="Q113" i="5"/>
  <c r="S112" i="5"/>
  <c r="R112" i="5"/>
  <c r="AS113" i="5" l="1"/>
  <c r="BA113" i="5"/>
  <c r="AW113" i="5"/>
  <c r="BL114" i="5"/>
  <c r="BM114" i="5" s="1"/>
  <c r="O113" i="5"/>
  <c r="N113" i="5"/>
  <c r="M114" i="5"/>
  <c r="AB113" i="5"/>
  <c r="Z114" i="5"/>
  <c r="AA113" i="5"/>
  <c r="AH114" i="5"/>
  <c r="AJ113" i="5"/>
  <c r="AI113" i="5"/>
  <c r="Q114" i="5"/>
  <c r="S113" i="5"/>
  <c r="R113" i="5"/>
  <c r="AD114" i="5"/>
  <c r="AF113" i="5"/>
  <c r="AE113" i="5"/>
  <c r="U114" i="5"/>
  <c r="W113" i="5"/>
  <c r="V113" i="5"/>
  <c r="AR114" i="5"/>
  <c r="BA114" i="5" s="1"/>
  <c r="AX113" i="5"/>
  <c r="AY113" i="5" s="1"/>
  <c r="BF113" i="5"/>
  <c r="BG113" i="5" s="1"/>
  <c r="BB113" i="5"/>
  <c r="BC113" i="5" s="1"/>
  <c r="AT113" i="5"/>
  <c r="AU113" i="5" s="1"/>
  <c r="BJ116" i="5"/>
  <c r="BL115" i="5"/>
  <c r="BM115" i="5" s="1"/>
  <c r="BP115" i="5"/>
  <c r="BQ115" i="5" s="1"/>
  <c r="BT115" i="5"/>
  <c r="BU115" i="5" s="1"/>
  <c r="BW115" i="5"/>
  <c r="AL116" i="5"/>
  <c r="AN115" i="5"/>
  <c r="AM115" i="5"/>
  <c r="BJ117" i="5" l="1"/>
  <c r="Q115" i="5"/>
  <c r="S114" i="5"/>
  <c r="R114" i="5"/>
  <c r="O114" i="5"/>
  <c r="M115" i="5"/>
  <c r="N114" i="5"/>
  <c r="AH115" i="5"/>
  <c r="AJ114" i="5"/>
  <c r="AI114" i="5"/>
  <c r="AL117" i="5"/>
  <c r="AN116" i="5"/>
  <c r="AM116" i="5"/>
  <c r="AR115" i="5"/>
  <c r="BA115" i="5" s="1"/>
  <c r="BB114" i="5"/>
  <c r="BC114" i="5" s="1"/>
  <c r="BS116" i="5"/>
  <c r="BS117" i="5" s="1"/>
  <c r="AS114" i="5"/>
  <c r="AT114" i="5" s="1"/>
  <c r="AU114" i="5" s="1"/>
  <c r="BE114" i="5"/>
  <c r="BF114" i="5" s="1"/>
  <c r="BG114" i="5" s="1"/>
  <c r="U115" i="5"/>
  <c r="W114" i="5"/>
  <c r="V114" i="5"/>
  <c r="AB114" i="5"/>
  <c r="Z115" i="5"/>
  <c r="AA114" i="5"/>
  <c r="BW116" i="5"/>
  <c r="BW117" i="5" s="1"/>
  <c r="BX115" i="5"/>
  <c r="BY115" i="5" s="1"/>
  <c r="AD115" i="5"/>
  <c r="AF114" i="5"/>
  <c r="AE114" i="5"/>
  <c r="BO116" i="5"/>
  <c r="BO117" i="5" s="1"/>
  <c r="BK116" i="5"/>
  <c r="BK117" i="5" s="1"/>
  <c r="AW114" i="5"/>
  <c r="AW115" i="5" l="1"/>
  <c r="BX116" i="5"/>
  <c r="BY116" i="5" s="1"/>
  <c r="Q116" i="5"/>
  <c r="S115" i="5"/>
  <c r="R115" i="5"/>
  <c r="BT116" i="5"/>
  <c r="BU116" i="5" s="1"/>
  <c r="AR116" i="5"/>
  <c r="AX115" i="5"/>
  <c r="AY115" i="5" s="1"/>
  <c r="BB115" i="5"/>
  <c r="BC115" i="5" s="1"/>
  <c r="BL116" i="5"/>
  <c r="BM116" i="5" s="1"/>
  <c r="AL118" i="5"/>
  <c r="AN117" i="5"/>
  <c r="AM117" i="5"/>
  <c r="BP116" i="5"/>
  <c r="BQ116" i="5" s="1"/>
  <c r="U116" i="5"/>
  <c r="W115" i="5"/>
  <c r="V115" i="5"/>
  <c r="AB115" i="5"/>
  <c r="Z116" i="5"/>
  <c r="AA115" i="5"/>
  <c r="AX114" i="5"/>
  <c r="AY114" i="5" s="1"/>
  <c r="AH116" i="5"/>
  <c r="AJ115" i="5"/>
  <c r="AI115" i="5"/>
  <c r="AD116" i="5"/>
  <c r="AF115" i="5"/>
  <c r="AE115" i="5"/>
  <c r="BE115" i="5"/>
  <c r="O115" i="5"/>
  <c r="M116" i="5"/>
  <c r="N115" i="5"/>
  <c r="AS115" i="5"/>
  <c r="BJ118" i="5"/>
  <c r="BK118" i="5" s="1"/>
  <c r="BX117" i="5"/>
  <c r="BY117" i="5" s="1"/>
  <c r="BL117" i="5"/>
  <c r="BM117" i="5" s="1"/>
  <c r="BP117" i="5"/>
  <c r="BQ117" i="5" s="1"/>
  <c r="BT117" i="5"/>
  <c r="BU117" i="5" s="1"/>
  <c r="AR117" i="5" l="1"/>
  <c r="AL119" i="5"/>
  <c r="AN118" i="5"/>
  <c r="AM118" i="5"/>
  <c r="AS116" i="5"/>
  <c r="AS117" i="5" s="1"/>
  <c r="BW118" i="5"/>
  <c r="BX118" i="5" s="1"/>
  <c r="BY118" i="5" s="1"/>
  <c r="Q117" i="5"/>
  <c r="S116" i="5"/>
  <c r="R116" i="5"/>
  <c r="O116" i="5"/>
  <c r="M117" i="5"/>
  <c r="N116" i="5"/>
  <c r="AH117" i="5"/>
  <c r="AJ116" i="5"/>
  <c r="AI116" i="5"/>
  <c r="BA116" i="5"/>
  <c r="BA117" i="5" s="1"/>
  <c r="BJ119" i="5"/>
  <c r="BL118" i="5"/>
  <c r="BM118" i="5" s="1"/>
  <c r="AB116" i="5"/>
  <c r="Z117" i="5"/>
  <c r="AA116" i="5"/>
  <c r="AD117" i="5"/>
  <c r="AF116" i="5"/>
  <c r="AE116" i="5"/>
  <c r="BS118" i="5"/>
  <c r="AT115" i="5"/>
  <c r="AU115" i="5" s="1"/>
  <c r="U117" i="5"/>
  <c r="W116" i="5"/>
  <c r="V116" i="5"/>
  <c r="BE116" i="5"/>
  <c r="BE117" i="5" s="1"/>
  <c r="BO118" i="5"/>
  <c r="BF115" i="5"/>
  <c r="BG115" i="5" s="1"/>
  <c r="AW116" i="5"/>
  <c r="AW117" i="5" s="1"/>
  <c r="AT116" i="5" l="1"/>
  <c r="AU116" i="5" s="1"/>
  <c r="AX116" i="5"/>
  <c r="AY116" i="5" s="1"/>
  <c r="BO119" i="5"/>
  <c r="BJ120" i="5"/>
  <c r="BP119" i="5"/>
  <c r="BQ119" i="5" s="1"/>
  <c r="BW119" i="5"/>
  <c r="BX119" i="5" s="1"/>
  <c r="BY119" i="5" s="1"/>
  <c r="BF116" i="5"/>
  <c r="BG116" i="5" s="1"/>
  <c r="O117" i="5"/>
  <c r="M118" i="5"/>
  <c r="N117" i="5"/>
  <c r="AL120" i="5"/>
  <c r="AN119" i="5"/>
  <c r="AM119" i="5"/>
  <c r="AB117" i="5"/>
  <c r="AA117" i="5"/>
  <c r="Z118" i="5"/>
  <c r="BP118" i="5"/>
  <c r="BQ118" i="5" s="1"/>
  <c r="AR118" i="5"/>
  <c r="AS118" i="5" s="1"/>
  <c r="AX117" i="5"/>
  <c r="AY117" i="5" s="1"/>
  <c r="BF117" i="5"/>
  <c r="BG117" i="5" s="1"/>
  <c r="AT117" i="5"/>
  <c r="AU117" i="5" s="1"/>
  <c r="BB117" i="5"/>
  <c r="BC117" i="5" s="1"/>
  <c r="AD118" i="5"/>
  <c r="AF117" i="5"/>
  <c r="AE117" i="5"/>
  <c r="BB116" i="5"/>
  <c r="BC116" i="5" s="1"/>
  <c r="Q118" i="5"/>
  <c r="S117" i="5"/>
  <c r="R117" i="5"/>
  <c r="U118" i="5"/>
  <c r="W117" i="5"/>
  <c r="V117" i="5"/>
  <c r="AH118" i="5"/>
  <c r="AJ117" i="5"/>
  <c r="AI117" i="5"/>
  <c r="BS119" i="5"/>
  <c r="BT119" i="5" s="1"/>
  <c r="BU119" i="5" s="1"/>
  <c r="BT118" i="5"/>
  <c r="BU118" i="5" s="1"/>
  <c r="BK119" i="5"/>
  <c r="BL119" i="5" s="1"/>
  <c r="BM119" i="5" s="1"/>
  <c r="AW118" i="5" l="1"/>
  <c r="BK120" i="5"/>
  <c r="BA118" i="5"/>
  <c r="BB118" i="5" s="1"/>
  <c r="BC118" i="5" s="1"/>
  <c r="AH119" i="5"/>
  <c r="AJ118" i="5"/>
  <c r="AI118" i="5"/>
  <c r="O118" i="5"/>
  <c r="N118" i="5"/>
  <c r="M119" i="5"/>
  <c r="BJ121" i="5"/>
  <c r="BK121" i="5" s="1"/>
  <c r="BL120" i="5"/>
  <c r="BM120" i="5" s="1"/>
  <c r="AW119" i="5"/>
  <c r="BA119" i="5"/>
  <c r="Q119" i="5"/>
  <c r="S118" i="5"/>
  <c r="R118" i="5"/>
  <c r="AR119" i="5"/>
  <c r="AX118" i="5"/>
  <c r="AY118" i="5" s="1"/>
  <c r="AT118" i="5"/>
  <c r="AU118" i="5" s="1"/>
  <c r="AL121" i="5"/>
  <c r="AN120" i="5"/>
  <c r="AM120" i="5"/>
  <c r="AB118" i="5"/>
  <c r="Z119" i="5"/>
  <c r="AA118" i="5"/>
  <c r="BE118" i="5"/>
  <c r="BE119" i="5" s="1"/>
  <c r="AD119" i="5"/>
  <c r="AF118" i="5"/>
  <c r="AE118" i="5"/>
  <c r="U119" i="5"/>
  <c r="W118" i="5"/>
  <c r="V118" i="5"/>
  <c r="BS120" i="5"/>
  <c r="BW120" i="5"/>
  <c r="BO120" i="5"/>
  <c r="BO121" i="5" l="1"/>
  <c r="BP121" i="5" s="1"/>
  <c r="BQ121" i="5" s="1"/>
  <c r="AL122" i="5"/>
  <c r="AN121" i="5"/>
  <c r="AM121" i="5"/>
  <c r="BW121" i="5"/>
  <c r="BS121" i="5"/>
  <c r="BT121" i="5" s="1"/>
  <c r="BU121" i="5" s="1"/>
  <c r="AB119" i="5"/>
  <c r="AA119" i="5"/>
  <c r="Z120" i="5"/>
  <c r="BF118" i="5"/>
  <c r="BG118" i="5" s="1"/>
  <c r="U120" i="5"/>
  <c r="W119" i="5"/>
  <c r="V119" i="5"/>
  <c r="AR120" i="5"/>
  <c r="AW120" i="5" s="1"/>
  <c r="BB119" i="5"/>
  <c r="BC119" i="5" s="1"/>
  <c r="AX119" i="5"/>
  <c r="AY119" i="5" s="1"/>
  <c r="BF119" i="5"/>
  <c r="BG119" i="5" s="1"/>
  <c r="BP120" i="5"/>
  <c r="BQ120" i="5" s="1"/>
  <c r="AH120" i="5"/>
  <c r="AJ119" i="5"/>
  <c r="AI119" i="5"/>
  <c r="BJ122" i="5"/>
  <c r="BL121" i="5"/>
  <c r="BM121" i="5" s="1"/>
  <c r="AD120" i="5"/>
  <c r="AF119" i="5"/>
  <c r="AE119" i="5"/>
  <c r="Q120" i="5"/>
  <c r="S119" i="5"/>
  <c r="R119" i="5"/>
  <c r="O119" i="5"/>
  <c r="N119" i="5"/>
  <c r="M120" i="5"/>
  <c r="BX120" i="5"/>
  <c r="BY120" i="5" s="1"/>
  <c r="BT120" i="5"/>
  <c r="BU120" i="5" s="1"/>
  <c r="AS119" i="5"/>
  <c r="AT119" i="5" s="1"/>
  <c r="AU119" i="5" s="1"/>
  <c r="BW122" i="5" l="1"/>
  <c r="BE120" i="5"/>
  <c r="BF120" i="5" s="1"/>
  <c r="BG120" i="5" s="1"/>
  <c r="BA120" i="5"/>
  <c r="BX121" i="5"/>
  <c r="BY121" i="5" s="1"/>
  <c r="AS120" i="5"/>
  <c r="AT120" i="5" s="1"/>
  <c r="AU120" i="5" s="1"/>
  <c r="O120" i="5"/>
  <c r="M121" i="5"/>
  <c r="N120" i="5"/>
  <c r="AH121" i="5"/>
  <c r="AJ120" i="5"/>
  <c r="AI120" i="5"/>
  <c r="AB120" i="5"/>
  <c r="AA120" i="5"/>
  <c r="Z121" i="5"/>
  <c r="BJ123" i="5"/>
  <c r="BW123" i="5" s="1"/>
  <c r="BX122" i="5"/>
  <c r="BY122" i="5" s="1"/>
  <c r="AL123" i="5"/>
  <c r="AN122" i="5"/>
  <c r="AM122" i="5"/>
  <c r="AD121" i="5"/>
  <c r="AF120" i="5"/>
  <c r="AE120" i="5"/>
  <c r="U121" i="5"/>
  <c r="W120" i="5"/>
  <c r="V120" i="5"/>
  <c r="Q121" i="5"/>
  <c r="S120" i="5"/>
  <c r="R120" i="5"/>
  <c r="BO122" i="5"/>
  <c r="AR121" i="5"/>
  <c r="BE121" i="5" s="1"/>
  <c r="AX120" i="5"/>
  <c r="AY120" i="5" s="1"/>
  <c r="BB120" i="5"/>
  <c r="BC120" i="5" s="1"/>
  <c r="BS122" i="5"/>
  <c r="BK122" i="5"/>
  <c r="BK123" i="5" l="1"/>
  <c r="BL123" i="5" s="1"/>
  <c r="BM123" i="5" s="1"/>
  <c r="BO123" i="5"/>
  <c r="BS123" i="5"/>
  <c r="BT123" i="5" s="1"/>
  <c r="BU123" i="5" s="1"/>
  <c r="AS121" i="5"/>
  <c r="AT121" i="5" s="1"/>
  <c r="AU121" i="5" s="1"/>
  <c r="BL122" i="5"/>
  <c r="BM122" i="5" s="1"/>
  <c r="BA121" i="5"/>
  <c r="BB121" i="5" s="1"/>
  <c r="BC121" i="5" s="1"/>
  <c r="BP122" i="5"/>
  <c r="BQ122" i="5" s="1"/>
  <c r="AH122" i="5"/>
  <c r="AJ121" i="5"/>
  <c r="AI121" i="5"/>
  <c r="AD122" i="5"/>
  <c r="AF121" i="5"/>
  <c r="AE121" i="5"/>
  <c r="U122" i="5"/>
  <c r="W121" i="5"/>
  <c r="V121" i="5"/>
  <c r="BJ124" i="5"/>
  <c r="BK124" i="5" s="1"/>
  <c r="BX123" i="5"/>
  <c r="BY123" i="5" s="1"/>
  <c r="BP123" i="5"/>
  <c r="BQ123" i="5" s="1"/>
  <c r="BT122" i="5"/>
  <c r="BU122" i="5" s="1"/>
  <c r="AB121" i="5"/>
  <c r="Z122" i="5"/>
  <c r="AA121" i="5"/>
  <c r="O121" i="5"/>
  <c r="M122" i="5"/>
  <c r="N121" i="5"/>
  <c r="Q122" i="5"/>
  <c r="S121" i="5"/>
  <c r="R121" i="5"/>
  <c r="AR122" i="5"/>
  <c r="BF121" i="5"/>
  <c r="BG121" i="5" s="1"/>
  <c r="AL124" i="5"/>
  <c r="AN123" i="5"/>
  <c r="AM123" i="5"/>
  <c r="AW121" i="5"/>
  <c r="AW122" i="5" l="1"/>
  <c r="AR123" i="5"/>
  <c r="AX122" i="5"/>
  <c r="AY122" i="5" s="1"/>
  <c r="AS122" i="5"/>
  <c r="AS123" i="5" s="1"/>
  <c r="BO124" i="5"/>
  <c r="BS124" i="5"/>
  <c r="BT124" i="5" s="1"/>
  <c r="BU124" i="5" s="1"/>
  <c r="AL125" i="5"/>
  <c r="AN124" i="5"/>
  <c r="AM124" i="5"/>
  <c r="AD123" i="5"/>
  <c r="AF122" i="5"/>
  <c r="AE122" i="5"/>
  <c r="O122" i="5"/>
  <c r="M123" i="5"/>
  <c r="N122" i="5"/>
  <c r="AH123" i="5"/>
  <c r="AJ122" i="5"/>
  <c r="AI122" i="5"/>
  <c r="AW123" i="5"/>
  <c r="AB122" i="5"/>
  <c r="AA122" i="5"/>
  <c r="Z123" i="5"/>
  <c r="BJ125" i="5"/>
  <c r="BL124" i="5"/>
  <c r="BM124" i="5" s="1"/>
  <c r="Q123" i="5"/>
  <c r="S122" i="5"/>
  <c r="R122" i="5"/>
  <c r="BE122" i="5"/>
  <c r="BE123" i="5" s="1"/>
  <c r="U123" i="5"/>
  <c r="W122" i="5"/>
  <c r="V122" i="5"/>
  <c r="AX121" i="5"/>
  <c r="AY121" i="5" s="1"/>
  <c r="BA122" i="5"/>
  <c r="BW124" i="5"/>
  <c r="BA123" i="5" l="1"/>
  <c r="BW125" i="5"/>
  <c r="BO125" i="5"/>
  <c r="BP125" i="5" s="1"/>
  <c r="BQ125" i="5" s="1"/>
  <c r="BF122" i="5"/>
  <c r="BG122" i="5" s="1"/>
  <c r="Q124" i="5"/>
  <c r="S123" i="5"/>
  <c r="R123" i="5"/>
  <c r="BB122" i="5"/>
  <c r="BC122" i="5" s="1"/>
  <c r="AH124" i="5"/>
  <c r="AJ123" i="5"/>
  <c r="AI123" i="5"/>
  <c r="BA124" i="5"/>
  <c r="AS124" i="5"/>
  <c r="BP124" i="5"/>
  <c r="BQ124" i="5" s="1"/>
  <c r="AD124" i="5"/>
  <c r="AF123" i="5"/>
  <c r="AE123" i="5"/>
  <c r="BX124" i="5"/>
  <c r="BY124" i="5" s="1"/>
  <c r="AR124" i="5"/>
  <c r="BF123" i="5"/>
  <c r="BG123" i="5" s="1"/>
  <c r="AT123" i="5"/>
  <c r="AU123" i="5" s="1"/>
  <c r="BB123" i="5"/>
  <c r="BC123" i="5" s="1"/>
  <c r="AX123" i="5"/>
  <c r="AY123" i="5" s="1"/>
  <c r="AW124" i="5"/>
  <c r="AT122" i="5"/>
  <c r="AU122" i="5" s="1"/>
  <c r="U124" i="5"/>
  <c r="W123" i="5"/>
  <c r="V123" i="5"/>
  <c r="BE124" i="5"/>
  <c r="BJ126" i="5"/>
  <c r="BX125" i="5"/>
  <c r="BY125" i="5" s="1"/>
  <c r="BL125" i="5"/>
  <c r="BM125" i="5" s="1"/>
  <c r="AL126" i="5"/>
  <c r="AN125" i="5"/>
  <c r="AM125" i="5"/>
  <c r="AB123" i="5"/>
  <c r="Z124" i="5"/>
  <c r="AA123" i="5"/>
  <c r="O123" i="5"/>
  <c r="M124" i="5"/>
  <c r="N123" i="5"/>
  <c r="BS125" i="5"/>
  <c r="BT125" i="5" s="1"/>
  <c r="BU125" i="5" s="1"/>
  <c r="BK125" i="5"/>
  <c r="AB124" i="5" l="1"/>
  <c r="Z125" i="5"/>
  <c r="AA124" i="5"/>
  <c r="BK126" i="5"/>
  <c r="BJ127" i="5"/>
  <c r="BL126" i="5"/>
  <c r="BM126" i="5" s="1"/>
  <c r="Q125" i="5"/>
  <c r="S124" i="5"/>
  <c r="R124" i="5"/>
  <c r="O124" i="5"/>
  <c r="M125" i="5"/>
  <c r="N124" i="5"/>
  <c r="U125" i="5"/>
  <c r="W124" i="5"/>
  <c r="V124" i="5"/>
  <c r="AH125" i="5"/>
  <c r="AJ124" i="5"/>
  <c r="AI124" i="5"/>
  <c r="AD125" i="5"/>
  <c r="AF124" i="5"/>
  <c r="AE124" i="5"/>
  <c r="BS126" i="5"/>
  <c r="AL127" i="5"/>
  <c r="AN126" i="5"/>
  <c r="AM126" i="5"/>
  <c r="AR125" i="5"/>
  <c r="BA125" i="5" s="1"/>
  <c r="BF124" i="5"/>
  <c r="BG124" i="5" s="1"/>
  <c r="AT124" i="5"/>
  <c r="AU124" i="5" s="1"/>
  <c r="BB124" i="5"/>
  <c r="BC124" i="5" s="1"/>
  <c r="AX124" i="5"/>
  <c r="AY124" i="5" s="1"/>
  <c r="BW126" i="5"/>
  <c r="BX126" i="5" s="1"/>
  <c r="BY126" i="5" s="1"/>
  <c r="BO126" i="5"/>
  <c r="AS125" i="5" l="1"/>
  <c r="BO127" i="5"/>
  <c r="BP127" i="5" s="1"/>
  <c r="BQ127" i="5" s="1"/>
  <c r="BW127" i="5"/>
  <c r="BX127" i="5" s="1"/>
  <c r="BY127" i="5" s="1"/>
  <c r="BE125" i="5"/>
  <c r="BF125" i="5" s="1"/>
  <c r="BG125" i="5" s="1"/>
  <c r="AL128" i="5"/>
  <c r="AN127" i="5"/>
  <c r="AM127" i="5"/>
  <c r="BJ128" i="5"/>
  <c r="BK127" i="5"/>
  <c r="BL127" i="5" s="1"/>
  <c r="BM127" i="5" s="1"/>
  <c r="U126" i="5"/>
  <c r="W125" i="5"/>
  <c r="V125" i="5"/>
  <c r="AH126" i="5"/>
  <c r="AJ125" i="5"/>
  <c r="AI125" i="5"/>
  <c r="BS127" i="5"/>
  <c r="Q126" i="5"/>
  <c r="S125" i="5"/>
  <c r="R125" i="5"/>
  <c r="AB125" i="5"/>
  <c r="Z126" i="5"/>
  <c r="AA125" i="5"/>
  <c r="BP126" i="5"/>
  <c r="BQ126" i="5" s="1"/>
  <c r="AR126" i="5"/>
  <c r="BB125" i="5"/>
  <c r="BC125" i="5" s="1"/>
  <c r="AT125" i="5"/>
  <c r="AU125" i="5" s="1"/>
  <c r="AD126" i="5"/>
  <c r="AF125" i="5"/>
  <c r="AE125" i="5"/>
  <c r="O125" i="5"/>
  <c r="N125" i="5"/>
  <c r="M126" i="5"/>
  <c r="BT126" i="5"/>
  <c r="BU126" i="5" s="1"/>
  <c r="AW125" i="5"/>
  <c r="AX125" i="5" s="1"/>
  <c r="AY125" i="5" s="1"/>
  <c r="BE126" i="5" l="1"/>
  <c r="BS128" i="5"/>
  <c r="BT127" i="5"/>
  <c r="BU127" i="5" s="1"/>
  <c r="O126" i="5"/>
  <c r="N126" i="5"/>
  <c r="M127" i="5"/>
  <c r="AR127" i="5"/>
  <c r="BF126" i="5"/>
  <c r="BG126" i="5" s="1"/>
  <c r="AH127" i="5"/>
  <c r="AJ126" i="5"/>
  <c r="AI126" i="5"/>
  <c r="Q127" i="5"/>
  <c r="S126" i="5"/>
  <c r="R126" i="5"/>
  <c r="AD127" i="5"/>
  <c r="AF126" i="5"/>
  <c r="AE126" i="5"/>
  <c r="BA126" i="5"/>
  <c r="BB126" i="5" s="1"/>
  <c r="BC126" i="5" s="1"/>
  <c r="BJ129" i="5"/>
  <c r="BS129" i="5" s="1"/>
  <c r="BT128" i="5"/>
  <c r="BU128" i="5" s="1"/>
  <c r="BW128" i="5"/>
  <c r="BX128" i="5" s="1"/>
  <c r="BY128" i="5" s="1"/>
  <c r="U127" i="5"/>
  <c r="W126" i="5"/>
  <c r="V126" i="5"/>
  <c r="AB126" i="5"/>
  <c r="AA126" i="5"/>
  <c r="Z127" i="5"/>
  <c r="BO128" i="5"/>
  <c r="BP128" i="5" s="1"/>
  <c r="BQ128" i="5" s="1"/>
  <c r="AW126" i="5"/>
  <c r="AX126" i="5" s="1"/>
  <c r="AY126" i="5" s="1"/>
  <c r="AS126" i="5"/>
  <c r="BK128" i="5"/>
  <c r="AL129" i="5"/>
  <c r="AN128" i="5"/>
  <c r="AM128" i="5"/>
  <c r="AL130" i="5" l="1"/>
  <c r="AN129" i="5"/>
  <c r="AM129" i="5"/>
  <c r="Q128" i="5"/>
  <c r="S127" i="5"/>
  <c r="R127" i="5"/>
  <c r="BA127" i="5"/>
  <c r="BA128" i="5" s="1"/>
  <c r="BS130" i="5"/>
  <c r="BJ130" i="5"/>
  <c r="BT129" i="5"/>
  <c r="BU129" i="5" s="1"/>
  <c r="BK129" i="5"/>
  <c r="BK130" i="5" s="1"/>
  <c r="AS127" i="5"/>
  <c r="AS128" i="5" s="1"/>
  <c r="AW127" i="5"/>
  <c r="AW128" i="5" s="1"/>
  <c r="AB127" i="5"/>
  <c r="Z128" i="5"/>
  <c r="AA127" i="5"/>
  <c r="AR128" i="5"/>
  <c r="O127" i="5"/>
  <c r="N127" i="5"/>
  <c r="M128" i="5"/>
  <c r="U128" i="5"/>
  <c r="W127" i="5"/>
  <c r="V127" i="5"/>
  <c r="BW129" i="5"/>
  <c r="BW130" i="5" s="1"/>
  <c r="AH128" i="5"/>
  <c r="AJ127" i="5"/>
  <c r="AI127" i="5"/>
  <c r="BO129" i="5"/>
  <c r="BO130" i="5" s="1"/>
  <c r="BL128" i="5"/>
  <c r="BM128" i="5" s="1"/>
  <c r="AD128" i="5"/>
  <c r="AF127" i="5"/>
  <c r="AE127" i="5"/>
  <c r="AT126" i="5"/>
  <c r="AU126" i="5" s="1"/>
  <c r="BE127" i="5"/>
  <c r="BF127" i="5" s="1"/>
  <c r="BG127" i="5" s="1"/>
  <c r="AT127" i="5" l="1"/>
  <c r="AU127" i="5" s="1"/>
  <c r="BP129" i="5"/>
  <c r="BQ129" i="5" s="1"/>
  <c r="BL129" i="5"/>
  <c r="BM129" i="5" s="1"/>
  <c r="BX129" i="5"/>
  <c r="BY129" i="5" s="1"/>
  <c r="AX127" i="5"/>
  <c r="AY127" i="5" s="1"/>
  <c r="BB127" i="5"/>
  <c r="BC127" i="5" s="1"/>
  <c r="AR129" i="5"/>
  <c r="AW129" i="5" s="1"/>
  <c r="AX128" i="5"/>
  <c r="AY128" i="5" s="1"/>
  <c r="BB128" i="5"/>
  <c r="BC128" i="5" s="1"/>
  <c r="AT128" i="5"/>
  <c r="AU128" i="5" s="1"/>
  <c r="Q129" i="5"/>
  <c r="S128" i="5"/>
  <c r="R128" i="5"/>
  <c r="AH129" i="5"/>
  <c r="AJ128" i="5"/>
  <c r="AI128" i="5"/>
  <c r="AD129" i="5"/>
  <c r="AF128" i="5"/>
  <c r="AE128" i="5"/>
  <c r="U129" i="5"/>
  <c r="W128" i="5"/>
  <c r="V128" i="5"/>
  <c r="O128" i="5"/>
  <c r="M129" i="5"/>
  <c r="N128" i="5"/>
  <c r="AB128" i="5"/>
  <c r="AA128" i="5"/>
  <c r="Z129" i="5"/>
  <c r="BE128" i="5"/>
  <c r="BF128" i="5" s="1"/>
  <c r="BG128" i="5" s="1"/>
  <c r="BJ131" i="5"/>
  <c r="BO131" i="5" s="1"/>
  <c r="BT130" i="5"/>
  <c r="BU130" i="5" s="1"/>
  <c r="BX130" i="5"/>
  <c r="BY130" i="5" s="1"/>
  <c r="BP130" i="5"/>
  <c r="BQ130" i="5" s="1"/>
  <c r="BL130" i="5"/>
  <c r="BM130" i="5" s="1"/>
  <c r="AL131" i="5"/>
  <c r="AN130" i="5"/>
  <c r="AM130" i="5"/>
  <c r="BS131" i="5" l="1"/>
  <c r="BT131" i="5" s="1"/>
  <c r="BU131" i="5" s="1"/>
  <c r="BA129" i="5"/>
  <c r="BE129" i="5"/>
  <c r="BK131" i="5"/>
  <c r="AD130" i="5"/>
  <c r="AF129" i="5"/>
  <c r="AE129" i="5"/>
  <c r="Q130" i="5"/>
  <c r="S129" i="5"/>
  <c r="R129" i="5"/>
  <c r="BJ132" i="5"/>
  <c r="BL131" i="5"/>
  <c r="BM131" i="5" s="1"/>
  <c r="BP131" i="5"/>
  <c r="BQ131" i="5" s="1"/>
  <c r="AB129" i="5"/>
  <c r="Z130" i="5"/>
  <c r="AA129" i="5"/>
  <c r="AR130" i="5"/>
  <c r="AX129" i="5"/>
  <c r="AY129" i="5" s="1"/>
  <c r="BB129" i="5"/>
  <c r="BC129" i="5" s="1"/>
  <c r="BF129" i="5"/>
  <c r="BG129" i="5" s="1"/>
  <c r="AS129" i="5"/>
  <c r="O129" i="5"/>
  <c r="N129" i="5"/>
  <c r="M130" i="5"/>
  <c r="U130" i="5"/>
  <c r="W129" i="5"/>
  <c r="V129" i="5"/>
  <c r="AH130" i="5"/>
  <c r="AJ129" i="5"/>
  <c r="AI129" i="5"/>
  <c r="AL132" i="5"/>
  <c r="AN131" i="5"/>
  <c r="AM131" i="5"/>
  <c r="BW131" i="5"/>
  <c r="BW132" i="5" s="1"/>
  <c r="BS132" i="5" l="1"/>
  <c r="BE130" i="5"/>
  <c r="BK132" i="5"/>
  <c r="AW130" i="5"/>
  <c r="AX130" i="5" s="1"/>
  <c r="AY130" i="5" s="1"/>
  <c r="AS130" i="5"/>
  <c r="AT130" i="5" s="1"/>
  <c r="AU130" i="5" s="1"/>
  <c r="Q131" i="5"/>
  <c r="S130" i="5"/>
  <c r="R130" i="5"/>
  <c r="BX131" i="5"/>
  <c r="BY131" i="5" s="1"/>
  <c r="AR131" i="5"/>
  <c r="BF130" i="5"/>
  <c r="BG130" i="5" s="1"/>
  <c r="AT129" i="5"/>
  <c r="AU129" i="5" s="1"/>
  <c r="O130" i="5"/>
  <c r="M131" i="5"/>
  <c r="N130" i="5"/>
  <c r="BA130" i="5"/>
  <c r="AD131" i="5"/>
  <c r="AF130" i="5"/>
  <c r="AE130" i="5"/>
  <c r="U131" i="5"/>
  <c r="W130" i="5"/>
  <c r="V130" i="5"/>
  <c r="AL133" i="5"/>
  <c r="AN132" i="5"/>
  <c r="AM132" i="5"/>
  <c r="BJ133" i="5"/>
  <c r="BK133" i="5" s="1"/>
  <c r="BX132" i="5"/>
  <c r="BY132" i="5" s="1"/>
  <c r="BL132" i="5"/>
  <c r="BM132" i="5" s="1"/>
  <c r="BT132" i="5"/>
  <c r="BU132" i="5" s="1"/>
  <c r="AH131" i="5"/>
  <c r="AJ130" i="5"/>
  <c r="AI130" i="5"/>
  <c r="AB130" i="5"/>
  <c r="Z131" i="5"/>
  <c r="AA130" i="5"/>
  <c r="BO132" i="5"/>
  <c r="AW131" i="5" l="1"/>
  <c r="BS133" i="5"/>
  <c r="U132" i="5"/>
  <c r="W131" i="5"/>
  <c r="V131" i="5"/>
  <c r="AB131" i="5"/>
  <c r="AA131" i="5"/>
  <c r="Z132" i="5"/>
  <c r="BJ134" i="5"/>
  <c r="BK134" i="5" s="1"/>
  <c r="BL133" i="5"/>
  <c r="BM133" i="5" s="1"/>
  <c r="BT133" i="5"/>
  <c r="BU133" i="5" s="1"/>
  <c r="AD132" i="5"/>
  <c r="AF131" i="5"/>
  <c r="AE131" i="5"/>
  <c r="AR132" i="5"/>
  <c r="AX131" i="5"/>
  <c r="AY131" i="5" s="1"/>
  <c r="BE131" i="5"/>
  <c r="BA131" i="5"/>
  <c r="AH132" i="5"/>
  <c r="AJ131" i="5"/>
  <c r="AI131" i="5"/>
  <c r="BB130" i="5"/>
  <c r="BC130" i="5" s="1"/>
  <c r="BS134" i="5"/>
  <c r="AS131" i="5"/>
  <c r="AL134" i="5"/>
  <c r="AN133" i="5"/>
  <c r="AM133" i="5"/>
  <c r="O131" i="5"/>
  <c r="M132" i="5"/>
  <c r="N131" i="5"/>
  <c r="Q132" i="5"/>
  <c r="S131" i="5"/>
  <c r="R131" i="5"/>
  <c r="BO133" i="5"/>
  <c r="BO134" i="5" s="1"/>
  <c r="BP132" i="5"/>
  <c r="BQ132" i="5" s="1"/>
  <c r="BW133" i="5"/>
  <c r="BW134" i="5" s="1"/>
  <c r="AS132" i="5" l="1"/>
  <c r="BE132" i="5"/>
  <c r="BA132" i="5"/>
  <c r="AB132" i="5"/>
  <c r="Z133" i="5"/>
  <c r="AA132" i="5"/>
  <c r="AL135" i="5"/>
  <c r="AN134" i="5"/>
  <c r="AM134" i="5"/>
  <c r="AD133" i="5"/>
  <c r="AF132" i="5"/>
  <c r="AE132" i="5"/>
  <c r="BB131" i="5"/>
  <c r="BC131" i="5" s="1"/>
  <c r="Q133" i="5"/>
  <c r="S132" i="5"/>
  <c r="R132" i="5"/>
  <c r="BP133" i="5"/>
  <c r="BQ133" i="5" s="1"/>
  <c r="BF131" i="5"/>
  <c r="BG131" i="5" s="1"/>
  <c r="BX133" i="5"/>
  <c r="BY133" i="5" s="1"/>
  <c r="U133" i="5"/>
  <c r="W132" i="5"/>
  <c r="V132" i="5"/>
  <c r="AH133" i="5"/>
  <c r="AJ132" i="5"/>
  <c r="AI132" i="5"/>
  <c r="AT131" i="5"/>
  <c r="AU131" i="5" s="1"/>
  <c r="O132" i="5"/>
  <c r="M133" i="5"/>
  <c r="N132" i="5"/>
  <c r="AR133" i="5"/>
  <c r="BE133" i="5" s="1"/>
  <c r="BF132" i="5"/>
  <c r="BG132" i="5" s="1"/>
  <c r="BB132" i="5"/>
  <c r="BC132" i="5" s="1"/>
  <c r="AT132" i="5"/>
  <c r="AU132" i="5" s="1"/>
  <c r="BJ135" i="5"/>
  <c r="BX134" i="5"/>
  <c r="BY134" i="5" s="1"/>
  <c r="BL134" i="5"/>
  <c r="BM134" i="5" s="1"/>
  <c r="BT134" i="5"/>
  <c r="BU134" i="5" s="1"/>
  <c r="BP134" i="5"/>
  <c r="BQ134" i="5" s="1"/>
  <c r="AW132" i="5"/>
  <c r="BA133" i="5" l="1"/>
  <c r="AS133" i="5"/>
  <c r="AW133" i="5"/>
  <c r="AX133" i="5" s="1"/>
  <c r="AY133" i="5" s="1"/>
  <c r="AD134" i="5"/>
  <c r="AF133" i="5"/>
  <c r="AE133" i="5"/>
  <c r="O133" i="5"/>
  <c r="M134" i="5"/>
  <c r="N133" i="5"/>
  <c r="Q134" i="5"/>
  <c r="S133" i="5"/>
  <c r="R133" i="5"/>
  <c r="AL136" i="5"/>
  <c r="AN135" i="5"/>
  <c r="AM135" i="5"/>
  <c r="AX132" i="5"/>
  <c r="AY132" i="5" s="1"/>
  <c r="U134" i="5"/>
  <c r="W133" i="5"/>
  <c r="V133" i="5"/>
  <c r="AH134" i="5"/>
  <c r="AJ133" i="5"/>
  <c r="AI133" i="5"/>
  <c r="AW134" i="5"/>
  <c r="BJ136" i="5"/>
  <c r="BS135" i="5"/>
  <c r="AB133" i="5"/>
  <c r="Z134" i="5"/>
  <c r="AA133" i="5"/>
  <c r="AR134" i="5"/>
  <c r="BA134" i="5" s="1"/>
  <c r="BF133" i="5"/>
  <c r="BG133" i="5" s="1"/>
  <c r="AT133" i="5"/>
  <c r="AU133" i="5" s="1"/>
  <c r="BB133" i="5"/>
  <c r="BC133" i="5" s="1"/>
  <c r="BO135" i="5"/>
  <c r="BW135" i="5"/>
  <c r="BK135" i="5"/>
  <c r="BK136" i="5" l="1"/>
  <c r="BW136" i="5"/>
  <c r="BX136" i="5" s="1"/>
  <c r="BY136" i="5" s="1"/>
  <c r="AS134" i="5"/>
  <c r="AT134" i="5" s="1"/>
  <c r="AU134" i="5" s="1"/>
  <c r="BE134" i="5"/>
  <c r="BF134" i="5" s="1"/>
  <c r="BG134" i="5" s="1"/>
  <c r="BX135" i="5"/>
  <c r="BY135" i="5" s="1"/>
  <c r="BO136" i="5"/>
  <c r="O134" i="5"/>
  <c r="N134" i="5"/>
  <c r="M135" i="5"/>
  <c r="AL137" i="5"/>
  <c r="AN136" i="5"/>
  <c r="AM136" i="5"/>
  <c r="AB134" i="5"/>
  <c r="Z135" i="5"/>
  <c r="AA134" i="5"/>
  <c r="U135" i="5"/>
  <c r="W134" i="5"/>
  <c r="V134" i="5"/>
  <c r="BS136" i="5"/>
  <c r="BT136" i="5" s="1"/>
  <c r="BU136" i="5" s="1"/>
  <c r="BL135" i="5"/>
  <c r="BM135" i="5" s="1"/>
  <c r="AH135" i="5"/>
  <c r="AJ134" i="5"/>
  <c r="AI134" i="5"/>
  <c r="BJ137" i="5"/>
  <c r="BL136" i="5"/>
  <c r="BM136" i="5" s="1"/>
  <c r="Q135" i="5"/>
  <c r="S134" i="5"/>
  <c r="R134" i="5"/>
  <c r="BP135" i="5"/>
  <c r="BQ135" i="5" s="1"/>
  <c r="AR135" i="5"/>
  <c r="AW135" i="5" s="1"/>
  <c r="BB134" i="5"/>
  <c r="BC134" i="5" s="1"/>
  <c r="AX134" i="5"/>
  <c r="AY134" i="5" s="1"/>
  <c r="BT135" i="5"/>
  <c r="BU135" i="5" s="1"/>
  <c r="AD135" i="5"/>
  <c r="AF134" i="5"/>
  <c r="AE134" i="5"/>
  <c r="BE135" i="5" l="1"/>
  <c r="AH136" i="5"/>
  <c r="AJ135" i="5"/>
  <c r="AI135" i="5"/>
  <c r="AD136" i="5"/>
  <c r="AF135" i="5"/>
  <c r="AE135" i="5"/>
  <c r="BJ138" i="5"/>
  <c r="Q136" i="5"/>
  <c r="S135" i="5"/>
  <c r="R135" i="5"/>
  <c r="AB135" i="5"/>
  <c r="Z136" i="5"/>
  <c r="AA135" i="5"/>
  <c r="BS137" i="5"/>
  <c r="BT137" i="5" s="1"/>
  <c r="BU137" i="5" s="1"/>
  <c r="AL138" i="5"/>
  <c r="AN137" i="5"/>
  <c r="AM137" i="5"/>
  <c r="O135" i="5"/>
  <c r="M136" i="5"/>
  <c r="N135" i="5"/>
  <c r="U136" i="5"/>
  <c r="W135" i="5"/>
  <c r="V135" i="5"/>
  <c r="BO137" i="5"/>
  <c r="AR136" i="5"/>
  <c r="AW136" i="5" s="1"/>
  <c r="BB135" i="5"/>
  <c r="BC135" i="5" s="1"/>
  <c r="BF135" i="5"/>
  <c r="BG135" i="5" s="1"/>
  <c r="AX135" i="5"/>
  <c r="AY135" i="5" s="1"/>
  <c r="BW137" i="5"/>
  <c r="BX137" i="5" s="1"/>
  <c r="BY137" i="5" s="1"/>
  <c r="AS135" i="5"/>
  <c r="BP136" i="5"/>
  <c r="BQ136" i="5" s="1"/>
  <c r="BA135" i="5"/>
  <c r="BK137" i="5"/>
  <c r="BK138" i="5" l="1"/>
  <c r="BL138" i="5" s="1"/>
  <c r="BM138" i="5" s="1"/>
  <c r="BA136" i="5"/>
  <c r="BB136" i="5" s="1"/>
  <c r="BC136" i="5" s="1"/>
  <c r="BJ139" i="5"/>
  <c r="AS136" i="5"/>
  <c r="AT136" i="5" s="1"/>
  <c r="AU136" i="5" s="1"/>
  <c r="BL137" i="5"/>
  <c r="BM137" i="5" s="1"/>
  <c r="BO138" i="5"/>
  <c r="AD137" i="5"/>
  <c r="AF136" i="5"/>
  <c r="AE136" i="5"/>
  <c r="AT135" i="5"/>
  <c r="AU135" i="5" s="1"/>
  <c r="BS138" i="5"/>
  <c r="O136" i="5"/>
  <c r="M137" i="5"/>
  <c r="N136" i="5"/>
  <c r="AB136" i="5"/>
  <c r="Z137" i="5"/>
  <c r="AA136" i="5"/>
  <c r="AR137" i="5"/>
  <c r="AX136" i="5"/>
  <c r="AY136" i="5" s="1"/>
  <c r="BE136" i="5"/>
  <c r="BF136" i="5" s="1"/>
  <c r="BG136" i="5" s="1"/>
  <c r="BW138" i="5"/>
  <c r="Q137" i="5"/>
  <c r="S136" i="5"/>
  <c r="R136" i="5"/>
  <c r="AL139" i="5"/>
  <c r="AN138" i="5"/>
  <c r="AM138" i="5"/>
  <c r="U137" i="5"/>
  <c r="W136" i="5"/>
  <c r="V136" i="5"/>
  <c r="BP137" i="5"/>
  <c r="BQ137" i="5" s="1"/>
  <c r="AH137" i="5"/>
  <c r="AJ136" i="5"/>
  <c r="AI136" i="5"/>
  <c r="BW139" i="5" l="1"/>
  <c r="BO139" i="5"/>
  <c r="BS139" i="5"/>
  <c r="BT139" i="5" s="1"/>
  <c r="BU139" i="5" s="1"/>
  <c r="BP138" i="5"/>
  <c r="BQ138" i="5" s="1"/>
  <c r="AH138" i="5"/>
  <c r="AJ137" i="5"/>
  <c r="AI137" i="5"/>
  <c r="AR138" i="5"/>
  <c r="AB137" i="5"/>
  <c r="Z138" i="5"/>
  <c r="AA137" i="5"/>
  <c r="BE137" i="5"/>
  <c r="BF137" i="5" s="1"/>
  <c r="BG137" i="5" s="1"/>
  <c r="AD138" i="5"/>
  <c r="AF137" i="5"/>
  <c r="AE137" i="5"/>
  <c r="BA137" i="5"/>
  <c r="AS137" i="5"/>
  <c r="AT137" i="5" s="1"/>
  <c r="AU137" i="5" s="1"/>
  <c r="Q138" i="5"/>
  <c r="S137" i="5"/>
  <c r="R137" i="5"/>
  <c r="BX138" i="5"/>
  <c r="BY138" i="5" s="1"/>
  <c r="U138" i="5"/>
  <c r="W137" i="5"/>
  <c r="V137" i="5"/>
  <c r="BT138" i="5"/>
  <c r="BU138" i="5" s="1"/>
  <c r="O137" i="5"/>
  <c r="M138" i="5"/>
  <c r="N137" i="5"/>
  <c r="BJ140" i="5"/>
  <c r="BX139" i="5"/>
  <c r="BY139" i="5" s="1"/>
  <c r="BP139" i="5"/>
  <c r="BQ139" i="5" s="1"/>
  <c r="AL140" i="5"/>
  <c r="AN139" i="5"/>
  <c r="AM139" i="5"/>
  <c r="BK139" i="5"/>
  <c r="AW137" i="5"/>
  <c r="AX137" i="5" s="1"/>
  <c r="AY137" i="5" s="1"/>
  <c r="BA138" i="5" l="1"/>
  <c r="BK140" i="5"/>
  <c r="BL140" i="5" s="1"/>
  <c r="BM140" i="5" s="1"/>
  <c r="BE138" i="5"/>
  <c r="BF138" i="5" s="1"/>
  <c r="BG138" i="5" s="1"/>
  <c r="U139" i="5"/>
  <c r="W138" i="5"/>
  <c r="V138" i="5"/>
  <c r="BJ141" i="5"/>
  <c r="BW140" i="5"/>
  <c r="BX140" i="5" s="1"/>
  <c r="BY140" i="5" s="1"/>
  <c r="AL141" i="5"/>
  <c r="AN140" i="5"/>
  <c r="AM140" i="5"/>
  <c r="AD139" i="5"/>
  <c r="AF138" i="5"/>
  <c r="AE138" i="5"/>
  <c r="BO140" i="5"/>
  <c r="AS138" i="5"/>
  <c r="AT138" i="5" s="1"/>
  <c r="AU138" i="5" s="1"/>
  <c r="AB138" i="5"/>
  <c r="Z139" i="5"/>
  <c r="AA138" i="5"/>
  <c r="BA139" i="5"/>
  <c r="BB137" i="5"/>
  <c r="BC137" i="5" s="1"/>
  <c r="O138" i="5"/>
  <c r="M139" i="5"/>
  <c r="N138" i="5"/>
  <c r="AR139" i="5"/>
  <c r="BB138" i="5"/>
  <c r="BC138" i="5" s="1"/>
  <c r="BL139" i="5"/>
  <c r="BM139" i="5" s="1"/>
  <c r="Q139" i="5"/>
  <c r="S138" i="5"/>
  <c r="R138" i="5"/>
  <c r="AW138" i="5"/>
  <c r="AW139" i="5" s="1"/>
  <c r="BS140" i="5"/>
  <c r="AH139" i="5"/>
  <c r="AJ138" i="5"/>
  <c r="AI138" i="5"/>
  <c r="AX138" i="5" l="1"/>
  <c r="AY138" i="5" s="1"/>
  <c r="BS141" i="5"/>
  <c r="BT140" i="5"/>
  <c r="BU140" i="5" s="1"/>
  <c r="AB139" i="5"/>
  <c r="Z140" i="5"/>
  <c r="AA139" i="5"/>
  <c r="AS139" i="5"/>
  <c r="AT139" i="5" s="1"/>
  <c r="AU139" i="5" s="1"/>
  <c r="AH140" i="5"/>
  <c r="AJ139" i="5"/>
  <c r="AI139" i="5"/>
  <c r="AD140" i="5"/>
  <c r="AF139" i="5"/>
  <c r="AE139" i="5"/>
  <c r="AL142" i="5"/>
  <c r="AN141" i="5"/>
  <c r="AM141" i="5"/>
  <c r="O139" i="5"/>
  <c r="M140" i="5"/>
  <c r="N139" i="5"/>
  <c r="BW141" i="5"/>
  <c r="BX141" i="5" s="1"/>
  <c r="BY141" i="5" s="1"/>
  <c r="U140" i="5"/>
  <c r="W139" i="5"/>
  <c r="V139" i="5"/>
  <c r="AW140" i="5"/>
  <c r="BJ142" i="5"/>
  <c r="BT141" i="5"/>
  <c r="BU141" i="5" s="1"/>
  <c r="AR140" i="5"/>
  <c r="BB139" i="5"/>
  <c r="BC139" i="5" s="1"/>
  <c r="AX139" i="5"/>
  <c r="AY139" i="5" s="1"/>
  <c r="Q140" i="5"/>
  <c r="S139" i="5"/>
  <c r="R139" i="5"/>
  <c r="BO141" i="5"/>
  <c r="BE139" i="5"/>
  <c r="BP140" i="5"/>
  <c r="BQ140" i="5" s="1"/>
  <c r="BK141" i="5"/>
  <c r="BE140" i="5" l="1"/>
  <c r="BK142" i="5"/>
  <c r="BJ143" i="5"/>
  <c r="BK143" i="5" s="1"/>
  <c r="BL142" i="5"/>
  <c r="BM142" i="5" s="1"/>
  <c r="AL143" i="5"/>
  <c r="AN142" i="5"/>
  <c r="AM142" i="5"/>
  <c r="BS142" i="5"/>
  <c r="BO142" i="5"/>
  <c r="AH141" i="5"/>
  <c r="AJ140" i="5"/>
  <c r="AI140" i="5"/>
  <c r="BP141" i="5"/>
  <c r="BQ141" i="5" s="1"/>
  <c r="BL141" i="5"/>
  <c r="BM141" i="5" s="1"/>
  <c r="AB140" i="5"/>
  <c r="AA140" i="5"/>
  <c r="Z141" i="5"/>
  <c r="AD141" i="5"/>
  <c r="AF140" i="5"/>
  <c r="AE140" i="5"/>
  <c r="O140" i="5"/>
  <c r="M141" i="5"/>
  <c r="N140" i="5"/>
  <c r="BF139" i="5"/>
  <c r="BG139" i="5" s="1"/>
  <c r="AR141" i="5"/>
  <c r="BE141" i="5" s="1"/>
  <c r="BF140" i="5"/>
  <c r="BG140" i="5" s="1"/>
  <c r="AX140" i="5"/>
  <c r="AY140" i="5" s="1"/>
  <c r="BA140" i="5"/>
  <c r="BB140" i="5" s="1"/>
  <c r="BC140" i="5" s="1"/>
  <c r="AS140" i="5"/>
  <c r="AT140" i="5" s="1"/>
  <c r="AU140" i="5" s="1"/>
  <c r="Q141" i="5"/>
  <c r="S140" i="5"/>
  <c r="R140" i="5"/>
  <c r="U141" i="5"/>
  <c r="W140" i="5"/>
  <c r="V140" i="5"/>
  <c r="BW142" i="5"/>
  <c r="BW143" i="5" s="1"/>
  <c r="AW141" i="5" l="1"/>
  <c r="BO143" i="5"/>
  <c r="BS143" i="5"/>
  <c r="U142" i="5"/>
  <c r="W141" i="5"/>
  <c r="V141" i="5"/>
  <c r="AD142" i="5"/>
  <c r="AF141" i="5"/>
  <c r="AE141" i="5"/>
  <c r="AS141" i="5"/>
  <c r="AT141" i="5" s="1"/>
  <c r="AU141" i="5" s="1"/>
  <c r="AB141" i="5"/>
  <c r="Z142" i="5"/>
  <c r="AA141" i="5"/>
  <c r="BK144" i="5"/>
  <c r="BX142" i="5"/>
  <c r="BY142" i="5" s="1"/>
  <c r="AL144" i="5"/>
  <c r="AN143" i="5"/>
  <c r="AM143" i="5"/>
  <c r="AH142" i="5"/>
  <c r="AJ141" i="5"/>
  <c r="AI141" i="5"/>
  <c r="AR142" i="5"/>
  <c r="AW142" i="5" s="1"/>
  <c r="BF141" i="5"/>
  <c r="BG141" i="5" s="1"/>
  <c r="AX141" i="5"/>
  <c r="AY141" i="5" s="1"/>
  <c r="BP142" i="5"/>
  <c r="BQ142" i="5" s="1"/>
  <c r="Q142" i="5"/>
  <c r="S141" i="5"/>
  <c r="R141" i="5"/>
  <c r="BT142" i="5"/>
  <c r="BU142" i="5" s="1"/>
  <c r="BA141" i="5"/>
  <c r="O141" i="5"/>
  <c r="N141" i="5"/>
  <c r="M142" i="5"/>
  <c r="BJ144" i="5"/>
  <c r="BO144" i="5" s="1"/>
  <c r="BX143" i="5"/>
  <c r="BY143" i="5" s="1"/>
  <c r="BT143" i="5"/>
  <c r="BU143" i="5" s="1"/>
  <c r="BP143" i="5"/>
  <c r="BQ143" i="5" s="1"/>
  <c r="BL143" i="5"/>
  <c r="BM143" i="5" s="1"/>
  <c r="BW144" i="5" l="1"/>
  <c r="Q143" i="5"/>
  <c r="S142" i="5"/>
  <c r="R142" i="5"/>
  <c r="AD143" i="5"/>
  <c r="AF142" i="5"/>
  <c r="AE142" i="5"/>
  <c r="BJ145" i="5"/>
  <c r="BX144" i="5"/>
  <c r="BY144" i="5" s="1"/>
  <c r="BP144" i="5"/>
  <c r="BQ144" i="5" s="1"/>
  <c r="BL144" i="5"/>
  <c r="BM144" i="5" s="1"/>
  <c r="AH143" i="5"/>
  <c r="AJ142" i="5"/>
  <c r="AI142" i="5"/>
  <c r="BA142" i="5"/>
  <c r="BA143" i="5" s="1"/>
  <c r="AL145" i="5"/>
  <c r="AN144" i="5"/>
  <c r="AM144" i="5"/>
  <c r="U143" i="5"/>
  <c r="W142" i="5"/>
  <c r="V142" i="5"/>
  <c r="AR143" i="5"/>
  <c r="AX142" i="5"/>
  <c r="AY142" i="5" s="1"/>
  <c r="BS144" i="5"/>
  <c r="BS145" i="5" s="1"/>
  <c r="O142" i="5"/>
  <c r="M143" i="5"/>
  <c r="N142" i="5"/>
  <c r="AB142" i="5"/>
  <c r="Z143" i="5"/>
  <c r="AA142" i="5"/>
  <c r="BB141" i="5"/>
  <c r="BC141" i="5" s="1"/>
  <c r="AS142" i="5"/>
  <c r="BE142" i="5"/>
  <c r="AS143" i="5" l="1"/>
  <c r="BE143" i="5"/>
  <c r="BF142" i="5"/>
  <c r="BG142" i="5" s="1"/>
  <c r="AH144" i="5"/>
  <c r="AJ143" i="5"/>
  <c r="AI143" i="5"/>
  <c r="AT142" i="5"/>
  <c r="AU142" i="5" s="1"/>
  <c r="AD144" i="5"/>
  <c r="AF143" i="5"/>
  <c r="AE143" i="5"/>
  <c r="AB143" i="5"/>
  <c r="AA143" i="5"/>
  <c r="Z144" i="5"/>
  <c r="BT144" i="5"/>
  <c r="BU144" i="5" s="1"/>
  <c r="BB142" i="5"/>
  <c r="BC142" i="5" s="1"/>
  <c r="BJ146" i="5"/>
  <c r="BT145" i="5"/>
  <c r="BU145" i="5" s="1"/>
  <c r="BO145" i="5"/>
  <c r="U144" i="5"/>
  <c r="W143" i="5"/>
  <c r="V143" i="5"/>
  <c r="AL146" i="5"/>
  <c r="AN145" i="5"/>
  <c r="AM145" i="5"/>
  <c r="Q144" i="5"/>
  <c r="S143" i="5"/>
  <c r="R143" i="5"/>
  <c r="AR144" i="5"/>
  <c r="BE144" i="5" s="1"/>
  <c r="BB143" i="5"/>
  <c r="BC143" i="5" s="1"/>
  <c r="BF143" i="5"/>
  <c r="BG143" i="5" s="1"/>
  <c r="AT143" i="5"/>
  <c r="AU143" i="5" s="1"/>
  <c r="BW145" i="5"/>
  <c r="O143" i="5"/>
  <c r="N143" i="5"/>
  <c r="M144" i="5"/>
  <c r="BK145" i="5"/>
  <c r="BL145" i="5" s="1"/>
  <c r="BM145" i="5" s="1"/>
  <c r="AW143" i="5"/>
  <c r="AW144" i="5" s="1"/>
  <c r="AS144" i="5" l="1"/>
  <c r="BA144" i="5"/>
  <c r="BB144" i="5" s="1"/>
  <c r="BC144" i="5" s="1"/>
  <c r="BJ147" i="5"/>
  <c r="U145" i="5"/>
  <c r="W144" i="5"/>
  <c r="V144" i="5"/>
  <c r="BW146" i="5"/>
  <c r="BX146" i="5" s="1"/>
  <c r="BY146" i="5" s="1"/>
  <c r="BO146" i="5"/>
  <c r="BO147" i="5" s="1"/>
  <c r="BP145" i="5"/>
  <c r="BQ145" i="5" s="1"/>
  <c r="AD145" i="5"/>
  <c r="AF144" i="5"/>
  <c r="AE144" i="5"/>
  <c r="Q145" i="5"/>
  <c r="S144" i="5"/>
  <c r="R144" i="5"/>
  <c r="AH145" i="5"/>
  <c r="AJ144" i="5"/>
  <c r="AI144" i="5"/>
  <c r="BK146" i="5"/>
  <c r="AL147" i="5"/>
  <c r="AN146" i="5"/>
  <c r="AM146" i="5"/>
  <c r="BX145" i="5"/>
  <c r="BY145" i="5" s="1"/>
  <c r="AB144" i="5"/>
  <c r="Z145" i="5"/>
  <c r="AA144" i="5"/>
  <c r="AX143" i="5"/>
  <c r="AY143" i="5" s="1"/>
  <c r="O144" i="5"/>
  <c r="M145" i="5"/>
  <c r="N144" i="5"/>
  <c r="AR145" i="5"/>
  <c r="AS145" i="5" s="1"/>
  <c r="AX144" i="5"/>
  <c r="AY144" i="5" s="1"/>
  <c r="BF144" i="5"/>
  <c r="BG144" i="5" s="1"/>
  <c r="AT144" i="5"/>
  <c r="AU144" i="5" s="1"/>
  <c r="BS146" i="5"/>
  <c r="BS147" i="5" l="1"/>
  <c r="BK147" i="5"/>
  <c r="BL146" i="5"/>
  <c r="BM146" i="5" s="1"/>
  <c r="BE145" i="5"/>
  <c r="BP146" i="5"/>
  <c r="BQ146" i="5" s="1"/>
  <c r="BW147" i="5"/>
  <c r="BX147" i="5" s="1"/>
  <c r="BY147" i="5" s="1"/>
  <c r="AB145" i="5"/>
  <c r="Z146" i="5"/>
  <c r="AA145" i="5"/>
  <c r="U146" i="5"/>
  <c r="W145" i="5"/>
  <c r="V145" i="5"/>
  <c r="BA145" i="5"/>
  <c r="AH146" i="5"/>
  <c r="AJ145" i="5"/>
  <c r="AI145" i="5"/>
  <c r="AL148" i="5"/>
  <c r="AN147" i="5"/>
  <c r="AM147" i="5"/>
  <c r="Q146" i="5"/>
  <c r="S145" i="5"/>
  <c r="R145" i="5"/>
  <c r="BT146" i="5"/>
  <c r="BU146" i="5" s="1"/>
  <c r="AD146" i="5"/>
  <c r="AF145" i="5"/>
  <c r="AE145" i="5"/>
  <c r="AR146" i="5"/>
  <c r="BF145" i="5"/>
  <c r="BG145" i="5" s="1"/>
  <c r="AT145" i="5"/>
  <c r="AU145" i="5" s="1"/>
  <c r="AW145" i="5"/>
  <c r="O145" i="5"/>
  <c r="M146" i="5"/>
  <c r="N145" i="5"/>
  <c r="BJ148" i="5"/>
  <c r="BS148" i="5" s="1"/>
  <c r="BL147" i="5"/>
  <c r="BM147" i="5" s="1"/>
  <c r="BP147" i="5"/>
  <c r="BQ147" i="5" s="1"/>
  <c r="BT147" i="5"/>
  <c r="BU147" i="5" s="1"/>
  <c r="BE146" i="5" l="1"/>
  <c r="AW146" i="5"/>
  <c r="BA146" i="5"/>
  <c r="AD147" i="5"/>
  <c r="AF146" i="5"/>
  <c r="AE146" i="5"/>
  <c r="BJ149" i="5"/>
  <c r="BS149" i="5" s="1"/>
  <c r="BT148" i="5"/>
  <c r="BU148" i="5" s="1"/>
  <c r="AL149" i="5"/>
  <c r="AN148" i="5"/>
  <c r="AM148" i="5"/>
  <c r="U147" i="5"/>
  <c r="W146" i="5"/>
  <c r="V146" i="5"/>
  <c r="BW148" i="5"/>
  <c r="BW149" i="5" s="1"/>
  <c r="O146" i="5"/>
  <c r="N146" i="5"/>
  <c r="M147" i="5"/>
  <c r="BB145" i="5"/>
  <c r="BC145" i="5" s="1"/>
  <c r="AB146" i="5"/>
  <c r="Z147" i="5"/>
  <c r="AA146" i="5"/>
  <c r="BK148" i="5"/>
  <c r="BL148" i="5" s="1"/>
  <c r="BM148" i="5" s="1"/>
  <c r="AX145" i="5"/>
  <c r="AY145" i="5" s="1"/>
  <c r="AH147" i="5"/>
  <c r="AJ146" i="5"/>
  <c r="AI146" i="5"/>
  <c r="AR147" i="5"/>
  <c r="BE147" i="5" s="1"/>
  <c r="BF146" i="5"/>
  <c r="BG146" i="5" s="1"/>
  <c r="AX146" i="5"/>
  <c r="AY146" i="5" s="1"/>
  <c r="BB146" i="5"/>
  <c r="BC146" i="5" s="1"/>
  <c r="Q147" i="5"/>
  <c r="S146" i="5"/>
  <c r="R146" i="5"/>
  <c r="BO148" i="5"/>
  <c r="AS146" i="5"/>
  <c r="AT146" i="5" s="1"/>
  <c r="AU146" i="5" s="1"/>
  <c r="BO149" i="5" l="1"/>
  <c r="BP148" i="5"/>
  <c r="BQ148" i="5" s="1"/>
  <c r="AH148" i="5"/>
  <c r="AJ147" i="5"/>
  <c r="AI147" i="5"/>
  <c r="BX148" i="5"/>
  <c r="BY148" i="5" s="1"/>
  <c r="BK149" i="5"/>
  <c r="BL149" i="5" s="1"/>
  <c r="BM149" i="5" s="1"/>
  <c r="U148" i="5"/>
  <c r="W147" i="5"/>
  <c r="V147" i="5"/>
  <c r="BJ150" i="5"/>
  <c r="BX149" i="5"/>
  <c r="BY149" i="5" s="1"/>
  <c r="BP149" i="5"/>
  <c r="BQ149" i="5" s="1"/>
  <c r="BT149" i="5"/>
  <c r="BU149" i="5" s="1"/>
  <c r="O147" i="5"/>
  <c r="M148" i="5"/>
  <c r="N147" i="5"/>
  <c r="AL150" i="5"/>
  <c r="AN149" i="5"/>
  <c r="AM149" i="5"/>
  <c r="AR148" i="5"/>
  <c r="BF147" i="5"/>
  <c r="BG147" i="5" s="1"/>
  <c r="Q148" i="5"/>
  <c r="S147" i="5"/>
  <c r="R147" i="5"/>
  <c r="AW147" i="5"/>
  <c r="AX147" i="5" s="1"/>
  <c r="AY147" i="5" s="1"/>
  <c r="AS147" i="5"/>
  <c r="AB147" i="5"/>
  <c r="Z148" i="5"/>
  <c r="AA147" i="5"/>
  <c r="BA147" i="5"/>
  <c r="AD148" i="5"/>
  <c r="AF147" i="5"/>
  <c r="AE147" i="5"/>
  <c r="AS148" i="5" l="1"/>
  <c r="AW148" i="5"/>
  <c r="BA148" i="5"/>
  <c r="AT147" i="5"/>
  <c r="AU147" i="5" s="1"/>
  <c r="Q149" i="5"/>
  <c r="S148" i="5"/>
  <c r="R148" i="5"/>
  <c r="BJ151" i="5"/>
  <c r="AB148" i="5"/>
  <c r="Z149" i="5"/>
  <c r="AA148" i="5"/>
  <c r="BA149" i="5"/>
  <c r="AL151" i="5"/>
  <c r="AN150" i="5"/>
  <c r="AM150" i="5"/>
  <c r="AH149" i="5"/>
  <c r="AJ148" i="5"/>
  <c r="AI148" i="5"/>
  <c r="BB147" i="5"/>
  <c r="BC147" i="5" s="1"/>
  <c r="U149" i="5"/>
  <c r="W148" i="5"/>
  <c r="V148" i="5"/>
  <c r="BO150" i="5"/>
  <c r="BW150" i="5"/>
  <c r="AD149" i="5"/>
  <c r="AF148" i="5"/>
  <c r="AE148" i="5"/>
  <c r="O148" i="5"/>
  <c r="M149" i="5"/>
  <c r="N148" i="5"/>
  <c r="BS150" i="5"/>
  <c r="AS149" i="5"/>
  <c r="AR149" i="5"/>
  <c r="AX148" i="5"/>
  <c r="AY148" i="5" s="1"/>
  <c r="BB148" i="5"/>
  <c r="BC148" i="5" s="1"/>
  <c r="AT148" i="5"/>
  <c r="AU148" i="5" s="1"/>
  <c r="BK150" i="5"/>
  <c r="BE148" i="5"/>
  <c r="BE149" i="5" s="1"/>
  <c r="BO151" i="5" l="1"/>
  <c r="BS151" i="5"/>
  <c r="BT151" i="5" s="1"/>
  <c r="BU151" i="5" s="1"/>
  <c r="BW151" i="5"/>
  <c r="BP150" i="5"/>
  <c r="BQ150" i="5" s="1"/>
  <c r="BK151" i="5"/>
  <c r="BL151" i="5" s="1"/>
  <c r="BM151" i="5" s="1"/>
  <c r="U150" i="5"/>
  <c r="W149" i="5"/>
  <c r="V149" i="5"/>
  <c r="BT150" i="5"/>
  <c r="BU150" i="5" s="1"/>
  <c r="BL150" i="5"/>
  <c r="BM150" i="5" s="1"/>
  <c r="AL152" i="5"/>
  <c r="AN151" i="5"/>
  <c r="AM151" i="5"/>
  <c r="BF148" i="5"/>
  <c r="BG148" i="5" s="1"/>
  <c r="AS150" i="5"/>
  <c r="AH150" i="5"/>
  <c r="AJ149" i="5"/>
  <c r="AI149" i="5"/>
  <c r="O149" i="5"/>
  <c r="M150" i="5"/>
  <c r="N149" i="5"/>
  <c r="BX150" i="5"/>
  <c r="BY150" i="5" s="1"/>
  <c r="BJ152" i="5"/>
  <c r="BX151" i="5"/>
  <c r="BY151" i="5" s="1"/>
  <c r="BP151" i="5"/>
  <c r="BQ151" i="5" s="1"/>
  <c r="AR150" i="5"/>
  <c r="BA150" i="5" s="1"/>
  <c r="BF149" i="5"/>
  <c r="BG149" i="5" s="1"/>
  <c r="AX149" i="5"/>
  <c r="AY149" i="5" s="1"/>
  <c r="AT149" i="5"/>
  <c r="AU149" i="5" s="1"/>
  <c r="BB149" i="5"/>
  <c r="BC149" i="5" s="1"/>
  <c r="AB149" i="5"/>
  <c r="Z150" i="5"/>
  <c r="AA149" i="5"/>
  <c r="AW149" i="5"/>
  <c r="AW150" i="5" s="1"/>
  <c r="AD150" i="5"/>
  <c r="AF149" i="5"/>
  <c r="AE149" i="5"/>
  <c r="Q150" i="5"/>
  <c r="S149" i="5"/>
  <c r="R149" i="5"/>
  <c r="BE150" i="5" l="1"/>
  <c r="BJ153" i="5"/>
  <c r="AB150" i="5"/>
  <c r="Z151" i="5"/>
  <c r="AA150" i="5"/>
  <c r="BO152" i="5"/>
  <c r="BO153" i="5" s="1"/>
  <c r="AD151" i="5"/>
  <c r="AF150" i="5"/>
  <c r="AE150" i="5"/>
  <c r="AR151" i="5"/>
  <c r="BF150" i="5"/>
  <c r="BG150" i="5" s="1"/>
  <c r="BB150" i="5"/>
  <c r="BC150" i="5" s="1"/>
  <c r="AX150" i="5"/>
  <c r="AY150" i="5" s="1"/>
  <c r="AT150" i="5"/>
  <c r="AU150" i="5" s="1"/>
  <c r="BS152" i="5"/>
  <c r="BS153" i="5" s="1"/>
  <c r="AL153" i="5"/>
  <c r="AN152" i="5"/>
  <c r="AM152" i="5"/>
  <c r="BK152" i="5"/>
  <c r="BL152" i="5" s="1"/>
  <c r="BM152" i="5" s="1"/>
  <c r="AH151" i="5"/>
  <c r="AJ150" i="5"/>
  <c r="AI150" i="5"/>
  <c r="O150" i="5"/>
  <c r="M151" i="5"/>
  <c r="N150" i="5"/>
  <c r="U151" i="5"/>
  <c r="W150" i="5"/>
  <c r="V150" i="5"/>
  <c r="Q151" i="5"/>
  <c r="S150" i="5"/>
  <c r="R150" i="5"/>
  <c r="BW152" i="5"/>
  <c r="BW153" i="5" s="1"/>
  <c r="BP152" i="5" l="1"/>
  <c r="BQ152" i="5" s="1"/>
  <c r="AR152" i="5"/>
  <c r="O151" i="5"/>
  <c r="M152" i="5"/>
  <c r="N151" i="5"/>
  <c r="AW151" i="5"/>
  <c r="AL154" i="5"/>
  <c r="AN153" i="5"/>
  <c r="AM153" i="5"/>
  <c r="BX152" i="5"/>
  <c r="BY152" i="5" s="1"/>
  <c r="AS151" i="5"/>
  <c r="AS152" i="5" s="1"/>
  <c r="AD152" i="5"/>
  <c r="AF151" i="5"/>
  <c r="AE151" i="5"/>
  <c r="BJ154" i="5"/>
  <c r="BW154" i="5" s="1"/>
  <c r="BT153" i="5"/>
  <c r="BU153" i="5" s="1"/>
  <c r="BP153" i="5"/>
  <c r="BQ153" i="5" s="1"/>
  <c r="BX153" i="5"/>
  <c r="BY153" i="5" s="1"/>
  <c r="BE151" i="5"/>
  <c r="BE152" i="5" s="1"/>
  <c r="Q152" i="5"/>
  <c r="S151" i="5"/>
  <c r="R151" i="5"/>
  <c r="BT152" i="5"/>
  <c r="BU152" i="5" s="1"/>
  <c r="AH152" i="5"/>
  <c r="AJ151" i="5"/>
  <c r="AI151" i="5"/>
  <c r="U152" i="5"/>
  <c r="W151" i="5"/>
  <c r="V151" i="5"/>
  <c r="BK153" i="5"/>
  <c r="AB151" i="5"/>
  <c r="AA151" i="5"/>
  <c r="Z152" i="5"/>
  <c r="BA151" i="5"/>
  <c r="BA152" i="5" s="1"/>
  <c r="BK154" i="5" l="1"/>
  <c r="AW152" i="5"/>
  <c r="BL153" i="5"/>
  <c r="BM153" i="5" s="1"/>
  <c r="BF151" i="5"/>
  <c r="BG151" i="5" s="1"/>
  <c r="AX151" i="5"/>
  <c r="AY151" i="5" s="1"/>
  <c r="AB152" i="5"/>
  <c r="AA152" i="5"/>
  <c r="Z153" i="5"/>
  <c r="AD153" i="5"/>
  <c r="AF152" i="5"/>
  <c r="AE152" i="5"/>
  <c r="BJ155" i="5"/>
  <c r="BK155" i="5" s="1"/>
  <c r="BX154" i="5"/>
  <c r="BY154" i="5" s="1"/>
  <c r="BL154" i="5"/>
  <c r="BM154" i="5" s="1"/>
  <c r="BO154" i="5"/>
  <c r="BO155" i="5" s="1"/>
  <c r="AH153" i="5"/>
  <c r="AJ152" i="5"/>
  <c r="AI152" i="5"/>
  <c r="O152" i="5"/>
  <c r="M153" i="5"/>
  <c r="N152" i="5"/>
  <c r="AT151" i="5"/>
  <c r="AU151" i="5" s="1"/>
  <c r="Q153" i="5"/>
  <c r="S152" i="5"/>
  <c r="R152" i="5"/>
  <c r="U153" i="5"/>
  <c r="W152" i="5"/>
  <c r="V152" i="5"/>
  <c r="BS154" i="5"/>
  <c r="BS155" i="5" s="1"/>
  <c r="AL155" i="5"/>
  <c r="AN154" i="5"/>
  <c r="AM154" i="5"/>
  <c r="BB151" i="5"/>
  <c r="BC151" i="5" s="1"/>
  <c r="AR153" i="5"/>
  <c r="BA153" i="5" s="1"/>
  <c r="AX152" i="5"/>
  <c r="AY152" i="5" s="1"/>
  <c r="BB152" i="5"/>
  <c r="BC152" i="5" s="1"/>
  <c r="BF152" i="5"/>
  <c r="BG152" i="5" s="1"/>
  <c r="AT152" i="5"/>
  <c r="AU152" i="5" s="1"/>
  <c r="BW155" i="5" l="1"/>
  <c r="AW153" i="5"/>
  <c r="O153" i="5"/>
  <c r="M154" i="5"/>
  <c r="N153" i="5"/>
  <c r="AH154" i="5"/>
  <c r="AJ153" i="5"/>
  <c r="AI153" i="5"/>
  <c r="AL156" i="5"/>
  <c r="AN155" i="5"/>
  <c r="AM155" i="5"/>
  <c r="AD154" i="5"/>
  <c r="AF153" i="5"/>
  <c r="AE153" i="5"/>
  <c r="AB153" i="5"/>
  <c r="Z154" i="5"/>
  <c r="AA153" i="5"/>
  <c r="BT154" i="5"/>
  <c r="BU154" i="5" s="1"/>
  <c r="Q154" i="5"/>
  <c r="S153" i="5"/>
  <c r="R153" i="5"/>
  <c r="AR154" i="5"/>
  <c r="BB153" i="5"/>
  <c r="BC153" i="5" s="1"/>
  <c r="BE153" i="5"/>
  <c r="BP154" i="5"/>
  <c r="BQ154" i="5" s="1"/>
  <c r="AS153" i="5"/>
  <c r="AT153" i="5" s="1"/>
  <c r="AU153" i="5" s="1"/>
  <c r="U154" i="5"/>
  <c r="W153" i="5"/>
  <c r="V153" i="5"/>
  <c r="BJ156" i="5"/>
  <c r="BS156" i="5" s="1"/>
  <c r="BT155" i="5"/>
  <c r="BU155" i="5" s="1"/>
  <c r="BX155" i="5"/>
  <c r="BY155" i="5" s="1"/>
  <c r="BL155" i="5"/>
  <c r="BM155" i="5" s="1"/>
  <c r="BP155" i="5"/>
  <c r="BQ155" i="5" s="1"/>
  <c r="BW156" i="5" l="1"/>
  <c r="BE154" i="5"/>
  <c r="AW154" i="5"/>
  <c r="AX153" i="5"/>
  <c r="AY153" i="5" s="1"/>
  <c r="Q155" i="5"/>
  <c r="S154" i="5"/>
  <c r="R154" i="5"/>
  <c r="AH155" i="5"/>
  <c r="AJ154" i="5"/>
  <c r="AI154" i="5"/>
  <c r="AB154" i="5"/>
  <c r="Z155" i="5"/>
  <c r="AA154" i="5"/>
  <c r="BE155" i="5"/>
  <c r="BJ157" i="5"/>
  <c r="BW157" i="5" s="1"/>
  <c r="BX156" i="5"/>
  <c r="BY156" i="5" s="1"/>
  <c r="BT156" i="5"/>
  <c r="BU156" i="5" s="1"/>
  <c r="BF153" i="5"/>
  <c r="BG153" i="5" s="1"/>
  <c r="O154" i="5"/>
  <c r="M155" i="5"/>
  <c r="N154" i="5"/>
  <c r="AW155" i="5"/>
  <c r="BO156" i="5"/>
  <c r="BO157" i="5" s="1"/>
  <c r="BK156" i="5"/>
  <c r="AD155" i="5"/>
  <c r="AF154" i="5"/>
  <c r="AE154" i="5"/>
  <c r="AL157" i="5"/>
  <c r="AN156" i="5"/>
  <c r="AM156" i="5"/>
  <c r="U155" i="5"/>
  <c r="W154" i="5"/>
  <c r="V154" i="5"/>
  <c r="AR155" i="5"/>
  <c r="BF154" i="5"/>
  <c r="BG154" i="5" s="1"/>
  <c r="AX154" i="5"/>
  <c r="AY154" i="5" s="1"/>
  <c r="AS154" i="5"/>
  <c r="AS155" i="5" s="1"/>
  <c r="BA154" i="5"/>
  <c r="BA155" i="5" s="1"/>
  <c r="BK157" i="5" l="1"/>
  <c r="AT154" i="5"/>
  <c r="AU154" i="5" s="1"/>
  <c r="BJ158" i="5"/>
  <c r="BK158" i="5" s="1"/>
  <c r="BX157" i="5"/>
  <c r="BY157" i="5" s="1"/>
  <c r="BL157" i="5"/>
  <c r="BM157" i="5" s="1"/>
  <c r="BP157" i="5"/>
  <c r="BQ157" i="5" s="1"/>
  <c r="O155" i="5"/>
  <c r="M156" i="5"/>
  <c r="N155" i="5"/>
  <c r="U156" i="5"/>
  <c r="W155" i="5"/>
  <c r="V155" i="5"/>
  <c r="BL156" i="5"/>
  <c r="BM156" i="5" s="1"/>
  <c r="BS157" i="5"/>
  <c r="BT157" i="5" s="1"/>
  <c r="BU157" i="5" s="1"/>
  <c r="BB154" i="5"/>
  <c r="BC154" i="5" s="1"/>
  <c r="AL158" i="5"/>
  <c r="AN157" i="5"/>
  <c r="AM157" i="5"/>
  <c r="AH156" i="5"/>
  <c r="AJ155" i="5"/>
  <c r="AI155" i="5"/>
  <c r="AR156" i="5"/>
  <c r="BF155" i="5"/>
  <c r="BG155" i="5" s="1"/>
  <c r="AT155" i="5"/>
  <c r="AU155" i="5" s="1"/>
  <c r="BB155" i="5"/>
  <c r="BC155" i="5" s="1"/>
  <c r="AX155" i="5"/>
  <c r="AY155" i="5" s="1"/>
  <c r="AD156" i="5"/>
  <c r="AF155" i="5"/>
  <c r="AE155" i="5"/>
  <c r="BP156" i="5"/>
  <c r="BQ156" i="5" s="1"/>
  <c r="AB155" i="5"/>
  <c r="AA155" i="5"/>
  <c r="Z156" i="5"/>
  <c r="Q156" i="5"/>
  <c r="S155" i="5"/>
  <c r="R155" i="5"/>
  <c r="BO158" i="5" l="1"/>
  <c r="AB156" i="5"/>
  <c r="Z157" i="5"/>
  <c r="AA156" i="5"/>
  <c r="U157" i="5"/>
  <c r="W156" i="5"/>
  <c r="V156" i="5"/>
  <c r="AR157" i="5"/>
  <c r="AL159" i="5"/>
  <c r="AN158" i="5"/>
  <c r="AM158" i="5"/>
  <c r="BJ159" i="5"/>
  <c r="BL158" i="5"/>
  <c r="BM158" i="5" s="1"/>
  <c r="BP158" i="5"/>
  <c r="BQ158" i="5" s="1"/>
  <c r="BE156" i="5"/>
  <c r="BA156" i="5"/>
  <c r="O156" i="5"/>
  <c r="M157" i="5"/>
  <c r="N156" i="5"/>
  <c r="AW156" i="5"/>
  <c r="AD157" i="5"/>
  <c r="AF156" i="5"/>
  <c r="AE156" i="5"/>
  <c r="BS158" i="5"/>
  <c r="BW158" i="5"/>
  <c r="Q157" i="5"/>
  <c r="S156" i="5"/>
  <c r="R156" i="5"/>
  <c r="AH157" i="5"/>
  <c r="AJ156" i="5"/>
  <c r="AI156" i="5"/>
  <c r="AS156" i="5"/>
  <c r="BE157" i="5" l="1"/>
  <c r="AW157" i="5"/>
  <c r="AX157" i="5" s="1"/>
  <c r="AY157" i="5" s="1"/>
  <c r="BW159" i="5"/>
  <c r="AS157" i="5"/>
  <c r="AT157" i="5" s="1"/>
  <c r="AU157" i="5" s="1"/>
  <c r="BS159" i="5"/>
  <c r="BA157" i="5"/>
  <c r="BB157" i="5" s="1"/>
  <c r="BC157" i="5" s="1"/>
  <c r="AX156" i="5"/>
  <c r="AY156" i="5" s="1"/>
  <c r="BO159" i="5"/>
  <c r="BP159" i="5" s="1"/>
  <c r="BQ159" i="5" s="1"/>
  <c r="U158" i="5"/>
  <c r="W157" i="5"/>
  <c r="V157" i="5"/>
  <c r="AB157" i="5"/>
  <c r="AA157" i="5"/>
  <c r="Z158" i="5"/>
  <c r="AT156" i="5"/>
  <c r="AU156" i="5" s="1"/>
  <c r="AL160" i="5"/>
  <c r="AN159" i="5"/>
  <c r="AM159" i="5"/>
  <c r="AH158" i="5"/>
  <c r="AJ157" i="5"/>
  <c r="AI157" i="5"/>
  <c r="BT158" i="5"/>
  <c r="BU158" i="5" s="1"/>
  <c r="AD158" i="5"/>
  <c r="AF157" i="5"/>
  <c r="AE157" i="5"/>
  <c r="BB156" i="5"/>
  <c r="BC156" i="5" s="1"/>
  <c r="BX158" i="5"/>
  <c r="BY158" i="5" s="1"/>
  <c r="BF156" i="5"/>
  <c r="BG156" i="5" s="1"/>
  <c r="Q158" i="5"/>
  <c r="S157" i="5"/>
  <c r="R157" i="5"/>
  <c r="O157" i="5"/>
  <c r="M158" i="5"/>
  <c r="N157" i="5"/>
  <c r="BJ160" i="5"/>
  <c r="BX159" i="5"/>
  <c r="BY159" i="5" s="1"/>
  <c r="BT159" i="5"/>
  <c r="BU159" i="5" s="1"/>
  <c r="BL159" i="5"/>
  <c r="BM159" i="5" s="1"/>
  <c r="AR158" i="5"/>
  <c r="BF157" i="5"/>
  <c r="BG157" i="5" s="1"/>
  <c r="BK159" i="5"/>
  <c r="BK160" i="5" l="1"/>
  <c r="BA158" i="5"/>
  <c r="BO160" i="5"/>
  <c r="BP160" i="5" s="1"/>
  <c r="BQ160" i="5" s="1"/>
  <c r="U159" i="5"/>
  <c r="W158" i="5"/>
  <c r="V158" i="5"/>
  <c r="AH159" i="5"/>
  <c r="AJ158" i="5"/>
  <c r="AI158" i="5"/>
  <c r="BE158" i="5"/>
  <c r="Q159" i="5"/>
  <c r="S158" i="5"/>
  <c r="R158" i="5"/>
  <c r="AL161" i="5"/>
  <c r="AN160" i="5"/>
  <c r="AM160" i="5"/>
  <c r="BJ161" i="5"/>
  <c r="BK161" i="5" s="1"/>
  <c r="BL160" i="5"/>
  <c r="BM160" i="5" s="1"/>
  <c r="AW158" i="5"/>
  <c r="BS160" i="5"/>
  <c r="BT160" i="5" s="1"/>
  <c r="BU160" i="5" s="1"/>
  <c r="O158" i="5"/>
  <c r="M159" i="5"/>
  <c r="N158" i="5"/>
  <c r="AB158" i="5"/>
  <c r="AA158" i="5"/>
  <c r="Z159" i="5"/>
  <c r="AR159" i="5"/>
  <c r="BB158" i="5"/>
  <c r="BC158" i="5" s="1"/>
  <c r="AX158" i="5"/>
  <c r="AY158" i="5" s="1"/>
  <c r="AT158" i="5"/>
  <c r="AU158" i="5" s="1"/>
  <c r="AD159" i="5"/>
  <c r="AF158" i="5"/>
  <c r="AE158" i="5"/>
  <c r="AS158" i="5"/>
  <c r="BW160" i="5"/>
  <c r="BE159" i="5" l="1"/>
  <c r="BW161" i="5"/>
  <c r="AS159" i="5"/>
  <c r="O159" i="5"/>
  <c r="M160" i="5"/>
  <c r="N159" i="5"/>
  <c r="BO161" i="5"/>
  <c r="BO162" i="5" s="1"/>
  <c r="AS160" i="5"/>
  <c r="AW159" i="5"/>
  <c r="AB159" i="5"/>
  <c r="AA159" i="5"/>
  <c r="Z160" i="5"/>
  <c r="BS161" i="5"/>
  <c r="BS162" i="5" s="1"/>
  <c r="AL162" i="5"/>
  <c r="AN161" i="5"/>
  <c r="AM161" i="5"/>
  <c r="U160" i="5"/>
  <c r="W159" i="5"/>
  <c r="V159" i="5"/>
  <c r="BJ162" i="5"/>
  <c r="BW162" i="5" s="1"/>
  <c r="BX161" i="5"/>
  <c r="BY161" i="5" s="1"/>
  <c r="BL161" i="5"/>
  <c r="BM161" i="5" s="1"/>
  <c r="BF158" i="5"/>
  <c r="BG158" i="5" s="1"/>
  <c r="AH160" i="5"/>
  <c r="AJ159" i="5"/>
  <c r="AI159" i="5"/>
  <c r="AR160" i="5"/>
  <c r="BE160" i="5" s="1"/>
  <c r="AT159" i="5"/>
  <c r="AU159" i="5" s="1"/>
  <c r="BF159" i="5"/>
  <c r="BG159" i="5" s="1"/>
  <c r="AD160" i="5"/>
  <c r="AF159" i="5"/>
  <c r="AE159" i="5"/>
  <c r="BX160" i="5"/>
  <c r="BY160" i="5" s="1"/>
  <c r="Q160" i="5"/>
  <c r="S159" i="5"/>
  <c r="R159" i="5"/>
  <c r="BA159" i="5"/>
  <c r="BB159" i="5" s="1"/>
  <c r="BC159" i="5" s="1"/>
  <c r="BT161" i="5" l="1"/>
  <c r="BU161" i="5" s="1"/>
  <c r="AW160" i="5"/>
  <c r="AX160" i="5" s="1"/>
  <c r="AY160" i="5" s="1"/>
  <c r="BP161" i="5"/>
  <c r="BQ161" i="5" s="1"/>
  <c r="AX159" i="5"/>
  <c r="AY159" i="5" s="1"/>
  <c r="AB160" i="5"/>
  <c r="AA160" i="5"/>
  <c r="Z161" i="5"/>
  <c r="U161" i="5"/>
  <c r="W160" i="5"/>
  <c r="V160" i="5"/>
  <c r="Q161" i="5"/>
  <c r="S160" i="5"/>
  <c r="R160" i="5"/>
  <c r="AL163" i="5"/>
  <c r="AN162" i="5"/>
  <c r="AM162" i="5"/>
  <c r="AH161" i="5"/>
  <c r="AJ160" i="5"/>
  <c r="AI160" i="5"/>
  <c r="AR161" i="5"/>
  <c r="AW161" i="5" s="1"/>
  <c r="BF160" i="5"/>
  <c r="BG160" i="5" s="1"/>
  <c r="AT160" i="5"/>
  <c r="AU160" i="5" s="1"/>
  <c r="BJ163" i="5"/>
  <c r="BO163" i="5" s="1"/>
  <c r="BT162" i="5"/>
  <c r="BU162" i="5" s="1"/>
  <c r="BX162" i="5"/>
  <c r="BY162" i="5" s="1"/>
  <c r="BP162" i="5"/>
  <c r="BQ162" i="5" s="1"/>
  <c r="O160" i="5"/>
  <c r="M161" i="5"/>
  <c r="N160" i="5"/>
  <c r="AD161" i="5"/>
  <c r="AF160" i="5"/>
  <c r="AE160" i="5"/>
  <c r="BA160" i="5"/>
  <c r="BK162" i="5"/>
  <c r="BK163" i="5" l="1"/>
  <c r="BL162" i="5"/>
  <c r="BM162" i="5" s="1"/>
  <c r="BA161" i="5"/>
  <c r="AL164" i="5"/>
  <c r="AN163" i="5"/>
  <c r="AM163" i="5"/>
  <c r="AD162" i="5"/>
  <c r="AF161" i="5"/>
  <c r="AE161" i="5"/>
  <c r="AR162" i="5"/>
  <c r="AX161" i="5"/>
  <c r="AY161" i="5" s="1"/>
  <c r="BB161" i="5"/>
  <c r="BC161" i="5" s="1"/>
  <c r="BJ164" i="5"/>
  <c r="BK164" i="5" s="1"/>
  <c r="BL163" i="5"/>
  <c r="BM163" i="5" s="1"/>
  <c r="BP163" i="5"/>
  <c r="BQ163" i="5" s="1"/>
  <c r="Q162" i="5"/>
  <c r="S161" i="5"/>
  <c r="R161" i="5"/>
  <c r="O161" i="5"/>
  <c r="N161" i="5"/>
  <c r="M162" i="5"/>
  <c r="BS163" i="5"/>
  <c r="BT163" i="5" s="1"/>
  <c r="BU163" i="5" s="1"/>
  <c r="BW163" i="5"/>
  <c r="AB161" i="5"/>
  <c r="Z162" i="5"/>
  <c r="AA161" i="5"/>
  <c r="AS161" i="5"/>
  <c r="AT161" i="5" s="1"/>
  <c r="AU161" i="5" s="1"/>
  <c r="AH162" i="5"/>
  <c r="AJ161" i="5"/>
  <c r="AI161" i="5"/>
  <c r="BB160" i="5"/>
  <c r="BC160" i="5" s="1"/>
  <c r="U162" i="5"/>
  <c r="W161" i="5"/>
  <c r="V161" i="5"/>
  <c r="BE161" i="5"/>
  <c r="BF161" i="5" s="1"/>
  <c r="BG161" i="5" s="1"/>
  <c r="BO164" i="5" l="1"/>
  <c r="BW164" i="5"/>
  <c r="BS164" i="5"/>
  <c r="BT164" i="5" s="1"/>
  <c r="BU164" i="5" s="1"/>
  <c r="AB162" i="5"/>
  <c r="Z163" i="5"/>
  <c r="AA162" i="5"/>
  <c r="U163" i="5"/>
  <c r="W162" i="5"/>
  <c r="V162" i="5"/>
  <c r="Q163" i="5"/>
  <c r="S162" i="5"/>
  <c r="R162" i="5"/>
  <c r="O162" i="5"/>
  <c r="M163" i="5"/>
  <c r="N162" i="5"/>
  <c r="AR163" i="5"/>
  <c r="AD163" i="5"/>
  <c r="AF162" i="5"/>
  <c r="AE162" i="5"/>
  <c r="AL165" i="5"/>
  <c r="AN164" i="5"/>
  <c r="AM164" i="5"/>
  <c r="BX163" i="5"/>
  <c r="BY163" i="5" s="1"/>
  <c r="BA162" i="5"/>
  <c r="AH163" i="5"/>
  <c r="AJ162" i="5"/>
  <c r="AI162" i="5"/>
  <c r="BE162" i="5"/>
  <c r="BF162" i="5" s="1"/>
  <c r="BG162" i="5" s="1"/>
  <c r="AS162" i="5"/>
  <c r="AT162" i="5" s="1"/>
  <c r="AU162" i="5" s="1"/>
  <c r="BJ165" i="5"/>
  <c r="BK165" i="5" s="1"/>
  <c r="BX164" i="5"/>
  <c r="BY164" i="5" s="1"/>
  <c r="BL164" i="5"/>
  <c r="BM164" i="5" s="1"/>
  <c r="BP164" i="5"/>
  <c r="BQ164" i="5" s="1"/>
  <c r="AW162" i="5"/>
  <c r="BO165" i="5" l="1"/>
  <c r="AW163" i="5"/>
  <c r="Q164" i="5"/>
  <c r="S163" i="5"/>
  <c r="R163" i="5"/>
  <c r="O163" i="5"/>
  <c r="M164" i="5"/>
  <c r="N163" i="5"/>
  <c r="AD164" i="5"/>
  <c r="AF163" i="5"/>
  <c r="AE163" i="5"/>
  <c r="BJ166" i="5"/>
  <c r="BK166" i="5" s="1"/>
  <c r="BX165" i="5"/>
  <c r="BY165" i="5" s="1"/>
  <c r="BL165" i="5"/>
  <c r="BM165" i="5" s="1"/>
  <c r="BP165" i="5"/>
  <c r="BQ165" i="5" s="1"/>
  <c r="AS163" i="5"/>
  <c r="AT163" i="5" s="1"/>
  <c r="AU163" i="5" s="1"/>
  <c r="BW165" i="5"/>
  <c r="AB163" i="5"/>
  <c r="Z164" i="5"/>
  <c r="AA163" i="5"/>
  <c r="AW164" i="5"/>
  <c r="AL166" i="5"/>
  <c r="AN165" i="5"/>
  <c r="AM165" i="5"/>
  <c r="AR164" i="5"/>
  <c r="AX163" i="5"/>
  <c r="AY163" i="5" s="1"/>
  <c r="AH164" i="5"/>
  <c r="AJ163" i="5"/>
  <c r="AI163" i="5"/>
  <c r="BA163" i="5"/>
  <c r="BB163" i="5" s="1"/>
  <c r="BC163" i="5" s="1"/>
  <c r="U164" i="5"/>
  <c r="W163" i="5"/>
  <c r="V163" i="5"/>
  <c r="BS165" i="5"/>
  <c r="BB162" i="5"/>
  <c r="BC162" i="5" s="1"/>
  <c r="BE163" i="5"/>
  <c r="BE164" i="5" s="1"/>
  <c r="AX162" i="5"/>
  <c r="AY162" i="5" s="1"/>
  <c r="BS166" i="5" l="1"/>
  <c r="BO166" i="5"/>
  <c r="BP166" i="5" s="1"/>
  <c r="BQ166" i="5" s="1"/>
  <c r="BT165" i="5"/>
  <c r="BU165" i="5" s="1"/>
  <c r="AH165" i="5"/>
  <c r="AJ164" i="5"/>
  <c r="AI164" i="5"/>
  <c r="AB164" i="5"/>
  <c r="Z165" i="5"/>
  <c r="AA164" i="5"/>
  <c r="AL167" i="5"/>
  <c r="AN166" i="5"/>
  <c r="AM166" i="5"/>
  <c r="U165" i="5"/>
  <c r="W164" i="5"/>
  <c r="V164" i="5"/>
  <c r="AR165" i="5"/>
  <c r="BF164" i="5"/>
  <c r="BG164" i="5" s="1"/>
  <c r="AX164" i="5"/>
  <c r="AY164" i="5" s="1"/>
  <c r="O164" i="5"/>
  <c r="M165" i="5"/>
  <c r="N164" i="5"/>
  <c r="BJ167" i="5"/>
  <c r="BL166" i="5"/>
  <c r="BM166" i="5" s="1"/>
  <c r="BT166" i="5"/>
  <c r="BU166" i="5" s="1"/>
  <c r="BF163" i="5"/>
  <c r="BG163" i="5" s="1"/>
  <c r="BA164" i="5"/>
  <c r="BW166" i="5"/>
  <c r="BX166" i="5" s="1"/>
  <c r="BY166" i="5" s="1"/>
  <c r="AS164" i="5"/>
  <c r="AT164" i="5" s="1"/>
  <c r="AU164" i="5" s="1"/>
  <c r="AD165" i="5"/>
  <c r="AF164" i="5"/>
  <c r="AE164" i="5"/>
  <c r="Q165" i="5"/>
  <c r="S164" i="5"/>
  <c r="R164" i="5"/>
  <c r="BO167" i="5" l="1"/>
  <c r="BA165" i="5"/>
  <c r="BS167" i="5"/>
  <c r="BT167" i="5" s="1"/>
  <c r="BU167" i="5" s="1"/>
  <c r="AR166" i="5"/>
  <c r="BB165" i="5"/>
  <c r="BC165" i="5" s="1"/>
  <c r="AL168" i="5"/>
  <c r="AN167" i="5"/>
  <c r="AM167" i="5"/>
  <c r="Q166" i="5"/>
  <c r="S165" i="5"/>
  <c r="R165" i="5"/>
  <c r="U166" i="5"/>
  <c r="W165" i="5"/>
  <c r="V165" i="5"/>
  <c r="BJ168" i="5"/>
  <c r="BS168" i="5" s="1"/>
  <c r="BP167" i="5"/>
  <c r="BQ167" i="5" s="1"/>
  <c r="AH166" i="5"/>
  <c r="AJ165" i="5"/>
  <c r="AI165" i="5"/>
  <c r="O165" i="5"/>
  <c r="N165" i="5"/>
  <c r="M166" i="5"/>
  <c r="AB165" i="5"/>
  <c r="Z166" i="5"/>
  <c r="AA165" i="5"/>
  <c r="BE165" i="5"/>
  <c r="AW165" i="5"/>
  <c r="AX165" i="5" s="1"/>
  <c r="AY165" i="5" s="1"/>
  <c r="AD166" i="5"/>
  <c r="AF165" i="5"/>
  <c r="AE165" i="5"/>
  <c r="BB164" i="5"/>
  <c r="BC164" i="5" s="1"/>
  <c r="AS165" i="5"/>
  <c r="AS166" i="5" s="1"/>
  <c r="BW167" i="5"/>
  <c r="BK167" i="5"/>
  <c r="BE166" i="5" l="1"/>
  <c r="BK168" i="5"/>
  <c r="BO168" i="5"/>
  <c r="BW168" i="5"/>
  <c r="BX168" i="5" s="1"/>
  <c r="BY168" i="5" s="1"/>
  <c r="BL167" i="5"/>
  <c r="BM167" i="5" s="1"/>
  <c r="AL169" i="5"/>
  <c r="AN168" i="5"/>
  <c r="AM168" i="5"/>
  <c r="AH167" i="5"/>
  <c r="AJ166" i="5"/>
  <c r="AI166" i="5"/>
  <c r="U167" i="5"/>
  <c r="W166" i="5"/>
  <c r="V166" i="5"/>
  <c r="BX167" i="5"/>
  <c r="BY167" i="5" s="1"/>
  <c r="AR167" i="5"/>
  <c r="BE167" i="5" s="1"/>
  <c r="BF166" i="5"/>
  <c r="BG166" i="5" s="1"/>
  <c r="AT166" i="5"/>
  <c r="AU166" i="5" s="1"/>
  <c r="AB166" i="5"/>
  <c r="Z167" i="5"/>
  <c r="AA166" i="5"/>
  <c r="AT165" i="5"/>
  <c r="AU165" i="5" s="1"/>
  <c r="O166" i="5"/>
  <c r="M167" i="5"/>
  <c r="N166" i="5"/>
  <c r="BF165" i="5"/>
  <c r="BG165" i="5" s="1"/>
  <c r="AD167" i="5"/>
  <c r="AF166" i="5"/>
  <c r="AE166" i="5"/>
  <c r="Q167" i="5"/>
  <c r="S166" i="5"/>
  <c r="R166" i="5"/>
  <c r="AW166" i="5"/>
  <c r="AX166" i="5" s="1"/>
  <c r="AY166" i="5" s="1"/>
  <c r="BJ169" i="5"/>
  <c r="BT168" i="5"/>
  <c r="BU168" i="5" s="1"/>
  <c r="BP168" i="5"/>
  <c r="BQ168" i="5" s="1"/>
  <c r="BL168" i="5"/>
  <c r="BM168" i="5" s="1"/>
  <c r="BA166" i="5"/>
  <c r="AB167" i="5" l="1"/>
  <c r="Z168" i="5"/>
  <c r="AA167" i="5"/>
  <c r="BJ170" i="5"/>
  <c r="BX169" i="5"/>
  <c r="BY169" i="5" s="1"/>
  <c r="U168" i="5"/>
  <c r="W167" i="5"/>
  <c r="V167" i="5"/>
  <c r="AR168" i="5"/>
  <c r="BF167" i="5"/>
  <c r="BG167" i="5" s="1"/>
  <c r="AD168" i="5"/>
  <c r="AF167" i="5"/>
  <c r="AE167" i="5"/>
  <c r="AL170" i="5"/>
  <c r="AN169" i="5"/>
  <c r="AM169" i="5"/>
  <c r="BA167" i="5"/>
  <c r="BA168" i="5" s="1"/>
  <c r="BW169" i="5"/>
  <c r="BO169" i="5"/>
  <c r="BP169" i="5" s="1"/>
  <c r="BQ169" i="5" s="1"/>
  <c r="AW167" i="5"/>
  <c r="AX167" i="5" s="1"/>
  <c r="AY167" i="5" s="1"/>
  <c r="BS169" i="5"/>
  <c r="BT169" i="5" s="1"/>
  <c r="BU169" i="5" s="1"/>
  <c r="O167" i="5"/>
  <c r="M168" i="5"/>
  <c r="N167" i="5"/>
  <c r="AS167" i="5"/>
  <c r="AS168" i="5" s="1"/>
  <c r="Q168" i="5"/>
  <c r="S167" i="5"/>
  <c r="R167" i="5"/>
  <c r="BB166" i="5"/>
  <c r="BC166" i="5" s="1"/>
  <c r="AH168" i="5"/>
  <c r="AJ167" i="5"/>
  <c r="AI167" i="5"/>
  <c r="BK169" i="5"/>
  <c r="BK170" i="5" l="1"/>
  <c r="AL171" i="5"/>
  <c r="AN170" i="5"/>
  <c r="AM170" i="5"/>
  <c r="AW168" i="5"/>
  <c r="AB168" i="5"/>
  <c r="Z169" i="5"/>
  <c r="AA168" i="5"/>
  <c r="O168" i="5"/>
  <c r="M169" i="5"/>
  <c r="N168" i="5"/>
  <c r="BB167" i="5"/>
  <c r="BC167" i="5" s="1"/>
  <c r="BJ171" i="5"/>
  <c r="BK171" i="5" s="1"/>
  <c r="BL170" i="5"/>
  <c r="BM170" i="5" s="1"/>
  <c r="AD169" i="5"/>
  <c r="AF168" i="5"/>
  <c r="AE168" i="5"/>
  <c r="AH169" i="5"/>
  <c r="AJ168" i="5"/>
  <c r="AI168" i="5"/>
  <c r="AR169" i="5"/>
  <c r="BB168" i="5"/>
  <c r="BC168" i="5" s="1"/>
  <c r="AT168" i="5"/>
  <c r="AU168" i="5" s="1"/>
  <c r="BS170" i="5"/>
  <c r="BO170" i="5"/>
  <c r="U169" i="5"/>
  <c r="W168" i="5"/>
  <c r="V168" i="5"/>
  <c r="Q169" i="5"/>
  <c r="S168" i="5"/>
  <c r="R168" i="5"/>
  <c r="BW170" i="5"/>
  <c r="AT167" i="5"/>
  <c r="AU167" i="5" s="1"/>
  <c r="BL169" i="5"/>
  <c r="BM169" i="5" s="1"/>
  <c r="BE168" i="5"/>
  <c r="BF168" i="5" s="1"/>
  <c r="BG168" i="5" s="1"/>
  <c r="BE169" i="5" l="1"/>
  <c r="AW169" i="5"/>
  <c r="AX169" i="5" s="1"/>
  <c r="AY169" i="5" s="1"/>
  <c r="BO171" i="5"/>
  <c r="BP171" i="5" s="1"/>
  <c r="BQ171" i="5" s="1"/>
  <c r="BW171" i="5"/>
  <c r="BX171" i="5" s="1"/>
  <c r="BY171" i="5" s="1"/>
  <c r="BS171" i="5"/>
  <c r="BT171" i="5" s="1"/>
  <c r="BU171" i="5" s="1"/>
  <c r="AB169" i="5"/>
  <c r="Z170" i="5"/>
  <c r="AA169" i="5"/>
  <c r="Q170" i="5"/>
  <c r="S169" i="5"/>
  <c r="R169" i="5"/>
  <c r="AX168" i="5"/>
  <c r="AY168" i="5" s="1"/>
  <c r="BT170" i="5"/>
  <c r="BU170" i="5" s="1"/>
  <c r="AD170" i="5"/>
  <c r="AF169" i="5"/>
  <c r="AE169" i="5"/>
  <c r="AL172" i="5"/>
  <c r="AN171" i="5"/>
  <c r="AM171" i="5"/>
  <c r="BP170" i="5"/>
  <c r="BQ170" i="5" s="1"/>
  <c r="AH170" i="5"/>
  <c r="AJ169" i="5"/>
  <c r="AI169" i="5"/>
  <c r="BJ172" i="5"/>
  <c r="BL171" i="5"/>
  <c r="BM171" i="5" s="1"/>
  <c r="O169" i="5"/>
  <c r="M170" i="5"/>
  <c r="N169" i="5"/>
  <c r="AR170" i="5"/>
  <c r="AW170" i="5" s="1"/>
  <c r="BB169" i="5"/>
  <c r="BC169" i="5" s="1"/>
  <c r="BF169" i="5"/>
  <c r="BG169" i="5" s="1"/>
  <c r="U170" i="5"/>
  <c r="W169" i="5"/>
  <c r="V169" i="5"/>
  <c r="BX170" i="5"/>
  <c r="BY170" i="5" s="1"/>
  <c r="BA169" i="5"/>
  <c r="AS169" i="5"/>
  <c r="AT169" i="5" s="1"/>
  <c r="AU169" i="5" s="1"/>
  <c r="BE170" i="5" l="1"/>
  <c r="AS170" i="5"/>
  <c r="BA170" i="5"/>
  <c r="BB170" i="5" s="1"/>
  <c r="BC170" i="5" s="1"/>
  <c r="O170" i="5"/>
  <c r="M171" i="5"/>
  <c r="N170" i="5"/>
  <c r="Q171" i="5"/>
  <c r="S170" i="5"/>
  <c r="R170" i="5"/>
  <c r="AD171" i="5"/>
  <c r="AF170" i="5"/>
  <c r="AE170" i="5"/>
  <c r="AH171" i="5"/>
  <c r="AJ170" i="5"/>
  <c r="AI170" i="5"/>
  <c r="AB170" i="5"/>
  <c r="Z171" i="5"/>
  <c r="AA170" i="5"/>
  <c r="BJ173" i="5"/>
  <c r="BK172" i="5"/>
  <c r="U171" i="5"/>
  <c r="W170" i="5"/>
  <c r="V170" i="5"/>
  <c r="BW172" i="5"/>
  <c r="BS172" i="5"/>
  <c r="AL173" i="5"/>
  <c r="AN172" i="5"/>
  <c r="AM172" i="5"/>
  <c r="AR171" i="5"/>
  <c r="AS171" i="5" s="1"/>
  <c r="BF170" i="5"/>
  <c r="BG170" i="5" s="1"/>
  <c r="AX170" i="5"/>
  <c r="AY170" i="5" s="1"/>
  <c r="AT170" i="5"/>
  <c r="AU170" i="5" s="1"/>
  <c r="BO172" i="5"/>
  <c r="BO173" i="5" l="1"/>
  <c r="BS173" i="5"/>
  <c r="BW173" i="5"/>
  <c r="BK173" i="5"/>
  <c r="AD172" i="5"/>
  <c r="AF171" i="5"/>
  <c r="AE171" i="5"/>
  <c r="Q172" i="5"/>
  <c r="S171" i="5"/>
  <c r="R171" i="5"/>
  <c r="AB171" i="5"/>
  <c r="AA171" i="5"/>
  <c r="Z172" i="5"/>
  <c r="BP172" i="5"/>
  <c r="BQ172" i="5" s="1"/>
  <c r="U172" i="5"/>
  <c r="W171" i="5"/>
  <c r="V171" i="5"/>
  <c r="AL174" i="5"/>
  <c r="AN173" i="5"/>
  <c r="AM173" i="5"/>
  <c r="BT172" i="5"/>
  <c r="BU172" i="5" s="1"/>
  <c r="BL172" i="5"/>
  <c r="BM172" i="5" s="1"/>
  <c r="AH172" i="5"/>
  <c r="AJ171" i="5"/>
  <c r="AI171" i="5"/>
  <c r="O171" i="5"/>
  <c r="M172" i="5"/>
  <c r="N171" i="5"/>
  <c r="AR172" i="5"/>
  <c r="AT171" i="5"/>
  <c r="AU171" i="5" s="1"/>
  <c r="AW171" i="5"/>
  <c r="BX172" i="5"/>
  <c r="BY172" i="5" s="1"/>
  <c r="BA171" i="5"/>
  <c r="BJ174" i="5"/>
  <c r="BS174" i="5" s="1"/>
  <c r="BX173" i="5"/>
  <c r="BY173" i="5" s="1"/>
  <c r="BL173" i="5"/>
  <c r="BM173" i="5" s="1"/>
  <c r="BT173" i="5"/>
  <c r="BU173" i="5" s="1"/>
  <c r="BP173" i="5"/>
  <c r="BQ173" i="5" s="1"/>
  <c r="BE171" i="5"/>
  <c r="BF171" i="5" s="1"/>
  <c r="BG171" i="5" s="1"/>
  <c r="AR173" i="5" l="1"/>
  <c r="Q173" i="5"/>
  <c r="S172" i="5"/>
  <c r="R172" i="5"/>
  <c r="U173" i="5"/>
  <c r="W172" i="5"/>
  <c r="V172" i="5"/>
  <c r="BA172" i="5"/>
  <c r="BA173" i="5" s="1"/>
  <c r="AB172" i="5"/>
  <c r="AA172" i="5"/>
  <c r="Z173" i="5"/>
  <c r="O172" i="5"/>
  <c r="M173" i="5"/>
  <c r="N172" i="5"/>
  <c r="AW172" i="5"/>
  <c r="AW173" i="5" s="1"/>
  <c r="AH173" i="5"/>
  <c r="AJ172" i="5"/>
  <c r="AI172" i="5"/>
  <c r="BJ175" i="5"/>
  <c r="BT174" i="5"/>
  <c r="BU174" i="5" s="1"/>
  <c r="BP174" i="5"/>
  <c r="BQ174" i="5" s="1"/>
  <c r="BK174" i="5"/>
  <c r="BL174" i="5" s="1"/>
  <c r="BM174" i="5" s="1"/>
  <c r="BE172" i="5"/>
  <c r="BE173" i="5" s="1"/>
  <c r="AL175" i="5"/>
  <c r="AN174" i="5"/>
  <c r="AM174" i="5"/>
  <c r="AX171" i="5"/>
  <c r="AY171" i="5" s="1"/>
  <c r="BO174" i="5"/>
  <c r="AD173" i="5"/>
  <c r="AF172" i="5"/>
  <c r="AE172" i="5"/>
  <c r="BB171" i="5"/>
  <c r="BC171" i="5" s="1"/>
  <c r="BW174" i="5"/>
  <c r="AS172" i="5"/>
  <c r="AS173" i="5" s="1"/>
  <c r="AX172" i="5" l="1"/>
  <c r="AY172" i="5" s="1"/>
  <c r="BW175" i="5"/>
  <c r="AT172" i="5"/>
  <c r="AU172" i="5" s="1"/>
  <c r="Q174" i="5"/>
  <c r="S173" i="5"/>
  <c r="R173" i="5"/>
  <c r="AL176" i="5"/>
  <c r="AN175" i="5"/>
  <c r="AM175" i="5"/>
  <c r="AB173" i="5"/>
  <c r="Z174" i="5"/>
  <c r="AA173" i="5"/>
  <c r="AD174" i="5"/>
  <c r="AF173" i="5"/>
  <c r="AE173" i="5"/>
  <c r="AH174" i="5"/>
  <c r="AJ173" i="5"/>
  <c r="AI173" i="5"/>
  <c r="BB172" i="5"/>
  <c r="BC172" i="5" s="1"/>
  <c r="BO175" i="5"/>
  <c r="BF172" i="5"/>
  <c r="BG172" i="5" s="1"/>
  <c r="BJ176" i="5"/>
  <c r="BX175" i="5"/>
  <c r="BY175" i="5" s="1"/>
  <c r="BS175" i="5"/>
  <c r="BT175" i="5" s="1"/>
  <c r="BU175" i="5" s="1"/>
  <c r="BK175" i="5"/>
  <c r="BX174" i="5"/>
  <c r="BY174" i="5" s="1"/>
  <c r="O173" i="5"/>
  <c r="M174" i="5"/>
  <c r="N173" i="5"/>
  <c r="U174" i="5"/>
  <c r="W173" i="5"/>
  <c r="V173" i="5"/>
  <c r="AR174" i="5"/>
  <c r="BF173" i="5"/>
  <c r="BG173" i="5" s="1"/>
  <c r="BB173" i="5"/>
  <c r="BC173" i="5" s="1"/>
  <c r="AX173" i="5"/>
  <c r="AY173" i="5" s="1"/>
  <c r="AT173" i="5"/>
  <c r="AU173" i="5" s="1"/>
  <c r="AH175" i="5" l="1"/>
  <c r="AJ174" i="5"/>
  <c r="AI174" i="5"/>
  <c r="AR175" i="5"/>
  <c r="BJ177" i="5"/>
  <c r="BX176" i="5"/>
  <c r="BY176" i="5" s="1"/>
  <c r="AW174" i="5"/>
  <c r="BO176" i="5"/>
  <c r="AS174" i="5"/>
  <c r="AD175" i="5"/>
  <c r="AF174" i="5"/>
  <c r="AE174" i="5"/>
  <c r="BK176" i="5"/>
  <c r="BK177" i="5" s="1"/>
  <c r="U175" i="5"/>
  <c r="W174" i="5"/>
  <c r="V174" i="5"/>
  <c r="AB174" i="5"/>
  <c r="AA174" i="5"/>
  <c r="Z175" i="5"/>
  <c r="BE174" i="5"/>
  <c r="BF174" i="5" s="1"/>
  <c r="BG174" i="5" s="1"/>
  <c r="AL177" i="5"/>
  <c r="AN176" i="5"/>
  <c r="AM176" i="5"/>
  <c r="BA174" i="5"/>
  <c r="BS176" i="5"/>
  <c r="Q175" i="5"/>
  <c r="S174" i="5"/>
  <c r="R174" i="5"/>
  <c r="BL175" i="5"/>
  <c r="BM175" i="5" s="1"/>
  <c r="O174" i="5"/>
  <c r="M175" i="5"/>
  <c r="N174" i="5"/>
  <c r="BP175" i="5"/>
  <c r="BQ175" i="5" s="1"/>
  <c r="BW176" i="5"/>
  <c r="BL176" i="5" l="1"/>
  <c r="BM176" i="5" s="1"/>
  <c r="BW177" i="5"/>
  <c r="BX177" i="5" s="1"/>
  <c r="BY177" i="5" s="1"/>
  <c r="BS177" i="5"/>
  <c r="BT177" i="5" s="1"/>
  <c r="BU177" i="5" s="1"/>
  <c r="AS175" i="5"/>
  <c r="AT175" i="5" s="1"/>
  <c r="AU175" i="5" s="1"/>
  <c r="BA175" i="5"/>
  <c r="BB175" i="5" s="1"/>
  <c r="BC175" i="5" s="1"/>
  <c r="BO177" i="5"/>
  <c r="BP177" i="5" s="1"/>
  <c r="BQ177" i="5" s="1"/>
  <c r="AW175" i="5"/>
  <c r="AX175" i="5" s="1"/>
  <c r="AY175" i="5" s="1"/>
  <c r="AT174" i="5"/>
  <c r="AU174" i="5" s="1"/>
  <c r="O175" i="5"/>
  <c r="M176" i="5"/>
  <c r="N175" i="5"/>
  <c r="AL178" i="5"/>
  <c r="AN177" i="5"/>
  <c r="AM177" i="5"/>
  <c r="AR176" i="5"/>
  <c r="BT176" i="5"/>
  <c r="BU176" i="5" s="1"/>
  <c r="AX174" i="5"/>
  <c r="AY174" i="5" s="1"/>
  <c r="BB174" i="5"/>
  <c r="BC174" i="5" s="1"/>
  <c r="U176" i="5"/>
  <c r="W175" i="5"/>
  <c r="V175" i="5"/>
  <c r="BP176" i="5"/>
  <c r="BQ176" i="5" s="1"/>
  <c r="BE175" i="5"/>
  <c r="BF175" i="5" s="1"/>
  <c r="BG175" i="5" s="1"/>
  <c r="AB175" i="5"/>
  <c r="Z176" i="5"/>
  <c r="AA175" i="5"/>
  <c r="Q176" i="5"/>
  <c r="S175" i="5"/>
  <c r="R175" i="5"/>
  <c r="AD176" i="5"/>
  <c r="AF175" i="5"/>
  <c r="AE175" i="5"/>
  <c r="BJ178" i="5"/>
  <c r="BK178" i="5" s="1"/>
  <c r="BL177" i="5"/>
  <c r="BM177" i="5" s="1"/>
  <c r="AH176" i="5"/>
  <c r="AJ175" i="5"/>
  <c r="AI175" i="5"/>
  <c r="BW178" i="5" l="1"/>
  <c r="AL179" i="5"/>
  <c r="AN178" i="5"/>
  <c r="AM178" i="5"/>
  <c r="Q177" i="5"/>
  <c r="S176" i="5"/>
  <c r="R176" i="5"/>
  <c r="O176" i="5"/>
  <c r="M177" i="5"/>
  <c r="N176" i="5"/>
  <c r="AR177" i="5"/>
  <c r="BJ179" i="5"/>
  <c r="BK179" i="5" s="1"/>
  <c r="BX178" i="5"/>
  <c r="BY178" i="5" s="1"/>
  <c r="BL178" i="5"/>
  <c r="BM178" i="5" s="1"/>
  <c r="U177" i="5"/>
  <c r="W176" i="5"/>
  <c r="V176" i="5"/>
  <c r="AH177" i="5"/>
  <c r="AJ176" i="5"/>
  <c r="AI176" i="5"/>
  <c r="BE176" i="5"/>
  <c r="BF176" i="5" s="1"/>
  <c r="BG176" i="5" s="1"/>
  <c r="BA176" i="5"/>
  <c r="BB176" i="5" s="1"/>
  <c r="BC176" i="5" s="1"/>
  <c r="AW176" i="5"/>
  <c r="AW177" i="5" s="1"/>
  <c r="AB176" i="5"/>
  <c r="Z177" i="5"/>
  <c r="AA176" i="5"/>
  <c r="BO178" i="5"/>
  <c r="BP178" i="5" s="1"/>
  <c r="BQ178" i="5" s="1"/>
  <c r="AS176" i="5"/>
  <c r="AS177" i="5" s="1"/>
  <c r="AD177" i="5"/>
  <c r="AF176" i="5"/>
  <c r="AE176" i="5"/>
  <c r="BS178" i="5"/>
  <c r="AT176" i="5" l="1"/>
  <c r="AU176" i="5" s="1"/>
  <c r="BA177" i="5"/>
  <c r="BE177" i="5"/>
  <c r="BW179" i="5"/>
  <c r="U178" i="5"/>
  <c r="W177" i="5"/>
  <c r="V177" i="5"/>
  <c r="AH178" i="5"/>
  <c r="AJ177" i="5"/>
  <c r="AI177" i="5"/>
  <c r="BS179" i="5"/>
  <c r="Q178" i="5"/>
  <c r="S177" i="5"/>
  <c r="R177" i="5"/>
  <c r="BE178" i="5"/>
  <c r="AB177" i="5"/>
  <c r="AA177" i="5"/>
  <c r="Z178" i="5"/>
  <c r="BJ180" i="5"/>
  <c r="BL179" i="5"/>
  <c r="BM179" i="5" s="1"/>
  <c r="BP179" i="5"/>
  <c r="BQ179" i="5" s="1"/>
  <c r="BT179" i="5"/>
  <c r="BU179" i="5" s="1"/>
  <c r="BX179" i="5"/>
  <c r="BY179" i="5" s="1"/>
  <c r="AD178" i="5"/>
  <c r="AF177" i="5"/>
  <c r="AE177" i="5"/>
  <c r="AX176" i="5"/>
  <c r="AY176" i="5" s="1"/>
  <c r="AR178" i="5"/>
  <c r="AX177" i="5"/>
  <c r="AY177" i="5" s="1"/>
  <c r="BF177" i="5"/>
  <c r="BG177" i="5" s="1"/>
  <c r="BB177" i="5"/>
  <c r="BC177" i="5" s="1"/>
  <c r="AT177" i="5"/>
  <c r="AU177" i="5" s="1"/>
  <c r="BO179" i="5"/>
  <c r="BT178" i="5"/>
  <c r="BU178" i="5" s="1"/>
  <c r="O177" i="5"/>
  <c r="M178" i="5"/>
  <c r="N177" i="5"/>
  <c r="AL180" i="5"/>
  <c r="AN179" i="5"/>
  <c r="AM179" i="5"/>
  <c r="AD179" i="5" l="1"/>
  <c r="AF178" i="5"/>
  <c r="AE178" i="5"/>
  <c r="AL181" i="5"/>
  <c r="AN180" i="5"/>
  <c r="AM180" i="5"/>
  <c r="AR179" i="5"/>
  <c r="BE179" i="5" s="1"/>
  <c r="BF178" i="5"/>
  <c r="BG178" i="5" s="1"/>
  <c r="AS178" i="5"/>
  <c r="BA178" i="5"/>
  <c r="O178" i="5"/>
  <c r="M179" i="5"/>
  <c r="N178" i="5"/>
  <c r="BJ181" i="5"/>
  <c r="BP180" i="5"/>
  <c r="BQ180" i="5" s="1"/>
  <c r="AW178" i="5"/>
  <c r="BW180" i="5"/>
  <c r="AH179" i="5"/>
  <c r="AJ178" i="5"/>
  <c r="AI178" i="5"/>
  <c r="Q179" i="5"/>
  <c r="S178" i="5"/>
  <c r="R178" i="5"/>
  <c r="U179" i="5"/>
  <c r="W178" i="5"/>
  <c r="V178" i="5"/>
  <c r="BO180" i="5"/>
  <c r="AB178" i="5"/>
  <c r="AA178" i="5"/>
  <c r="Z179" i="5"/>
  <c r="BS180" i="5"/>
  <c r="BS181" i="5" s="1"/>
  <c r="BK180" i="5"/>
  <c r="BK181" i="5" l="1"/>
  <c r="BO181" i="5"/>
  <c r="BP181" i="5" s="1"/>
  <c r="BQ181" i="5" s="1"/>
  <c r="BW181" i="5"/>
  <c r="BX181" i="5" s="1"/>
  <c r="BY181" i="5" s="1"/>
  <c r="U180" i="5"/>
  <c r="W179" i="5"/>
  <c r="V179" i="5"/>
  <c r="BA179" i="5"/>
  <c r="BL180" i="5"/>
  <c r="BM180" i="5" s="1"/>
  <c r="BB178" i="5"/>
  <c r="BC178" i="5" s="1"/>
  <c r="BT180" i="5"/>
  <c r="BU180" i="5" s="1"/>
  <c r="AB179" i="5"/>
  <c r="Z180" i="5"/>
  <c r="AA179" i="5"/>
  <c r="AL182" i="5"/>
  <c r="AN181" i="5"/>
  <c r="AM181" i="5"/>
  <c r="BJ182" i="5"/>
  <c r="BL181" i="5"/>
  <c r="BM181" i="5" s="1"/>
  <c r="BT181" i="5"/>
  <c r="BU181" i="5" s="1"/>
  <c r="O179" i="5"/>
  <c r="M180" i="5"/>
  <c r="N179" i="5"/>
  <c r="AR180" i="5"/>
  <c r="BF179" i="5"/>
  <c r="BG179" i="5" s="1"/>
  <c r="AW179" i="5"/>
  <c r="AS179" i="5"/>
  <c r="Q180" i="5"/>
  <c r="S179" i="5"/>
  <c r="R179" i="5"/>
  <c r="AT178" i="5"/>
  <c r="AU178" i="5" s="1"/>
  <c r="BX180" i="5"/>
  <c r="BY180" i="5" s="1"/>
  <c r="BO182" i="5"/>
  <c r="AX178" i="5"/>
  <c r="AY178" i="5" s="1"/>
  <c r="AH180" i="5"/>
  <c r="AJ179" i="5"/>
  <c r="AI179" i="5"/>
  <c r="AD180" i="5"/>
  <c r="AF179" i="5"/>
  <c r="AE179" i="5"/>
  <c r="BA180" i="5" l="1"/>
  <c r="AW180" i="5"/>
  <c r="AS180" i="5"/>
  <c r="AH181" i="5"/>
  <c r="AJ180" i="5"/>
  <c r="AI180" i="5"/>
  <c r="O180" i="5"/>
  <c r="N180" i="5"/>
  <c r="M181" i="5"/>
  <c r="AL183" i="5"/>
  <c r="AN182" i="5"/>
  <c r="AM182" i="5"/>
  <c r="AT179" i="5"/>
  <c r="AU179" i="5" s="1"/>
  <c r="BB179" i="5"/>
  <c r="BC179" i="5" s="1"/>
  <c r="BJ183" i="5"/>
  <c r="BO183" i="5" s="1"/>
  <c r="BP182" i="5"/>
  <c r="BQ182" i="5" s="1"/>
  <c r="AB180" i="5"/>
  <c r="AA180" i="5"/>
  <c r="Z181" i="5"/>
  <c r="AX179" i="5"/>
  <c r="AY179" i="5" s="1"/>
  <c r="AD181" i="5"/>
  <c r="AF180" i="5"/>
  <c r="AE180" i="5"/>
  <c r="U181" i="5"/>
  <c r="W180" i="5"/>
  <c r="V180" i="5"/>
  <c r="AR181" i="5"/>
  <c r="AX180" i="5"/>
  <c r="AY180" i="5" s="1"/>
  <c r="BB180" i="5"/>
  <c r="BC180" i="5" s="1"/>
  <c r="AT180" i="5"/>
  <c r="AU180" i="5" s="1"/>
  <c r="BS182" i="5"/>
  <c r="BT182" i="5" s="1"/>
  <c r="BU182" i="5" s="1"/>
  <c r="BW182" i="5"/>
  <c r="BX182" i="5" s="1"/>
  <c r="BY182" i="5" s="1"/>
  <c r="Q181" i="5"/>
  <c r="S180" i="5"/>
  <c r="R180" i="5"/>
  <c r="BK182" i="5"/>
  <c r="BE180" i="5"/>
  <c r="BF180" i="5" s="1"/>
  <c r="BG180" i="5" s="1"/>
  <c r="AR182" i="5" l="1"/>
  <c r="AW181" i="5"/>
  <c r="AW182" i="5" s="1"/>
  <c r="O181" i="5"/>
  <c r="N181" i="5"/>
  <c r="M182" i="5"/>
  <c r="U182" i="5"/>
  <c r="W181" i="5"/>
  <c r="V181" i="5"/>
  <c r="BA181" i="5"/>
  <c r="BA182" i="5" s="1"/>
  <c r="AL184" i="5"/>
  <c r="AN183" i="5"/>
  <c r="AM183" i="5"/>
  <c r="BJ184" i="5"/>
  <c r="BP183" i="5"/>
  <c r="BQ183" i="5" s="1"/>
  <c r="BL183" i="5"/>
  <c r="BM183" i="5" s="1"/>
  <c r="AS181" i="5"/>
  <c r="AS182" i="5" s="1"/>
  <c r="AB181" i="5"/>
  <c r="Z182" i="5"/>
  <c r="AA181" i="5"/>
  <c r="Q182" i="5"/>
  <c r="S181" i="5"/>
  <c r="R181" i="5"/>
  <c r="BW183" i="5"/>
  <c r="BW184" i="5" s="1"/>
  <c r="BS183" i="5"/>
  <c r="BS184" i="5" s="1"/>
  <c r="BE181" i="5"/>
  <c r="BE182" i="5" s="1"/>
  <c r="BK183" i="5"/>
  <c r="AD182" i="5"/>
  <c r="AF181" i="5"/>
  <c r="AE181" i="5"/>
  <c r="BL182" i="5"/>
  <c r="BM182" i="5" s="1"/>
  <c r="AH182" i="5"/>
  <c r="AJ181" i="5"/>
  <c r="AI181" i="5"/>
  <c r="AL185" i="5" l="1"/>
  <c r="AN184" i="5"/>
  <c r="AM184" i="5"/>
  <c r="AH183" i="5"/>
  <c r="AJ182" i="5"/>
  <c r="AI182" i="5"/>
  <c r="BB181" i="5"/>
  <c r="BC181" i="5" s="1"/>
  <c r="AT181" i="5"/>
  <c r="AU181" i="5" s="1"/>
  <c r="BT183" i="5"/>
  <c r="BU183" i="5" s="1"/>
  <c r="AX181" i="5"/>
  <c r="AY181" i="5" s="1"/>
  <c r="BX183" i="5"/>
  <c r="BY183" i="5" s="1"/>
  <c r="O182" i="5"/>
  <c r="M183" i="5"/>
  <c r="N182" i="5"/>
  <c r="Q183" i="5"/>
  <c r="S182" i="5"/>
  <c r="R182" i="5"/>
  <c r="U183" i="5"/>
  <c r="W182" i="5"/>
  <c r="V182" i="5"/>
  <c r="BF181" i="5"/>
  <c r="BG181" i="5" s="1"/>
  <c r="AD183" i="5"/>
  <c r="AF182" i="5"/>
  <c r="AE182" i="5"/>
  <c r="BJ185" i="5"/>
  <c r="BW185" i="5" s="1"/>
  <c r="BT184" i="5"/>
  <c r="BU184" i="5" s="1"/>
  <c r="BX184" i="5"/>
  <c r="BY184" i="5" s="1"/>
  <c r="AR183" i="5"/>
  <c r="BB182" i="5"/>
  <c r="BC182" i="5" s="1"/>
  <c r="BF182" i="5"/>
  <c r="BG182" i="5" s="1"/>
  <c r="AX182" i="5"/>
  <c r="AY182" i="5" s="1"/>
  <c r="AT182" i="5"/>
  <c r="AU182" i="5" s="1"/>
  <c r="BK184" i="5"/>
  <c r="BL184" i="5" s="1"/>
  <c r="BM184" i="5" s="1"/>
  <c r="AB182" i="5"/>
  <c r="Z183" i="5"/>
  <c r="AA182" i="5"/>
  <c r="BO184" i="5"/>
  <c r="U184" i="5" l="1"/>
  <c r="W183" i="5"/>
  <c r="V183" i="5"/>
  <c r="AH184" i="5"/>
  <c r="AJ183" i="5"/>
  <c r="AI183" i="5"/>
  <c r="Q184" i="5"/>
  <c r="S183" i="5"/>
  <c r="R183" i="5"/>
  <c r="AR184" i="5"/>
  <c r="BF183" i="5"/>
  <c r="BG183" i="5" s="1"/>
  <c r="AB183" i="5"/>
  <c r="Z184" i="5"/>
  <c r="AA183" i="5"/>
  <c r="AS183" i="5"/>
  <c r="AS184" i="5" s="1"/>
  <c r="O183" i="5"/>
  <c r="M184" i="5"/>
  <c r="N183" i="5"/>
  <c r="AD184" i="5"/>
  <c r="AF183" i="5"/>
  <c r="AE183" i="5"/>
  <c r="AL186" i="5"/>
  <c r="AN185" i="5"/>
  <c r="AM185" i="5"/>
  <c r="BE183" i="5"/>
  <c r="BA183" i="5"/>
  <c r="BA184" i="5" s="1"/>
  <c r="BJ186" i="5"/>
  <c r="BX185" i="5"/>
  <c r="BY185" i="5" s="1"/>
  <c r="BO185" i="5"/>
  <c r="BS185" i="5"/>
  <c r="BT185" i="5" s="1"/>
  <c r="BU185" i="5" s="1"/>
  <c r="BK185" i="5"/>
  <c r="BP184" i="5"/>
  <c r="BQ184" i="5" s="1"/>
  <c r="AW183" i="5"/>
  <c r="AW184" i="5" l="1"/>
  <c r="BE184" i="5"/>
  <c r="BF184" i="5" s="1"/>
  <c r="BG184" i="5" s="1"/>
  <c r="AT183" i="5"/>
  <c r="AU183" i="5" s="1"/>
  <c r="BK186" i="5"/>
  <c r="BL186" i="5" s="1"/>
  <c r="BM186" i="5" s="1"/>
  <c r="O184" i="5"/>
  <c r="N184" i="5"/>
  <c r="M185" i="5"/>
  <c r="BO186" i="5"/>
  <c r="AD185" i="5"/>
  <c r="AF184" i="5"/>
  <c r="AE184" i="5"/>
  <c r="BS186" i="5"/>
  <c r="BT186" i="5" s="1"/>
  <c r="BU186" i="5" s="1"/>
  <c r="AX183" i="5"/>
  <c r="AY183" i="5" s="1"/>
  <c r="AR185" i="5"/>
  <c r="AS185" i="5" s="1"/>
  <c r="AX184" i="5"/>
  <c r="AY184" i="5" s="1"/>
  <c r="BB184" i="5"/>
  <c r="BC184" i="5" s="1"/>
  <c r="AT184" i="5"/>
  <c r="AU184" i="5" s="1"/>
  <c r="U185" i="5"/>
  <c r="W184" i="5"/>
  <c r="V184" i="5"/>
  <c r="Q185" i="5"/>
  <c r="S184" i="5"/>
  <c r="R184" i="5"/>
  <c r="BJ187" i="5"/>
  <c r="AH185" i="5"/>
  <c r="AJ184" i="5"/>
  <c r="AI184" i="5"/>
  <c r="BB183" i="5"/>
  <c r="BC183" i="5" s="1"/>
  <c r="BL185" i="5"/>
  <c r="BM185" i="5" s="1"/>
  <c r="AL187" i="5"/>
  <c r="AN186" i="5"/>
  <c r="AM186" i="5"/>
  <c r="BP185" i="5"/>
  <c r="BQ185" i="5" s="1"/>
  <c r="AB184" i="5"/>
  <c r="AA184" i="5"/>
  <c r="Z185" i="5"/>
  <c r="BW186" i="5"/>
  <c r="BE185" i="5" l="1"/>
  <c r="BA185" i="5"/>
  <c r="BJ188" i="5"/>
  <c r="BT187" i="5"/>
  <c r="BU187" i="5" s="1"/>
  <c r="BL187" i="5"/>
  <c r="BM187" i="5" s="1"/>
  <c r="BP187" i="5"/>
  <c r="BQ187" i="5" s="1"/>
  <c r="AD186" i="5"/>
  <c r="AF185" i="5"/>
  <c r="AE185" i="5"/>
  <c r="BO187" i="5"/>
  <c r="BE186" i="5"/>
  <c r="AL188" i="5"/>
  <c r="AN187" i="5"/>
  <c r="AM187" i="5"/>
  <c r="Q186" i="5"/>
  <c r="S185" i="5"/>
  <c r="R185" i="5"/>
  <c r="BS187" i="5"/>
  <c r="AH186" i="5"/>
  <c r="AJ185" i="5"/>
  <c r="AI185" i="5"/>
  <c r="O185" i="5"/>
  <c r="M186" i="5"/>
  <c r="N185" i="5"/>
  <c r="AR186" i="5"/>
  <c r="BB185" i="5"/>
  <c r="BC185" i="5" s="1"/>
  <c r="BF185" i="5"/>
  <c r="BG185" i="5" s="1"/>
  <c r="AT185" i="5"/>
  <c r="AU185" i="5" s="1"/>
  <c r="BW187" i="5"/>
  <c r="BW188" i="5" s="1"/>
  <c r="AB185" i="5"/>
  <c r="Z186" i="5"/>
  <c r="AA185" i="5"/>
  <c r="BX186" i="5"/>
  <c r="BY186" i="5" s="1"/>
  <c r="BK187" i="5"/>
  <c r="BP186" i="5"/>
  <c r="BQ186" i="5" s="1"/>
  <c r="U186" i="5"/>
  <c r="W185" i="5"/>
  <c r="V185" i="5"/>
  <c r="AW185" i="5"/>
  <c r="AX185" i="5" s="1"/>
  <c r="AY185" i="5" s="1"/>
  <c r="BK188" i="5" l="1"/>
  <c r="BS188" i="5"/>
  <c r="BO188" i="5"/>
  <c r="BP188" i="5" s="1"/>
  <c r="BQ188" i="5" s="1"/>
  <c r="Q187" i="5"/>
  <c r="S186" i="5"/>
  <c r="R186" i="5"/>
  <c r="U187" i="5"/>
  <c r="W186" i="5"/>
  <c r="V186" i="5"/>
  <c r="AH187" i="5"/>
  <c r="AJ186" i="5"/>
  <c r="AI186" i="5"/>
  <c r="O186" i="5"/>
  <c r="M187" i="5"/>
  <c r="N186" i="5"/>
  <c r="AL189" i="5"/>
  <c r="AN188" i="5"/>
  <c r="AM188" i="5"/>
  <c r="AR187" i="5"/>
  <c r="BF186" i="5"/>
  <c r="BG186" i="5" s="1"/>
  <c r="BJ189" i="5"/>
  <c r="BO189" i="5" s="1"/>
  <c r="BX188" i="5"/>
  <c r="BY188" i="5" s="1"/>
  <c r="BL188" i="5"/>
  <c r="BM188" i="5" s="1"/>
  <c r="BT188" i="5"/>
  <c r="BU188" i="5" s="1"/>
  <c r="AD187" i="5"/>
  <c r="AF186" i="5"/>
  <c r="AE186" i="5"/>
  <c r="BX187" i="5"/>
  <c r="BY187" i="5" s="1"/>
  <c r="AW186" i="5"/>
  <c r="AX186" i="5" s="1"/>
  <c r="AY186" i="5" s="1"/>
  <c r="AB186" i="5"/>
  <c r="AA186" i="5"/>
  <c r="Z187" i="5"/>
  <c r="BA186" i="5"/>
  <c r="AS186" i="5"/>
  <c r="AS187" i="5" l="1"/>
  <c r="BA187" i="5"/>
  <c r="BS189" i="5"/>
  <c r="BK189" i="5"/>
  <c r="BL189" i="5" s="1"/>
  <c r="BM189" i="5" s="1"/>
  <c r="AW187" i="5"/>
  <c r="AL190" i="5"/>
  <c r="AN189" i="5"/>
  <c r="AM189" i="5"/>
  <c r="AB187" i="5"/>
  <c r="Z188" i="5"/>
  <c r="AA187" i="5"/>
  <c r="AT186" i="5"/>
  <c r="AU186" i="5" s="1"/>
  <c r="U188" i="5"/>
  <c r="W187" i="5"/>
  <c r="V187" i="5"/>
  <c r="O187" i="5"/>
  <c r="N187" i="5"/>
  <c r="M188" i="5"/>
  <c r="AR188" i="5"/>
  <c r="AS188" i="5" s="1"/>
  <c r="AT187" i="5"/>
  <c r="AU187" i="5" s="1"/>
  <c r="BB187" i="5"/>
  <c r="BC187" i="5" s="1"/>
  <c r="AX187" i="5"/>
  <c r="AY187" i="5" s="1"/>
  <c r="AH188" i="5"/>
  <c r="AJ187" i="5"/>
  <c r="AI187" i="5"/>
  <c r="BB186" i="5"/>
  <c r="BC186" i="5" s="1"/>
  <c r="AD188" i="5"/>
  <c r="AF187" i="5"/>
  <c r="AE187" i="5"/>
  <c r="BE187" i="5"/>
  <c r="BF187" i="5" s="1"/>
  <c r="BG187" i="5" s="1"/>
  <c r="Q188" i="5"/>
  <c r="S187" i="5"/>
  <c r="R187" i="5"/>
  <c r="BJ190" i="5"/>
  <c r="BT189" i="5"/>
  <c r="BU189" i="5" s="1"/>
  <c r="BP189" i="5"/>
  <c r="BQ189" i="5" s="1"/>
  <c r="BW189" i="5"/>
  <c r="BX189" i="5" s="1"/>
  <c r="BY189" i="5" s="1"/>
  <c r="AW188" i="5" l="1"/>
  <c r="AB188" i="5"/>
  <c r="Z189" i="5"/>
  <c r="AA188" i="5"/>
  <c r="BJ191" i="5"/>
  <c r="Q189" i="5"/>
  <c r="S188" i="5"/>
  <c r="R188" i="5"/>
  <c r="O188" i="5"/>
  <c r="N188" i="5"/>
  <c r="M189" i="5"/>
  <c r="AH189" i="5"/>
  <c r="AJ188" i="5"/>
  <c r="AI188" i="5"/>
  <c r="AD189" i="5"/>
  <c r="AF188" i="5"/>
  <c r="AE188" i="5"/>
  <c r="U189" i="5"/>
  <c r="W188" i="5"/>
  <c r="V188" i="5"/>
  <c r="AR189" i="5"/>
  <c r="AT188" i="5"/>
  <c r="AU188" i="5" s="1"/>
  <c r="AX188" i="5"/>
  <c r="AY188" i="5" s="1"/>
  <c r="BE188" i="5"/>
  <c r="BS190" i="5"/>
  <c r="BO190" i="5"/>
  <c r="BK190" i="5"/>
  <c r="BL190" i="5" s="1"/>
  <c r="BM190" i="5" s="1"/>
  <c r="BW190" i="5"/>
  <c r="BX190" i="5" s="1"/>
  <c r="BY190" i="5" s="1"/>
  <c r="BA188" i="5"/>
  <c r="BA189" i="5" s="1"/>
  <c r="AL191" i="5"/>
  <c r="AN190" i="5"/>
  <c r="AM190" i="5"/>
  <c r="BS191" i="5" l="1"/>
  <c r="BE189" i="5"/>
  <c r="BB188" i="5"/>
  <c r="BC188" i="5" s="1"/>
  <c r="O189" i="5"/>
  <c r="N189" i="5"/>
  <c r="M190" i="5"/>
  <c r="BJ192" i="5"/>
  <c r="BT191" i="5"/>
  <c r="BU191" i="5" s="1"/>
  <c r="AD190" i="5"/>
  <c r="AF189" i="5"/>
  <c r="AE189" i="5"/>
  <c r="BF188" i="5"/>
  <c r="BG188" i="5" s="1"/>
  <c r="BT190" i="5"/>
  <c r="BU190" i="5" s="1"/>
  <c r="U190" i="5"/>
  <c r="W189" i="5"/>
  <c r="V189" i="5"/>
  <c r="AL192" i="5"/>
  <c r="AN191" i="5"/>
  <c r="AM191" i="5"/>
  <c r="BW191" i="5"/>
  <c r="Q190" i="5"/>
  <c r="S189" i="5"/>
  <c r="R189" i="5"/>
  <c r="AB189" i="5"/>
  <c r="Z190" i="5"/>
  <c r="AA189" i="5"/>
  <c r="BK191" i="5"/>
  <c r="AR190" i="5"/>
  <c r="BF189" i="5"/>
  <c r="BG189" i="5" s="1"/>
  <c r="BB189" i="5"/>
  <c r="BC189" i="5" s="1"/>
  <c r="AS189" i="5"/>
  <c r="BO191" i="5"/>
  <c r="AH190" i="5"/>
  <c r="AJ189" i="5"/>
  <c r="AI189" i="5"/>
  <c r="BP190" i="5"/>
  <c r="BQ190" i="5" s="1"/>
  <c r="AW189" i="5"/>
  <c r="AX189" i="5" s="1"/>
  <c r="AY189" i="5" s="1"/>
  <c r="BW192" i="5" l="1"/>
  <c r="BK192" i="5"/>
  <c r="BO192" i="5"/>
  <c r="BP191" i="5"/>
  <c r="BQ191" i="5" s="1"/>
  <c r="AR191" i="5"/>
  <c r="BE190" i="5"/>
  <c r="Q191" i="5"/>
  <c r="S190" i="5"/>
  <c r="R190" i="5"/>
  <c r="AH191" i="5"/>
  <c r="AJ190" i="5"/>
  <c r="AI190" i="5"/>
  <c r="AS190" i="5"/>
  <c r="AL193" i="5"/>
  <c r="AN192" i="5"/>
  <c r="AM192" i="5"/>
  <c r="AD191" i="5"/>
  <c r="AF190" i="5"/>
  <c r="AE190" i="5"/>
  <c r="U191" i="5"/>
  <c r="W190" i="5"/>
  <c r="V190" i="5"/>
  <c r="BA190" i="5"/>
  <c r="BB190" i="5" s="1"/>
  <c r="BC190" i="5" s="1"/>
  <c r="BX191" i="5"/>
  <c r="BY191" i="5" s="1"/>
  <c r="BJ193" i="5"/>
  <c r="BX192" i="5"/>
  <c r="BY192" i="5" s="1"/>
  <c r="BP192" i="5"/>
  <c r="BQ192" i="5" s="1"/>
  <c r="BL192" i="5"/>
  <c r="BM192" i="5" s="1"/>
  <c r="AB190" i="5"/>
  <c r="AA190" i="5"/>
  <c r="Z191" i="5"/>
  <c r="O190" i="5"/>
  <c r="M191" i="5"/>
  <c r="N190" i="5"/>
  <c r="AT189" i="5"/>
  <c r="AU189" i="5" s="1"/>
  <c r="AW190" i="5"/>
  <c r="BL191" i="5"/>
  <c r="BM191" i="5" s="1"/>
  <c r="BS192" i="5"/>
  <c r="BT192" i="5" s="1"/>
  <c r="BU192" i="5" s="1"/>
  <c r="AS191" i="5" l="1"/>
  <c r="AW191" i="5"/>
  <c r="BK193" i="5"/>
  <c r="BE191" i="5"/>
  <c r="BO193" i="5"/>
  <c r="BP193" i="5" s="1"/>
  <c r="BQ193" i="5" s="1"/>
  <c r="BA191" i="5"/>
  <c r="BB191" i="5" s="1"/>
  <c r="BC191" i="5" s="1"/>
  <c r="Q192" i="5"/>
  <c r="S191" i="5"/>
  <c r="R191" i="5"/>
  <c r="AT190" i="5"/>
  <c r="AU190" i="5" s="1"/>
  <c r="BJ194" i="5"/>
  <c r="BK194" i="5" s="1"/>
  <c r="BL193" i="5"/>
  <c r="BM193" i="5" s="1"/>
  <c r="U192" i="5"/>
  <c r="W191" i="5"/>
  <c r="V191" i="5"/>
  <c r="AH192" i="5"/>
  <c r="AJ191" i="5"/>
  <c r="AI191" i="5"/>
  <c r="BF190" i="5"/>
  <c r="BG190" i="5" s="1"/>
  <c r="O191" i="5"/>
  <c r="N191" i="5"/>
  <c r="M192" i="5"/>
  <c r="AD192" i="5"/>
  <c r="AF191" i="5"/>
  <c r="AE191" i="5"/>
  <c r="AX190" i="5"/>
  <c r="AY190" i="5" s="1"/>
  <c r="AB191" i="5"/>
  <c r="Z192" i="5"/>
  <c r="AA191" i="5"/>
  <c r="BW193" i="5"/>
  <c r="BX193" i="5" s="1"/>
  <c r="BY193" i="5" s="1"/>
  <c r="BS193" i="5"/>
  <c r="BT193" i="5" s="1"/>
  <c r="BU193" i="5" s="1"/>
  <c r="AL194" i="5"/>
  <c r="AN193" i="5"/>
  <c r="AM193" i="5"/>
  <c r="AR192" i="5"/>
  <c r="BF191" i="5"/>
  <c r="BG191" i="5" s="1"/>
  <c r="AX191" i="5"/>
  <c r="AY191" i="5" s="1"/>
  <c r="AT191" i="5"/>
  <c r="AU191" i="5" s="1"/>
  <c r="BA192" i="5" l="1"/>
  <c r="AB192" i="5"/>
  <c r="AA192" i="5"/>
  <c r="Z193" i="5"/>
  <c r="BJ195" i="5"/>
  <c r="BX194" i="5"/>
  <c r="BY194" i="5" s="1"/>
  <c r="BL194" i="5"/>
  <c r="BM194" i="5" s="1"/>
  <c r="BO194" i="5"/>
  <c r="U193" i="5"/>
  <c r="W192" i="5"/>
  <c r="V192" i="5"/>
  <c r="AD193" i="5"/>
  <c r="AF192" i="5"/>
  <c r="AE192" i="5"/>
  <c r="AH193" i="5"/>
  <c r="AJ192" i="5"/>
  <c r="AI192" i="5"/>
  <c r="AR193" i="5"/>
  <c r="BB192" i="5"/>
  <c r="BC192" i="5" s="1"/>
  <c r="AW192" i="5"/>
  <c r="AX192" i="5" s="1"/>
  <c r="AY192" i="5" s="1"/>
  <c r="BE192" i="5"/>
  <c r="BF192" i="5" s="1"/>
  <c r="BG192" i="5" s="1"/>
  <c r="AL195" i="5"/>
  <c r="AN194" i="5"/>
  <c r="AM194" i="5"/>
  <c r="AS192" i="5"/>
  <c r="BS194" i="5"/>
  <c r="BW194" i="5"/>
  <c r="O192" i="5"/>
  <c r="N192" i="5"/>
  <c r="M193" i="5"/>
  <c r="Q193" i="5"/>
  <c r="S192" i="5"/>
  <c r="R192" i="5"/>
  <c r="BS195" i="5" l="1"/>
  <c r="AS193" i="5"/>
  <c r="BJ196" i="5"/>
  <c r="BS196" i="5" s="1"/>
  <c r="BT195" i="5"/>
  <c r="BU195" i="5" s="1"/>
  <c r="BK195" i="5"/>
  <c r="BK196" i="5" s="1"/>
  <c r="BT194" i="5"/>
  <c r="BU194" i="5" s="1"/>
  <c r="Q194" i="5"/>
  <c r="S193" i="5"/>
  <c r="R193" i="5"/>
  <c r="O193" i="5"/>
  <c r="M194" i="5"/>
  <c r="N193" i="5"/>
  <c r="U194" i="5"/>
  <c r="W193" i="5"/>
  <c r="V193" i="5"/>
  <c r="BE193" i="5"/>
  <c r="BF193" i="5" s="1"/>
  <c r="BG193" i="5" s="1"/>
  <c r="AD194" i="5"/>
  <c r="AF193" i="5"/>
  <c r="AE193" i="5"/>
  <c r="AR194" i="5"/>
  <c r="AT193" i="5"/>
  <c r="AU193" i="5" s="1"/>
  <c r="AL196" i="5"/>
  <c r="AN195" i="5"/>
  <c r="AM195" i="5"/>
  <c r="AB193" i="5"/>
  <c r="AA193" i="5"/>
  <c r="Z194" i="5"/>
  <c r="BO195" i="5"/>
  <c r="BO196" i="5" s="1"/>
  <c r="AW193" i="5"/>
  <c r="AX193" i="5" s="1"/>
  <c r="AY193" i="5" s="1"/>
  <c r="AH194" i="5"/>
  <c r="AJ193" i="5"/>
  <c r="AI193" i="5"/>
  <c r="BW195" i="5"/>
  <c r="AT192" i="5"/>
  <c r="AU192" i="5" s="1"/>
  <c r="BP194" i="5"/>
  <c r="BQ194" i="5" s="1"/>
  <c r="BA193" i="5"/>
  <c r="BW196" i="5" l="1"/>
  <c r="BP195" i="5"/>
  <c r="BQ195" i="5" s="1"/>
  <c r="AR195" i="5"/>
  <c r="AS194" i="5"/>
  <c r="AS195" i="5" s="1"/>
  <c r="AH195" i="5"/>
  <c r="AJ194" i="5"/>
  <c r="AI194" i="5"/>
  <c r="AD195" i="5"/>
  <c r="AF194" i="5"/>
  <c r="AE194" i="5"/>
  <c r="BX195" i="5"/>
  <c r="BY195" i="5" s="1"/>
  <c r="AL197" i="5"/>
  <c r="AN196" i="5"/>
  <c r="AM196" i="5"/>
  <c r="BA194" i="5"/>
  <c r="BA195" i="5" s="1"/>
  <c r="BE194" i="5"/>
  <c r="BL195" i="5"/>
  <c r="BM195" i="5" s="1"/>
  <c r="U195" i="5"/>
  <c r="W194" i="5"/>
  <c r="V194" i="5"/>
  <c r="O194" i="5"/>
  <c r="M195" i="5"/>
  <c r="N194" i="5"/>
  <c r="AW194" i="5"/>
  <c r="AB194" i="5"/>
  <c r="AA194" i="5"/>
  <c r="Z195" i="5"/>
  <c r="BB193" i="5"/>
  <c r="BC193" i="5" s="1"/>
  <c r="Q195" i="5"/>
  <c r="S194" i="5"/>
  <c r="R194" i="5"/>
  <c r="BJ197" i="5"/>
  <c r="BS197" i="5" s="1"/>
  <c r="BX196" i="5"/>
  <c r="BY196" i="5" s="1"/>
  <c r="BL196" i="5"/>
  <c r="BM196" i="5" s="1"/>
  <c r="BP196" i="5"/>
  <c r="BQ196" i="5" s="1"/>
  <c r="BT196" i="5"/>
  <c r="BU196" i="5" s="1"/>
  <c r="BK197" i="5" l="1"/>
  <c r="BB194" i="5"/>
  <c r="BC194" i="5" s="1"/>
  <c r="AW195" i="5"/>
  <c r="BE195" i="5"/>
  <c r="BF195" i="5" s="1"/>
  <c r="BG195" i="5" s="1"/>
  <c r="U196" i="5"/>
  <c r="W195" i="5"/>
  <c r="V195" i="5"/>
  <c r="BO197" i="5"/>
  <c r="BO198" i="5" s="1"/>
  <c r="BW197" i="5"/>
  <c r="AT194" i="5"/>
  <c r="AU194" i="5" s="1"/>
  <c r="AX194" i="5"/>
  <c r="AY194" i="5" s="1"/>
  <c r="AL198" i="5"/>
  <c r="AN197" i="5"/>
  <c r="AM197" i="5"/>
  <c r="AH196" i="5"/>
  <c r="AJ195" i="5"/>
  <c r="AI195" i="5"/>
  <c r="O195" i="5"/>
  <c r="N195" i="5"/>
  <c r="M196" i="5"/>
  <c r="AD196" i="5"/>
  <c r="AF195" i="5"/>
  <c r="AE195" i="5"/>
  <c r="BF194" i="5"/>
  <c r="BG194" i="5" s="1"/>
  <c r="BJ198" i="5"/>
  <c r="BK198" i="5" s="1"/>
  <c r="BL197" i="5"/>
  <c r="BM197" i="5" s="1"/>
  <c r="BT197" i="5"/>
  <c r="BU197" i="5" s="1"/>
  <c r="Q196" i="5"/>
  <c r="S195" i="5"/>
  <c r="R195" i="5"/>
  <c r="AB195" i="5"/>
  <c r="AA195" i="5"/>
  <c r="Z196" i="5"/>
  <c r="AR196" i="5"/>
  <c r="AX195" i="5"/>
  <c r="AY195" i="5" s="1"/>
  <c r="BB195" i="5"/>
  <c r="BC195" i="5" s="1"/>
  <c r="AT195" i="5"/>
  <c r="AU195" i="5" s="1"/>
  <c r="AW196" i="5" l="1"/>
  <c r="BW198" i="5"/>
  <c r="BP197" i="5"/>
  <c r="BQ197" i="5" s="1"/>
  <c r="AB196" i="5"/>
  <c r="AA196" i="5"/>
  <c r="Z197" i="5"/>
  <c r="O196" i="5"/>
  <c r="M197" i="5"/>
  <c r="N196" i="5"/>
  <c r="Q197" i="5"/>
  <c r="S196" i="5"/>
  <c r="R196" i="5"/>
  <c r="AR197" i="5"/>
  <c r="AX196" i="5"/>
  <c r="AY196" i="5" s="1"/>
  <c r="BB196" i="5"/>
  <c r="BC196" i="5" s="1"/>
  <c r="AH197" i="5"/>
  <c r="AJ196" i="5"/>
  <c r="AI196" i="5"/>
  <c r="AD197" i="5"/>
  <c r="AF196" i="5"/>
  <c r="AE196" i="5"/>
  <c r="BX197" i="5"/>
  <c r="BY197" i="5" s="1"/>
  <c r="BJ199" i="5"/>
  <c r="BO199" i="5" s="1"/>
  <c r="BX198" i="5"/>
  <c r="BY198" i="5" s="1"/>
  <c r="BL198" i="5"/>
  <c r="BM198" i="5" s="1"/>
  <c r="BP198" i="5"/>
  <c r="BQ198" i="5" s="1"/>
  <c r="AL199" i="5"/>
  <c r="AN198" i="5"/>
  <c r="AM198" i="5"/>
  <c r="BE196" i="5"/>
  <c r="BF196" i="5" s="1"/>
  <c r="BG196" i="5" s="1"/>
  <c r="U197" i="5"/>
  <c r="W196" i="5"/>
  <c r="V196" i="5"/>
  <c r="AS196" i="5"/>
  <c r="BA196" i="5"/>
  <c r="BS198" i="5"/>
  <c r="BA197" i="5" l="1"/>
  <c r="AS197" i="5"/>
  <c r="BS199" i="5"/>
  <c r="AL200" i="5"/>
  <c r="AN199" i="5"/>
  <c r="AM199" i="5"/>
  <c r="O197" i="5"/>
  <c r="N197" i="5"/>
  <c r="M198" i="5"/>
  <c r="AR198" i="5"/>
  <c r="AT197" i="5"/>
  <c r="AU197" i="5" s="1"/>
  <c r="BB197" i="5"/>
  <c r="BC197" i="5" s="1"/>
  <c r="BT198" i="5"/>
  <c r="BU198" i="5" s="1"/>
  <c r="AB197" i="5"/>
  <c r="AA197" i="5"/>
  <c r="Z198" i="5"/>
  <c r="AW197" i="5"/>
  <c r="U198" i="5"/>
  <c r="W197" i="5"/>
  <c r="V197" i="5"/>
  <c r="BJ200" i="5"/>
  <c r="BO200" i="5" s="1"/>
  <c r="BX199" i="5"/>
  <c r="BY199" i="5" s="1"/>
  <c r="BT199" i="5"/>
  <c r="BU199" i="5" s="1"/>
  <c r="BP199" i="5"/>
  <c r="BQ199" i="5" s="1"/>
  <c r="BW199" i="5"/>
  <c r="AD198" i="5"/>
  <c r="AF197" i="5"/>
  <c r="AE197" i="5"/>
  <c r="BE197" i="5"/>
  <c r="BF197" i="5" s="1"/>
  <c r="BG197" i="5" s="1"/>
  <c r="AH198" i="5"/>
  <c r="AJ197" i="5"/>
  <c r="AI197" i="5"/>
  <c r="AT196" i="5"/>
  <c r="AU196" i="5" s="1"/>
  <c r="Q198" i="5"/>
  <c r="S197" i="5"/>
  <c r="R197" i="5"/>
  <c r="BK199" i="5"/>
  <c r="BL199" i="5" s="1"/>
  <c r="BM199" i="5" s="1"/>
  <c r="BJ201" i="5" l="1"/>
  <c r="BP200" i="5"/>
  <c r="BQ200" i="5" s="1"/>
  <c r="Q199" i="5"/>
  <c r="S198" i="5"/>
  <c r="R198" i="5"/>
  <c r="AD199" i="5"/>
  <c r="AF198" i="5"/>
  <c r="AE198" i="5"/>
  <c r="U199" i="5"/>
  <c r="W198" i="5"/>
  <c r="V198" i="5"/>
  <c r="AW198" i="5"/>
  <c r="BO201" i="5"/>
  <c r="AR199" i="5"/>
  <c r="BB198" i="5"/>
  <c r="BC198" i="5" s="1"/>
  <c r="BF198" i="5"/>
  <c r="BG198" i="5" s="1"/>
  <c r="BA198" i="5"/>
  <c r="AL201" i="5"/>
  <c r="AN200" i="5"/>
  <c r="AM200" i="5"/>
  <c r="O198" i="5"/>
  <c r="M199" i="5"/>
  <c r="N198" i="5"/>
  <c r="AS198" i="5"/>
  <c r="BW200" i="5"/>
  <c r="AH199" i="5"/>
  <c r="AJ198" i="5"/>
  <c r="AI198" i="5"/>
  <c r="AB198" i="5"/>
  <c r="Z199" i="5"/>
  <c r="AA198" i="5"/>
  <c r="BK200" i="5"/>
  <c r="BE198" i="5"/>
  <c r="AX197" i="5"/>
  <c r="AY197" i="5" s="1"/>
  <c r="BS200" i="5"/>
  <c r="BS201" i="5" s="1"/>
  <c r="AW199" i="5" l="1"/>
  <c r="AH200" i="5"/>
  <c r="AJ199" i="5"/>
  <c r="AI199" i="5"/>
  <c r="AL202" i="5"/>
  <c r="AN201" i="5"/>
  <c r="AM201" i="5"/>
  <c r="BE199" i="5"/>
  <c r="BF199" i="5" s="1"/>
  <c r="BG199" i="5" s="1"/>
  <c r="BW201" i="5"/>
  <c r="BA199" i="5"/>
  <c r="Q200" i="5"/>
  <c r="S199" i="5"/>
  <c r="R199" i="5"/>
  <c r="BK201" i="5"/>
  <c r="BL201" i="5" s="1"/>
  <c r="BM201" i="5" s="1"/>
  <c r="AS199" i="5"/>
  <c r="AT199" i="5" s="1"/>
  <c r="AU199" i="5" s="1"/>
  <c r="AX198" i="5"/>
  <c r="AY198" i="5" s="1"/>
  <c r="BL200" i="5"/>
  <c r="BM200" i="5" s="1"/>
  <c r="AT198" i="5"/>
  <c r="AU198" i="5" s="1"/>
  <c r="U200" i="5"/>
  <c r="W199" i="5"/>
  <c r="V199" i="5"/>
  <c r="BX200" i="5"/>
  <c r="BY200" i="5" s="1"/>
  <c r="AB199" i="5"/>
  <c r="Z200" i="5"/>
  <c r="AA199" i="5"/>
  <c r="BT200" i="5"/>
  <c r="BU200" i="5" s="1"/>
  <c r="O199" i="5"/>
  <c r="N199" i="5"/>
  <c r="M200" i="5"/>
  <c r="AR200" i="5"/>
  <c r="AX199" i="5"/>
  <c r="AY199" i="5" s="1"/>
  <c r="AD200" i="5"/>
  <c r="AF199" i="5"/>
  <c r="AE199" i="5"/>
  <c r="BJ202" i="5"/>
  <c r="BT201" i="5"/>
  <c r="BU201" i="5" s="1"/>
  <c r="BP201" i="5"/>
  <c r="BQ201" i="5" s="1"/>
  <c r="BX201" i="5"/>
  <c r="BY201" i="5" s="1"/>
  <c r="BA200" i="5" l="1"/>
  <c r="O200" i="5"/>
  <c r="N200" i="5"/>
  <c r="M201" i="5"/>
  <c r="AL203" i="5"/>
  <c r="AN202" i="5"/>
  <c r="AM202" i="5"/>
  <c r="U201" i="5"/>
  <c r="W200" i="5"/>
  <c r="V200" i="5"/>
  <c r="BJ203" i="5"/>
  <c r="AR201" i="5"/>
  <c r="BB200" i="5"/>
  <c r="BC200" i="5" s="1"/>
  <c r="BK202" i="5"/>
  <c r="BL202" i="5" s="1"/>
  <c r="BM202" i="5" s="1"/>
  <c r="Q201" i="5"/>
  <c r="S200" i="5"/>
  <c r="R200" i="5"/>
  <c r="BW202" i="5"/>
  <c r="BX202" i="5" s="1"/>
  <c r="BY202" i="5" s="1"/>
  <c r="AH201" i="5"/>
  <c r="AJ200" i="5"/>
  <c r="AI200" i="5"/>
  <c r="BE200" i="5"/>
  <c r="BO202" i="5"/>
  <c r="AD201" i="5"/>
  <c r="AF200" i="5"/>
  <c r="AE200" i="5"/>
  <c r="AB200" i="5"/>
  <c r="Z201" i="5"/>
  <c r="AA200" i="5"/>
  <c r="BB199" i="5"/>
  <c r="BC199" i="5" s="1"/>
  <c r="AS200" i="5"/>
  <c r="AW200" i="5"/>
  <c r="BS202" i="5"/>
  <c r="BS203" i="5" l="1"/>
  <c r="BE201" i="5"/>
  <c r="BK203" i="5"/>
  <c r="BL203" i="5" s="1"/>
  <c r="BM203" i="5" s="1"/>
  <c r="AW201" i="5"/>
  <c r="AX201" i="5" s="1"/>
  <c r="AY201" i="5" s="1"/>
  <c r="AS201" i="5"/>
  <c r="AS202" i="5" s="1"/>
  <c r="BO203" i="5"/>
  <c r="BP203" i="5" s="1"/>
  <c r="BQ203" i="5" s="1"/>
  <c r="AD202" i="5"/>
  <c r="AF201" i="5"/>
  <c r="AE201" i="5"/>
  <c r="AR202" i="5"/>
  <c r="BF201" i="5"/>
  <c r="BG201" i="5" s="1"/>
  <c r="BJ204" i="5"/>
  <c r="BT203" i="5"/>
  <c r="BU203" i="5" s="1"/>
  <c r="O201" i="5"/>
  <c r="M202" i="5"/>
  <c r="N201" i="5"/>
  <c r="BP202" i="5"/>
  <c r="BQ202" i="5" s="1"/>
  <c r="AT200" i="5"/>
  <c r="AU200" i="5" s="1"/>
  <c r="BT202" i="5"/>
  <c r="BU202" i="5" s="1"/>
  <c r="AH202" i="5"/>
  <c r="AJ201" i="5"/>
  <c r="AI201" i="5"/>
  <c r="BA201" i="5"/>
  <c r="BB201" i="5" s="1"/>
  <c r="BC201" i="5" s="1"/>
  <c r="U202" i="5"/>
  <c r="W201" i="5"/>
  <c r="V201" i="5"/>
  <c r="Q202" i="5"/>
  <c r="S201" i="5"/>
  <c r="R201" i="5"/>
  <c r="AL204" i="5"/>
  <c r="AN203" i="5"/>
  <c r="AM203" i="5"/>
  <c r="AB201" i="5"/>
  <c r="Z202" i="5"/>
  <c r="AA201" i="5"/>
  <c r="AX200" i="5"/>
  <c r="AY200" i="5" s="1"/>
  <c r="BW203" i="5"/>
  <c r="BX203" i="5" s="1"/>
  <c r="BY203" i="5" s="1"/>
  <c r="BF200" i="5"/>
  <c r="BG200" i="5" s="1"/>
  <c r="AT201" i="5" l="1"/>
  <c r="AU201" i="5" s="1"/>
  <c r="AB202" i="5"/>
  <c r="Z203" i="5"/>
  <c r="AA202" i="5"/>
  <c r="U203" i="5"/>
  <c r="W202" i="5"/>
  <c r="V202" i="5"/>
  <c r="AR203" i="5"/>
  <c r="AT202" i="5"/>
  <c r="AU202" i="5" s="1"/>
  <c r="AL205" i="5"/>
  <c r="AN204" i="5"/>
  <c r="AM204" i="5"/>
  <c r="Q203" i="5"/>
  <c r="S202" i="5"/>
  <c r="R202" i="5"/>
  <c r="BJ205" i="5"/>
  <c r="BA202" i="5"/>
  <c r="BK204" i="5"/>
  <c r="BL204" i="5" s="1"/>
  <c r="BM204" i="5" s="1"/>
  <c r="BS204" i="5"/>
  <c r="BT204" i="5" s="1"/>
  <c r="BU204" i="5" s="1"/>
  <c r="BW204" i="5"/>
  <c r="BX204" i="5" s="1"/>
  <c r="BY204" i="5" s="1"/>
  <c r="BE202" i="5"/>
  <c r="BF202" i="5" s="1"/>
  <c r="BG202" i="5" s="1"/>
  <c r="O202" i="5"/>
  <c r="N202" i="5"/>
  <c r="M203" i="5"/>
  <c r="BO204" i="5"/>
  <c r="AW202" i="5"/>
  <c r="AH203" i="5"/>
  <c r="AJ202" i="5"/>
  <c r="AI202" i="5"/>
  <c r="AD203" i="5"/>
  <c r="AF202" i="5"/>
  <c r="AE202" i="5"/>
  <c r="BW205" i="5" l="1"/>
  <c r="BO205" i="5"/>
  <c r="BP204" i="5"/>
  <c r="BQ204" i="5" s="1"/>
  <c r="BA203" i="5"/>
  <c r="BB203" i="5" s="1"/>
  <c r="BC203" i="5" s="1"/>
  <c r="O203" i="5"/>
  <c r="M204" i="5"/>
  <c r="N203" i="5"/>
  <c r="AR204" i="5"/>
  <c r="AL206" i="5"/>
  <c r="AN205" i="5"/>
  <c r="AM205" i="5"/>
  <c r="BJ206" i="5"/>
  <c r="BX205" i="5"/>
  <c r="BY205" i="5" s="1"/>
  <c r="BP205" i="5"/>
  <c r="BQ205" i="5" s="1"/>
  <c r="BB202" i="5"/>
  <c r="BC202" i="5" s="1"/>
  <c r="AH204" i="5"/>
  <c r="AJ203" i="5"/>
  <c r="AI203" i="5"/>
  <c r="BS205" i="5"/>
  <c r="AS203" i="5"/>
  <c r="AB203" i="5"/>
  <c r="Z204" i="5"/>
  <c r="AA203" i="5"/>
  <c r="Q204" i="5"/>
  <c r="S203" i="5"/>
  <c r="R203" i="5"/>
  <c r="AD204" i="5"/>
  <c r="AF203" i="5"/>
  <c r="AE203" i="5"/>
  <c r="BE203" i="5"/>
  <c r="BF203" i="5" s="1"/>
  <c r="BG203" i="5" s="1"/>
  <c r="U204" i="5"/>
  <c r="W203" i="5"/>
  <c r="V203" i="5"/>
  <c r="AW203" i="5"/>
  <c r="BK205" i="5"/>
  <c r="AX202" i="5"/>
  <c r="AY202" i="5" s="1"/>
  <c r="BS206" i="5" l="1"/>
  <c r="BK206" i="5"/>
  <c r="AW204" i="5"/>
  <c r="AX204" i="5" s="1"/>
  <c r="AY204" i="5" s="1"/>
  <c r="AD205" i="5"/>
  <c r="AF204" i="5"/>
  <c r="AE204" i="5"/>
  <c r="AR205" i="5"/>
  <c r="AH205" i="5"/>
  <c r="AJ204" i="5"/>
  <c r="AI204" i="5"/>
  <c r="AL207" i="5"/>
  <c r="AN206" i="5"/>
  <c r="AM206" i="5"/>
  <c r="BT205" i="5"/>
  <c r="BU205" i="5" s="1"/>
  <c r="BJ207" i="5"/>
  <c r="BL206" i="5"/>
  <c r="BM206" i="5" s="1"/>
  <c r="BT206" i="5"/>
  <c r="BU206" i="5" s="1"/>
  <c r="Q205" i="5"/>
  <c r="S204" i="5"/>
  <c r="R204" i="5"/>
  <c r="O204" i="5"/>
  <c r="M205" i="5"/>
  <c r="N204" i="5"/>
  <c r="U205" i="5"/>
  <c r="W204" i="5"/>
  <c r="V204" i="5"/>
  <c r="BE204" i="5"/>
  <c r="BF204" i="5" s="1"/>
  <c r="BG204" i="5" s="1"/>
  <c r="AB204" i="5"/>
  <c r="AA204" i="5"/>
  <c r="Z205" i="5"/>
  <c r="AX203" i="5"/>
  <c r="AY203" i="5" s="1"/>
  <c r="BW206" i="5"/>
  <c r="BA204" i="5"/>
  <c r="AS204" i="5"/>
  <c r="BL205" i="5"/>
  <c r="BM205" i="5" s="1"/>
  <c r="AT203" i="5"/>
  <c r="AU203" i="5" s="1"/>
  <c r="BO206" i="5"/>
  <c r="BO207" i="5" l="1"/>
  <c r="BP206" i="5"/>
  <c r="BQ206" i="5" s="1"/>
  <c r="BW207" i="5"/>
  <c r="BX207" i="5" s="1"/>
  <c r="BY207" i="5" s="1"/>
  <c r="BA205" i="5"/>
  <c r="BB205" i="5" s="1"/>
  <c r="BC205" i="5" s="1"/>
  <c r="AS205" i="5"/>
  <c r="AT205" i="5" s="1"/>
  <c r="AU205" i="5" s="1"/>
  <c r="Q206" i="5"/>
  <c r="S205" i="5"/>
  <c r="R205" i="5"/>
  <c r="AT204" i="5"/>
  <c r="AU204" i="5" s="1"/>
  <c r="AL208" i="5"/>
  <c r="AN207" i="5"/>
  <c r="AM207" i="5"/>
  <c r="U206" i="5"/>
  <c r="W205" i="5"/>
  <c r="V205" i="5"/>
  <c r="AR206" i="5"/>
  <c r="AW205" i="5"/>
  <c r="AB205" i="5"/>
  <c r="Z206" i="5"/>
  <c r="AA205" i="5"/>
  <c r="O205" i="5"/>
  <c r="N205" i="5"/>
  <c r="M206" i="5"/>
  <c r="BX206" i="5"/>
  <c r="BY206" i="5" s="1"/>
  <c r="BJ208" i="5"/>
  <c r="BO208" i="5" s="1"/>
  <c r="BP207" i="5"/>
  <c r="BQ207" i="5" s="1"/>
  <c r="AH206" i="5"/>
  <c r="AJ205" i="5"/>
  <c r="AI205" i="5"/>
  <c r="BS207" i="5"/>
  <c r="BT207" i="5" s="1"/>
  <c r="BU207" i="5" s="1"/>
  <c r="AD206" i="5"/>
  <c r="AF205" i="5"/>
  <c r="AE205" i="5"/>
  <c r="BE205" i="5"/>
  <c r="BB204" i="5"/>
  <c r="BC204" i="5" s="1"/>
  <c r="BK207" i="5"/>
  <c r="BL207" i="5" s="1"/>
  <c r="BM207" i="5" s="1"/>
  <c r="BS208" i="5" l="1"/>
  <c r="BW208" i="5"/>
  <c r="BX208" i="5" s="1"/>
  <c r="BY208" i="5" s="1"/>
  <c r="BE206" i="5"/>
  <c r="BF206" i="5" s="1"/>
  <c r="BG206" i="5" s="1"/>
  <c r="AL209" i="5"/>
  <c r="AN208" i="5"/>
  <c r="AM208" i="5"/>
  <c r="BF205" i="5"/>
  <c r="BG205" i="5" s="1"/>
  <c r="AR207" i="5"/>
  <c r="AD207" i="5"/>
  <c r="AF206" i="5"/>
  <c r="AE206" i="5"/>
  <c r="AB206" i="5"/>
  <c r="Z207" i="5"/>
  <c r="AA206" i="5"/>
  <c r="BJ209" i="5"/>
  <c r="BW209" i="5" s="1"/>
  <c r="BT208" i="5"/>
  <c r="BU208" i="5" s="1"/>
  <c r="BP208" i="5"/>
  <c r="BQ208" i="5" s="1"/>
  <c r="AW206" i="5"/>
  <c r="AX206" i="5" s="1"/>
  <c r="AY206" i="5" s="1"/>
  <c r="U207" i="5"/>
  <c r="W206" i="5"/>
  <c r="V206" i="5"/>
  <c r="BK208" i="5"/>
  <c r="BL208" i="5" s="1"/>
  <c r="BM208" i="5" s="1"/>
  <c r="AX205" i="5"/>
  <c r="AY205" i="5" s="1"/>
  <c r="BA206" i="5"/>
  <c r="Q207" i="5"/>
  <c r="S206" i="5"/>
  <c r="R206" i="5"/>
  <c r="AH207" i="5"/>
  <c r="AJ206" i="5"/>
  <c r="AI206" i="5"/>
  <c r="O206" i="5"/>
  <c r="N206" i="5"/>
  <c r="M207" i="5"/>
  <c r="AS206" i="5"/>
  <c r="AT206" i="5" s="1"/>
  <c r="AU206" i="5" s="1"/>
  <c r="BS209" i="5" l="1"/>
  <c r="BK209" i="5"/>
  <c r="BA207" i="5"/>
  <c r="BB207" i="5" s="1"/>
  <c r="BC207" i="5" s="1"/>
  <c r="AL210" i="5"/>
  <c r="AN209" i="5"/>
  <c r="AM209" i="5"/>
  <c r="Q208" i="5"/>
  <c r="S207" i="5"/>
  <c r="R207" i="5"/>
  <c r="AR208" i="5"/>
  <c r="BJ210" i="5"/>
  <c r="BT209" i="5"/>
  <c r="BU209" i="5" s="1"/>
  <c r="BX209" i="5"/>
  <c r="BY209" i="5" s="1"/>
  <c r="BL209" i="5"/>
  <c r="BM209" i="5" s="1"/>
  <c r="U208" i="5"/>
  <c r="W207" i="5"/>
  <c r="V207" i="5"/>
  <c r="AB207" i="5"/>
  <c r="AA207" i="5"/>
  <c r="Z208" i="5"/>
  <c r="BE207" i="5"/>
  <c r="O207" i="5"/>
  <c r="M208" i="5"/>
  <c r="N207" i="5"/>
  <c r="AD208" i="5"/>
  <c r="AF207" i="5"/>
  <c r="AE207" i="5"/>
  <c r="AH208" i="5"/>
  <c r="AJ207" i="5"/>
  <c r="AI207" i="5"/>
  <c r="AS207" i="5"/>
  <c r="AW207" i="5"/>
  <c r="BB206" i="5"/>
  <c r="BC206" i="5" s="1"/>
  <c r="BO209" i="5"/>
  <c r="AW208" i="5" l="1"/>
  <c r="AS208" i="5"/>
  <c r="BE208" i="5"/>
  <c r="BF208" i="5" s="1"/>
  <c r="BG208" i="5" s="1"/>
  <c r="BF207" i="5"/>
  <c r="BG207" i="5" s="1"/>
  <c r="BO210" i="5"/>
  <c r="BP210" i="5" s="1"/>
  <c r="BQ210" i="5" s="1"/>
  <c r="BJ211" i="5"/>
  <c r="AD209" i="5"/>
  <c r="AF208" i="5"/>
  <c r="AE208" i="5"/>
  <c r="BS210" i="5"/>
  <c r="AT207" i="5"/>
  <c r="AU207" i="5" s="1"/>
  <c r="U209" i="5"/>
  <c r="W208" i="5"/>
  <c r="V208" i="5"/>
  <c r="AX207" i="5"/>
  <c r="AY207" i="5" s="1"/>
  <c r="AL211" i="5"/>
  <c r="AN210" i="5"/>
  <c r="AM210" i="5"/>
  <c r="AH209" i="5"/>
  <c r="AJ208" i="5"/>
  <c r="AI208" i="5"/>
  <c r="BP209" i="5"/>
  <c r="BQ209" i="5" s="1"/>
  <c r="BK210" i="5"/>
  <c r="BL210" i="5" s="1"/>
  <c r="BM210" i="5" s="1"/>
  <c r="Q209" i="5"/>
  <c r="S208" i="5"/>
  <c r="R208" i="5"/>
  <c r="O208" i="5"/>
  <c r="N208" i="5"/>
  <c r="M209" i="5"/>
  <c r="BW210" i="5"/>
  <c r="BX210" i="5" s="1"/>
  <c r="BY210" i="5" s="1"/>
  <c r="AB208" i="5"/>
  <c r="Z209" i="5"/>
  <c r="AA208" i="5"/>
  <c r="AR209" i="5"/>
  <c r="AS209" i="5" s="1"/>
  <c r="AX208" i="5"/>
  <c r="AY208" i="5" s="1"/>
  <c r="AT208" i="5"/>
  <c r="AU208" i="5" s="1"/>
  <c r="BA208" i="5"/>
  <c r="BB208" i="5" s="1"/>
  <c r="BC208" i="5" s="1"/>
  <c r="BS211" i="5" l="1"/>
  <c r="BT210" i="5"/>
  <c r="BU210" i="5" s="1"/>
  <c r="BW211" i="5"/>
  <c r="BX211" i="5" s="1"/>
  <c r="BY211" i="5" s="1"/>
  <c r="BO211" i="5"/>
  <c r="BK211" i="5"/>
  <c r="O209" i="5"/>
  <c r="M210" i="5"/>
  <c r="N209" i="5"/>
  <c r="BE209" i="5"/>
  <c r="AD210" i="5"/>
  <c r="AF209" i="5"/>
  <c r="AE209" i="5"/>
  <c r="AH210" i="5"/>
  <c r="AJ209" i="5"/>
  <c r="AI209" i="5"/>
  <c r="AB209" i="5"/>
  <c r="Z210" i="5"/>
  <c r="AA209" i="5"/>
  <c r="Q210" i="5"/>
  <c r="S209" i="5"/>
  <c r="R209" i="5"/>
  <c r="BJ212" i="5"/>
  <c r="BW212" i="5" s="1"/>
  <c r="BL211" i="5"/>
  <c r="BM211" i="5" s="1"/>
  <c r="BP211" i="5"/>
  <c r="BQ211" i="5" s="1"/>
  <c r="BT211" i="5"/>
  <c r="BU211" i="5" s="1"/>
  <c r="AR210" i="5"/>
  <c r="AT209" i="5"/>
  <c r="AU209" i="5" s="1"/>
  <c r="U210" i="5"/>
  <c r="W209" i="5"/>
  <c r="V209" i="5"/>
  <c r="BO212" i="5"/>
  <c r="BA209" i="5"/>
  <c r="BB209" i="5" s="1"/>
  <c r="BC209" i="5" s="1"/>
  <c r="AL212" i="5"/>
  <c r="AN211" i="5"/>
  <c r="AM211" i="5"/>
  <c r="AW209" i="5"/>
  <c r="U211" i="5" l="1"/>
  <c r="W210" i="5"/>
  <c r="V210" i="5"/>
  <c r="AR211" i="5"/>
  <c r="AW210" i="5"/>
  <c r="AX210" i="5" s="1"/>
  <c r="AY210" i="5" s="1"/>
  <c r="Q211" i="5"/>
  <c r="S210" i="5"/>
  <c r="R210" i="5"/>
  <c r="AD211" i="5"/>
  <c r="AF210" i="5"/>
  <c r="AE210" i="5"/>
  <c r="AB210" i="5"/>
  <c r="AA210" i="5"/>
  <c r="Z211" i="5"/>
  <c r="BE210" i="5"/>
  <c r="BF210" i="5" s="1"/>
  <c r="BG210" i="5" s="1"/>
  <c r="AL213" i="5"/>
  <c r="AN212" i="5"/>
  <c r="AM212" i="5"/>
  <c r="BF209" i="5"/>
  <c r="BG209" i="5" s="1"/>
  <c r="BJ213" i="5"/>
  <c r="BO213" i="5" s="1"/>
  <c r="BX212" i="5"/>
  <c r="BY212" i="5" s="1"/>
  <c r="BP212" i="5"/>
  <c r="BQ212" i="5" s="1"/>
  <c r="O210" i="5"/>
  <c r="M211" i="5"/>
  <c r="N210" i="5"/>
  <c r="BK212" i="5"/>
  <c r="BS212" i="5"/>
  <c r="BT212" i="5" s="1"/>
  <c r="BU212" i="5" s="1"/>
  <c r="BA210" i="5"/>
  <c r="BB210" i="5" s="1"/>
  <c r="BC210" i="5" s="1"/>
  <c r="AX209" i="5"/>
  <c r="AY209" i="5" s="1"/>
  <c r="AH211" i="5"/>
  <c r="AJ210" i="5"/>
  <c r="AI210" i="5"/>
  <c r="AS210" i="5"/>
  <c r="BK213" i="5" l="1"/>
  <c r="BL212" i="5"/>
  <c r="BM212" i="5" s="1"/>
  <c r="BS213" i="5"/>
  <c r="O211" i="5"/>
  <c r="M212" i="5"/>
  <c r="N211" i="5"/>
  <c r="AH212" i="5"/>
  <c r="AJ211" i="5"/>
  <c r="AI211" i="5"/>
  <c r="AR212" i="5"/>
  <c r="BE211" i="5"/>
  <c r="BF211" i="5" s="1"/>
  <c r="BG211" i="5" s="1"/>
  <c r="AB211" i="5"/>
  <c r="AA211" i="5"/>
  <c r="Z212" i="5"/>
  <c r="Q212" i="5"/>
  <c r="S211" i="5"/>
  <c r="R211" i="5"/>
  <c r="AD212" i="5"/>
  <c r="AF211" i="5"/>
  <c r="AE211" i="5"/>
  <c r="AL214" i="5"/>
  <c r="AN213" i="5"/>
  <c r="AM213" i="5"/>
  <c r="BJ214" i="5"/>
  <c r="BS214" i="5" s="1"/>
  <c r="BL213" i="5"/>
  <c r="BM213" i="5" s="1"/>
  <c r="BP213" i="5"/>
  <c r="BQ213" i="5" s="1"/>
  <c r="BT213" i="5"/>
  <c r="BU213" i="5" s="1"/>
  <c r="AW211" i="5"/>
  <c r="AW212" i="5" s="1"/>
  <c r="BA211" i="5"/>
  <c r="AS211" i="5"/>
  <c r="BW213" i="5"/>
  <c r="AT210" i="5"/>
  <c r="AU210" i="5" s="1"/>
  <c r="U212" i="5"/>
  <c r="W211" i="5"/>
  <c r="V211" i="5"/>
  <c r="BW214" i="5" l="1"/>
  <c r="AB212" i="5"/>
  <c r="Z213" i="5"/>
  <c r="AA212" i="5"/>
  <c r="BA212" i="5"/>
  <c r="BA213" i="5" s="1"/>
  <c r="Q213" i="5"/>
  <c r="S212" i="5"/>
  <c r="R212" i="5"/>
  <c r="U213" i="5"/>
  <c r="W212" i="5"/>
  <c r="V212" i="5"/>
  <c r="AR213" i="5"/>
  <c r="AX212" i="5"/>
  <c r="AY212" i="5" s="1"/>
  <c r="AL215" i="5"/>
  <c r="AN214" i="5"/>
  <c r="AM214" i="5"/>
  <c r="BE212" i="5"/>
  <c r="AH213" i="5"/>
  <c r="AJ212" i="5"/>
  <c r="AI212" i="5"/>
  <c r="AS212" i="5"/>
  <c r="AT212" i="5" s="1"/>
  <c r="AU212" i="5" s="1"/>
  <c r="BX213" i="5"/>
  <c r="BY213" i="5" s="1"/>
  <c r="AD213" i="5"/>
  <c r="AF212" i="5"/>
  <c r="AE212" i="5"/>
  <c r="AT211" i="5"/>
  <c r="AU211" i="5" s="1"/>
  <c r="BJ215" i="5"/>
  <c r="BX214" i="5"/>
  <c r="BY214" i="5" s="1"/>
  <c r="BT214" i="5"/>
  <c r="BU214" i="5" s="1"/>
  <c r="BP214" i="5"/>
  <c r="BQ214" i="5" s="1"/>
  <c r="BB211" i="5"/>
  <c r="BC211" i="5" s="1"/>
  <c r="O212" i="5"/>
  <c r="N212" i="5"/>
  <c r="M213" i="5"/>
  <c r="BO214" i="5"/>
  <c r="BK214" i="5"/>
  <c r="AX211" i="5"/>
  <c r="AY211" i="5" s="1"/>
  <c r="BE213" i="5" l="1"/>
  <c r="BJ216" i="5"/>
  <c r="U214" i="5"/>
  <c r="W213" i="5"/>
  <c r="V213" i="5"/>
  <c r="BS215" i="5"/>
  <c r="BS216" i="5" s="1"/>
  <c r="AH214" i="5"/>
  <c r="AJ213" i="5"/>
  <c r="AI213" i="5"/>
  <c r="O213" i="5"/>
  <c r="M214" i="5"/>
  <c r="N213" i="5"/>
  <c r="BF212" i="5"/>
  <c r="BG212" i="5" s="1"/>
  <c r="BW215" i="5"/>
  <c r="BW216" i="5" s="1"/>
  <c r="BB212" i="5"/>
  <c r="BC212" i="5" s="1"/>
  <c r="Q214" i="5"/>
  <c r="S213" i="5"/>
  <c r="R213" i="5"/>
  <c r="AR214" i="5"/>
  <c r="BF213" i="5"/>
  <c r="BG213" i="5" s="1"/>
  <c r="BB213" i="5"/>
  <c r="BC213" i="5" s="1"/>
  <c r="AD214" i="5"/>
  <c r="AF213" i="5"/>
  <c r="AE213" i="5"/>
  <c r="AW213" i="5"/>
  <c r="BK215" i="5"/>
  <c r="BL215" i="5" s="1"/>
  <c r="BM215" i="5" s="1"/>
  <c r="BL214" i="5"/>
  <c r="BM214" i="5" s="1"/>
  <c r="AB213" i="5"/>
  <c r="Z214" i="5"/>
  <c r="AA213" i="5"/>
  <c r="BO215" i="5"/>
  <c r="BO216" i="5" s="1"/>
  <c r="AS213" i="5"/>
  <c r="AL216" i="5"/>
  <c r="AN215" i="5"/>
  <c r="AM215" i="5"/>
  <c r="AW214" i="5" l="1"/>
  <c r="BT215" i="5"/>
  <c r="BU215" i="5" s="1"/>
  <c r="AS214" i="5"/>
  <c r="AT214" i="5" s="1"/>
  <c r="AU214" i="5" s="1"/>
  <c r="AL217" i="5"/>
  <c r="AN216" i="5"/>
  <c r="AM216" i="5"/>
  <c r="AR215" i="5"/>
  <c r="AX214" i="5"/>
  <c r="AY214" i="5" s="1"/>
  <c r="O214" i="5"/>
  <c r="M215" i="5"/>
  <c r="N214" i="5"/>
  <c r="BE214" i="5"/>
  <c r="AD215" i="5"/>
  <c r="AF214" i="5"/>
  <c r="AE214" i="5"/>
  <c r="U215" i="5"/>
  <c r="W214" i="5"/>
  <c r="V214" i="5"/>
  <c r="Q215" i="5"/>
  <c r="S214" i="5"/>
  <c r="R214" i="5"/>
  <c r="BP215" i="5"/>
  <c r="BQ215" i="5" s="1"/>
  <c r="AB214" i="5"/>
  <c r="AA214" i="5"/>
  <c r="Z215" i="5"/>
  <c r="AT213" i="5"/>
  <c r="AU213" i="5" s="1"/>
  <c r="BW217" i="5"/>
  <c r="AH215" i="5"/>
  <c r="AJ214" i="5"/>
  <c r="AI214" i="5"/>
  <c r="BX215" i="5"/>
  <c r="BY215" i="5" s="1"/>
  <c r="AX213" i="5"/>
  <c r="AY213" i="5" s="1"/>
  <c r="BJ217" i="5"/>
  <c r="BT216" i="5"/>
  <c r="BU216" i="5" s="1"/>
  <c r="BP216" i="5"/>
  <c r="BQ216" i="5" s="1"/>
  <c r="BX216" i="5"/>
  <c r="BY216" i="5" s="1"/>
  <c r="BK216" i="5"/>
  <c r="BL216" i="5" s="1"/>
  <c r="BM216" i="5" s="1"/>
  <c r="BA214" i="5"/>
  <c r="BB214" i="5" s="1"/>
  <c r="BC214" i="5" s="1"/>
  <c r="BE215" i="5" l="1"/>
  <c r="AH216" i="5"/>
  <c r="AJ215" i="5"/>
  <c r="AI215" i="5"/>
  <c r="AD216" i="5"/>
  <c r="AF215" i="5"/>
  <c r="AE215" i="5"/>
  <c r="Q216" i="5"/>
  <c r="S215" i="5"/>
  <c r="R215" i="5"/>
  <c r="BF214" i="5"/>
  <c r="BG214" i="5" s="1"/>
  <c r="AR216" i="5"/>
  <c r="BE216" i="5" s="1"/>
  <c r="BB215" i="5"/>
  <c r="BC215" i="5" s="1"/>
  <c r="BF215" i="5"/>
  <c r="BG215" i="5" s="1"/>
  <c r="AB215" i="5"/>
  <c r="Z216" i="5"/>
  <c r="AA215" i="5"/>
  <c r="BA215" i="5"/>
  <c r="BJ218" i="5"/>
  <c r="BX217" i="5"/>
  <c r="BY217" i="5" s="1"/>
  <c r="BO217" i="5"/>
  <c r="BP217" i="5" s="1"/>
  <c r="BQ217" i="5" s="1"/>
  <c r="BS217" i="5"/>
  <c r="BT217" i="5" s="1"/>
  <c r="BU217" i="5" s="1"/>
  <c r="AW215" i="5"/>
  <c r="AX215" i="5" s="1"/>
  <c r="AY215" i="5" s="1"/>
  <c r="U216" i="5"/>
  <c r="W215" i="5"/>
  <c r="V215" i="5"/>
  <c r="O215" i="5"/>
  <c r="N215" i="5"/>
  <c r="M216" i="5"/>
  <c r="BK217" i="5"/>
  <c r="AS215" i="5"/>
  <c r="AT215" i="5" s="1"/>
  <c r="AU215" i="5" s="1"/>
  <c r="AL218" i="5"/>
  <c r="AN217" i="5"/>
  <c r="AM217" i="5"/>
  <c r="AS216" i="5" l="1"/>
  <c r="AW216" i="5"/>
  <c r="BA216" i="5"/>
  <c r="BB216" i="5" s="1"/>
  <c r="BC216" i="5" s="1"/>
  <c r="Q217" i="5"/>
  <c r="S216" i="5"/>
  <c r="R216" i="5"/>
  <c r="AL219" i="5"/>
  <c r="AN218" i="5"/>
  <c r="AM218" i="5"/>
  <c r="BJ219" i="5"/>
  <c r="U217" i="5"/>
  <c r="W216" i="5"/>
  <c r="V216" i="5"/>
  <c r="BK218" i="5"/>
  <c r="BL218" i="5" s="1"/>
  <c r="BM218" i="5" s="1"/>
  <c r="BS218" i="5"/>
  <c r="AR217" i="5"/>
  <c r="AW217" i="5" s="1"/>
  <c r="BF216" i="5"/>
  <c r="BG216" i="5" s="1"/>
  <c r="AX216" i="5"/>
  <c r="AY216" i="5" s="1"/>
  <c r="AT216" i="5"/>
  <c r="AU216" i="5" s="1"/>
  <c r="AD217" i="5"/>
  <c r="AF216" i="5"/>
  <c r="AE216" i="5"/>
  <c r="O216" i="5"/>
  <c r="M217" i="5"/>
  <c r="N216" i="5"/>
  <c r="BO218" i="5"/>
  <c r="BO219" i="5" s="1"/>
  <c r="AB216" i="5"/>
  <c r="Z217" i="5"/>
  <c r="AA216" i="5"/>
  <c r="BW218" i="5"/>
  <c r="BL217" i="5"/>
  <c r="BM217" i="5" s="1"/>
  <c r="AH217" i="5"/>
  <c r="AJ216" i="5"/>
  <c r="AI216" i="5"/>
  <c r="BA217" i="5" l="1"/>
  <c r="AL220" i="5"/>
  <c r="AN219" i="5"/>
  <c r="AM219" i="5"/>
  <c r="BJ220" i="5"/>
  <c r="BX219" i="5"/>
  <c r="BY219" i="5" s="1"/>
  <c r="BP219" i="5"/>
  <c r="BQ219" i="5" s="1"/>
  <c r="AH218" i="5"/>
  <c r="AJ217" i="5"/>
  <c r="AI217" i="5"/>
  <c r="BW219" i="5"/>
  <c r="AD218" i="5"/>
  <c r="AF217" i="5"/>
  <c r="AE217" i="5"/>
  <c r="U218" i="5"/>
  <c r="W217" i="5"/>
  <c r="V217" i="5"/>
  <c r="O217" i="5"/>
  <c r="M218" i="5"/>
  <c r="N217" i="5"/>
  <c r="AR218" i="5"/>
  <c r="BA218" i="5" s="1"/>
  <c r="AX217" i="5"/>
  <c r="AY217" i="5" s="1"/>
  <c r="BB217" i="5"/>
  <c r="BC217" i="5" s="1"/>
  <c r="BE217" i="5"/>
  <c r="BS219" i="5"/>
  <c r="BK219" i="5"/>
  <c r="BX218" i="5"/>
  <c r="BY218" i="5" s="1"/>
  <c r="AB217" i="5"/>
  <c r="Z218" i="5"/>
  <c r="AA217" i="5"/>
  <c r="AS217" i="5"/>
  <c r="BP218" i="5"/>
  <c r="BQ218" i="5" s="1"/>
  <c r="BT218" i="5"/>
  <c r="BU218" i="5" s="1"/>
  <c r="Q218" i="5"/>
  <c r="S217" i="5"/>
  <c r="R217" i="5"/>
  <c r="AS218" i="5" l="1"/>
  <c r="BS220" i="5"/>
  <c r="BT220" i="5" s="1"/>
  <c r="BU220" i="5" s="1"/>
  <c r="BW220" i="5"/>
  <c r="BX220" i="5" s="1"/>
  <c r="BY220" i="5" s="1"/>
  <c r="BK220" i="5"/>
  <c r="BL220" i="5" s="1"/>
  <c r="BM220" i="5" s="1"/>
  <c r="BE218" i="5"/>
  <c r="BF218" i="5" s="1"/>
  <c r="BG218" i="5" s="1"/>
  <c r="AD219" i="5"/>
  <c r="AF218" i="5"/>
  <c r="AE218" i="5"/>
  <c r="BJ221" i="5"/>
  <c r="Q219" i="5"/>
  <c r="S218" i="5"/>
  <c r="R218" i="5"/>
  <c r="O218" i="5"/>
  <c r="N218" i="5"/>
  <c r="M219" i="5"/>
  <c r="BT219" i="5"/>
  <c r="BU219" i="5" s="1"/>
  <c r="AT217" i="5"/>
  <c r="AU217" i="5" s="1"/>
  <c r="BF217" i="5"/>
  <c r="BG217" i="5" s="1"/>
  <c r="AB218" i="5"/>
  <c r="Z219" i="5"/>
  <c r="AA218" i="5"/>
  <c r="U219" i="5"/>
  <c r="W218" i="5"/>
  <c r="V218" i="5"/>
  <c r="AH219" i="5"/>
  <c r="AJ218" i="5"/>
  <c r="AI218" i="5"/>
  <c r="AL221" i="5"/>
  <c r="AN220" i="5"/>
  <c r="AM220" i="5"/>
  <c r="BO220" i="5"/>
  <c r="BO221" i="5" s="1"/>
  <c r="AR219" i="5"/>
  <c r="AT218" i="5"/>
  <c r="AU218" i="5" s="1"/>
  <c r="BB218" i="5"/>
  <c r="BC218" i="5" s="1"/>
  <c r="BL219" i="5"/>
  <c r="BM219" i="5" s="1"/>
  <c r="AW218" i="5"/>
  <c r="BW221" i="5" l="1"/>
  <c r="BE219" i="5"/>
  <c r="BF219" i="5" s="1"/>
  <c r="BG219" i="5" s="1"/>
  <c r="BS221" i="5"/>
  <c r="BJ222" i="5"/>
  <c r="BW222" i="5" s="1"/>
  <c r="BX221" i="5"/>
  <c r="BY221" i="5" s="1"/>
  <c r="BL221" i="5"/>
  <c r="BM221" i="5" s="1"/>
  <c r="BT221" i="5"/>
  <c r="BU221" i="5" s="1"/>
  <c r="BP221" i="5"/>
  <c r="BQ221" i="5" s="1"/>
  <c r="Q220" i="5"/>
  <c r="S219" i="5"/>
  <c r="R219" i="5"/>
  <c r="BK221" i="5"/>
  <c r="AH220" i="5"/>
  <c r="AJ219" i="5"/>
  <c r="AI219" i="5"/>
  <c r="AR220" i="5"/>
  <c r="BE220" i="5" s="1"/>
  <c r="AS219" i="5"/>
  <c r="AT219" i="5" s="1"/>
  <c r="AU219" i="5" s="1"/>
  <c r="BA219" i="5"/>
  <c r="BP220" i="5"/>
  <c r="BQ220" i="5" s="1"/>
  <c r="AW219" i="5"/>
  <c r="U220" i="5"/>
  <c r="W219" i="5"/>
  <c r="V219" i="5"/>
  <c r="AX218" i="5"/>
  <c r="AY218" i="5" s="1"/>
  <c r="AL222" i="5"/>
  <c r="AN221" i="5"/>
  <c r="AM221" i="5"/>
  <c r="AB219" i="5"/>
  <c r="Z220" i="5"/>
  <c r="AA219" i="5"/>
  <c r="O219" i="5"/>
  <c r="M220" i="5"/>
  <c r="N219" i="5"/>
  <c r="AD220" i="5"/>
  <c r="AF219" i="5"/>
  <c r="AE219" i="5"/>
  <c r="BK222" i="5" l="1"/>
  <c r="BS222" i="5"/>
  <c r="BO222" i="5"/>
  <c r="Q221" i="5"/>
  <c r="S220" i="5"/>
  <c r="R220" i="5"/>
  <c r="BA220" i="5"/>
  <c r="BB219" i="5"/>
  <c r="BC219" i="5" s="1"/>
  <c r="AD221" i="5"/>
  <c r="AF220" i="5"/>
  <c r="AE220" i="5"/>
  <c r="AL223" i="5"/>
  <c r="AN222" i="5"/>
  <c r="AM222" i="5"/>
  <c r="AR221" i="5"/>
  <c r="BF220" i="5"/>
  <c r="BG220" i="5" s="1"/>
  <c r="O220" i="5"/>
  <c r="M221" i="5"/>
  <c r="N220" i="5"/>
  <c r="AS220" i="5"/>
  <c r="AH221" i="5"/>
  <c r="AJ220" i="5"/>
  <c r="AI220" i="5"/>
  <c r="AB220" i="5"/>
  <c r="Z221" i="5"/>
  <c r="AA220" i="5"/>
  <c r="U221" i="5"/>
  <c r="W220" i="5"/>
  <c r="V220" i="5"/>
  <c r="AW220" i="5"/>
  <c r="AX219" i="5"/>
  <c r="AY219" i="5" s="1"/>
  <c r="BJ223" i="5"/>
  <c r="BW223" i="5" s="1"/>
  <c r="BX222" i="5"/>
  <c r="BY222" i="5" s="1"/>
  <c r="BL222" i="5"/>
  <c r="BM222" i="5" s="1"/>
  <c r="BT222" i="5"/>
  <c r="BU222" i="5" s="1"/>
  <c r="BP222" i="5"/>
  <c r="BQ222" i="5" s="1"/>
  <c r="BO223" i="5" l="1"/>
  <c r="BP223" i="5" s="1"/>
  <c r="BQ223" i="5" s="1"/>
  <c r="AS221" i="5"/>
  <c r="AT221" i="5" s="1"/>
  <c r="AU221" i="5" s="1"/>
  <c r="U222" i="5"/>
  <c r="W221" i="5"/>
  <c r="V221" i="5"/>
  <c r="AR222" i="5"/>
  <c r="O221" i="5"/>
  <c r="M222" i="5"/>
  <c r="N221" i="5"/>
  <c r="BJ224" i="5"/>
  <c r="BO224" i="5" s="1"/>
  <c r="BX223" i="5"/>
  <c r="BY223" i="5" s="1"/>
  <c r="BA221" i="5"/>
  <c r="BB221" i="5" s="1"/>
  <c r="BC221" i="5" s="1"/>
  <c r="AW221" i="5"/>
  <c r="AX221" i="5" s="1"/>
  <c r="AY221" i="5" s="1"/>
  <c r="AB221" i="5"/>
  <c r="Z222" i="5"/>
  <c r="AA221" i="5"/>
  <c r="AL224" i="5"/>
  <c r="AN223" i="5"/>
  <c r="AM223" i="5"/>
  <c r="BB220" i="5"/>
  <c r="BC220" i="5" s="1"/>
  <c r="AT220" i="5"/>
  <c r="AU220" i="5" s="1"/>
  <c r="BK223" i="5"/>
  <c r="AX220" i="5"/>
  <c r="AY220" i="5" s="1"/>
  <c r="AD222" i="5"/>
  <c r="AF221" i="5"/>
  <c r="AE221" i="5"/>
  <c r="Q222" i="5"/>
  <c r="S221" i="5"/>
  <c r="R221" i="5"/>
  <c r="AH222" i="5"/>
  <c r="AJ221" i="5"/>
  <c r="AI221" i="5"/>
  <c r="BE221" i="5"/>
  <c r="BF221" i="5" s="1"/>
  <c r="BG221" i="5" s="1"/>
  <c r="BS223" i="5"/>
  <c r="BT223" i="5" s="1"/>
  <c r="BU223" i="5" s="1"/>
  <c r="BK224" i="5" l="1"/>
  <c r="AH223" i="5"/>
  <c r="AJ222" i="5"/>
  <c r="AI222" i="5"/>
  <c r="AB222" i="5"/>
  <c r="Z223" i="5"/>
  <c r="AA222" i="5"/>
  <c r="BJ225" i="5"/>
  <c r="BK225" i="5" s="1"/>
  <c r="BP224" i="5"/>
  <c r="BQ224" i="5" s="1"/>
  <c r="BL224" i="5"/>
  <c r="BM224" i="5" s="1"/>
  <c r="BS224" i="5"/>
  <c r="BT224" i="5" s="1"/>
  <c r="BU224" i="5" s="1"/>
  <c r="AD223" i="5"/>
  <c r="AF222" i="5"/>
  <c r="AE222" i="5"/>
  <c r="AR223" i="5"/>
  <c r="AS222" i="5"/>
  <c r="Q223" i="5"/>
  <c r="S222" i="5"/>
  <c r="R222" i="5"/>
  <c r="AW222" i="5"/>
  <c r="O222" i="5"/>
  <c r="M223" i="5"/>
  <c r="N222" i="5"/>
  <c r="BA222" i="5"/>
  <c r="U223" i="5"/>
  <c r="W222" i="5"/>
  <c r="V222" i="5"/>
  <c r="BE222" i="5"/>
  <c r="AL225" i="5"/>
  <c r="AN224" i="5"/>
  <c r="AM224" i="5"/>
  <c r="BL223" i="5"/>
  <c r="BM223" i="5" s="1"/>
  <c r="BW224" i="5"/>
  <c r="BE223" i="5" l="1"/>
  <c r="BF223" i="5" s="1"/>
  <c r="BG223" i="5" s="1"/>
  <c r="AW223" i="5"/>
  <c r="BW225" i="5"/>
  <c r="BX225" i="5" s="1"/>
  <c r="BY225" i="5" s="1"/>
  <c r="BA223" i="5"/>
  <c r="BB223" i="5" s="1"/>
  <c r="BC223" i="5" s="1"/>
  <c r="AS223" i="5"/>
  <c r="AT223" i="5" s="1"/>
  <c r="AU223" i="5" s="1"/>
  <c r="BF222" i="5"/>
  <c r="BG222" i="5" s="1"/>
  <c r="AX222" i="5"/>
  <c r="AY222" i="5" s="1"/>
  <c r="U224" i="5"/>
  <c r="W223" i="5"/>
  <c r="V223" i="5"/>
  <c r="Q224" i="5"/>
  <c r="S223" i="5"/>
  <c r="R223" i="5"/>
  <c r="AB223" i="5"/>
  <c r="Z224" i="5"/>
  <c r="AA223" i="5"/>
  <c r="O223" i="5"/>
  <c r="M224" i="5"/>
  <c r="N223" i="5"/>
  <c r="AL226" i="5"/>
  <c r="AN225" i="5"/>
  <c r="AM225" i="5"/>
  <c r="BJ226" i="5"/>
  <c r="BL225" i="5"/>
  <c r="BM225" i="5" s="1"/>
  <c r="AT222" i="5"/>
  <c r="AU222" i="5" s="1"/>
  <c r="AD224" i="5"/>
  <c r="AF223" i="5"/>
  <c r="AE223" i="5"/>
  <c r="AR224" i="5"/>
  <c r="AX223" i="5"/>
  <c r="AY223" i="5" s="1"/>
  <c r="BS225" i="5"/>
  <c r="BT225" i="5" s="1"/>
  <c r="BU225" i="5" s="1"/>
  <c r="BB222" i="5"/>
  <c r="BC222" i="5" s="1"/>
  <c r="BO225" i="5"/>
  <c r="BP225" i="5" s="1"/>
  <c r="BQ225" i="5" s="1"/>
  <c r="BX224" i="5"/>
  <c r="BY224" i="5" s="1"/>
  <c r="AH224" i="5"/>
  <c r="AJ223" i="5"/>
  <c r="AI223" i="5"/>
  <c r="BO226" i="5" l="1"/>
  <c r="AL227" i="5"/>
  <c r="AN226" i="5"/>
  <c r="AM226" i="5"/>
  <c r="AH225" i="5"/>
  <c r="AJ224" i="5"/>
  <c r="AI224" i="5"/>
  <c r="O224" i="5"/>
  <c r="N224" i="5"/>
  <c r="M225" i="5"/>
  <c r="AD225" i="5"/>
  <c r="AF224" i="5"/>
  <c r="AE224" i="5"/>
  <c r="Q225" i="5"/>
  <c r="S224" i="5"/>
  <c r="R224" i="5"/>
  <c r="AR225" i="5"/>
  <c r="BE224" i="5"/>
  <c r="BJ227" i="5"/>
  <c r="BO227" i="5" s="1"/>
  <c r="BP226" i="5"/>
  <c r="BQ226" i="5" s="1"/>
  <c r="BA224" i="5"/>
  <c r="BS226" i="5"/>
  <c r="BT226" i="5" s="1"/>
  <c r="BU226" i="5" s="1"/>
  <c r="AW224" i="5"/>
  <c r="U225" i="5"/>
  <c r="W224" i="5"/>
  <c r="V224" i="5"/>
  <c r="AS224" i="5"/>
  <c r="AB224" i="5"/>
  <c r="Z225" i="5"/>
  <c r="AA224" i="5"/>
  <c r="BW226" i="5"/>
  <c r="BK226" i="5"/>
  <c r="BK227" i="5" s="1"/>
  <c r="BA225" i="5" l="1"/>
  <c r="AW225" i="5"/>
  <c r="AX225" i="5" s="1"/>
  <c r="AY225" i="5" s="1"/>
  <c r="BE225" i="5"/>
  <c r="AS225" i="5"/>
  <c r="AT225" i="5" s="1"/>
  <c r="AU225" i="5" s="1"/>
  <c r="AT224" i="5"/>
  <c r="AU224" i="5" s="1"/>
  <c r="U226" i="5"/>
  <c r="W225" i="5"/>
  <c r="V225" i="5"/>
  <c r="BW227" i="5"/>
  <c r="AX224" i="5"/>
  <c r="AY224" i="5" s="1"/>
  <c r="BS227" i="5"/>
  <c r="AH226" i="5"/>
  <c r="AJ225" i="5"/>
  <c r="AI225" i="5"/>
  <c r="AB225" i="5"/>
  <c r="Z226" i="5"/>
  <c r="AA225" i="5"/>
  <c r="BL226" i="5"/>
  <c r="BM226" i="5" s="1"/>
  <c r="BF224" i="5"/>
  <c r="BG224" i="5" s="1"/>
  <c r="AD226" i="5"/>
  <c r="AF225" i="5"/>
  <c r="AE225" i="5"/>
  <c r="Q226" i="5"/>
  <c r="S225" i="5"/>
  <c r="R225" i="5"/>
  <c r="BJ228" i="5"/>
  <c r="BK228" i="5" s="1"/>
  <c r="BL227" i="5"/>
  <c r="BM227" i="5" s="1"/>
  <c r="BP227" i="5"/>
  <c r="BQ227" i="5" s="1"/>
  <c r="BT227" i="5"/>
  <c r="BU227" i="5" s="1"/>
  <c r="BB224" i="5"/>
  <c r="BC224" i="5" s="1"/>
  <c r="O225" i="5"/>
  <c r="N225" i="5"/>
  <c r="M226" i="5"/>
  <c r="BX226" i="5"/>
  <c r="BY226" i="5" s="1"/>
  <c r="AR226" i="5"/>
  <c r="BF225" i="5"/>
  <c r="BG225" i="5" s="1"/>
  <c r="BB225" i="5"/>
  <c r="BC225" i="5" s="1"/>
  <c r="AL228" i="5"/>
  <c r="AN227" i="5"/>
  <c r="AM227" i="5"/>
  <c r="AS226" i="5" l="1"/>
  <c r="BE226" i="5"/>
  <c r="BF226" i="5" s="1"/>
  <c r="BG226" i="5" s="1"/>
  <c r="BS228" i="5"/>
  <c r="AW226" i="5"/>
  <c r="AX226" i="5" s="1"/>
  <c r="AY226" i="5" s="1"/>
  <c r="BW228" i="5"/>
  <c r="BX228" i="5" s="1"/>
  <c r="BY228" i="5" s="1"/>
  <c r="AR227" i="5"/>
  <c r="AT226" i="5"/>
  <c r="AU226" i="5" s="1"/>
  <c r="AB226" i="5"/>
  <c r="AA226" i="5"/>
  <c r="Z227" i="5"/>
  <c r="BA226" i="5"/>
  <c r="BB226" i="5" s="1"/>
  <c r="BC226" i="5" s="1"/>
  <c r="O226" i="5"/>
  <c r="M227" i="5"/>
  <c r="N226" i="5"/>
  <c r="Q227" i="5"/>
  <c r="S226" i="5"/>
  <c r="R226" i="5"/>
  <c r="BX227" i="5"/>
  <c r="BY227" i="5" s="1"/>
  <c r="AL229" i="5"/>
  <c r="AN228" i="5"/>
  <c r="AM228" i="5"/>
  <c r="U227" i="5"/>
  <c r="W226" i="5"/>
  <c r="V226" i="5"/>
  <c r="BJ229" i="5"/>
  <c r="BL228" i="5"/>
  <c r="BM228" i="5" s="1"/>
  <c r="BT228" i="5"/>
  <c r="BU228" i="5" s="1"/>
  <c r="AD227" i="5"/>
  <c r="AF226" i="5"/>
  <c r="AE226" i="5"/>
  <c r="AH227" i="5"/>
  <c r="AJ226" i="5"/>
  <c r="AI226" i="5"/>
  <c r="BO228" i="5"/>
  <c r="BO229" i="5" s="1"/>
  <c r="BW229" i="5" l="1"/>
  <c r="BE227" i="5"/>
  <c r="AL230" i="5"/>
  <c r="AN229" i="5"/>
  <c r="AM229" i="5"/>
  <c r="O227" i="5"/>
  <c r="N227" i="5"/>
  <c r="M228" i="5"/>
  <c r="AH228" i="5"/>
  <c r="AJ227" i="5"/>
  <c r="AI227" i="5"/>
  <c r="BP228" i="5"/>
  <c r="BQ228" i="5" s="1"/>
  <c r="BJ230" i="5"/>
  <c r="BX229" i="5"/>
  <c r="BY229" i="5" s="1"/>
  <c r="BP229" i="5"/>
  <c r="BQ229" i="5" s="1"/>
  <c r="BK229" i="5"/>
  <c r="BL229" i="5" s="1"/>
  <c r="BM229" i="5" s="1"/>
  <c r="AD228" i="5"/>
  <c r="AF227" i="5"/>
  <c r="AE227" i="5"/>
  <c r="AR228" i="5"/>
  <c r="BF227" i="5"/>
  <c r="BG227" i="5" s="1"/>
  <c r="BS229" i="5"/>
  <c r="U228" i="5"/>
  <c r="W227" i="5"/>
  <c r="V227" i="5"/>
  <c r="Q228" i="5"/>
  <c r="S227" i="5"/>
  <c r="R227" i="5"/>
  <c r="BA227" i="5"/>
  <c r="BB227" i="5" s="1"/>
  <c r="BC227" i="5" s="1"/>
  <c r="AS227" i="5"/>
  <c r="AB227" i="5"/>
  <c r="Z228" i="5"/>
  <c r="AA227" i="5"/>
  <c r="AW227" i="5"/>
  <c r="AW228" i="5" l="1"/>
  <c r="Q229" i="5"/>
  <c r="S228" i="5"/>
  <c r="R228" i="5"/>
  <c r="O228" i="5"/>
  <c r="M229" i="5"/>
  <c r="N228" i="5"/>
  <c r="AB228" i="5"/>
  <c r="Z229" i="5"/>
  <c r="AA228" i="5"/>
  <c r="AR229" i="5"/>
  <c r="AX228" i="5"/>
  <c r="AY228" i="5" s="1"/>
  <c r="BJ231" i="5"/>
  <c r="AS228" i="5"/>
  <c r="AT228" i="5" s="1"/>
  <c r="AU228" i="5" s="1"/>
  <c r="U229" i="5"/>
  <c r="W228" i="5"/>
  <c r="V228" i="5"/>
  <c r="BS230" i="5"/>
  <c r="BT230" i="5" s="1"/>
  <c r="BU230" i="5" s="1"/>
  <c r="BA228" i="5"/>
  <c r="BB228" i="5" s="1"/>
  <c r="BC228" i="5" s="1"/>
  <c r="BE228" i="5"/>
  <c r="BE229" i="5" s="1"/>
  <c r="AD229" i="5"/>
  <c r="AF228" i="5"/>
  <c r="AE228" i="5"/>
  <c r="AL231" i="5"/>
  <c r="AN230" i="5"/>
  <c r="AM230" i="5"/>
  <c r="AX227" i="5"/>
  <c r="AY227" i="5" s="1"/>
  <c r="BK230" i="5"/>
  <c r="BO230" i="5"/>
  <c r="AT227" i="5"/>
  <c r="AU227" i="5" s="1"/>
  <c r="BT229" i="5"/>
  <c r="BU229" i="5" s="1"/>
  <c r="AH229" i="5"/>
  <c r="AJ228" i="5"/>
  <c r="AI228" i="5"/>
  <c r="BW230" i="5"/>
  <c r="BK231" i="5" l="1"/>
  <c r="BF228" i="5"/>
  <c r="BG228" i="5" s="1"/>
  <c r="AS229" i="5"/>
  <c r="AT229" i="5" s="1"/>
  <c r="AU229" i="5" s="1"/>
  <c r="BO231" i="5"/>
  <c r="BJ232" i="5"/>
  <c r="BO232" i="5" s="1"/>
  <c r="BP231" i="5"/>
  <c r="BQ231" i="5" s="1"/>
  <c r="BL231" i="5"/>
  <c r="BM231" i="5" s="1"/>
  <c r="AH230" i="5"/>
  <c r="AJ229" i="5"/>
  <c r="AI229" i="5"/>
  <c r="O229" i="5"/>
  <c r="M230" i="5"/>
  <c r="N229" i="5"/>
  <c r="BK232" i="5"/>
  <c r="AR230" i="5"/>
  <c r="BE230" i="5" s="1"/>
  <c r="BF229" i="5"/>
  <c r="BG229" i="5" s="1"/>
  <c r="U230" i="5"/>
  <c r="W229" i="5"/>
  <c r="V229" i="5"/>
  <c r="AD230" i="5"/>
  <c r="AF229" i="5"/>
  <c r="AE229" i="5"/>
  <c r="BW231" i="5"/>
  <c r="BX231" i="5" s="1"/>
  <c r="BY231" i="5" s="1"/>
  <c r="BA229" i="5"/>
  <c r="BL230" i="5"/>
  <c r="BM230" i="5" s="1"/>
  <c r="Q230" i="5"/>
  <c r="S229" i="5"/>
  <c r="R229" i="5"/>
  <c r="AL232" i="5"/>
  <c r="AN231" i="5"/>
  <c r="AM231" i="5"/>
  <c r="BP230" i="5"/>
  <c r="BQ230" i="5" s="1"/>
  <c r="BS231" i="5"/>
  <c r="BX230" i="5"/>
  <c r="BY230" i="5" s="1"/>
  <c r="AB229" i="5"/>
  <c r="Z230" i="5"/>
  <c r="AA229" i="5"/>
  <c r="AW229" i="5"/>
  <c r="AX229" i="5" s="1"/>
  <c r="AY229" i="5" s="1"/>
  <c r="BS232" i="5" l="1"/>
  <c r="BW232" i="5"/>
  <c r="AB230" i="5"/>
  <c r="Z231" i="5"/>
  <c r="AA230" i="5"/>
  <c r="AL233" i="5"/>
  <c r="AN232" i="5"/>
  <c r="AM232" i="5"/>
  <c r="AD231" i="5"/>
  <c r="AF230" i="5"/>
  <c r="AE230" i="5"/>
  <c r="AH231" i="5"/>
  <c r="AJ230" i="5"/>
  <c r="AI230" i="5"/>
  <c r="AR231" i="5"/>
  <c r="BF230" i="5"/>
  <c r="BG230" i="5" s="1"/>
  <c r="Q231" i="5"/>
  <c r="S230" i="5"/>
  <c r="R230" i="5"/>
  <c r="BT231" i="5"/>
  <c r="BU231" i="5" s="1"/>
  <c r="AW230" i="5"/>
  <c r="AX230" i="5" s="1"/>
  <c r="AY230" i="5" s="1"/>
  <c r="AS230" i="5"/>
  <c r="AT230" i="5" s="1"/>
  <c r="AU230" i="5" s="1"/>
  <c r="BA230" i="5"/>
  <c r="U231" i="5"/>
  <c r="W230" i="5"/>
  <c r="V230" i="5"/>
  <c r="O230" i="5"/>
  <c r="M231" i="5"/>
  <c r="N230" i="5"/>
  <c r="BB229" i="5"/>
  <c r="BC229" i="5" s="1"/>
  <c r="BJ233" i="5"/>
  <c r="BK233" i="5" s="1"/>
  <c r="BT232" i="5"/>
  <c r="BU232" i="5" s="1"/>
  <c r="BP232" i="5"/>
  <c r="BQ232" i="5" s="1"/>
  <c r="BX232" i="5"/>
  <c r="BY232" i="5" s="1"/>
  <c r="BL232" i="5"/>
  <c r="BM232" i="5" s="1"/>
  <c r="AH232" i="5" l="1"/>
  <c r="AJ231" i="5"/>
  <c r="AI231" i="5"/>
  <c r="AR232" i="5"/>
  <c r="BJ234" i="5"/>
  <c r="BX233" i="5"/>
  <c r="BY233" i="5" s="1"/>
  <c r="BL233" i="5"/>
  <c r="BM233" i="5" s="1"/>
  <c r="Q232" i="5"/>
  <c r="S231" i="5"/>
  <c r="R231" i="5"/>
  <c r="AL234" i="5"/>
  <c r="AN233" i="5"/>
  <c r="AM233" i="5"/>
  <c r="U232" i="5"/>
  <c r="W231" i="5"/>
  <c r="V231" i="5"/>
  <c r="BA231" i="5"/>
  <c r="AB231" i="5"/>
  <c r="Z232" i="5"/>
  <c r="AA231" i="5"/>
  <c r="BW233" i="5"/>
  <c r="BW234" i="5" s="1"/>
  <c r="AS231" i="5"/>
  <c r="AS232" i="5" s="1"/>
  <c r="AW231" i="5"/>
  <c r="AW232" i="5" s="1"/>
  <c r="BB230" i="5"/>
  <c r="BC230" i="5" s="1"/>
  <c r="AD232" i="5"/>
  <c r="AF231" i="5"/>
  <c r="AE231" i="5"/>
  <c r="BO233" i="5"/>
  <c r="O231" i="5"/>
  <c r="M232" i="5"/>
  <c r="N231" i="5"/>
  <c r="BS233" i="5"/>
  <c r="BE231" i="5"/>
  <c r="BO234" i="5" l="1"/>
  <c r="BP233" i="5"/>
  <c r="BQ233" i="5" s="1"/>
  <c r="BE232" i="5"/>
  <c r="BA232" i="5"/>
  <c r="BS234" i="5"/>
  <c r="BT234" i="5" s="1"/>
  <c r="BU234" i="5" s="1"/>
  <c r="AX231" i="5"/>
  <c r="AY231" i="5" s="1"/>
  <c r="BB231" i="5"/>
  <c r="BC231" i="5" s="1"/>
  <c r="AD233" i="5"/>
  <c r="AF232" i="5"/>
  <c r="AE232" i="5"/>
  <c r="BF231" i="5"/>
  <c r="BG231" i="5" s="1"/>
  <c r="Q233" i="5"/>
  <c r="S232" i="5"/>
  <c r="R232" i="5"/>
  <c r="O232" i="5"/>
  <c r="M233" i="5"/>
  <c r="N232" i="5"/>
  <c r="U233" i="5"/>
  <c r="W232" i="5"/>
  <c r="V232" i="5"/>
  <c r="AR233" i="5"/>
  <c r="BB232" i="5"/>
  <c r="BC232" i="5" s="1"/>
  <c r="BF232" i="5"/>
  <c r="BG232" i="5" s="1"/>
  <c r="AX232" i="5"/>
  <c r="AY232" i="5" s="1"/>
  <c r="AT232" i="5"/>
  <c r="AU232" i="5" s="1"/>
  <c r="BT233" i="5"/>
  <c r="BU233" i="5" s="1"/>
  <c r="AB232" i="5"/>
  <c r="Z233" i="5"/>
  <c r="AA232" i="5"/>
  <c r="AL235" i="5"/>
  <c r="AN234" i="5"/>
  <c r="AM234" i="5"/>
  <c r="BJ235" i="5"/>
  <c r="BP234" i="5"/>
  <c r="BQ234" i="5" s="1"/>
  <c r="BX234" i="5"/>
  <c r="BY234" i="5" s="1"/>
  <c r="BL234" i="5"/>
  <c r="BM234" i="5" s="1"/>
  <c r="AH233" i="5"/>
  <c r="AJ232" i="5"/>
  <c r="AI232" i="5"/>
  <c r="AT231" i="5"/>
  <c r="AU231" i="5" s="1"/>
  <c r="BK234" i="5"/>
  <c r="BK235" i="5" l="1"/>
  <c r="AH234" i="5"/>
  <c r="AJ233" i="5"/>
  <c r="AI233" i="5"/>
  <c r="O233" i="5"/>
  <c r="M234" i="5"/>
  <c r="N233" i="5"/>
  <c r="AR234" i="5"/>
  <c r="AW233" i="5"/>
  <c r="AX233" i="5" s="1"/>
  <c r="AY233" i="5" s="1"/>
  <c r="BJ236" i="5"/>
  <c r="BL235" i="5"/>
  <c r="BM235" i="5" s="1"/>
  <c r="AS233" i="5"/>
  <c r="AT233" i="5" s="1"/>
  <c r="AU233" i="5" s="1"/>
  <c r="AL236" i="5"/>
  <c r="AN235" i="5"/>
  <c r="AM235" i="5"/>
  <c r="AD234" i="5"/>
  <c r="AF233" i="5"/>
  <c r="AE233" i="5"/>
  <c r="AB233" i="5"/>
  <c r="Z234" i="5"/>
  <c r="AA233" i="5"/>
  <c r="Q234" i="5"/>
  <c r="S233" i="5"/>
  <c r="R233" i="5"/>
  <c r="BS235" i="5"/>
  <c r="BO235" i="5"/>
  <c r="BW235" i="5"/>
  <c r="BX235" i="5" s="1"/>
  <c r="BY235" i="5" s="1"/>
  <c r="U234" i="5"/>
  <c r="W233" i="5"/>
  <c r="V233" i="5"/>
  <c r="BA233" i="5"/>
  <c r="BE233" i="5"/>
  <c r="BS236" i="5" l="1"/>
  <c r="BT236" i="5" s="1"/>
  <c r="BU236" i="5" s="1"/>
  <c r="BT235" i="5"/>
  <c r="BU235" i="5" s="1"/>
  <c r="BE234" i="5"/>
  <c r="AR235" i="5"/>
  <c r="BF234" i="5"/>
  <c r="BG234" i="5" s="1"/>
  <c r="Q235" i="5"/>
  <c r="S234" i="5"/>
  <c r="R234" i="5"/>
  <c r="BJ237" i="5"/>
  <c r="BK236" i="5"/>
  <c r="BK237" i="5" s="1"/>
  <c r="U235" i="5"/>
  <c r="W234" i="5"/>
  <c r="V234" i="5"/>
  <c r="AL237" i="5"/>
  <c r="AN236" i="5"/>
  <c r="AM236" i="5"/>
  <c r="BA234" i="5"/>
  <c r="AS234" i="5"/>
  <c r="BF233" i="5"/>
  <c r="BG233" i="5" s="1"/>
  <c r="AD235" i="5"/>
  <c r="AF234" i="5"/>
  <c r="AE234" i="5"/>
  <c r="O234" i="5"/>
  <c r="M235" i="5"/>
  <c r="N234" i="5"/>
  <c r="AW234" i="5"/>
  <c r="BW236" i="5"/>
  <c r="BX236" i="5" s="1"/>
  <c r="BY236" i="5" s="1"/>
  <c r="AB234" i="5"/>
  <c r="Z235" i="5"/>
  <c r="AA234" i="5"/>
  <c r="BO236" i="5"/>
  <c r="BO237" i="5" s="1"/>
  <c r="BP235" i="5"/>
  <c r="BQ235" i="5" s="1"/>
  <c r="BB233" i="5"/>
  <c r="BC233" i="5" s="1"/>
  <c r="AH235" i="5"/>
  <c r="AJ234" i="5"/>
  <c r="AI234" i="5"/>
  <c r="AW235" i="5" l="1"/>
  <c r="AS235" i="5"/>
  <c r="BP236" i="5"/>
  <c r="BQ236" i="5" s="1"/>
  <c r="BA235" i="5"/>
  <c r="AX234" i="5"/>
  <c r="AY234" i="5" s="1"/>
  <c r="AT234" i="5"/>
  <c r="AU234" i="5" s="1"/>
  <c r="BL236" i="5"/>
  <c r="BM236" i="5" s="1"/>
  <c r="O235" i="5"/>
  <c r="N235" i="5"/>
  <c r="M236" i="5"/>
  <c r="AH236" i="5"/>
  <c r="AJ235" i="5"/>
  <c r="AI235" i="5"/>
  <c r="Q236" i="5"/>
  <c r="S235" i="5"/>
  <c r="R235" i="5"/>
  <c r="AB235" i="5"/>
  <c r="AA235" i="5"/>
  <c r="Z236" i="5"/>
  <c r="BB234" i="5"/>
  <c r="BC234" i="5" s="1"/>
  <c r="AL238" i="5"/>
  <c r="AN237" i="5"/>
  <c r="AM237" i="5"/>
  <c r="BJ238" i="5"/>
  <c r="BL237" i="5"/>
  <c r="BM237" i="5" s="1"/>
  <c r="BP237" i="5"/>
  <c r="BQ237" i="5" s="1"/>
  <c r="AR236" i="5"/>
  <c r="AT235" i="5"/>
  <c r="AU235" i="5" s="1"/>
  <c r="AX235" i="5"/>
  <c r="AY235" i="5" s="1"/>
  <c r="BB235" i="5"/>
  <c r="BC235" i="5" s="1"/>
  <c r="AD236" i="5"/>
  <c r="AF235" i="5"/>
  <c r="AE235" i="5"/>
  <c r="BE235" i="5"/>
  <c r="BW237" i="5"/>
  <c r="BX237" i="5" s="1"/>
  <c r="BY237" i="5" s="1"/>
  <c r="U236" i="5"/>
  <c r="W235" i="5"/>
  <c r="V235" i="5"/>
  <c r="BS237" i="5"/>
  <c r="BS238" i="5" s="1"/>
  <c r="BA236" i="5" l="1"/>
  <c r="BE236" i="5"/>
  <c r="AS236" i="5"/>
  <c r="AT236" i="5" s="1"/>
  <c r="AU236" i="5" s="1"/>
  <c r="AW236" i="5"/>
  <c r="AX236" i="5" s="1"/>
  <c r="AY236" i="5" s="1"/>
  <c r="BF235" i="5"/>
  <c r="BG235" i="5" s="1"/>
  <c r="U237" i="5"/>
  <c r="W236" i="5"/>
  <c r="V236" i="5"/>
  <c r="AB236" i="5"/>
  <c r="AA236" i="5"/>
  <c r="Z237" i="5"/>
  <c r="BW238" i="5"/>
  <c r="O236" i="5"/>
  <c r="M237" i="5"/>
  <c r="N236" i="5"/>
  <c r="AD237" i="5"/>
  <c r="AF236" i="5"/>
  <c r="AE236" i="5"/>
  <c r="BJ239" i="5"/>
  <c r="BX238" i="5"/>
  <c r="BY238" i="5" s="1"/>
  <c r="BT238" i="5"/>
  <c r="BU238" i="5" s="1"/>
  <c r="AH237" i="5"/>
  <c r="AJ236" i="5"/>
  <c r="AI236" i="5"/>
  <c r="AR237" i="5"/>
  <c r="BF236" i="5"/>
  <c r="BG236" i="5" s="1"/>
  <c r="BB236" i="5"/>
  <c r="BC236" i="5" s="1"/>
  <c r="AL239" i="5"/>
  <c r="AN238" i="5"/>
  <c r="AM238" i="5"/>
  <c r="BO238" i="5"/>
  <c r="BP238" i="5" s="1"/>
  <c r="BQ238" i="5" s="1"/>
  <c r="Q237" i="5"/>
  <c r="S236" i="5"/>
  <c r="R236" i="5"/>
  <c r="BT237" i="5"/>
  <c r="BU237" i="5" s="1"/>
  <c r="BK238" i="5"/>
  <c r="BK239" i="5" s="1"/>
  <c r="AS237" i="5" l="1"/>
  <c r="BO239" i="5"/>
  <c r="BA237" i="5"/>
  <c r="AL240" i="5"/>
  <c r="AN239" i="5"/>
  <c r="AM239" i="5"/>
  <c r="AB237" i="5"/>
  <c r="Z238" i="5"/>
  <c r="AA237" i="5"/>
  <c r="AH238" i="5"/>
  <c r="AJ237" i="5"/>
  <c r="AI237" i="5"/>
  <c r="O237" i="5"/>
  <c r="N237" i="5"/>
  <c r="M238" i="5"/>
  <c r="U238" i="5"/>
  <c r="W237" i="5"/>
  <c r="V237" i="5"/>
  <c r="BE237" i="5"/>
  <c r="BJ240" i="5"/>
  <c r="BO240" i="5" s="1"/>
  <c r="BP239" i="5"/>
  <c r="BQ239" i="5" s="1"/>
  <c r="BL239" i="5"/>
  <c r="BM239" i="5" s="1"/>
  <c r="AD238" i="5"/>
  <c r="AF237" i="5"/>
  <c r="AE237" i="5"/>
  <c r="Q238" i="5"/>
  <c r="S237" i="5"/>
  <c r="R237" i="5"/>
  <c r="BL238" i="5"/>
  <c r="BM238" i="5" s="1"/>
  <c r="AR238" i="5"/>
  <c r="BA238" i="5" s="1"/>
  <c r="BB237" i="5"/>
  <c r="BC237" i="5" s="1"/>
  <c r="AT237" i="5"/>
  <c r="AU237" i="5" s="1"/>
  <c r="AW237" i="5"/>
  <c r="BW239" i="5"/>
  <c r="BS239" i="5"/>
  <c r="BT239" i="5" s="1"/>
  <c r="BU239" i="5" s="1"/>
  <c r="BW240" i="5" l="1"/>
  <c r="AW238" i="5"/>
  <c r="AX238" i="5" s="1"/>
  <c r="AY238" i="5" s="1"/>
  <c r="BE238" i="5"/>
  <c r="BF237" i="5"/>
  <c r="BG237" i="5" s="1"/>
  <c r="BX239" i="5"/>
  <c r="BY239" i="5" s="1"/>
  <c r="BS240" i="5"/>
  <c r="BT240" i="5" s="1"/>
  <c r="BU240" i="5" s="1"/>
  <c r="U239" i="5"/>
  <c r="W238" i="5"/>
  <c r="V238" i="5"/>
  <c r="AB238" i="5"/>
  <c r="Z239" i="5"/>
  <c r="AA238" i="5"/>
  <c r="O238" i="5"/>
  <c r="N238" i="5"/>
  <c r="M239" i="5"/>
  <c r="BJ241" i="5"/>
  <c r="BX240" i="5"/>
  <c r="BY240" i="5" s="1"/>
  <c r="BP240" i="5"/>
  <c r="BQ240" i="5" s="1"/>
  <c r="Q239" i="5"/>
  <c r="S238" i="5"/>
  <c r="R238" i="5"/>
  <c r="AX237" i="5"/>
  <c r="AY237" i="5" s="1"/>
  <c r="AL241" i="5"/>
  <c r="AN240" i="5"/>
  <c r="AM240" i="5"/>
  <c r="AH239" i="5"/>
  <c r="AJ238" i="5"/>
  <c r="AI238" i="5"/>
  <c r="BK240" i="5"/>
  <c r="AR239" i="5"/>
  <c r="AW239" i="5" s="1"/>
  <c r="BF238" i="5"/>
  <c r="BG238" i="5" s="1"/>
  <c r="BB238" i="5"/>
  <c r="BC238" i="5" s="1"/>
  <c r="AD239" i="5"/>
  <c r="AF238" i="5"/>
  <c r="AE238" i="5"/>
  <c r="AS238" i="5"/>
  <c r="AT238" i="5" s="1"/>
  <c r="AU238" i="5" s="1"/>
  <c r="BK241" i="5" l="1"/>
  <c r="BA239" i="5"/>
  <c r="AS239" i="5"/>
  <c r="AH240" i="5"/>
  <c r="AJ239" i="5"/>
  <c r="AI239" i="5"/>
  <c r="Q240" i="5"/>
  <c r="S239" i="5"/>
  <c r="R239" i="5"/>
  <c r="U240" i="5"/>
  <c r="W239" i="5"/>
  <c r="V239" i="5"/>
  <c r="BJ242" i="5"/>
  <c r="BL241" i="5"/>
  <c r="BM241" i="5" s="1"/>
  <c r="O239" i="5"/>
  <c r="M240" i="5"/>
  <c r="N239" i="5"/>
  <c r="AD240" i="5"/>
  <c r="AF239" i="5"/>
  <c r="AE239" i="5"/>
  <c r="BS241" i="5"/>
  <c r="BS242" i="5" s="1"/>
  <c r="BL240" i="5"/>
  <c r="BM240" i="5" s="1"/>
  <c r="BW241" i="5"/>
  <c r="BX241" i="5" s="1"/>
  <c r="BY241" i="5" s="1"/>
  <c r="AL242" i="5"/>
  <c r="AN241" i="5"/>
  <c r="AM241" i="5"/>
  <c r="AR240" i="5"/>
  <c r="BB239" i="5"/>
  <c r="BC239" i="5" s="1"/>
  <c r="AX239" i="5"/>
  <c r="AY239" i="5" s="1"/>
  <c r="AT239" i="5"/>
  <c r="AU239" i="5" s="1"/>
  <c r="BE239" i="5"/>
  <c r="BF239" i="5" s="1"/>
  <c r="BG239" i="5" s="1"/>
  <c r="AB239" i="5"/>
  <c r="Z240" i="5"/>
  <c r="AA239" i="5"/>
  <c r="BO241" i="5"/>
  <c r="BO242" i="5" l="1"/>
  <c r="U241" i="5"/>
  <c r="W240" i="5"/>
  <c r="V240" i="5"/>
  <c r="AR241" i="5"/>
  <c r="BF240" i="5"/>
  <c r="BG240" i="5" s="1"/>
  <c r="BB240" i="5"/>
  <c r="BC240" i="5" s="1"/>
  <c r="Q241" i="5"/>
  <c r="S240" i="5"/>
  <c r="R240" i="5"/>
  <c r="AS240" i="5"/>
  <c r="BP241" i="5"/>
  <c r="BQ241" i="5" s="1"/>
  <c r="AW240" i="5"/>
  <c r="AW241" i="5" s="1"/>
  <c r="AB240" i="5"/>
  <c r="Z241" i="5"/>
  <c r="AA240" i="5"/>
  <c r="BA240" i="5"/>
  <c r="BE240" i="5"/>
  <c r="BT241" i="5"/>
  <c r="BU241" i="5" s="1"/>
  <c r="AD241" i="5"/>
  <c r="AF240" i="5"/>
  <c r="AE240" i="5"/>
  <c r="BJ243" i="5"/>
  <c r="BS243" i="5" s="1"/>
  <c r="BT242" i="5"/>
  <c r="BU242" i="5" s="1"/>
  <c r="BP242" i="5"/>
  <c r="BQ242" i="5" s="1"/>
  <c r="AL243" i="5"/>
  <c r="AN242" i="5"/>
  <c r="AM242" i="5"/>
  <c r="AH241" i="5"/>
  <c r="AJ240" i="5"/>
  <c r="AI240" i="5"/>
  <c r="BW242" i="5"/>
  <c r="O240" i="5"/>
  <c r="M241" i="5"/>
  <c r="N240" i="5"/>
  <c r="BK242" i="5"/>
  <c r="BL242" i="5" s="1"/>
  <c r="BM242" i="5" s="1"/>
  <c r="BE241" i="5" l="1"/>
  <c r="AS241" i="5"/>
  <c r="AT241" i="5" s="1"/>
  <c r="AU241" i="5" s="1"/>
  <c r="BW243" i="5"/>
  <c r="BX243" i="5" s="1"/>
  <c r="BY243" i="5" s="1"/>
  <c r="AD242" i="5"/>
  <c r="AF241" i="5"/>
  <c r="AE241" i="5"/>
  <c r="AX240" i="5"/>
  <c r="AY240" i="5" s="1"/>
  <c r="O241" i="5"/>
  <c r="M242" i="5"/>
  <c r="N241" i="5"/>
  <c r="AL244" i="5"/>
  <c r="AN243" i="5"/>
  <c r="AM243" i="5"/>
  <c r="BX242" i="5"/>
  <c r="BY242" i="5" s="1"/>
  <c r="AH242" i="5"/>
  <c r="AJ241" i="5"/>
  <c r="AI241" i="5"/>
  <c r="AR242" i="5"/>
  <c r="AS242" i="5" s="1"/>
  <c r="AX241" i="5"/>
  <c r="AY241" i="5" s="1"/>
  <c r="BF241" i="5"/>
  <c r="BG241" i="5" s="1"/>
  <c r="BA241" i="5"/>
  <c r="BB241" i="5" s="1"/>
  <c r="BC241" i="5" s="1"/>
  <c r="BJ244" i="5"/>
  <c r="BW244" i="5" s="1"/>
  <c r="BT243" i="5"/>
  <c r="BU243" i="5" s="1"/>
  <c r="AB241" i="5"/>
  <c r="Z242" i="5"/>
  <c r="AA241" i="5"/>
  <c r="Q242" i="5"/>
  <c r="S241" i="5"/>
  <c r="R241" i="5"/>
  <c r="U242" i="5"/>
  <c r="W241" i="5"/>
  <c r="V241" i="5"/>
  <c r="BK243" i="5"/>
  <c r="AT240" i="5"/>
  <c r="AU240" i="5" s="1"/>
  <c r="BO243" i="5"/>
  <c r="BP243" i="5" s="1"/>
  <c r="BQ243" i="5" s="1"/>
  <c r="BK244" i="5" l="1"/>
  <c r="BS244" i="5"/>
  <c r="BO244" i="5"/>
  <c r="AH243" i="5"/>
  <c r="AJ242" i="5"/>
  <c r="AI242" i="5"/>
  <c r="U243" i="5"/>
  <c r="W242" i="5"/>
  <c r="V242" i="5"/>
  <c r="AR243" i="5"/>
  <c r="AS243" i="5" s="1"/>
  <c r="AT242" i="5"/>
  <c r="AU242" i="5" s="1"/>
  <c r="BL243" i="5"/>
  <c r="BM243" i="5" s="1"/>
  <c r="BK245" i="5"/>
  <c r="O242" i="5"/>
  <c r="M243" i="5"/>
  <c r="N242" i="5"/>
  <c r="BE242" i="5"/>
  <c r="AB242" i="5"/>
  <c r="Z243" i="5"/>
  <c r="AA242" i="5"/>
  <c r="BS245" i="5"/>
  <c r="BW245" i="5"/>
  <c r="Q243" i="5"/>
  <c r="S242" i="5"/>
  <c r="R242" i="5"/>
  <c r="BJ245" i="5"/>
  <c r="BX244" i="5"/>
  <c r="BY244" i="5" s="1"/>
  <c r="BL244" i="5"/>
  <c r="BM244" i="5" s="1"/>
  <c r="BP244" i="5"/>
  <c r="BQ244" i="5" s="1"/>
  <c r="BT244" i="5"/>
  <c r="BU244" i="5" s="1"/>
  <c r="AW242" i="5"/>
  <c r="AX242" i="5" s="1"/>
  <c r="AY242" i="5" s="1"/>
  <c r="AL245" i="5"/>
  <c r="AN244" i="5"/>
  <c r="AM244" i="5"/>
  <c r="BA242" i="5"/>
  <c r="BA243" i="5" s="1"/>
  <c r="AD243" i="5"/>
  <c r="AF242" i="5"/>
  <c r="AE242" i="5"/>
  <c r="BO245" i="5" l="1"/>
  <c r="AD244" i="5"/>
  <c r="AF243" i="5"/>
  <c r="AE243" i="5"/>
  <c r="O243" i="5"/>
  <c r="M244" i="5"/>
  <c r="N243" i="5"/>
  <c r="AR244" i="5"/>
  <c r="BA244" i="5" s="1"/>
  <c r="BB243" i="5"/>
  <c r="BC243" i="5" s="1"/>
  <c r="AT243" i="5"/>
  <c r="AU243" i="5" s="1"/>
  <c r="BJ246" i="5"/>
  <c r="BS246" i="5" s="1"/>
  <c r="BX245" i="5"/>
  <c r="BY245" i="5" s="1"/>
  <c r="BL245" i="5"/>
  <c r="BM245" i="5" s="1"/>
  <c r="BP245" i="5"/>
  <c r="BQ245" i="5" s="1"/>
  <c r="BT245" i="5"/>
  <c r="BU245" i="5" s="1"/>
  <c r="AL246" i="5"/>
  <c r="AN245" i="5"/>
  <c r="AM245" i="5"/>
  <c r="BE243" i="5"/>
  <c r="BB242" i="5"/>
  <c r="BC242" i="5" s="1"/>
  <c r="AB243" i="5"/>
  <c r="Z244" i="5"/>
  <c r="AA243" i="5"/>
  <c r="U244" i="5"/>
  <c r="W243" i="5"/>
  <c r="V243" i="5"/>
  <c r="AW243" i="5"/>
  <c r="Q244" i="5"/>
  <c r="S243" i="5"/>
  <c r="R243" i="5"/>
  <c r="BF242" i="5"/>
  <c r="BG242" i="5" s="1"/>
  <c r="AH244" i="5"/>
  <c r="AJ243" i="5"/>
  <c r="AI243" i="5"/>
  <c r="BE244" i="5" l="1"/>
  <c r="AS244" i="5"/>
  <c r="AW244" i="5"/>
  <c r="AX244" i="5" s="1"/>
  <c r="AY244" i="5" s="1"/>
  <c r="AX243" i="5"/>
  <c r="AY243" i="5" s="1"/>
  <c r="BF243" i="5"/>
  <c r="BG243" i="5" s="1"/>
  <c r="BJ247" i="5"/>
  <c r="BT246" i="5"/>
  <c r="BU246" i="5" s="1"/>
  <c r="U245" i="5"/>
  <c r="W244" i="5"/>
  <c r="V244" i="5"/>
  <c r="AL247" i="5"/>
  <c r="AN246" i="5"/>
  <c r="AM246" i="5"/>
  <c r="Q245" i="5"/>
  <c r="S244" i="5"/>
  <c r="R244" i="5"/>
  <c r="AH245" i="5"/>
  <c r="AJ244" i="5"/>
  <c r="AI244" i="5"/>
  <c r="O244" i="5"/>
  <c r="N244" i="5"/>
  <c r="M245" i="5"/>
  <c r="AB244" i="5"/>
  <c r="Z245" i="5"/>
  <c r="AA244" i="5"/>
  <c r="BW246" i="5"/>
  <c r="BK246" i="5"/>
  <c r="AD245" i="5"/>
  <c r="AF244" i="5"/>
  <c r="AE244" i="5"/>
  <c r="AR245" i="5"/>
  <c r="AS245" i="5" s="1"/>
  <c r="BF244" i="5"/>
  <c r="BG244" i="5" s="1"/>
  <c r="BB244" i="5"/>
  <c r="BC244" i="5" s="1"/>
  <c r="AT244" i="5"/>
  <c r="AU244" i="5" s="1"/>
  <c r="BO246" i="5"/>
  <c r="BO247" i="5" l="1"/>
  <c r="BW247" i="5"/>
  <c r="BX247" i="5" s="1"/>
  <c r="BY247" i="5" s="1"/>
  <c r="BK247" i="5"/>
  <c r="BL247" i="5" s="1"/>
  <c r="BM247" i="5" s="1"/>
  <c r="O245" i="5"/>
  <c r="M246" i="5"/>
  <c r="N245" i="5"/>
  <c r="Q246" i="5"/>
  <c r="S245" i="5"/>
  <c r="R245" i="5"/>
  <c r="U246" i="5"/>
  <c r="W245" i="5"/>
  <c r="V245" i="5"/>
  <c r="AD246" i="5"/>
  <c r="AF245" i="5"/>
  <c r="AE245" i="5"/>
  <c r="BP246" i="5"/>
  <c r="BQ246" i="5" s="1"/>
  <c r="BL246" i="5"/>
  <c r="BM246" i="5" s="1"/>
  <c r="AH246" i="5"/>
  <c r="AJ245" i="5"/>
  <c r="AI245" i="5"/>
  <c r="BX246" i="5"/>
  <c r="BY246" i="5" s="1"/>
  <c r="AR246" i="5"/>
  <c r="AT245" i="5"/>
  <c r="AU245" i="5" s="1"/>
  <c r="AB245" i="5"/>
  <c r="Z246" i="5"/>
  <c r="AA245" i="5"/>
  <c r="AW245" i="5"/>
  <c r="AL248" i="5"/>
  <c r="AN247" i="5"/>
  <c r="AM247" i="5"/>
  <c r="BJ248" i="5"/>
  <c r="BO248" i="5" s="1"/>
  <c r="BP247" i="5"/>
  <c r="BQ247" i="5" s="1"/>
  <c r="BE245" i="5"/>
  <c r="BA245" i="5"/>
  <c r="BS247" i="5"/>
  <c r="BT247" i="5" s="1"/>
  <c r="BU247" i="5" s="1"/>
  <c r="AW246" i="5" l="1"/>
  <c r="BE246" i="5"/>
  <c r="AL249" i="5"/>
  <c r="AN248" i="5"/>
  <c r="AM248" i="5"/>
  <c r="BF245" i="5"/>
  <c r="BG245" i="5" s="1"/>
  <c r="AR247" i="5"/>
  <c r="BF246" i="5"/>
  <c r="BG246" i="5" s="1"/>
  <c r="AX246" i="5"/>
  <c r="AY246" i="5" s="1"/>
  <c r="Q247" i="5"/>
  <c r="S246" i="5"/>
  <c r="R246" i="5"/>
  <c r="AB246" i="5"/>
  <c r="AA246" i="5"/>
  <c r="Z247" i="5"/>
  <c r="AD247" i="5"/>
  <c r="AF246" i="5"/>
  <c r="AE246" i="5"/>
  <c r="AS246" i="5"/>
  <c r="AT246" i="5" s="1"/>
  <c r="AU246" i="5" s="1"/>
  <c r="BJ249" i="5"/>
  <c r="BP248" i="5"/>
  <c r="BQ248" i="5" s="1"/>
  <c r="BX248" i="5"/>
  <c r="BY248" i="5" s="1"/>
  <c r="AX245" i="5"/>
  <c r="AY245" i="5" s="1"/>
  <c r="AH247" i="5"/>
  <c r="AJ246" i="5"/>
  <c r="AI246" i="5"/>
  <c r="BS248" i="5"/>
  <c r="U247" i="5"/>
  <c r="W246" i="5"/>
  <c r="V246" i="5"/>
  <c r="O246" i="5"/>
  <c r="M247" i="5"/>
  <c r="N246" i="5"/>
  <c r="BA246" i="5"/>
  <c r="BB245" i="5"/>
  <c r="BC245" i="5" s="1"/>
  <c r="BW248" i="5"/>
  <c r="BK248" i="5"/>
  <c r="BL248" i="5" s="1"/>
  <c r="BM248" i="5" s="1"/>
  <c r="BS249" i="5" l="1"/>
  <c r="BJ250" i="5"/>
  <c r="BS250" i="5" s="1"/>
  <c r="BT249" i="5"/>
  <c r="BU249" i="5" s="1"/>
  <c r="BO249" i="5"/>
  <c r="BO250" i="5" s="1"/>
  <c r="AR248" i="5"/>
  <c r="BB247" i="5"/>
  <c r="BC247" i="5" s="1"/>
  <c r="AT247" i="5"/>
  <c r="AU247" i="5" s="1"/>
  <c r="AW247" i="5"/>
  <c r="BT248" i="5"/>
  <c r="BU248" i="5" s="1"/>
  <c r="BA247" i="5"/>
  <c r="O247" i="5"/>
  <c r="N247" i="5"/>
  <c r="M248" i="5"/>
  <c r="AS247" i="5"/>
  <c r="AH248" i="5"/>
  <c r="AJ247" i="5"/>
  <c r="AI247" i="5"/>
  <c r="Q248" i="5"/>
  <c r="S247" i="5"/>
  <c r="R247" i="5"/>
  <c r="AD248" i="5"/>
  <c r="AF247" i="5"/>
  <c r="AE247" i="5"/>
  <c r="BK249" i="5"/>
  <c r="AB247" i="5"/>
  <c r="Z248" i="5"/>
  <c r="AA247" i="5"/>
  <c r="AL250" i="5"/>
  <c r="AN249" i="5"/>
  <c r="AM249" i="5"/>
  <c r="BW249" i="5"/>
  <c r="BW250" i="5" s="1"/>
  <c r="U248" i="5"/>
  <c r="W247" i="5"/>
  <c r="V247" i="5"/>
  <c r="BB246" i="5"/>
  <c r="BC246" i="5" s="1"/>
  <c r="BE247" i="5"/>
  <c r="BE248" i="5" l="1"/>
  <c r="BF248" i="5" s="1"/>
  <c r="BG248" i="5" s="1"/>
  <c r="BX249" i="5"/>
  <c r="BY249" i="5" s="1"/>
  <c r="BK250" i="5"/>
  <c r="BA248" i="5"/>
  <c r="BA249" i="5" s="1"/>
  <c r="AW248" i="5"/>
  <c r="AW249" i="5" s="1"/>
  <c r="BL249" i="5"/>
  <c r="BM249" i="5" s="1"/>
  <c r="AL251" i="5"/>
  <c r="AN250" i="5"/>
  <c r="AM250" i="5"/>
  <c r="AR249" i="5"/>
  <c r="AB248" i="5"/>
  <c r="Z249" i="5"/>
  <c r="AA248" i="5"/>
  <c r="Q249" i="5"/>
  <c r="S248" i="5"/>
  <c r="R248" i="5"/>
  <c r="U249" i="5"/>
  <c r="W248" i="5"/>
  <c r="V248" i="5"/>
  <c r="AH249" i="5"/>
  <c r="AJ248" i="5"/>
  <c r="AI248" i="5"/>
  <c r="BP249" i="5"/>
  <c r="BQ249" i="5" s="1"/>
  <c r="AS248" i="5"/>
  <c r="BF247" i="5"/>
  <c r="BG247" i="5" s="1"/>
  <c r="AD249" i="5"/>
  <c r="AF248" i="5"/>
  <c r="AE248" i="5"/>
  <c r="O248" i="5"/>
  <c r="M249" i="5"/>
  <c r="N248" i="5"/>
  <c r="AX247" i="5"/>
  <c r="AY247" i="5" s="1"/>
  <c r="BJ251" i="5"/>
  <c r="BO251" i="5" s="1"/>
  <c r="BT250" i="5"/>
  <c r="BU250" i="5" s="1"/>
  <c r="BP250" i="5"/>
  <c r="BQ250" i="5" s="1"/>
  <c r="BX250" i="5"/>
  <c r="BY250" i="5" s="1"/>
  <c r="BL250" i="5"/>
  <c r="BM250" i="5" s="1"/>
  <c r="AS249" i="5" l="1"/>
  <c r="BB248" i="5"/>
  <c r="BC248" i="5" s="1"/>
  <c r="AL252" i="5"/>
  <c r="AN251" i="5"/>
  <c r="AM251" i="5"/>
  <c r="AD250" i="5"/>
  <c r="AF249" i="5"/>
  <c r="AE249" i="5"/>
  <c r="AB249" i="5"/>
  <c r="Z250" i="5"/>
  <c r="AA249" i="5"/>
  <c r="BJ252" i="5"/>
  <c r="BP251" i="5"/>
  <c r="BQ251" i="5" s="1"/>
  <c r="U250" i="5"/>
  <c r="W249" i="5"/>
  <c r="V249" i="5"/>
  <c r="O249" i="5"/>
  <c r="N249" i="5"/>
  <c r="M250" i="5"/>
  <c r="BK251" i="5"/>
  <c r="AH250" i="5"/>
  <c r="AJ249" i="5"/>
  <c r="AI249" i="5"/>
  <c r="Q250" i="5"/>
  <c r="S249" i="5"/>
  <c r="R249" i="5"/>
  <c r="AR250" i="5"/>
  <c r="BA250" i="5" s="1"/>
  <c r="AX249" i="5"/>
  <c r="AY249" i="5" s="1"/>
  <c r="BB249" i="5"/>
  <c r="BC249" i="5" s="1"/>
  <c r="AT249" i="5"/>
  <c r="AU249" i="5" s="1"/>
  <c r="BS251" i="5"/>
  <c r="BS252" i="5" s="1"/>
  <c r="AT248" i="5"/>
  <c r="AU248" i="5" s="1"/>
  <c r="AX248" i="5"/>
  <c r="AY248" i="5" s="1"/>
  <c r="BW251" i="5"/>
  <c r="BE249" i="5"/>
  <c r="BK252" i="5" l="1"/>
  <c r="BT251" i="5"/>
  <c r="BU251" i="5" s="1"/>
  <c r="BW252" i="5"/>
  <c r="AH251" i="5"/>
  <c r="AJ250" i="5"/>
  <c r="AI250" i="5"/>
  <c r="U251" i="5"/>
  <c r="W250" i="5"/>
  <c r="V250" i="5"/>
  <c r="AW250" i="5"/>
  <c r="AD251" i="5"/>
  <c r="AF250" i="5"/>
  <c r="AE250" i="5"/>
  <c r="AS250" i="5"/>
  <c r="BJ253" i="5"/>
  <c r="BX252" i="5"/>
  <c r="BY252" i="5" s="1"/>
  <c r="BL252" i="5"/>
  <c r="BM252" i="5" s="1"/>
  <c r="BT252" i="5"/>
  <c r="BU252" i="5" s="1"/>
  <c r="O250" i="5"/>
  <c r="M251" i="5"/>
  <c r="N250" i="5"/>
  <c r="BL251" i="5"/>
  <c r="BM251" i="5" s="1"/>
  <c r="Q251" i="5"/>
  <c r="S250" i="5"/>
  <c r="R250" i="5"/>
  <c r="AL253" i="5"/>
  <c r="AN252" i="5"/>
  <c r="AM252" i="5"/>
  <c r="AR251" i="5"/>
  <c r="BF250" i="5"/>
  <c r="BG250" i="5" s="1"/>
  <c r="AX250" i="5"/>
  <c r="AY250" i="5" s="1"/>
  <c r="BB250" i="5"/>
  <c r="BC250" i="5" s="1"/>
  <c r="BX251" i="5"/>
  <c r="BY251" i="5" s="1"/>
  <c r="BE250" i="5"/>
  <c r="BF249" i="5"/>
  <c r="BG249" i="5" s="1"/>
  <c r="AB250" i="5"/>
  <c r="Z251" i="5"/>
  <c r="AA250" i="5"/>
  <c r="BO252" i="5"/>
  <c r="BP252" i="5" s="1"/>
  <c r="BQ252" i="5" s="1"/>
  <c r="AB251" i="5" l="1"/>
  <c r="Z252" i="5"/>
  <c r="AA251" i="5"/>
  <c r="Q252" i="5"/>
  <c r="S251" i="5"/>
  <c r="R251" i="5"/>
  <c r="BJ254" i="5"/>
  <c r="AS251" i="5"/>
  <c r="AT251" i="5" s="1"/>
  <c r="AU251" i="5" s="1"/>
  <c r="U252" i="5"/>
  <c r="W251" i="5"/>
  <c r="V251" i="5"/>
  <c r="BE251" i="5"/>
  <c r="BF251" i="5" s="1"/>
  <c r="BG251" i="5" s="1"/>
  <c r="O251" i="5"/>
  <c r="M252" i="5"/>
  <c r="N251" i="5"/>
  <c r="AR252" i="5"/>
  <c r="BK253" i="5"/>
  <c r="BS253" i="5"/>
  <c r="AL254" i="5"/>
  <c r="AN253" i="5"/>
  <c r="AN255" i="5" s="1"/>
  <c r="AM253" i="5"/>
  <c r="AM255" i="5" s="1"/>
  <c r="AH252" i="5"/>
  <c r="AJ251" i="5"/>
  <c r="AI251" i="5"/>
  <c r="BO253" i="5"/>
  <c r="BP253" i="5" s="1"/>
  <c r="BQ253" i="5" s="1"/>
  <c r="BQ255" i="5" s="1"/>
  <c r="AD252" i="5"/>
  <c r="AF251" i="5"/>
  <c r="AE251" i="5"/>
  <c r="BW253" i="5"/>
  <c r="BX253" i="5" s="1"/>
  <c r="BY253" i="5" s="1"/>
  <c r="BY255" i="5" s="1"/>
  <c r="AT250" i="5"/>
  <c r="AU250" i="5" s="1"/>
  <c r="AW251" i="5"/>
  <c r="AW252" i="5" s="1"/>
  <c r="BA251" i="5"/>
  <c r="BA252" i="5" l="1"/>
  <c r="AS252" i="5"/>
  <c r="U253" i="5"/>
  <c r="W252" i="5"/>
  <c r="V252" i="5"/>
  <c r="BB251" i="5"/>
  <c r="BC251" i="5" s="1"/>
  <c r="BE252" i="5"/>
  <c r="BE253" i="5" s="1"/>
  <c r="AS253" i="5"/>
  <c r="BW254" i="5"/>
  <c r="BX254" i="5" s="1"/>
  <c r="AR253" i="5"/>
  <c r="AW253" i="5" s="1"/>
  <c r="AT252" i="5"/>
  <c r="AU252" i="5" s="1"/>
  <c r="AX252" i="5"/>
  <c r="AY252" i="5" s="1"/>
  <c r="BB252" i="5"/>
  <c r="BC252" i="5" s="1"/>
  <c r="Q253" i="5"/>
  <c r="S252" i="5"/>
  <c r="R252" i="5"/>
  <c r="AX251" i="5"/>
  <c r="AY251" i="5" s="1"/>
  <c r="AH253" i="5"/>
  <c r="AJ252" i="5"/>
  <c r="AI252" i="5"/>
  <c r="AD253" i="5"/>
  <c r="AF252" i="5"/>
  <c r="AE252" i="5"/>
  <c r="BS254" i="5"/>
  <c r="BT254" i="5" s="1"/>
  <c r="O252" i="5"/>
  <c r="M253" i="5"/>
  <c r="N252" i="5"/>
  <c r="BT253" i="5"/>
  <c r="BU253" i="5" s="1"/>
  <c r="BU255" i="5" s="1"/>
  <c r="AB252" i="5"/>
  <c r="Z253" i="5"/>
  <c r="AA252" i="5"/>
  <c r="BO254" i="5"/>
  <c r="BP254" i="5" s="1"/>
  <c r="BK254" i="5"/>
  <c r="BL254" i="5" s="1"/>
  <c r="BL253" i="5"/>
  <c r="BM253" i="5" s="1"/>
  <c r="BM255" i="5" s="1"/>
  <c r="I4" i="5"/>
  <c r="O253" i="5" l="1"/>
  <c r="O255" i="5" s="1"/>
  <c r="M254" i="5"/>
  <c r="N253" i="5"/>
  <c r="N255" i="5" s="1"/>
  <c r="AH254" i="5"/>
  <c r="AJ253" i="5"/>
  <c r="AJ255" i="5" s="1"/>
  <c r="AI253" i="5"/>
  <c r="K4" i="5"/>
  <c r="BA253" i="5"/>
  <c r="BB253" i="5" s="1"/>
  <c r="BC253" i="5" s="1"/>
  <c r="BC255" i="5" s="1"/>
  <c r="BF252" i="5"/>
  <c r="BG252" i="5" s="1"/>
  <c r="AB253" i="5"/>
  <c r="AB255" i="5" s="1"/>
  <c r="Z254" i="5"/>
  <c r="AA253" i="5"/>
  <c r="AA255" i="5" s="1"/>
  <c r="AD254" i="5"/>
  <c r="AF253" i="5"/>
  <c r="AF255" i="5" s="1"/>
  <c r="AE253" i="5"/>
  <c r="AE255" i="5" s="1"/>
  <c r="Q254" i="5"/>
  <c r="S253" i="5"/>
  <c r="S255" i="5" s="1"/>
  <c r="R253" i="5"/>
  <c r="R255" i="5" s="1"/>
  <c r="AR254" i="5"/>
  <c r="BE254" i="5" s="1"/>
  <c r="BF253" i="5"/>
  <c r="BG253" i="5" s="1"/>
  <c r="BG255" i="5" s="1"/>
  <c r="AX253" i="5"/>
  <c r="AY253" i="5" s="1"/>
  <c r="AY255" i="5" s="1"/>
  <c r="AT253" i="5"/>
  <c r="AU253" i="5" s="1"/>
  <c r="AU255" i="5" s="1"/>
  <c r="U254" i="5"/>
  <c r="W253" i="5"/>
  <c r="W255" i="5" s="1"/>
  <c r="V253" i="5"/>
  <c r="V255" i="5" s="1"/>
  <c r="J4" i="5"/>
  <c r="I5" i="5"/>
  <c r="K5" i="5" s="1"/>
  <c r="BF254" i="5" l="1"/>
  <c r="AW254" i="5"/>
  <c r="AX254" i="5"/>
  <c r="AS254" i="5"/>
  <c r="AT254" i="5" s="1"/>
  <c r="BA254" i="5"/>
  <c r="BB254" i="5" s="1"/>
  <c r="I6" i="5"/>
  <c r="K6" i="5" s="1"/>
  <c r="J5" i="5"/>
  <c r="J6" i="5" l="1"/>
  <c r="I7" i="5"/>
  <c r="K7" i="5" s="1"/>
  <c r="I8" i="5"/>
  <c r="K8" i="5" s="1"/>
  <c r="J7" i="5"/>
  <c r="I9" i="5" l="1"/>
  <c r="K9" i="5" s="1"/>
  <c r="J8" i="5"/>
  <c r="I10" i="5" l="1"/>
  <c r="K10" i="5" s="1"/>
  <c r="J9" i="5"/>
  <c r="I11" i="5" l="1"/>
  <c r="K11" i="5" s="1"/>
  <c r="J10" i="5"/>
  <c r="I12" i="5" l="1"/>
  <c r="K12" i="5" s="1"/>
  <c r="J11" i="5"/>
  <c r="I13" i="5" l="1"/>
  <c r="K13" i="5" s="1"/>
  <c r="J12" i="5"/>
  <c r="I14" i="5" l="1"/>
  <c r="K14" i="5" s="1"/>
  <c r="J13" i="5"/>
  <c r="I15" i="5" l="1"/>
  <c r="K15" i="5" s="1"/>
  <c r="J14" i="5"/>
  <c r="I16" i="5" l="1"/>
  <c r="K16" i="5" s="1"/>
  <c r="J15" i="5"/>
  <c r="I17" i="5" l="1"/>
  <c r="K17" i="5" s="1"/>
  <c r="J16" i="5"/>
  <c r="I18" i="5" l="1"/>
  <c r="K18" i="5" s="1"/>
  <c r="J17" i="5"/>
  <c r="I19" i="5" l="1"/>
  <c r="K19" i="5" s="1"/>
  <c r="J18" i="5"/>
  <c r="I20" i="5" l="1"/>
  <c r="K20" i="5" s="1"/>
  <c r="J19" i="5"/>
  <c r="I21" i="5" l="1"/>
  <c r="K21" i="5" s="1"/>
  <c r="J20" i="5"/>
  <c r="I22" i="5" l="1"/>
  <c r="K22" i="5" s="1"/>
  <c r="J21" i="5"/>
  <c r="I23" i="5" l="1"/>
  <c r="K23" i="5" s="1"/>
  <c r="J22" i="5"/>
  <c r="I24" i="5" l="1"/>
  <c r="K24" i="5" s="1"/>
  <c r="J23" i="5"/>
  <c r="I25" i="5" l="1"/>
  <c r="K25" i="5" s="1"/>
  <c r="J24" i="5"/>
  <c r="I26" i="5" l="1"/>
  <c r="K26" i="5" s="1"/>
  <c r="J25" i="5"/>
  <c r="I27" i="5" l="1"/>
  <c r="K27" i="5" s="1"/>
  <c r="J26" i="5"/>
  <c r="J27" i="5" l="1"/>
  <c r="I28" i="5"/>
  <c r="K28" i="5" s="1"/>
  <c r="I29" i="5" l="1"/>
  <c r="K29" i="5" s="1"/>
  <c r="J28" i="5"/>
  <c r="I30" i="5" l="1"/>
  <c r="K30" i="5" s="1"/>
  <c r="J29" i="5"/>
  <c r="I31" i="5" l="1"/>
  <c r="K31" i="5" s="1"/>
  <c r="J30" i="5"/>
  <c r="I32" i="5" l="1"/>
  <c r="K32" i="5" s="1"/>
  <c r="J31" i="5"/>
  <c r="I33" i="5" l="1"/>
  <c r="K33" i="5" s="1"/>
  <c r="J32" i="5"/>
  <c r="I34" i="5" l="1"/>
  <c r="K34" i="5" s="1"/>
  <c r="J33" i="5"/>
  <c r="I35" i="5" l="1"/>
  <c r="K35" i="5" s="1"/>
  <c r="J34" i="5"/>
  <c r="I36" i="5" l="1"/>
  <c r="K36" i="5" s="1"/>
  <c r="J35" i="5"/>
  <c r="I37" i="5" l="1"/>
  <c r="K37" i="5" s="1"/>
  <c r="J36" i="5"/>
  <c r="I38" i="5" l="1"/>
  <c r="K38" i="5" s="1"/>
  <c r="J37" i="5"/>
  <c r="I39" i="5" l="1"/>
  <c r="K39" i="5" s="1"/>
  <c r="J38" i="5"/>
  <c r="I40" i="5" l="1"/>
  <c r="K40" i="5" s="1"/>
  <c r="J39" i="5"/>
  <c r="I41" i="5" l="1"/>
  <c r="K41" i="5" s="1"/>
  <c r="J40" i="5"/>
  <c r="I42" i="5" l="1"/>
  <c r="K42" i="5" s="1"/>
  <c r="J41" i="5"/>
  <c r="I43" i="5" l="1"/>
  <c r="K43" i="5" s="1"/>
  <c r="J42" i="5"/>
  <c r="I44" i="5" l="1"/>
  <c r="K44" i="5" s="1"/>
  <c r="J43" i="5"/>
  <c r="I45" i="5" l="1"/>
  <c r="K45" i="5" s="1"/>
  <c r="J44" i="5"/>
  <c r="I46" i="5" l="1"/>
  <c r="K46" i="5" s="1"/>
  <c r="J45" i="5"/>
  <c r="I47" i="5" l="1"/>
  <c r="K47" i="5" s="1"/>
  <c r="J46" i="5"/>
  <c r="I48" i="5" l="1"/>
  <c r="K48" i="5" s="1"/>
  <c r="J47" i="5"/>
  <c r="I49" i="5" l="1"/>
  <c r="K49" i="5" s="1"/>
  <c r="J48" i="5"/>
  <c r="I50" i="5" l="1"/>
  <c r="K50" i="5" s="1"/>
  <c r="J49" i="5"/>
  <c r="I51" i="5" l="1"/>
  <c r="K51" i="5" s="1"/>
  <c r="J50" i="5"/>
  <c r="I52" i="5" l="1"/>
  <c r="K52" i="5" s="1"/>
  <c r="J51" i="5"/>
  <c r="I53" i="5" l="1"/>
  <c r="K53" i="5" s="1"/>
  <c r="J52" i="5"/>
  <c r="I54" i="5" l="1"/>
  <c r="K54" i="5" s="1"/>
  <c r="J53" i="5"/>
  <c r="I55" i="5" l="1"/>
  <c r="K55" i="5" s="1"/>
  <c r="J54" i="5"/>
  <c r="I56" i="5" l="1"/>
  <c r="K56" i="5" s="1"/>
  <c r="J55" i="5"/>
  <c r="I57" i="5" l="1"/>
  <c r="K57" i="5" s="1"/>
  <c r="J56" i="5"/>
  <c r="I58" i="5" l="1"/>
  <c r="K58" i="5" s="1"/>
  <c r="J57" i="5"/>
  <c r="I59" i="5" l="1"/>
  <c r="K59" i="5" s="1"/>
  <c r="J58" i="5"/>
  <c r="I60" i="5" l="1"/>
  <c r="K60" i="5" s="1"/>
  <c r="J59" i="5"/>
  <c r="I61" i="5" l="1"/>
  <c r="K61" i="5" s="1"/>
  <c r="J60" i="5"/>
  <c r="I62" i="5" l="1"/>
  <c r="K62" i="5" s="1"/>
  <c r="J61" i="5"/>
  <c r="I63" i="5" l="1"/>
  <c r="K63" i="5" s="1"/>
  <c r="J62" i="5"/>
  <c r="I64" i="5" l="1"/>
  <c r="K64" i="5" s="1"/>
  <c r="J63" i="5"/>
  <c r="I65" i="5" l="1"/>
  <c r="K65" i="5" s="1"/>
  <c r="J64" i="5"/>
  <c r="I66" i="5" l="1"/>
  <c r="K66" i="5" s="1"/>
  <c r="J65" i="5"/>
  <c r="I67" i="5" l="1"/>
  <c r="K67" i="5" s="1"/>
  <c r="J66" i="5"/>
  <c r="I68" i="5" l="1"/>
  <c r="K68" i="5" s="1"/>
  <c r="J67" i="5"/>
  <c r="I69" i="5" l="1"/>
  <c r="K69" i="5" s="1"/>
  <c r="J68" i="5"/>
  <c r="I70" i="5" l="1"/>
  <c r="K70" i="5" s="1"/>
  <c r="J69" i="5"/>
  <c r="I71" i="5" l="1"/>
  <c r="K71" i="5" s="1"/>
  <c r="J70" i="5"/>
  <c r="I72" i="5" l="1"/>
  <c r="K72" i="5" s="1"/>
  <c r="J71" i="5"/>
  <c r="I73" i="5" l="1"/>
  <c r="K73" i="5" s="1"/>
  <c r="J72" i="5"/>
  <c r="I74" i="5" l="1"/>
  <c r="K74" i="5" s="1"/>
  <c r="J73" i="5"/>
  <c r="I75" i="5" l="1"/>
  <c r="K75" i="5" s="1"/>
  <c r="J74" i="5"/>
  <c r="I76" i="5" l="1"/>
  <c r="K76" i="5" s="1"/>
  <c r="J75" i="5"/>
  <c r="I77" i="5" l="1"/>
  <c r="K77" i="5" s="1"/>
  <c r="J76" i="5"/>
  <c r="I78" i="5" l="1"/>
  <c r="K78" i="5" s="1"/>
  <c r="J77" i="5"/>
  <c r="I79" i="5" l="1"/>
  <c r="K79" i="5" s="1"/>
  <c r="J78" i="5"/>
  <c r="I80" i="5" l="1"/>
  <c r="K80" i="5" s="1"/>
  <c r="J79" i="5"/>
  <c r="I81" i="5" l="1"/>
  <c r="K81" i="5" s="1"/>
  <c r="J80" i="5"/>
  <c r="I82" i="5" l="1"/>
  <c r="K82" i="5" s="1"/>
  <c r="J81" i="5"/>
  <c r="I83" i="5" l="1"/>
  <c r="K83" i="5" s="1"/>
  <c r="J82" i="5"/>
  <c r="I84" i="5" l="1"/>
  <c r="K84" i="5" s="1"/>
  <c r="J83" i="5"/>
  <c r="I85" i="5" l="1"/>
  <c r="K85" i="5" s="1"/>
  <c r="J84" i="5"/>
  <c r="I86" i="5" l="1"/>
  <c r="K86" i="5" s="1"/>
  <c r="J85" i="5"/>
  <c r="I87" i="5" l="1"/>
  <c r="K87" i="5" s="1"/>
  <c r="J86" i="5"/>
  <c r="I88" i="5" l="1"/>
  <c r="K88" i="5" s="1"/>
  <c r="J87" i="5"/>
  <c r="I89" i="5" l="1"/>
  <c r="K89" i="5" s="1"/>
  <c r="J88" i="5"/>
  <c r="I90" i="5" l="1"/>
  <c r="K90" i="5" s="1"/>
  <c r="J89" i="5"/>
  <c r="I91" i="5" l="1"/>
  <c r="K91" i="5" s="1"/>
  <c r="J90" i="5"/>
  <c r="I92" i="5" l="1"/>
  <c r="K92" i="5" s="1"/>
  <c r="J91" i="5"/>
  <c r="I93" i="5" l="1"/>
  <c r="K93" i="5" s="1"/>
  <c r="J92" i="5"/>
  <c r="I94" i="5" l="1"/>
  <c r="K94" i="5" s="1"/>
  <c r="J93" i="5"/>
  <c r="I95" i="5" l="1"/>
  <c r="K95" i="5" s="1"/>
  <c r="J94" i="5"/>
  <c r="I96" i="5" l="1"/>
  <c r="K96" i="5" s="1"/>
  <c r="J95" i="5"/>
  <c r="I97" i="5" l="1"/>
  <c r="K97" i="5" s="1"/>
  <c r="J96" i="5"/>
  <c r="I98" i="5" l="1"/>
  <c r="K98" i="5" s="1"/>
  <c r="J97" i="5"/>
  <c r="I99" i="5" l="1"/>
  <c r="K99" i="5" s="1"/>
  <c r="J98" i="5"/>
  <c r="I100" i="5" l="1"/>
  <c r="K100" i="5" s="1"/>
  <c r="J99" i="5"/>
  <c r="I101" i="5" l="1"/>
  <c r="K101" i="5" s="1"/>
  <c r="J100" i="5"/>
  <c r="I102" i="5" l="1"/>
  <c r="K102" i="5" s="1"/>
  <c r="J101" i="5"/>
  <c r="I103" i="5" l="1"/>
  <c r="K103" i="5" s="1"/>
  <c r="J102" i="5"/>
  <c r="I104" i="5" l="1"/>
  <c r="K104" i="5" s="1"/>
  <c r="J103" i="5"/>
  <c r="I105" i="5" l="1"/>
  <c r="K105" i="5" s="1"/>
  <c r="J104" i="5"/>
  <c r="I106" i="5" l="1"/>
  <c r="K106" i="5" s="1"/>
  <c r="J105" i="5"/>
  <c r="I107" i="5" l="1"/>
  <c r="K107" i="5" s="1"/>
  <c r="J106" i="5"/>
  <c r="I108" i="5" l="1"/>
  <c r="K108" i="5" s="1"/>
  <c r="J107" i="5"/>
  <c r="I109" i="5" l="1"/>
  <c r="K109" i="5" s="1"/>
  <c r="J108" i="5"/>
  <c r="I110" i="5" l="1"/>
  <c r="K110" i="5" s="1"/>
  <c r="J109" i="5"/>
  <c r="I111" i="5" l="1"/>
  <c r="K111" i="5" s="1"/>
  <c r="J110" i="5"/>
  <c r="I112" i="5" l="1"/>
  <c r="K112" i="5" s="1"/>
  <c r="J111" i="5"/>
  <c r="I113" i="5" l="1"/>
  <c r="K113" i="5" s="1"/>
  <c r="J112" i="5"/>
  <c r="I114" i="5" l="1"/>
  <c r="K114" i="5" s="1"/>
  <c r="J113" i="5"/>
  <c r="I115" i="5" l="1"/>
  <c r="K115" i="5" s="1"/>
  <c r="J114" i="5"/>
  <c r="I116" i="5" l="1"/>
  <c r="K116" i="5" s="1"/>
  <c r="J115" i="5"/>
  <c r="I117" i="5" l="1"/>
  <c r="K117" i="5" s="1"/>
  <c r="J116" i="5"/>
  <c r="I118" i="5" l="1"/>
  <c r="K118" i="5" s="1"/>
  <c r="J117" i="5"/>
  <c r="I119" i="5" l="1"/>
  <c r="K119" i="5" s="1"/>
  <c r="J118" i="5"/>
  <c r="I120" i="5" l="1"/>
  <c r="K120" i="5" s="1"/>
  <c r="J119" i="5"/>
  <c r="I121" i="5" l="1"/>
  <c r="K121" i="5" s="1"/>
  <c r="J120" i="5"/>
  <c r="I122" i="5" l="1"/>
  <c r="K122" i="5" s="1"/>
  <c r="J121" i="5"/>
  <c r="I123" i="5" l="1"/>
  <c r="K123" i="5" s="1"/>
  <c r="J122" i="5"/>
  <c r="I124" i="5" l="1"/>
  <c r="K124" i="5" s="1"/>
  <c r="J123" i="5"/>
  <c r="I125" i="5" l="1"/>
  <c r="K125" i="5" s="1"/>
  <c r="J124" i="5"/>
  <c r="I126" i="5" l="1"/>
  <c r="K126" i="5" s="1"/>
  <c r="J125" i="5"/>
  <c r="I127" i="5" l="1"/>
  <c r="K127" i="5" s="1"/>
  <c r="J126" i="5"/>
  <c r="I128" i="5" l="1"/>
  <c r="K128" i="5" s="1"/>
  <c r="J127" i="5"/>
  <c r="I129" i="5" l="1"/>
  <c r="K129" i="5" s="1"/>
  <c r="J128" i="5"/>
  <c r="I130" i="5" l="1"/>
  <c r="K130" i="5" s="1"/>
  <c r="J129" i="5"/>
  <c r="I131" i="5" l="1"/>
  <c r="K131" i="5" s="1"/>
  <c r="J130" i="5"/>
  <c r="I132" i="5" l="1"/>
  <c r="K132" i="5" s="1"/>
  <c r="J131" i="5"/>
  <c r="I133" i="5" l="1"/>
  <c r="K133" i="5" s="1"/>
  <c r="J132" i="5"/>
  <c r="I134" i="5" l="1"/>
  <c r="K134" i="5" s="1"/>
  <c r="J133" i="5"/>
  <c r="I135" i="5" l="1"/>
  <c r="K135" i="5" s="1"/>
  <c r="J134" i="5"/>
  <c r="I136" i="5" l="1"/>
  <c r="K136" i="5" s="1"/>
  <c r="J135" i="5"/>
  <c r="I137" i="5" l="1"/>
  <c r="K137" i="5" s="1"/>
  <c r="J136" i="5"/>
  <c r="I138" i="5" l="1"/>
  <c r="K138" i="5" s="1"/>
  <c r="J137" i="5"/>
  <c r="I139" i="5" l="1"/>
  <c r="K139" i="5" s="1"/>
  <c r="J138" i="5"/>
  <c r="I140" i="5" l="1"/>
  <c r="K140" i="5" s="1"/>
  <c r="J139" i="5"/>
  <c r="I141" i="5" l="1"/>
  <c r="K141" i="5" s="1"/>
  <c r="J140" i="5"/>
  <c r="I142" i="5" l="1"/>
  <c r="K142" i="5" s="1"/>
  <c r="J141" i="5"/>
  <c r="I143" i="5" l="1"/>
  <c r="K143" i="5" s="1"/>
  <c r="J142" i="5"/>
  <c r="I144" i="5" l="1"/>
  <c r="K144" i="5" s="1"/>
  <c r="J143" i="5"/>
  <c r="I145" i="5" l="1"/>
  <c r="K145" i="5" s="1"/>
  <c r="J144" i="5"/>
  <c r="I146" i="5" l="1"/>
  <c r="K146" i="5" s="1"/>
  <c r="J145" i="5"/>
  <c r="I147" i="5" l="1"/>
  <c r="K147" i="5" s="1"/>
  <c r="J146" i="5"/>
  <c r="I148" i="5" l="1"/>
  <c r="K148" i="5" s="1"/>
  <c r="J147" i="5"/>
  <c r="I149" i="5" l="1"/>
  <c r="K149" i="5" s="1"/>
  <c r="J148" i="5"/>
  <c r="I150" i="5" l="1"/>
  <c r="K150" i="5" s="1"/>
  <c r="J149" i="5"/>
  <c r="I151" i="5" l="1"/>
  <c r="K151" i="5" s="1"/>
  <c r="J150" i="5"/>
  <c r="I152" i="5" l="1"/>
  <c r="K152" i="5" s="1"/>
  <c r="J151" i="5"/>
  <c r="I153" i="5" l="1"/>
  <c r="K153" i="5" s="1"/>
  <c r="J152" i="5"/>
  <c r="I154" i="5" l="1"/>
  <c r="K154" i="5" s="1"/>
  <c r="J153" i="5"/>
  <c r="I155" i="5" l="1"/>
  <c r="K155" i="5" s="1"/>
  <c r="J154" i="5"/>
  <c r="I156" i="5" l="1"/>
  <c r="K156" i="5" s="1"/>
  <c r="J155" i="5"/>
  <c r="I157" i="5" l="1"/>
  <c r="K157" i="5" s="1"/>
  <c r="J156" i="5"/>
  <c r="I158" i="5" l="1"/>
  <c r="K158" i="5" s="1"/>
  <c r="J157" i="5"/>
  <c r="I159" i="5" l="1"/>
  <c r="K159" i="5" s="1"/>
  <c r="J158" i="5"/>
  <c r="I160" i="5" l="1"/>
  <c r="K160" i="5" s="1"/>
  <c r="J159" i="5"/>
  <c r="I161" i="5" l="1"/>
  <c r="K161" i="5" s="1"/>
  <c r="J160" i="5"/>
  <c r="I162" i="5" l="1"/>
  <c r="K162" i="5" s="1"/>
  <c r="J161" i="5"/>
  <c r="I163" i="5" l="1"/>
  <c r="K163" i="5" s="1"/>
  <c r="J162" i="5"/>
  <c r="I164" i="5" l="1"/>
  <c r="K164" i="5" s="1"/>
  <c r="J163" i="5"/>
  <c r="I165" i="5" l="1"/>
  <c r="K165" i="5" s="1"/>
  <c r="J164" i="5"/>
  <c r="I166" i="5" l="1"/>
  <c r="K166" i="5" s="1"/>
  <c r="J165" i="5"/>
  <c r="I167" i="5" l="1"/>
  <c r="K167" i="5" s="1"/>
  <c r="J166" i="5"/>
  <c r="I168" i="5" l="1"/>
  <c r="K168" i="5" s="1"/>
  <c r="J167" i="5"/>
  <c r="I169" i="5" l="1"/>
  <c r="K169" i="5" s="1"/>
  <c r="J168" i="5"/>
  <c r="I170" i="5" l="1"/>
  <c r="K170" i="5" s="1"/>
  <c r="J169" i="5"/>
  <c r="I171" i="5" l="1"/>
  <c r="K171" i="5" s="1"/>
  <c r="J170" i="5"/>
  <c r="I172" i="5" l="1"/>
  <c r="K172" i="5" s="1"/>
  <c r="J171" i="5"/>
  <c r="I173" i="5" l="1"/>
  <c r="K173" i="5" s="1"/>
  <c r="J172" i="5"/>
  <c r="I174" i="5" l="1"/>
  <c r="K174" i="5" s="1"/>
  <c r="J173" i="5"/>
  <c r="I175" i="5" l="1"/>
  <c r="K175" i="5" s="1"/>
  <c r="J174" i="5"/>
  <c r="I176" i="5" l="1"/>
  <c r="K176" i="5" s="1"/>
  <c r="J175" i="5"/>
  <c r="I177" i="5" l="1"/>
  <c r="K177" i="5" s="1"/>
  <c r="J176" i="5"/>
  <c r="I178" i="5" l="1"/>
  <c r="K178" i="5" s="1"/>
  <c r="J177" i="5"/>
  <c r="I179" i="5" l="1"/>
  <c r="K179" i="5" s="1"/>
  <c r="J178" i="5"/>
  <c r="I180" i="5" l="1"/>
  <c r="K180" i="5" s="1"/>
  <c r="J179" i="5"/>
  <c r="I181" i="5" l="1"/>
  <c r="K181" i="5" s="1"/>
  <c r="J180" i="5"/>
  <c r="I182" i="5" l="1"/>
  <c r="K182" i="5" s="1"/>
  <c r="J181" i="5"/>
  <c r="I183" i="5" l="1"/>
  <c r="K183" i="5" s="1"/>
  <c r="J182" i="5"/>
  <c r="I184" i="5" l="1"/>
  <c r="K184" i="5" s="1"/>
  <c r="J183" i="5"/>
  <c r="I185" i="5" l="1"/>
  <c r="K185" i="5" s="1"/>
  <c r="J184" i="5"/>
  <c r="I186" i="5" l="1"/>
  <c r="K186" i="5" s="1"/>
  <c r="J185" i="5"/>
  <c r="I187" i="5" l="1"/>
  <c r="K187" i="5" s="1"/>
  <c r="J186" i="5"/>
  <c r="I188" i="5" l="1"/>
  <c r="K188" i="5" s="1"/>
  <c r="J187" i="5"/>
  <c r="I189" i="5" l="1"/>
  <c r="K189" i="5" s="1"/>
  <c r="J188" i="5"/>
  <c r="I190" i="5" l="1"/>
  <c r="K190" i="5" s="1"/>
  <c r="J189" i="5"/>
  <c r="I191" i="5" l="1"/>
  <c r="K191" i="5" s="1"/>
  <c r="J190" i="5"/>
  <c r="I192" i="5" l="1"/>
  <c r="K192" i="5" s="1"/>
  <c r="J191" i="5"/>
  <c r="I193" i="5" l="1"/>
  <c r="K193" i="5" s="1"/>
  <c r="J192" i="5"/>
  <c r="I194" i="5" l="1"/>
  <c r="K194" i="5" s="1"/>
  <c r="J193" i="5"/>
  <c r="I195" i="5" l="1"/>
  <c r="K195" i="5" s="1"/>
  <c r="J194" i="5"/>
  <c r="I196" i="5" l="1"/>
  <c r="K196" i="5" s="1"/>
  <c r="J195" i="5"/>
  <c r="I197" i="5" l="1"/>
  <c r="K197" i="5" s="1"/>
  <c r="J196" i="5"/>
  <c r="I198" i="5" l="1"/>
  <c r="K198" i="5" s="1"/>
  <c r="J197" i="5"/>
  <c r="I199" i="5" l="1"/>
  <c r="K199" i="5" s="1"/>
  <c r="J198" i="5"/>
  <c r="I200" i="5" l="1"/>
  <c r="K200" i="5" s="1"/>
  <c r="J199" i="5"/>
  <c r="I201" i="5" l="1"/>
  <c r="K201" i="5" s="1"/>
  <c r="J200" i="5"/>
  <c r="I202" i="5" l="1"/>
  <c r="K202" i="5" s="1"/>
  <c r="J201" i="5"/>
  <c r="I203" i="5" l="1"/>
  <c r="K203" i="5" s="1"/>
  <c r="J202" i="5"/>
  <c r="I204" i="5" l="1"/>
  <c r="K204" i="5" s="1"/>
  <c r="J203" i="5"/>
  <c r="I205" i="5" l="1"/>
  <c r="K205" i="5" s="1"/>
  <c r="J204" i="5"/>
  <c r="I206" i="5" l="1"/>
  <c r="K206" i="5" s="1"/>
  <c r="J205" i="5"/>
  <c r="I207" i="5" l="1"/>
  <c r="K207" i="5" s="1"/>
  <c r="J206" i="5"/>
  <c r="I208" i="5" l="1"/>
  <c r="K208" i="5" s="1"/>
  <c r="J207" i="5"/>
  <c r="I209" i="5" l="1"/>
  <c r="K209" i="5" s="1"/>
  <c r="J208" i="5"/>
  <c r="I210" i="5" l="1"/>
  <c r="K210" i="5" s="1"/>
  <c r="J209" i="5"/>
  <c r="I211" i="5" l="1"/>
  <c r="K211" i="5" s="1"/>
  <c r="J210" i="5"/>
  <c r="I212" i="5" l="1"/>
  <c r="K212" i="5" s="1"/>
  <c r="J211" i="5"/>
  <c r="I213" i="5" l="1"/>
  <c r="K213" i="5" s="1"/>
  <c r="J212" i="5"/>
  <c r="I214" i="5" l="1"/>
  <c r="K214" i="5" s="1"/>
  <c r="J213" i="5"/>
  <c r="I215" i="5" l="1"/>
  <c r="K215" i="5" s="1"/>
  <c r="J214" i="5"/>
  <c r="I216" i="5" l="1"/>
  <c r="K216" i="5" s="1"/>
  <c r="J215" i="5"/>
  <c r="I217" i="5" l="1"/>
  <c r="K217" i="5" s="1"/>
  <c r="J216" i="5"/>
  <c r="I218" i="5" l="1"/>
  <c r="K218" i="5" s="1"/>
  <c r="J217" i="5"/>
  <c r="I219" i="5" l="1"/>
  <c r="K219" i="5" s="1"/>
  <c r="J218" i="5"/>
  <c r="I220" i="5" l="1"/>
  <c r="K220" i="5" s="1"/>
  <c r="J219" i="5"/>
  <c r="I221" i="5" l="1"/>
  <c r="K221" i="5" s="1"/>
  <c r="J220" i="5"/>
  <c r="I222" i="5" l="1"/>
  <c r="K222" i="5" s="1"/>
  <c r="J221" i="5"/>
  <c r="I223" i="5" l="1"/>
  <c r="K223" i="5" s="1"/>
  <c r="J222" i="5"/>
  <c r="I224" i="5" l="1"/>
  <c r="K224" i="5" s="1"/>
  <c r="J223" i="5"/>
  <c r="I225" i="5" l="1"/>
  <c r="K225" i="5" s="1"/>
  <c r="J224" i="5"/>
  <c r="I226" i="5" l="1"/>
  <c r="K226" i="5" s="1"/>
  <c r="J225" i="5"/>
  <c r="I227" i="5" l="1"/>
  <c r="K227" i="5" s="1"/>
  <c r="J226" i="5"/>
  <c r="I228" i="5" l="1"/>
  <c r="K228" i="5" s="1"/>
  <c r="J227" i="5"/>
  <c r="I229" i="5" l="1"/>
  <c r="K229" i="5" s="1"/>
  <c r="J228" i="5"/>
  <c r="I230" i="5" l="1"/>
  <c r="K230" i="5" s="1"/>
  <c r="J229" i="5"/>
  <c r="I231" i="5" l="1"/>
  <c r="K231" i="5" s="1"/>
  <c r="J230" i="5"/>
  <c r="I232" i="5" l="1"/>
  <c r="K232" i="5" s="1"/>
  <c r="J231" i="5"/>
  <c r="I233" i="5" l="1"/>
  <c r="K233" i="5" s="1"/>
  <c r="J232" i="5"/>
  <c r="I234" i="5" l="1"/>
  <c r="K234" i="5" s="1"/>
  <c r="J233" i="5"/>
  <c r="I235" i="5" l="1"/>
  <c r="K235" i="5" s="1"/>
  <c r="J234" i="5"/>
  <c r="I236" i="5" l="1"/>
  <c r="K236" i="5" s="1"/>
  <c r="J235" i="5"/>
  <c r="I237" i="5" l="1"/>
  <c r="K237" i="5" s="1"/>
  <c r="J236" i="5"/>
  <c r="I238" i="5" l="1"/>
  <c r="K238" i="5" s="1"/>
  <c r="J237" i="5"/>
  <c r="I239" i="5" l="1"/>
  <c r="K239" i="5" s="1"/>
  <c r="J238" i="5"/>
  <c r="I240" i="5" l="1"/>
  <c r="K240" i="5" s="1"/>
  <c r="J239" i="5"/>
  <c r="I241" i="5" l="1"/>
  <c r="K241" i="5" s="1"/>
  <c r="J240" i="5"/>
  <c r="I242" i="5" l="1"/>
  <c r="K242" i="5" s="1"/>
  <c r="J241" i="5"/>
  <c r="I243" i="5" l="1"/>
  <c r="K243" i="5" s="1"/>
  <c r="J242" i="5"/>
  <c r="I244" i="5" l="1"/>
  <c r="K244" i="5" s="1"/>
  <c r="J243" i="5"/>
  <c r="I245" i="5" l="1"/>
  <c r="K245" i="5" s="1"/>
  <c r="J244" i="5"/>
  <c r="I246" i="5" l="1"/>
  <c r="K246" i="5" s="1"/>
  <c r="J245" i="5"/>
  <c r="I247" i="5" l="1"/>
  <c r="K247" i="5" s="1"/>
  <c r="J246" i="5"/>
  <c r="I248" i="5" l="1"/>
  <c r="K248" i="5" s="1"/>
  <c r="J247" i="5"/>
  <c r="I249" i="5" l="1"/>
  <c r="K249" i="5" s="1"/>
  <c r="J248" i="5"/>
  <c r="I250" i="5" l="1"/>
  <c r="K250" i="5" s="1"/>
  <c r="J249" i="5"/>
  <c r="I251" i="5" l="1"/>
  <c r="K251" i="5" s="1"/>
  <c r="J250" i="5"/>
  <c r="I252" i="5" l="1"/>
  <c r="K252" i="5" s="1"/>
  <c r="J251" i="5"/>
  <c r="I253" i="5" l="1"/>
  <c r="K253" i="5" s="1"/>
  <c r="K255" i="5" s="1"/>
  <c r="J252" i="5"/>
  <c r="I254" i="5" l="1"/>
  <c r="J253" i="5"/>
  <c r="J255" i="5" s="1"/>
  <c r="AI255" i="5" l="1"/>
  <c r="AK7" i="7"/>
</calcChain>
</file>

<file path=xl/sharedStrings.xml><?xml version="1.0" encoding="utf-8"?>
<sst xmlns="http://schemas.openxmlformats.org/spreadsheetml/2006/main" count="211" uniqueCount="88">
  <si>
    <t>Date</t>
  </si>
  <si>
    <t>AAPL (Apple Inc) / $</t>
  </si>
  <si>
    <t>AAPL (Apple Inc) / Volume</t>
  </si>
  <si>
    <t>HON (Honeywell Inc)  Volume</t>
  </si>
  <si>
    <t>HON (Honeywell Inc)  /  $</t>
  </si>
  <si>
    <t>Period</t>
  </si>
  <si>
    <t>AAPL</t>
  </si>
  <si>
    <t>∝=0.15</t>
  </si>
  <si>
    <t>∝</t>
  </si>
  <si>
    <t>∝=0.35</t>
  </si>
  <si>
    <t>∝=0.55</t>
  </si>
  <si>
    <t>∝=0.75</t>
  </si>
  <si>
    <t>MAP</t>
  </si>
  <si>
    <t>Mean</t>
  </si>
  <si>
    <t>MAPD</t>
  </si>
  <si>
    <t>MSE</t>
  </si>
  <si>
    <t>HON</t>
  </si>
  <si>
    <t>α= 0.15</t>
  </si>
  <si>
    <t>α= 0.35</t>
  </si>
  <si>
    <t>α= 0.55</t>
  </si>
  <si>
    <t>α= 0.75</t>
  </si>
  <si>
    <t>Abs. Error</t>
  </si>
  <si>
    <t>Part 1: -
(ii)</t>
  </si>
  <si>
    <t>Part 1: -
(iii)</t>
  </si>
  <si>
    <t>Adjusted</t>
  </si>
  <si>
    <t>MAPE</t>
  </si>
  <si>
    <t>Trend(β=0.15)</t>
  </si>
  <si>
    <t>Trend(β=0.25)</t>
  </si>
  <si>
    <t>Trend(β=0.45)</t>
  </si>
  <si>
    <t>Trend(β=0.85)</t>
  </si>
  <si>
    <t>3 period weighted mean is:</t>
  </si>
  <si>
    <t>3 Period weighted avg is:</t>
  </si>
  <si>
    <t>α=0.15</t>
  </si>
  <si>
    <t>α=0.35</t>
  </si>
  <si>
    <t>α=0.55</t>
  </si>
  <si>
    <t>α=0.75</t>
  </si>
  <si>
    <r>
      <rPr>
        <b/>
        <sz val="12"/>
        <color theme="1"/>
        <rFont val="Calibri"/>
        <family val="2"/>
        <scheme val="minor"/>
      </rPr>
      <t>f</t>
    </r>
    <r>
      <rPr>
        <b/>
        <sz val="10"/>
        <color theme="1"/>
        <rFont val="Calibri (Body)"/>
      </rPr>
      <t>t+k</t>
    </r>
    <r>
      <rPr>
        <b/>
        <sz val="12"/>
        <color theme="1"/>
        <rFont val="Calibri"/>
        <family val="2"/>
        <scheme val="minor"/>
      </rPr>
      <t>=a</t>
    </r>
    <r>
      <rPr>
        <b/>
        <sz val="10"/>
        <color theme="1"/>
        <rFont val="Calibri (Body)"/>
      </rPr>
      <t>t</t>
    </r>
    <r>
      <rPr>
        <b/>
        <sz val="12"/>
        <color theme="1"/>
        <rFont val="Calibri"/>
        <family val="2"/>
        <scheme val="minor"/>
      </rPr>
      <t>+kb</t>
    </r>
    <r>
      <rPr>
        <b/>
        <sz val="10"/>
        <color theme="1"/>
        <rFont val="Calibri (Body)"/>
      </rPr>
      <t>t</t>
    </r>
  </si>
  <si>
    <t>Part 2: -
(i) &amp; (ii)</t>
  </si>
  <si>
    <t>Predicted AAPL</t>
  </si>
  <si>
    <t>Residual AAPL</t>
  </si>
  <si>
    <t>Standerized Residual</t>
  </si>
  <si>
    <t>Rank i</t>
  </si>
  <si>
    <t>(i=0.5)/n</t>
  </si>
  <si>
    <t>Standarized Z value</t>
  </si>
  <si>
    <t>No.</t>
  </si>
  <si>
    <t>Lower</t>
  </si>
  <si>
    <t>Upper</t>
  </si>
  <si>
    <t>Probability</t>
  </si>
  <si>
    <t>Expected</t>
  </si>
  <si>
    <t>Observed</t>
  </si>
  <si>
    <t>MIN</t>
  </si>
  <si>
    <t>Slope</t>
  </si>
  <si>
    <t>Intercept</t>
  </si>
  <si>
    <t>Correlation R</t>
  </si>
  <si>
    <r>
      <t>Determination(R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</si>
  <si>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Residual Mean</t>
  </si>
  <si>
    <t>Residual SD</t>
  </si>
  <si>
    <t>MAX</t>
  </si>
  <si>
    <t>Range</t>
  </si>
  <si>
    <t>Sample Size</t>
  </si>
  <si>
    <t>SD</t>
  </si>
  <si>
    <t>bin</t>
  </si>
  <si>
    <t>width</t>
  </si>
  <si>
    <t>DF(#cell -1)</t>
  </si>
  <si>
    <t>Chi- Square Goodness oif Fit Test</t>
  </si>
  <si>
    <t xml:space="preserve">t- statistics= </t>
  </si>
  <si>
    <t>Alpha</t>
  </si>
  <si>
    <t>df</t>
  </si>
  <si>
    <t>P- value</t>
  </si>
  <si>
    <t>Column1</t>
  </si>
  <si>
    <t>Sum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</si>
  <si>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</si>
  <si>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</si>
  <si>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</si>
  <si>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</si>
  <si>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</si>
  <si>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</si>
  <si>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</si>
  <si>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</si>
  <si>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</si>
  <si>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Count</t>
  </si>
  <si>
    <t>Largest(1)</t>
  </si>
  <si>
    <t>Smallest(1)</t>
  </si>
  <si>
    <t>Confidence Level(95.0%)</t>
  </si>
  <si>
    <r>
      <t>Determination(R</t>
    </r>
    <r>
      <rPr>
        <b/>
        <vertAlign val="superscript"/>
        <sz val="11"/>
        <color theme="1"/>
        <rFont val="Calibri"/>
        <family val="2"/>
        <scheme val="minor"/>
      </rPr>
      <t>2)</t>
    </r>
  </si>
  <si>
    <t>Predicted HON</t>
  </si>
  <si>
    <t>Residual HON</t>
  </si>
  <si>
    <t>Chi- 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</si>
</sst>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000"/>
    <numFmt numFmtId="166" formatCode="0.00000"/>
    <numFmt numFmtId="167" formatCode="0.000E+00"/>
    <numFmt numFmtId="168" formatCode="0E+00"/>
    <numFmt numFmtId="169" formatCode="0.0E+00"/>
  </numFmts>
  <fonts count="2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 (Body)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0"/>
      <color theme="1"/>
      <name val="Calibri (Body)"/>
    </font>
    <font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8"/>
      <color theme="1"/>
      <name val="Calibri (Body)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35" borderId="0" xfId="0" applyNumberFormat="1" applyFill="1" applyAlignment="1">
      <alignment horizontal="center" vertical="center"/>
    </xf>
    <xf numFmtId="2" fontId="0" fillId="35" borderId="0" xfId="0" applyNumberFormat="1" applyFill="1" applyAlignment="1">
      <alignment horizontal="center"/>
    </xf>
    <xf numFmtId="0" fontId="1" fillId="0" borderId="14" xfId="42" applyBorder="1" applyAlignment="1">
      <alignment horizontal="center"/>
    </xf>
    <xf numFmtId="0" fontId="0" fillId="0" borderId="14" xfId="0" applyBorder="1"/>
    <xf numFmtId="0" fontId="16" fillId="33" borderId="11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2" fontId="18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16" fillId="38" borderId="0" xfId="42" applyNumberFormat="1" applyFont="1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1" xfId="0" applyBorder="1"/>
    <xf numFmtId="0" fontId="1" fillId="0" borderId="0" xfId="42" applyAlignment="1">
      <alignment horizontal="center"/>
    </xf>
    <xf numFmtId="14" fontId="1" fillId="0" borderId="0" xfId="42" applyNumberFormat="1" applyAlignment="1">
      <alignment horizontal="center"/>
    </xf>
    <xf numFmtId="2" fontId="1" fillId="0" borderId="0" xfId="42" applyNumberFormat="1" applyAlignment="1">
      <alignment horizontal="center"/>
    </xf>
    <xf numFmtId="2" fontId="0" fillId="39" borderId="0" xfId="0" applyNumberFormat="1" applyFill="1" applyAlignment="1">
      <alignment horizontal="center"/>
    </xf>
    <xf numFmtId="0" fontId="16" fillId="40" borderId="11" xfId="0" applyFont="1" applyFill="1" applyBorder="1" applyAlignment="1">
      <alignment horizontal="center"/>
    </xf>
    <xf numFmtId="0" fontId="18" fillId="40" borderId="11" xfId="0" applyFont="1" applyFill="1" applyBorder="1" applyAlignment="1">
      <alignment horizontal="center"/>
    </xf>
    <xf numFmtId="2" fontId="18" fillId="40" borderId="11" xfId="0" applyNumberFormat="1" applyFont="1" applyFill="1" applyBorder="1" applyAlignment="1">
      <alignment horizontal="center"/>
    </xf>
    <xf numFmtId="0" fontId="18" fillId="39" borderId="11" xfId="0" applyFont="1" applyFill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10" fontId="16" fillId="0" borderId="11" xfId="0" applyNumberFormat="1" applyFont="1" applyBorder="1" applyAlignment="1">
      <alignment horizontal="center"/>
    </xf>
    <xf numFmtId="2" fontId="16" fillId="36" borderId="11" xfId="0" applyNumberFormat="1" applyFont="1" applyFill="1" applyBorder="1" applyAlignment="1">
      <alignment horizontal="center"/>
    </xf>
    <xf numFmtId="0" fontId="16" fillId="36" borderId="11" xfId="0" applyFont="1" applyFill="1" applyBorder="1" applyAlignment="1">
      <alignment horizontal="center"/>
    </xf>
    <xf numFmtId="10" fontId="16" fillId="0" borderId="1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2" fontId="16" fillId="36" borderId="11" xfId="0" applyNumberFormat="1" applyFont="1" applyFill="1" applyBorder="1" applyAlignment="1">
      <alignment horizontal="center" vertical="center"/>
    </xf>
    <xf numFmtId="10" fontId="16" fillId="0" borderId="1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" fillId="41" borderId="0" xfId="42" applyFill="1" applyAlignment="1">
      <alignment horizontal="center"/>
    </xf>
    <xf numFmtId="2" fontId="0" fillId="41" borderId="0" xfId="0" applyNumberFormat="1" applyFill="1" applyAlignment="1">
      <alignment horizontal="center"/>
    </xf>
    <xf numFmtId="2" fontId="18" fillId="39" borderId="11" xfId="0" applyNumberFormat="1" applyFont="1" applyFill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2" fontId="18" fillId="0" borderId="11" xfId="0" applyNumberFormat="1" applyFont="1" applyBorder="1" applyAlignment="1">
      <alignment horizontal="center"/>
    </xf>
    <xf numFmtId="2" fontId="0" fillId="0" borderId="0" xfId="0" applyNumberFormat="1"/>
    <xf numFmtId="2" fontId="0" fillId="38" borderId="0" xfId="0" applyNumberFormat="1" applyFill="1" applyAlignment="1">
      <alignment horizontal="center"/>
    </xf>
    <xf numFmtId="2" fontId="0" fillId="37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/>
    <xf numFmtId="164" fontId="0" fillId="0" borderId="0" xfId="0" applyNumberFormat="1"/>
    <xf numFmtId="0" fontId="18" fillId="0" borderId="11" xfId="0" applyFont="1" applyBorder="1"/>
    <xf numFmtId="166" fontId="0" fillId="0" borderId="11" xfId="0" applyNumberFormat="1" applyBorder="1"/>
    <xf numFmtId="2" fontId="0" fillId="0" borderId="11" xfId="0" applyNumberFormat="1" applyBorder="1"/>
    <xf numFmtId="0" fontId="0" fillId="0" borderId="24" xfId="0" applyBorder="1" applyAlignment="1">
      <alignment horizontal="center"/>
    </xf>
    <xf numFmtId="0" fontId="21" fillId="0" borderId="0" xfId="0" applyFont="1" applyFill="1" applyAlignment="1">
      <alignment vertical="center"/>
    </xf>
    <xf numFmtId="2" fontId="0" fillId="0" borderId="0" xfId="0" applyNumberFormat="1" applyFill="1" applyAlignment="1">
      <alignment horizontal="center"/>
    </xf>
    <xf numFmtId="11" fontId="0" fillId="0" borderId="11" xfId="0" applyNumberFormat="1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1" fontId="18" fillId="0" borderId="11" xfId="0" applyNumberFormat="1" applyFont="1" applyBorder="1" applyAlignment="1">
      <alignment horizontal="center"/>
    </xf>
    <xf numFmtId="168" fontId="18" fillId="0" borderId="11" xfId="0" applyNumberFormat="1" applyFont="1" applyBorder="1" applyAlignment="1">
      <alignment horizontal="center"/>
    </xf>
    <xf numFmtId="11" fontId="0" fillId="0" borderId="11" xfId="0" applyNumberFormat="1" applyBorder="1"/>
    <xf numFmtId="2" fontId="1" fillId="0" borderId="18" xfId="42" applyNumberFormat="1" applyBorder="1" applyAlignment="1">
      <alignment horizontal="center"/>
    </xf>
    <xf numFmtId="169" fontId="0" fillId="42" borderId="11" xfId="0" applyNumberFormat="1" applyFill="1" applyBorder="1"/>
    <xf numFmtId="0" fontId="1" fillId="0" borderId="0" xfId="42" applyFill="1"/>
    <xf numFmtId="0" fontId="0" fillId="0" borderId="0" xfId="0" applyFill="1"/>
    <xf numFmtId="0" fontId="16" fillId="0" borderId="0" xfId="0" applyFont="1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0" fontId="16" fillId="0" borderId="0" xfId="43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0" borderId="0" xfId="0" applyFont="1" applyFill="1" applyBorder="1"/>
    <xf numFmtId="166" fontId="0" fillId="0" borderId="0" xfId="0" applyNumberFormat="1" applyFill="1" applyBorder="1"/>
    <xf numFmtId="2" fontId="0" fillId="0" borderId="0" xfId="0" applyNumberFormat="1" applyFill="1" applyBorder="1"/>
    <xf numFmtId="167" fontId="0" fillId="0" borderId="0" xfId="0" applyNumberFormat="1" applyFill="1" applyBorder="1"/>
    <xf numFmtId="0" fontId="16" fillId="44" borderId="11" xfId="42" applyFont="1" applyFill="1" applyBorder="1" applyAlignment="1">
      <alignment horizontal="center"/>
    </xf>
    <xf numFmtId="0" fontId="16" fillId="45" borderId="11" xfId="42" applyFont="1" applyFill="1" applyBorder="1" applyAlignment="1">
      <alignment horizontal="center"/>
    </xf>
    <xf numFmtId="2" fontId="16" fillId="44" borderId="11" xfId="42" applyNumberFormat="1" applyFont="1" applyFill="1" applyBorder="1" applyAlignment="1">
      <alignment horizontal="center"/>
    </xf>
    <xf numFmtId="0" fontId="18" fillId="44" borderId="11" xfId="0" applyFont="1" applyFill="1" applyBorder="1" applyAlignment="1">
      <alignment horizontal="center"/>
    </xf>
    <xf numFmtId="0" fontId="20" fillId="46" borderId="11" xfId="42" applyFont="1" applyFill="1" applyBorder="1" applyAlignment="1">
      <alignment horizontal="center"/>
    </xf>
    <xf numFmtId="0" fontId="20" fillId="46" borderId="17" xfId="42" applyFont="1" applyFill="1" applyBorder="1" applyAlignment="1">
      <alignment horizontal="center"/>
    </xf>
    <xf numFmtId="0" fontId="16" fillId="46" borderId="11" xfId="42" applyFont="1" applyFill="1" applyBorder="1" applyAlignment="1">
      <alignment horizontal="center"/>
    </xf>
    <xf numFmtId="0" fontId="18" fillId="45" borderId="13" xfId="0" applyFont="1" applyFill="1" applyBorder="1" applyAlignment="1">
      <alignment horizontal="center"/>
    </xf>
    <xf numFmtId="0" fontId="18" fillId="45" borderId="11" xfId="0" applyFont="1" applyFill="1" applyBorder="1" applyAlignment="1">
      <alignment horizontal="center"/>
    </xf>
    <xf numFmtId="0" fontId="1" fillId="45" borderId="10" xfId="42" applyFill="1" applyBorder="1" applyAlignment="1">
      <alignment horizontal="center"/>
    </xf>
    <xf numFmtId="0" fontId="1" fillId="45" borderId="18" xfId="42" applyFill="1" applyBorder="1" applyAlignment="1">
      <alignment horizontal="center"/>
    </xf>
    <xf numFmtId="0" fontId="16" fillId="45" borderId="11" xfId="0" applyFont="1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left"/>
    </xf>
    <xf numFmtId="164" fontId="0" fillId="33" borderId="11" xfId="0" applyNumberFormat="1" applyFill="1" applyBorder="1" applyAlignment="1">
      <alignment horizontal="center"/>
    </xf>
    <xf numFmtId="2" fontId="0" fillId="33" borderId="11" xfId="0" applyNumberFormat="1" applyFill="1" applyBorder="1" applyAlignment="1">
      <alignment horizontal="center"/>
    </xf>
    <xf numFmtId="0" fontId="16" fillId="45" borderId="11" xfId="0" applyFont="1" applyFill="1" applyBorder="1" applyAlignment="1">
      <alignment horizontal="left"/>
    </xf>
    <xf numFmtId="0" fontId="18" fillId="33" borderId="11" xfId="0" applyFont="1" applyFill="1" applyBorder="1"/>
    <xf numFmtId="0" fontId="5" fillId="33" borderId="11" xfId="0" applyFont="1" applyFill="1" applyBorder="1"/>
    <xf numFmtId="2" fontId="0" fillId="33" borderId="11" xfId="0" applyNumberFormat="1" applyFill="1" applyBorder="1"/>
    <xf numFmtId="0" fontId="0" fillId="33" borderId="11" xfId="0" applyFill="1" applyBorder="1"/>
    <xf numFmtId="165" fontId="0" fillId="33" borderId="11" xfId="0" applyNumberFormat="1" applyFill="1" applyBorder="1"/>
    <xf numFmtId="0" fontId="18" fillId="33" borderId="17" xfId="0" applyFont="1" applyFill="1" applyBorder="1"/>
    <xf numFmtId="0" fontId="0" fillId="33" borderId="17" xfId="0" applyFill="1" applyBorder="1"/>
    <xf numFmtId="0" fontId="18" fillId="44" borderId="12" xfId="0" applyFont="1" applyFill="1" applyBorder="1"/>
    <xf numFmtId="0" fontId="18" fillId="44" borderId="11" xfId="0" applyFont="1" applyFill="1" applyBorder="1" applyAlignment="1">
      <alignment horizontal="center" vertical="center"/>
    </xf>
    <xf numFmtId="0" fontId="18" fillId="44" borderId="11" xfId="0" applyFont="1" applyFill="1" applyBorder="1"/>
    <xf numFmtId="0" fontId="21" fillId="43" borderId="11" xfId="0" applyFont="1" applyFill="1" applyBorder="1" applyAlignment="1">
      <alignment horizontal="center" vertical="center"/>
    </xf>
    <xf numFmtId="0" fontId="26" fillId="0" borderId="16" xfId="0" applyFont="1" applyBorder="1" applyAlignment="1">
      <alignment horizontal="center" wrapText="1"/>
    </xf>
    <xf numFmtId="0" fontId="19" fillId="0" borderId="16" xfId="0" applyFont="1" applyBorder="1" applyAlignment="1">
      <alignment horizontal="center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  <xf numFmtId="0" fontId="21" fillId="35" borderId="14" xfId="0" applyFont="1" applyFill="1" applyBorder="1" applyAlignment="1">
      <alignment horizontal="center" vertical="center"/>
    </xf>
    <xf numFmtId="0" fontId="21" fillId="35" borderId="0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/>
    </xf>
    <xf numFmtId="2" fontId="22" fillId="33" borderId="11" xfId="0" applyNumberFormat="1" applyFont="1" applyFill="1" applyBorder="1" applyAlignment="1">
      <alignment horizontal="center"/>
    </xf>
    <xf numFmtId="0" fontId="21" fillId="35" borderId="19" xfId="0" applyFont="1" applyFill="1" applyBorder="1" applyAlignment="1">
      <alignment horizontal="center" vertical="center"/>
    </xf>
    <xf numFmtId="0" fontId="21" fillId="35" borderId="20" xfId="0" applyFont="1" applyFill="1" applyBorder="1" applyAlignment="1">
      <alignment horizontal="center" vertical="center"/>
    </xf>
    <xf numFmtId="0" fontId="21" fillId="35" borderId="15" xfId="0" applyFont="1" applyFill="1" applyBorder="1" applyAlignment="1">
      <alignment horizontal="center" vertical="center"/>
    </xf>
    <xf numFmtId="0" fontId="21" fillId="35" borderId="16" xfId="0" applyFont="1" applyFill="1" applyBorder="1" applyAlignment="1">
      <alignment horizontal="center" vertical="center"/>
    </xf>
    <xf numFmtId="0" fontId="21" fillId="35" borderId="21" xfId="0" applyFont="1" applyFill="1" applyBorder="1" applyAlignment="1">
      <alignment horizontal="center" vertical="center"/>
    </xf>
    <xf numFmtId="0" fontId="21" fillId="35" borderId="22" xfId="0" applyFont="1" applyFill="1" applyBorder="1" applyAlignment="1">
      <alignment horizontal="center" vertical="center"/>
    </xf>
    <xf numFmtId="0" fontId="21" fillId="35" borderId="19" xfId="42" applyFont="1" applyFill="1" applyBorder="1" applyAlignment="1">
      <alignment horizontal="center" vertical="center"/>
    </xf>
    <xf numFmtId="0" fontId="21" fillId="35" borderId="20" xfId="42" applyFont="1" applyFill="1" applyBorder="1" applyAlignment="1">
      <alignment horizontal="center" vertical="center"/>
    </xf>
    <xf numFmtId="0" fontId="21" fillId="35" borderId="15" xfId="42" applyFont="1" applyFill="1" applyBorder="1" applyAlignment="1">
      <alignment horizontal="center" vertical="center"/>
    </xf>
    <xf numFmtId="0" fontId="21" fillId="35" borderId="16" xfId="42" applyFont="1" applyFill="1" applyBorder="1" applyAlignment="1">
      <alignment horizontal="center" vertical="center"/>
    </xf>
    <xf numFmtId="0" fontId="21" fillId="35" borderId="21" xfId="42" applyFont="1" applyFill="1" applyBorder="1" applyAlignment="1">
      <alignment horizontal="center" vertical="center"/>
    </xf>
    <xf numFmtId="0" fontId="21" fillId="35" borderId="22" xfId="42" applyFont="1" applyFill="1" applyBorder="1" applyAlignment="1">
      <alignment horizontal="center" vertical="center"/>
    </xf>
    <xf numFmtId="0" fontId="21" fillId="35" borderId="14" xfId="42" applyFont="1" applyFill="1" applyBorder="1" applyAlignment="1">
      <alignment horizontal="center" vertical="center"/>
    </xf>
    <xf numFmtId="0" fontId="21" fillId="35" borderId="0" xfId="42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21" fillId="43" borderId="11" xfId="0" applyFont="1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Simple Line Plot for AAPL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424897702589186"/>
                  <c:y val="3.147515612272604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 = 0.2437x + 55.804</a:t>
                    </a:r>
                    <a:br>
                      <a:rPr lang="en-US"/>
                    </a:br>
                    <a:r>
                      <a:rPr lang="en-US"/>
                      <a:t>R² = 0.7616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'Part 1'!$C$2:$C$253</c:f>
              <c:numCache>
                <c:formatCode>0.00</c:formatCode>
                <c:ptCount val="252"/>
                <c:pt idx="0">
                  <c:v>63.954543999999999</c:v>
                </c:pt>
                <c:pt idx="1">
                  <c:v>64.460991000000007</c:v>
                </c:pt>
                <c:pt idx="2">
                  <c:v>64.401978</c:v>
                </c:pt>
                <c:pt idx="3">
                  <c:v>65.019051000000005</c:v>
                </c:pt>
                <c:pt idx="4">
                  <c:v>64.569159999999997</c:v>
                </c:pt>
                <c:pt idx="5">
                  <c:v>65.336212000000003</c:v>
                </c:pt>
                <c:pt idx="6">
                  <c:v>65.665633999999997</c:v>
                </c:pt>
                <c:pt idx="7">
                  <c:v>65.466507000000007</c:v>
                </c:pt>
                <c:pt idx="8">
                  <c:v>64.704375999999996</c:v>
                </c:pt>
                <c:pt idx="9">
                  <c:v>64.414268000000007</c:v>
                </c:pt>
                <c:pt idx="10">
                  <c:v>64.357726999999997</c:v>
                </c:pt>
                <c:pt idx="11">
                  <c:v>65.486168000000006</c:v>
                </c:pt>
                <c:pt idx="12">
                  <c:v>64.974815000000007</c:v>
                </c:pt>
                <c:pt idx="13">
                  <c:v>65.847565000000003</c:v>
                </c:pt>
                <c:pt idx="14">
                  <c:v>65.702515000000005</c:v>
                </c:pt>
                <c:pt idx="15">
                  <c:v>64.942841000000001</c:v>
                </c:pt>
                <c:pt idx="16">
                  <c:v>63.784916000000003</c:v>
                </c:pt>
                <c:pt idx="17">
                  <c:v>64.347892999999999</c:v>
                </c:pt>
                <c:pt idx="18">
                  <c:v>65.291945999999996</c:v>
                </c:pt>
                <c:pt idx="19">
                  <c:v>66.553130999999993</c:v>
                </c:pt>
                <c:pt idx="20">
                  <c:v>65.621384000000006</c:v>
                </c:pt>
                <c:pt idx="21">
                  <c:v>66.004897999999997</c:v>
                </c:pt>
                <c:pt idx="22">
                  <c:v>66.567886000000001</c:v>
                </c:pt>
                <c:pt idx="23">
                  <c:v>66.737517999999994</c:v>
                </c:pt>
                <c:pt idx="24">
                  <c:v>67.644706999999997</c:v>
                </c:pt>
                <c:pt idx="25">
                  <c:v>68.802634999999995</c:v>
                </c:pt>
                <c:pt idx="26">
                  <c:v>68.937850999999995</c:v>
                </c:pt>
                <c:pt idx="27">
                  <c:v>68.773132000000004</c:v>
                </c:pt>
                <c:pt idx="28">
                  <c:v>68.841965000000002</c:v>
                </c:pt>
                <c:pt idx="29">
                  <c:v>68.699387000000002</c:v>
                </c:pt>
                <c:pt idx="30">
                  <c:v>69.820442</c:v>
                </c:pt>
                <c:pt idx="31">
                  <c:v>69.886818000000005</c:v>
                </c:pt>
                <c:pt idx="32">
                  <c:v>71.273392000000001</c:v>
                </c:pt>
                <c:pt idx="33">
                  <c:v>71.246352999999999</c:v>
                </c:pt>
                <c:pt idx="34">
                  <c:v>71.669212000000002</c:v>
                </c:pt>
                <c:pt idx="35">
                  <c:v>72.192863000000003</c:v>
                </c:pt>
                <c:pt idx="36">
                  <c:v>73.840041999999997</c:v>
                </c:pt>
                <c:pt idx="37">
                  <c:v>73.122153999999995</c:v>
                </c:pt>
                <c:pt idx="38">
                  <c:v>73.704819000000001</c:v>
                </c:pt>
                <c:pt idx="39">
                  <c:v>73.358185000000006</c:v>
                </c:pt>
                <c:pt idx="40">
                  <c:v>74.538239000000004</c:v>
                </c:pt>
                <c:pt idx="41">
                  <c:v>76.121498000000003</c:v>
                </c:pt>
                <c:pt idx="42">
                  <c:v>76.293578999999994</c:v>
                </c:pt>
                <c:pt idx="43">
                  <c:v>77.923537999999994</c:v>
                </c:pt>
                <c:pt idx="44">
                  <c:v>76.871323000000004</c:v>
                </c:pt>
                <c:pt idx="45">
                  <c:v>76.541884999999994</c:v>
                </c:pt>
                <c:pt idx="46">
                  <c:v>77.500693999999996</c:v>
                </c:pt>
                <c:pt idx="47">
                  <c:v>78.358695999999995</c:v>
                </c:pt>
                <c:pt idx="48">
                  <c:v>77.827667000000005</c:v>
                </c:pt>
                <c:pt idx="49">
                  <c:v>78.105475999999996</c:v>
                </c:pt>
                <c:pt idx="50">
                  <c:v>78.481621000000004</c:v>
                </c:pt>
                <c:pt idx="51">
                  <c:v>78.255439999999993</c:v>
                </c:pt>
                <c:pt idx="52">
                  <c:v>75.954314999999994</c:v>
                </c:pt>
                <c:pt idx="53">
                  <c:v>78.103012000000007</c:v>
                </c:pt>
                <c:pt idx="54">
                  <c:v>79.737899999999996</c:v>
                </c:pt>
                <c:pt idx="55">
                  <c:v>79.622337000000002</c:v>
                </c:pt>
                <c:pt idx="56">
                  <c:v>76.091994999999997</c:v>
                </c:pt>
                <c:pt idx="57">
                  <c:v>75.883018000000007</c:v>
                </c:pt>
                <c:pt idx="58">
                  <c:v>78.388199</c:v>
                </c:pt>
                <c:pt idx="59">
                  <c:v>79.027405000000002</c:v>
                </c:pt>
                <c:pt idx="60">
                  <c:v>79.951774999999998</c:v>
                </c:pt>
                <c:pt idx="61">
                  <c:v>78.865020999999999</c:v>
                </c:pt>
                <c:pt idx="62">
                  <c:v>79.239593999999997</c:v>
                </c:pt>
                <c:pt idx="63">
                  <c:v>78.761520000000004</c:v>
                </c:pt>
                <c:pt idx="64">
                  <c:v>80.631927000000005</c:v>
                </c:pt>
                <c:pt idx="65">
                  <c:v>80.057738999999998</c:v>
                </c:pt>
                <c:pt idx="66">
                  <c:v>80.077461</c:v>
                </c:pt>
                <c:pt idx="67">
                  <c:v>78.611198000000002</c:v>
                </c:pt>
                <c:pt idx="68">
                  <c:v>79.749701999999999</c:v>
                </c:pt>
                <c:pt idx="69">
                  <c:v>78.931563999999995</c:v>
                </c:pt>
                <c:pt idx="70">
                  <c:v>77.144942999999998</c:v>
                </c:pt>
                <c:pt idx="71">
                  <c:v>73.480521999999993</c:v>
                </c:pt>
                <c:pt idx="72">
                  <c:v>70.991577000000007</c:v>
                </c:pt>
                <c:pt idx="73">
                  <c:v>72.117767000000001</c:v>
                </c:pt>
                <c:pt idx="74">
                  <c:v>67.403557000000006</c:v>
                </c:pt>
                <c:pt idx="75">
                  <c:v>67.364127999999994</c:v>
                </c:pt>
                <c:pt idx="76">
                  <c:v>73.635773</c:v>
                </c:pt>
                <c:pt idx="77">
                  <c:v>71.297156999999999</c:v>
                </c:pt>
                <c:pt idx="78">
                  <c:v>74.604240000000004</c:v>
                </c:pt>
                <c:pt idx="79">
                  <c:v>72.184303</c:v>
                </c:pt>
                <c:pt idx="80">
                  <c:v>71.225684999999999</c:v>
                </c:pt>
                <c:pt idx="81">
                  <c:v>65.592308000000003</c:v>
                </c:pt>
                <c:pt idx="82">
                  <c:v>70.316367999999997</c:v>
                </c:pt>
                <c:pt idx="83">
                  <c:v>67.874245000000002</c:v>
                </c:pt>
                <c:pt idx="84">
                  <c:v>61.171340999999998</c:v>
                </c:pt>
                <c:pt idx="85">
                  <c:v>68.500174999999999</c:v>
                </c:pt>
                <c:pt idx="86">
                  <c:v>59.687832</c:v>
                </c:pt>
                <c:pt idx="87">
                  <c:v>62.312308999999999</c:v>
                </c:pt>
                <c:pt idx="88">
                  <c:v>60.786911000000003</c:v>
                </c:pt>
                <c:pt idx="89">
                  <c:v>60.321156000000002</c:v>
                </c:pt>
                <c:pt idx="90">
                  <c:v>56.491633999999998</c:v>
                </c:pt>
                <c:pt idx="91">
                  <c:v>55.291519000000001</c:v>
                </c:pt>
                <c:pt idx="92">
                  <c:v>60.838661000000002</c:v>
                </c:pt>
                <c:pt idx="93">
                  <c:v>60.503517000000002</c:v>
                </c:pt>
                <c:pt idx="94">
                  <c:v>63.687393</c:v>
                </c:pt>
                <c:pt idx="95">
                  <c:v>61.050593999999997</c:v>
                </c:pt>
                <c:pt idx="96">
                  <c:v>62.792850000000001</c:v>
                </c:pt>
                <c:pt idx="97">
                  <c:v>62.664707</c:v>
                </c:pt>
                <c:pt idx="98">
                  <c:v>59.367474000000001</c:v>
                </c:pt>
                <c:pt idx="99">
                  <c:v>60.35812</c:v>
                </c:pt>
                <c:pt idx="100">
                  <c:v>59.490692000000003</c:v>
                </c:pt>
                <c:pt idx="101">
                  <c:v>64.680503999999999</c:v>
                </c:pt>
                <c:pt idx="102">
                  <c:v>63.931355000000003</c:v>
                </c:pt>
                <c:pt idx="103">
                  <c:v>65.567656999999997</c:v>
                </c:pt>
                <c:pt idx="104">
                  <c:v>66.040801999999999</c:v>
                </c:pt>
                <c:pt idx="105">
                  <c:v>67.337029000000001</c:v>
                </c:pt>
                <c:pt idx="106">
                  <c:v>70.737755000000007</c:v>
                </c:pt>
                <c:pt idx="107">
                  <c:v>70.092110000000005</c:v>
                </c:pt>
                <c:pt idx="108">
                  <c:v>70.649039999999999</c:v>
                </c:pt>
                <c:pt idx="109">
                  <c:v>69.690421999999998</c:v>
                </c:pt>
                <c:pt idx="110">
                  <c:v>68.243881000000002</c:v>
                </c:pt>
                <c:pt idx="111">
                  <c:v>66.134438000000003</c:v>
                </c:pt>
                <c:pt idx="112">
                  <c:v>68.039351999999994</c:v>
                </c:pt>
                <c:pt idx="113">
                  <c:v>67.775672999999998</c:v>
                </c:pt>
                <c:pt idx="114">
                  <c:v>69.732322999999994</c:v>
                </c:pt>
                <c:pt idx="115">
                  <c:v>69.781609000000003</c:v>
                </c:pt>
                <c:pt idx="116">
                  <c:v>68.650490000000005</c:v>
                </c:pt>
                <c:pt idx="117">
                  <c:v>70.905333999999996</c:v>
                </c:pt>
                <c:pt idx="118">
                  <c:v>72.401154000000005</c:v>
                </c:pt>
                <c:pt idx="119">
                  <c:v>71.235541999999995</c:v>
                </c:pt>
                <c:pt idx="120">
                  <c:v>72.243446000000006</c:v>
                </c:pt>
                <c:pt idx="121">
                  <c:v>73.327736000000002</c:v>
                </c:pt>
                <c:pt idx="122">
                  <c:v>74.084282000000002</c:v>
                </c:pt>
                <c:pt idx="123">
                  <c:v>74.850669999999994</c:v>
                </c:pt>
                <c:pt idx="124">
                  <c:v>77.259674000000004</c:v>
                </c:pt>
                <c:pt idx="125">
                  <c:v>78.475371999999993</c:v>
                </c:pt>
                <c:pt idx="126">
                  <c:v>77.578536999999997</c:v>
                </c:pt>
                <c:pt idx="127">
                  <c:v>76.641852999999998</c:v>
                </c:pt>
                <c:pt idx="128">
                  <c:v>77.112685999999997</c:v>
                </c:pt>
                <c:pt idx="129">
                  <c:v>76.656791999999996</c:v>
                </c:pt>
                <c:pt idx="130">
                  <c:v>78.462913999999998</c:v>
                </c:pt>
                <c:pt idx="131">
                  <c:v>78.009521000000007</c:v>
                </c:pt>
                <c:pt idx="132">
                  <c:v>79.526664999999994</c:v>
                </c:pt>
                <c:pt idx="133">
                  <c:v>78.933753999999993</c:v>
                </c:pt>
                <c:pt idx="134">
                  <c:v>79.441963000000001</c:v>
                </c:pt>
                <c:pt idx="135">
                  <c:v>78.903862000000004</c:v>
                </c:pt>
                <c:pt idx="136">
                  <c:v>79.247642999999997</c:v>
                </c:pt>
                <c:pt idx="137">
                  <c:v>79.282523999999995</c:v>
                </c:pt>
                <c:pt idx="138">
                  <c:v>79.205298999999997</c:v>
                </c:pt>
                <c:pt idx="139">
                  <c:v>80.179359000000005</c:v>
                </c:pt>
                <c:pt idx="140">
                  <c:v>80.550545</c:v>
                </c:pt>
                <c:pt idx="141">
                  <c:v>80.993979999999993</c:v>
                </c:pt>
                <c:pt idx="142">
                  <c:v>80.296447999999998</c:v>
                </c:pt>
                <c:pt idx="143">
                  <c:v>82.583374000000006</c:v>
                </c:pt>
                <c:pt idx="144">
                  <c:v>83.071640000000002</c:v>
                </c:pt>
                <c:pt idx="145">
                  <c:v>85.694878000000003</c:v>
                </c:pt>
                <c:pt idx="146">
                  <c:v>87.899590000000003</c:v>
                </c:pt>
                <c:pt idx="147">
                  <c:v>83.679496999999998</c:v>
                </c:pt>
                <c:pt idx="148">
                  <c:v>84.401947000000007</c:v>
                </c:pt>
                <c:pt idx="149">
                  <c:v>85.445755000000005</c:v>
                </c:pt>
                <c:pt idx="150">
                  <c:v>87.710257999999996</c:v>
                </c:pt>
                <c:pt idx="151">
                  <c:v>87.588195999999996</c:v>
                </c:pt>
                <c:pt idx="152">
                  <c:v>87.623076999999995</c:v>
                </c:pt>
                <c:pt idx="153">
                  <c:v>87.122337000000002</c:v>
                </c:pt>
                <c:pt idx="154">
                  <c:v>89.401786999999999</c:v>
                </c:pt>
                <c:pt idx="155">
                  <c:v>91.310051000000001</c:v>
                </c:pt>
                <c:pt idx="156">
                  <c:v>89.698241999999993</c:v>
                </c:pt>
                <c:pt idx="157">
                  <c:v>90.889037999999999</c:v>
                </c:pt>
                <c:pt idx="158">
                  <c:v>88.096405000000004</c:v>
                </c:pt>
                <c:pt idx="159">
                  <c:v>90.126732000000004</c:v>
                </c:pt>
                <c:pt idx="160">
                  <c:v>90.879065999999995</c:v>
                </c:pt>
                <c:pt idx="161">
                  <c:v>90.707176000000004</c:v>
                </c:pt>
                <c:pt idx="162">
                  <c:v>90.707176000000004</c:v>
                </c:pt>
                <c:pt idx="163">
                  <c:v>93.133613999999994</c:v>
                </c:pt>
                <c:pt idx="164">
                  <c:v>92.844634999999997</c:v>
                </c:pt>
                <c:pt idx="165">
                  <c:v>95.006996000000001</c:v>
                </c:pt>
                <c:pt idx="166">
                  <c:v>95.415558000000004</c:v>
                </c:pt>
                <c:pt idx="167">
                  <c:v>95.582465999999997</c:v>
                </c:pt>
                <c:pt idx="168">
                  <c:v>95.141525000000001</c:v>
                </c:pt>
                <c:pt idx="169">
                  <c:v>96.715964999999997</c:v>
                </c:pt>
                <c:pt idx="170">
                  <c:v>97.381111000000004</c:v>
                </c:pt>
                <c:pt idx="171">
                  <c:v>96.182845999999998</c:v>
                </c:pt>
                <c:pt idx="172">
                  <c:v>95.988533000000004</c:v>
                </c:pt>
                <c:pt idx="173">
                  <c:v>98.011391000000003</c:v>
                </c:pt>
                <c:pt idx="174">
                  <c:v>96.658660999999995</c:v>
                </c:pt>
                <c:pt idx="175">
                  <c:v>96.930199000000002</c:v>
                </c:pt>
                <c:pt idx="176">
                  <c:v>92.518287999999998</c:v>
                </c:pt>
                <c:pt idx="177">
                  <c:v>92.289092999999994</c:v>
                </c:pt>
                <c:pt idx="178">
                  <c:v>94.476364000000004</c:v>
                </c:pt>
                <c:pt idx="179">
                  <c:v>92.924355000000006</c:v>
                </c:pt>
                <c:pt idx="180">
                  <c:v>94.705558999999994</c:v>
                </c:pt>
                <c:pt idx="181">
                  <c:v>95.851517000000001</c:v>
                </c:pt>
                <c:pt idx="182">
                  <c:v>105.88608600000001</c:v>
                </c:pt>
                <c:pt idx="183">
                  <c:v>108.554153</c:v>
                </c:pt>
                <c:pt idx="184">
                  <c:v>109.279099</c:v>
                </c:pt>
                <c:pt idx="185">
                  <c:v>109.675194</c:v>
                </c:pt>
                <c:pt idx="186">
                  <c:v>113.501678</c:v>
                </c:pt>
                <c:pt idx="187">
                  <c:v>110.92113500000001</c:v>
                </c:pt>
                <c:pt idx="188">
                  <c:v>112.533356</c:v>
                </c:pt>
                <c:pt idx="189">
                  <c:v>109.186623</c:v>
                </c:pt>
                <c:pt idx="190">
                  <c:v>112.815369</c:v>
                </c:pt>
                <c:pt idx="191">
                  <c:v>114.81192</c:v>
                </c:pt>
                <c:pt idx="192">
                  <c:v>114.709602</c:v>
                </c:pt>
                <c:pt idx="193">
                  <c:v>114.41011</c:v>
                </c:pt>
                <c:pt idx="194">
                  <c:v>115.363472</c:v>
                </c:pt>
                <c:pt idx="195">
                  <c:v>115.508217</c:v>
                </c:pt>
                <c:pt idx="196">
                  <c:v>118.071297</c:v>
                </c:pt>
                <c:pt idx="197">
                  <c:v>124.1558</c:v>
                </c:pt>
                <c:pt idx="198">
                  <c:v>125.640739</c:v>
                </c:pt>
                <c:pt idx="199">
                  <c:v>124.610016</c:v>
                </c:pt>
                <c:pt idx="200">
                  <c:v>126.304596</c:v>
                </c:pt>
                <c:pt idx="201">
                  <c:v>124.794701</c:v>
                </c:pt>
                <c:pt idx="202">
                  <c:v>124.592552</c:v>
                </c:pt>
                <c:pt idx="203">
                  <c:v>128.81774899999999</c:v>
                </c:pt>
                <c:pt idx="204">
                  <c:v>133.94889800000001</c:v>
                </c:pt>
                <c:pt idx="205">
                  <c:v>131.17369099999999</c:v>
                </c:pt>
                <c:pt idx="206">
                  <c:v>120.671806</c:v>
                </c:pt>
                <c:pt idx="207">
                  <c:v>120.751671</c:v>
                </c:pt>
                <c:pt idx="208">
                  <c:v>112.625694</c:v>
                </c:pt>
                <c:pt idx="209">
                  <c:v>117.117943</c:v>
                </c:pt>
                <c:pt idx="210">
                  <c:v>113.29454</c:v>
                </c:pt>
                <c:pt idx="211">
                  <c:v>111.807106</c:v>
                </c:pt>
                <c:pt idx="212">
                  <c:v>115.161316</c:v>
                </c:pt>
                <c:pt idx="213">
                  <c:v>115.34101099999999</c:v>
                </c:pt>
                <c:pt idx="214">
                  <c:v>111.936882</c:v>
                </c:pt>
                <c:pt idx="215">
                  <c:v>110.149963</c:v>
                </c:pt>
                <c:pt idx="216">
                  <c:v>106.655991</c:v>
                </c:pt>
                <c:pt idx="217">
                  <c:v>109.890411</c:v>
                </c:pt>
                <c:pt idx="218">
                  <c:v>111.61743199999999</c:v>
                </c:pt>
                <c:pt idx="219">
                  <c:v>106.935509</c:v>
                </c:pt>
                <c:pt idx="220">
                  <c:v>108.033615</c:v>
                </c:pt>
                <c:pt idx="221">
                  <c:v>112.086624</c:v>
                </c:pt>
                <c:pt idx="222">
                  <c:v>114.76200900000001</c:v>
                </c:pt>
                <c:pt idx="223">
                  <c:v>113.893501</c:v>
                </c:pt>
                <c:pt idx="224">
                  <c:v>115.610542</c:v>
                </c:pt>
                <c:pt idx="225">
                  <c:v>116.58886</c:v>
                </c:pt>
                <c:pt idx="226">
                  <c:v>112.82534800000001</c:v>
                </c:pt>
                <c:pt idx="227">
                  <c:v>116.29935500000001</c:v>
                </c:pt>
                <c:pt idx="228">
                  <c:v>112.96511099999999</c:v>
                </c:pt>
                <c:pt idx="229">
                  <c:v>114.881805</c:v>
                </c:pt>
                <c:pt idx="230">
                  <c:v>114.77198799999999</c:v>
                </c:pt>
                <c:pt idx="231">
                  <c:v>116.768547</c:v>
                </c:pt>
                <c:pt idx="232">
                  <c:v>124.18575300000001</c:v>
                </c:pt>
                <c:pt idx="233">
                  <c:v>120.891434</c:v>
                </c:pt>
                <c:pt idx="234">
                  <c:v>120.98127700000001</c:v>
                </c:pt>
                <c:pt idx="235">
                  <c:v>120.502106</c:v>
                </c:pt>
                <c:pt idx="236">
                  <c:v>118.81501</c:v>
                </c:pt>
                <c:pt idx="237">
                  <c:v>115.78025100000001</c:v>
                </c:pt>
                <c:pt idx="238">
                  <c:v>117.30761699999999</c:v>
                </c:pt>
                <c:pt idx="239">
                  <c:v>116.668724</c:v>
                </c:pt>
                <c:pt idx="240">
                  <c:v>115.55064400000001</c:v>
                </c:pt>
                <c:pt idx="241">
                  <c:v>114.84187300000001</c:v>
                </c:pt>
                <c:pt idx="242">
                  <c:v>114.85185199999999</c:v>
                </c:pt>
                <c:pt idx="243">
                  <c:v>116.39917800000001</c:v>
                </c:pt>
                <c:pt idx="244">
                  <c:v>111.008476</c:v>
                </c:pt>
                <c:pt idx="245">
                  <c:v>115.12138400000001</c:v>
                </c:pt>
                <c:pt idx="246">
                  <c:v>108.672516</c:v>
                </c:pt>
                <c:pt idx="247">
                  <c:v>108.58266399999999</c:v>
                </c:pt>
                <c:pt idx="248">
                  <c:v>110.24979399999999</c:v>
                </c:pt>
                <c:pt idx="249">
                  <c:v>114.752022</c:v>
                </c:pt>
                <c:pt idx="250">
                  <c:v>118.824997</c:v>
                </c:pt>
                <c:pt idx="251">
                  <c:v>118.69000200000001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4-CF41-9AAC-4A742B7E5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12832"/>
        <c:axId val="345784192"/>
      </c:lineChart>
      <c:catAx>
        <c:axId val="11561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84192"/>
        <c:crosses val="autoZero"/>
        <c:auto val="1"/>
        <c:lblAlgn val="ctr"/>
        <c:lblOffset val="100"/>
        <c:noMultiLvlLbl val="0"/>
      </c:catAx>
      <c:valAx>
        <c:axId val="3457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1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7270341207349"/>
          <c:y val="0.18097222222222226"/>
          <c:w val="0.84457174103237098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3'!$B$3:$B$259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xVal>
          <c:yVal>
            <c:numRef>
              <c:f>'Part 3'!$BB$3:$BB$259</c:f>
              <c:numCache>
                <c:formatCode>0.00</c:formatCode>
                <c:ptCount val="257"/>
                <c:pt idx="0">
                  <c:v>20.195832031926273</c:v>
                </c:pt>
                <c:pt idx="1">
                  <c:v>19.815941402775366</c:v>
                </c:pt>
                <c:pt idx="2">
                  <c:v>20.99560285469326</c:v>
                </c:pt>
                <c:pt idx="3">
                  <c:v>20.935642044511809</c:v>
                </c:pt>
                <c:pt idx="4">
                  <c:v>19.529068109240086</c:v>
                </c:pt>
                <c:pt idx="5">
                  <c:v>21.638914173909143</c:v>
                </c:pt>
                <c:pt idx="6">
                  <c:v>19.67976525961285</c:v>
                </c:pt>
                <c:pt idx="7">
                  <c:v>20.001273048499002</c:v>
                </c:pt>
                <c:pt idx="8">
                  <c:v>17.087689746408586</c:v>
                </c:pt>
                <c:pt idx="9">
                  <c:v>16.394442126287572</c:v>
                </c:pt>
                <c:pt idx="10">
                  <c:v>16.655661640418145</c:v>
                </c:pt>
                <c:pt idx="11">
                  <c:v>16.37434603470237</c:v>
                </c:pt>
                <c:pt idx="12">
                  <c:v>18.39376787385234</c:v>
                </c:pt>
                <c:pt idx="13">
                  <c:v>19.297985569199767</c:v>
                </c:pt>
                <c:pt idx="14">
                  <c:v>18.423920197844524</c:v>
                </c:pt>
                <c:pt idx="15">
                  <c:v>14.174106444318141</c:v>
                </c:pt>
                <c:pt idx="16">
                  <c:v>12.39579165448481</c:v>
                </c:pt>
                <c:pt idx="17">
                  <c:v>13.058886950613669</c:v>
                </c:pt>
                <c:pt idx="18">
                  <c:v>13.862623164708282</c:v>
                </c:pt>
                <c:pt idx="19">
                  <c:v>15.319446538884137</c:v>
                </c:pt>
                <c:pt idx="20">
                  <c:v>14.34488433637415</c:v>
                </c:pt>
                <c:pt idx="21">
                  <c:v>13.892760138798508</c:v>
                </c:pt>
                <c:pt idx="22">
                  <c:v>15.871988771451299</c:v>
                </c:pt>
                <c:pt idx="23">
                  <c:v>17.258482988366524</c:v>
                </c:pt>
                <c:pt idx="24">
                  <c:v>16.846550973961286</c:v>
                </c:pt>
                <c:pt idx="25">
                  <c:v>16.263824694271335</c:v>
                </c:pt>
                <c:pt idx="26">
                  <c:v>16.565236391572313</c:v>
                </c:pt>
                <c:pt idx="27">
                  <c:v>14.49558251007366</c:v>
                </c:pt>
                <c:pt idx="28">
                  <c:v>16.364306175524121</c:v>
                </c:pt>
                <c:pt idx="29">
                  <c:v>16.273880926678288</c:v>
                </c:pt>
                <c:pt idx="30">
                  <c:v>16.29397701826349</c:v>
                </c:pt>
                <c:pt idx="31">
                  <c:v>16.173415818654206</c:v>
                </c:pt>
                <c:pt idx="32">
                  <c:v>16.746085865937204</c:v>
                </c:pt>
                <c:pt idx="33">
                  <c:v>16.344225433840847</c:v>
                </c:pt>
                <c:pt idx="34">
                  <c:v>16.283905435954608</c:v>
                </c:pt>
                <c:pt idx="35">
                  <c:v>16.866631715644559</c:v>
                </c:pt>
                <c:pt idx="36">
                  <c:v>20.674408203806109</c:v>
                </c:pt>
                <c:pt idx="37">
                  <c:v>18.735370730996948</c:v>
                </c:pt>
                <c:pt idx="38">
                  <c:v>17.379044187975808</c:v>
                </c:pt>
                <c:pt idx="39">
                  <c:v>17.47950929599989</c:v>
                </c:pt>
                <c:pt idx="40">
                  <c:v>17.630207469699428</c:v>
                </c:pt>
                <c:pt idx="41">
                  <c:v>18.946357179452065</c:v>
                </c:pt>
                <c:pt idx="42">
                  <c:v>18.554505906730157</c:v>
                </c:pt>
                <c:pt idx="43">
                  <c:v>21.156653002243246</c:v>
                </c:pt>
                <c:pt idx="44">
                  <c:v>20.332804323334727</c:v>
                </c:pt>
                <c:pt idx="45">
                  <c:v>20.614119929050531</c:v>
                </c:pt>
                <c:pt idx="46">
                  <c:v>22.151295946436534</c:v>
                </c:pt>
                <c:pt idx="47">
                  <c:v>23.125841775717817</c:v>
                </c:pt>
                <c:pt idx="48">
                  <c:v>20.815065495000596</c:v>
                </c:pt>
                <c:pt idx="49">
                  <c:v>19.930943891238371</c:v>
                </c:pt>
                <c:pt idx="50">
                  <c:v>19.458754301881385</c:v>
                </c:pt>
                <c:pt idx="51">
                  <c:v>16.997264497562725</c:v>
                </c:pt>
                <c:pt idx="52">
                  <c:v>13.390418225449366</c:v>
                </c:pt>
                <c:pt idx="53">
                  <c:v>15.319446538884137</c:v>
                </c:pt>
                <c:pt idx="54">
                  <c:v>15.53041661411055</c:v>
                </c:pt>
                <c:pt idx="55">
                  <c:v>18.21291839948745</c:v>
                </c:pt>
                <c:pt idx="56">
                  <c:v>13.068926809791918</c:v>
                </c:pt>
                <c:pt idx="57">
                  <c:v>11.160041660974883</c:v>
                </c:pt>
                <c:pt idx="58">
                  <c:v>15.068267907258587</c:v>
                </c:pt>
                <c:pt idx="59">
                  <c:v>16.766166607620477</c:v>
                </c:pt>
                <c:pt idx="60">
                  <c:v>16.213608001824582</c:v>
                </c:pt>
                <c:pt idx="61">
                  <c:v>15.138565341388613</c:v>
                </c:pt>
                <c:pt idx="62">
                  <c:v>16.816415023197834</c:v>
                </c:pt>
                <c:pt idx="63">
                  <c:v>19.026726195890973</c:v>
                </c:pt>
                <c:pt idx="64">
                  <c:v>21.066228776724216</c:v>
                </c:pt>
                <c:pt idx="65">
                  <c:v>20.001273048499002</c:v>
                </c:pt>
                <c:pt idx="66">
                  <c:v>20.694519645293241</c:v>
                </c:pt>
                <c:pt idx="67">
                  <c:v>19.297985569199767</c:v>
                </c:pt>
                <c:pt idx="68">
                  <c:v>20.744736337739965</c:v>
                </c:pt>
                <c:pt idx="69">
                  <c:v>20.583998304862178</c:v>
                </c:pt>
                <c:pt idx="70">
                  <c:v>19.760149625953659</c:v>
                </c:pt>
                <c:pt idx="71">
                  <c:v>15.128540832112293</c:v>
                </c:pt>
                <c:pt idx="72">
                  <c:v>7.6235245461221552</c:v>
                </c:pt>
                <c:pt idx="73">
                  <c:v>7.0005907333598998</c:v>
                </c:pt>
                <c:pt idx="74">
                  <c:v>0.20246915361869355</c:v>
                </c:pt>
                <c:pt idx="75">
                  <c:v>2.8489938388906637</c:v>
                </c:pt>
                <c:pt idx="76">
                  <c:v>4.9399779440883265</c:v>
                </c:pt>
                <c:pt idx="77">
                  <c:v>2.5661647328462323</c:v>
                </c:pt>
                <c:pt idx="78">
                  <c:v>11.96034359034806</c:v>
                </c:pt>
                <c:pt idx="79">
                  <c:v>5.6268379583597152</c:v>
                </c:pt>
                <c:pt idx="80">
                  <c:v>4.7278361596825107</c:v>
                </c:pt>
                <c:pt idx="81">
                  <c:v>-6.5552719508219752</c:v>
                </c:pt>
                <c:pt idx="82">
                  <c:v>2.3641405804550004</c:v>
                </c:pt>
                <c:pt idx="83">
                  <c:v>-6.0199062584960075</c:v>
                </c:pt>
                <c:pt idx="84">
                  <c:v>-24.747632884268029</c:v>
                </c:pt>
                <c:pt idx="85">
                  <c:v>-10.040199068670063</c:v>
                </c:pt>
                <c:pt idx="86">
                  <c:v>-24.323380015260199</c:v>
                </c:pt>
                <c:pt idx="87">
                  <c:v>-27.82851169733371</c:v>
                </c:pt>
                <c:pt idx="88">
                  <c:v>-40.141943087366059</c:v>
                </c:pt>
                <c:pt idx="89">
                  <c:v>-40.798525931776396</c:v>
                </c:pt>
                <c:pt idx="90">
                  <c:v>-47.323937060814529</c:v>
                </c:pt>
                <c:pt idx="91">
                  <c:v>-56.051429768466562</c:v>
                </c:pt>
                <c:pt idx="92">
                  <c:v>-40.242961815185836</c:v>
                </c:pt>
                <c:pt idx="93">
                  <c:v>-30.000286429609488</c:v>
                </c:pt>
                <c:pt idx="94">
                  <c:v>-22.171827243765307</c:v>
                </c:pt>
                <c:pt idx="95">
                  <c:v>-28.363863063084551</c:v>
                </c:pt>
                <c:pt idx="96">
                  <c:v>-27.87902515455076</c:v>
                </c:pt>
                <c:pt idx="97">
                  <c:v>-25.818365292246682</c:v>
                </c:pt>
                <c:pt idx="98">
                  <c:v>-29.939669666952966</c:v>
                </c:pt>
                <c:pt idx="99">
                  <c:v>-26.808292746572107</c:v>
                </c:pt>
                <c:pt idx="100">
                  <c:v>-32.222559269200431</c:v>
                </c:pt>
                <c:pt idx="101">
                  <c:v>-25.60623988106957</c:v>
                </c:pt>
                <c:pt idx="102">
                  <c:v>-24.353688908251883</c:v>
                </c:pt>
                <c:pt idx="103">
                  <c:v>-20.303071855184243</c:v>
                </c:pt>
                <c:pt idx="104">
                  <c:v>-16.080755915945758</c:v>
                </c:pt>
                <c:pt idx="105">
                  <c:v>-21.626341872771178</c:v>
                </c:pt>
                <c:pt idx="106">
                  <c:v>-18.949524667736227</c:v>
                </c:pt>
                <c:pt idx="107">
                  <c:v>-24.757735166380712</c:v>
                </c:pt>
                <c:pt idx="108">
                  <c:v>-27.293144981680996</c:v>
                </c:pt>
                <c:pt idx="109">
                  <c:v>-21.242484828965814</c:v>
                </c:pt>
                <c:pt idx="110">
                  <c:v>-23.889025887466488</c:v>
                </c:pt>
                <c:pt idx="111">
                  <c:v>-27.626488568269281</c:v>
                </c:pt>
                <c:pt idx="112">
                  <c:v>-26.586064029955509</c:v>
                </c:pt>
                <c:pt idx="113">
                  <c:v>-24.919363493569506</c:v>
                </c:pt>
                <c:pt idx="114">
                  <c:v>-24.070843428978719</c:v>
                </c:pt>
                <c:pt idx="115">
                  <c:v>-19.6666935749993</c:v>
                </c:pt>
                <c:pt idx="116">
                  <c:v>-16.757545371235068</c:v>
                </c:pt>
                <c:pt idx="117">
                  <c:v>-13.323101010800173</c:v>
                </c:pt>
                <c:pt idx="118">
                  <c:v>-17.626254650149292</c:v>
                </c:pt>
                <c:pt idx="119">
                  <c:v>-22.323336915612657</c:v>
                </c:pt>
                <c:pt idx="120">
                  <c:v>-24.394083710127546</c:v>
                </c:pt>
                <c:pt idx="121">
                  <c:v>-24.727427296715831</c:v>
                </c:pt>
                <c:pt idx="122">
                  <c:v>-26.575960724516023</c:v>
                </c:pt>
                <c:pt idx="123">
                  <c:v>-26.828498334124305</c:v>
                </c:pt>
                <c:pt idx="124">
                  <c:v>-22.666767434411753</c:v>
                </c:pt>
                <c:pt idx="125">
                  <c:v>-25.323394401796406</c:v>
                </c:pt>
                <c:pt idx="126">
                  <c:v>-32.081151879465764</c:v>
                </c:pt>
                <c:pt idx="127">
                  <c:v>-36.747925251937474</c:v>
                </c:pt>
                <c:pt idx="128">
                  <c:v>-31.680407896901926</c:v>
                </c:pt>
                <c:pt idx="129">
                  <c:v>-33.349223649771631</c:v>
                </c:pt>
                <c:pt idx="130">
                  <c:v>-22.532433279478852</c:v>
                </c:pt>
                <c:pt idx="131">
                  <c:v>-26.694305398289004</c:v>
                </c:pt>
                <c:pt idx="132">
                  <c:v>-22.5425990078528</c:v>
                </c:pt>
                <c:pt idx="133">
                  <c:v>-20.853428261718932</c:v>
                </c:pt>
                <c:pt idx="134">
                  <c:v>-19.33725398013101</c:v>
                </c:pt>
                <c:pt idx="135">
                  <c:v>-13.476032083564746</c:v>
                </c:pt>
                <c:pt idx="136">
                  <c:v>-9.7618971603633042</c:v>
                </c:pt>
                <c:pt idx="137">
                  <c:v>-10.809989486346296</c:v>
                </c:pt>
                <c:pt idx="138">
                  <c:v>-12.5500318540752</c:v>
                </c:pt>
                <c:pt idx="139">
                  <c:v>-12.214237399814721</c:v>
                </c:pt>
                <c:pt idx="140">
                  <c:v>-10.00609567992538</c:v>
                </c:pt>
                <c:pt idx="141">
                  <c:v>-4.9182243549524856</c:v>
                </c:pt>
                <c:pt idx="142">
                  <c:v>-2.313250830833681</c:v>
                </c:pt>
                <c:pt idx="143">
                  <c:v>3.2426881231690459</c:v>
                </c:pt>
                <c:pt idx="144">
                  <c:v>4.8199314778565281</c:v>
                </c:pt>
                <c:pt idx="145">
                  <c:v>-8.4763327621345752E-2</c:v>
                </c:pt>
                <c:pt idx="146">
                  <c:v>-4.1347090783119711</c:v>
                </c:pt>
                <c:pt idx="147">
                  <c:v>-15.002387443428518</c:v>
                </c:pt>
                <c:pt idx="148">
                  <c:v>-13.913588200897635</c:v>
                </c:pt>
                <c:pt idx="149">
                  <c:v>-11.756319125930105</c:v>
                </c:pt>
                <c:pt idx="150">
                  <c:v>-9.2327451083319829</c:v>
                </c:pt>
                <c:pt idx="151">
                  <c:v>-10.016276758201229</c:v>
                </c:pt>
                <c:pt idx="152">
                  <c:v>-10.128218476222685</c:v>
                </c:pt>
                <c:pt idx="153">
                  <c:v>-13.038475966231857</c:v>
                </c:pt>
                <c:pt idx="154">
                  <c:v>-13.476032083564746</c:v>
                </c:pt>
                <c:pt idx="155">
                  <c:v>-13.557431590085429</c:v>
                </c:pt>
                <c:pt idx="156">
                  <c:v>-20.181824003296015</c:v>
                </c:pt>
                <c:pt idx="157">
                  <c:v>-15.999606101162897</c:v>
                </c:pt>
                <c:pt idx="158">
                  <c:v>-20.324292582916314</c:v>
                </c:pt>
                <c:pt idx="159">
                  <c:v>-15.205894396344576</c:v>
                </c:pt>
                <c:pt idx="160">
                  <c:v>-13.832188694376924</c:v>
                </c:pt>
                <c:pt idx="161">
                  <c:v>-14.32061745663168</c:v>
                </c:pt>
                <c:pt idx="162">
                  <c:v>-13.394617227142135</c:v>
                </c:pt>
                <c:pt idx="163">
                  <c:v>-11.155965018882654</c:v>
                </c:pt>
                <c:pt idx="164">
                  <c:v>-13.445505221965902</c:v>
                </c:pt>
                <c:pt idx="165">
                  <c:v>-12.814607880090875</c:v>
                </c:pt>
                <c:pt idx="166">
                  <c:v>-17.108767500245477</c:v>
                </c:pt>
                <c:pt idx="167">
                  <c:v>-16.009787179438717</c:v>
                </c:pt>
                <c:pt idx="168">
                  <c:v>-14.951498425277947</c:v>
                </c:pt>
                <c:pt idx="169">
                  <c:v>-10.26049165099198</c:v>
                </c:pt>
                <c:pt idx="170">
                  <c:v>-6.3631955581975035</c:v>
                </c:pt>
                <c:pt idx="171">
                  <c:v>-5.1929814592440096</c:v>
                </c:pt>
                <c:pt idx="172">
                  <c:v>-3.2392346870944948</c:v>
                </c:pt>
                <c:pt idx="173">
                  <c:v>-4.8775327883064961</c:v>
                </c:pt>
                <c:pt idx="174">
                  <c:v>-3.4834649297871749</c:v>
                </c:pt>
                <c:pt idx="175">
                  <c:v>-3.6360992377813943</c:v>
                </c:pt>
                <c:pt idx="176">
                  <c:v>-4.5315726056720678</c:v>
                </c:pt>
                <c:pt idx="177">
                  <c:v>-8.9071317323473522</c:v>
                </c:pt>
                <c:pt idx="178">
                  <c:v>-7.5537564638007666</c:v>
                </c:pt>
                <c:pt idx="179">
                  <c:v>-6.281796051676821</c:v>
                </c:pt>
                <c:pt idx="180">
                  <c:v>-3.6666260993802382</c:v>
                </c:pt>
                <c:pt idx="181">
                  <c:v>-9.1818724634101443</c:v>
                </c:pt>
                <c:pt idx="182">
                  <c:v>-8.96818545554504</c:v>
                </c:pt>
                <c:pt idx="183">
                  <c:v>-9.8229355336590913</c:v>
                </c:pt>
                <c:pt idx="184">
                  <c:v>-11.044022277534424</c:v>
                </c:pt>
                <c:pt idx="185">
                  <c:v>-7.4926873907011782</c:v>
                </c:pt>
                <c:pt idx="186">
                  <c:v>-5.701771354723661</c:v>
                </c:pt>
                <c:pt idx="187">
                  <c:v>-3.1273083189749684</c:v>
                </c:pt>
                <c:pt idx="188">
                  <c:v>1.2685965910232824</c:v>
                </c:pt>
                <c:pt idx="189">
                  <c:v>2.1335430973151404</c:v>
                </c:pt>
                <c:pt idx="190">
                  <c:v>1.9198550661232048</c:v>
                </c:pt>
                <c:pt idx="191">
                  <c:v>1.7254209285648585</c:v>
                </c:pt>
                <c:pt idx="192">
                  <c:v>3.0557488310516305</c:v>
                </c:pt>
                <c:pt idx="193">
                  <c:v>1.5002880105062104</c:v>
                </c:pt>
                <c:pt idx="194">
                  <c:v>8.8107267728901206E-2</c:v>
                </c:pt>
                <c:pt idx="195">
                  <c:v>-0.45425490988921524</c:v>
                </c:pt>
                <c:pt idx="196">
                  <c:v>-1.1501253165838534</c:v>
                </c:pt>
                <c:pt idx="197">
                  <c:v>0.21090136640319201</c:v>
                </c:pt>
                <c:pt idx="198">
                  <c:v>2.1245173549899619</c:v>
                </c:pt>
                <c:pt idx="199">
                  <c:v>7.4048877065533247</c:v>
                </c:pt>
                <c:pt idx="200">
                  <c:v>8.2030815827303627</c:v>
                </c:pt>
                <c:pt idx="201">
                  <c:v>8.898950966098198</c:v>
                </c:pt>
                <c:pt idx="202">
                  <c:v>11.344702004321505</c:v>
                </c:pt>
                <c:pt idx="203">
                  <c:v>8.4486851299809018</c:v>
                </c:pt>
                <c:pt idx="204">
                  <c:v>10.925133925377679</c:v>
                </c:pt>
                <c:pt idx="205">
                  <c:v>15.530104499438295</c:v>
                </c:pt>
                <c:pt idx="206">
                  <c:v>9.2161802256576664</c:v>
                </c:pt>
                <c:pt idx="207">
                  <c:v>9.6152766520827981</c:v>
                </c:pt>
                <c:pt idx="208">
                  <c:v>7.1388278566860208</c:v>
                </c:pt>
                <c:pt idx="209">
                  <c:v>8.6533474188476589</c:v>
                </c:pt>
                <c:pt idx="210">
                  <c:v>7.1388278566860208</c:v>
                </c:pt>
                <c:pt idx="211">
                  <c:v>9.369673104832259</c:v>
                </c:pt>
                <c:pt idx="212">
                  <c:v>11.436797322495551</c:v>
                </c:pt>
                <c:pt idx="213">
                  <c:v>11.262833814129067</c:v>
                </c:pt>
                <c:pt idx="214">
                  <c:v>13.002486294349353</c:v>
                </c:pt>
                <c:pt idx="215">
                  <c:v>13.35041331108232</c:v>
                </c:pt>
                <c:pt idx="216">
                  <c:v>11.672158391862581</c:v>
                </c:pt>
                <c:pt idx="217">
                  <c:v>4.171170943461334</c:v>
                </c:pt>
                <c:pt idx="218">
                  <c:v>5.5117269972565168</c:v>
                </c:pt>
                <c:pt idx="219">
                  <c:v>1.530985767679681</c:v>
                </c:pt>
                <c:pt idx="220">
                  <c:v>1.5002880105062104</c:v>
                </c:pt>
                <c:pt idx="221">
                  <c:v>4.2939803920375823</c:v>
                </c:pt>
                <c:pt idx="222">
                  <c:v>7.5174536539192331</c:v>
                </c:pt>
                <c:pt idx="223">
                  <c:v>7.3844170773614337</c:v>
                </c:pt>
                <c:pt idx="224">
                  <c:v>7.486755896745791</c:v>
                </c:pt>
                <c:pt idx="225">
                  <c:v>6.5350537914922029</c:v>
                </c:pt>
                <c:pt idx="226">
                  <c:v>8.5100826909814771</c:v>
                </c:pt>
                <c:pt idx="227">
                  <c:v>11.692629021054472</c:v>
                </c:pt>
                <c:pt idx="228">
                  <c:v>9.8199389409495552</c:v>
                </c:pt>
                <c:pt idx="229">
                  <c:v>14.588645895395075</c:v>
                </c:pt>
                <c:pt idx="230">
                  <c:v>16.870660553233478</c:v>
                </c:pt>
                <c:pt idx="231">
                  <c:v>17.484662769735678</c:v>
                </c:pt>
                <c:pt idx="232">
                  <c:v>18.487518934779473</c:v>
                </c:pt>
                <c:pt idx="233">
                  <c:v>14.588645895395075</c:v>
                </c:pt>
                <c:pt idx="234">
                  <c:v>16.553431293674009</c:v>
                </c:pt>
                <c:pt idx="235">
                  <c:v>15.673370250631308</c:v>
                </c:pt>
                <c:pt idx="236">
                  <c:v>17.97585553766163</c:v>
                </c:pt>
                <c:pt idx="237">
                  <c:v>14.629571803876956</c:v>
                </c:pt>
                <c:pt idx="238">
                  <c:v>16.338526526923744</c:v>
                </c:pt>
                <c:pt idx="239">
                  <c:v>15.939429077171809</c:v>
                </c:pt>
                <c:pt idx="240">
                  <c:v>20.01228097482462</c:v>
                </c:pt>
                <c:pt idx="241">
                  <c:v>18.671709571127536</c:v>
                </c:pt>
                <c:pt idx="242">
                  <c:v>13.176449802715837</c:v>
                </c:pt>
                <c:pt idx="243">
                  <c:v>9.676674213083345</c:v>
                </c:pt>
                <c:pt idx="244">
                  <c:v>3.9562815266129974</c:v>
                </c:pt>
                <c:pt idx="245">
                  <c:v>7.4765277454373802</c:v>
                </c:pt>
                <c:pt idx="246">
                  <c:v>7.8346829134787299</c:v>
                </c:pt>
                <c:pt idx="247">
                  <c:v>16.696697044867022</c:v>
                </c:pt>
                <c:pt idx="248">
                  <c:v>22.427333232547625</c:v>
                </c:pt>
                <c:pt idx="249">
                  <c:v>22.120332124296539</c:v>
                </c:pt>
                <c:pt idx="250">
                  <c:v>26.592265098472552</c:v>
                </c:pt>
                <c:pt idx="251">
                  <c:v>27.605363741399856</c:v>
                </c:pt>
                <c:pt idx="252">
                  <c:v>18.702442214675671</c:v>
                </c:pt>
                <c:pt idx="253">
                  <c:v>19.011359202517923</c:v>
                </c:pt>
                <c:pt idx="254">
                  <c:v>19.320276190360204</c:v>
                </c:pt>
                <c:pt idx="255">
                  <c:v>19.629193178202456</c:v>
                </c:pt>
                <c:pt idx="256">
                  <c:v>19.938110166044709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359384"/>
        <c:axId val="351355072"/>
      </c:scatterChart>
      <c:valAx>
        <c:axId val="35135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55072"/>
        <c:crosses val="autoZero"/>
        <c:crossBetween val="midCat"/>
      </c:valAx>
      <c:valAx>
        <c:axId val="3513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5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Simple Line Plot for 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32737941116428"/>
                  <c:y val="-0.1042301171006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'Part 1'!$D$2:$D$253</c:f>
              <c:numCache>
                <c:formatCode>0.00</c:formatCode>
                <c:ptCount val="252"/>
                <c:pt idx="0">
                  <c:v>177.02937299999999</c:v>
                </c:pt>
                <c:pt idx="1">
                  <c:v>176.658142</c:v>
                </c:pt>
                <c:pt idx="2">
                  <c:v>177.810913</c:v>
                </c:pt>
                <c:pt idx="3">
                  <c:v>177.752319</c:v>
                </c:pt>
                <c:pt idx="4">
                  <c:v>176.37780799999999</c:v>
                </c:pt>
                <c:pt idx="5">
                  <c:v>178.43956</c:v>
                </c:pt>
                <c:pt idx="6">
                  <c:v>176.52507</c:v>
                </c:pt>
                <c:pt idx="7">
                  <c:v>176.839249</c:v>
                </c:pt>
                <c:pt idx="8">
                  <c:v>173.99208100000001</c:v>
                </c:pt>
                <c:pt idx="9">
                  <c:v>173.31463600000001</c:v>
                </c:pt>
                <c:pt idx="10">
                  <c:v>173.56990099999999</c:v>
                </c:pt>
                <c:pt idx="11">
                  <c:v>173.29499799999999</c:v>
                </c:pt>
                <c:pt idx="12">
                  <c:v>175.26838699999999</c:v>
                </c:pt>
                <c:pt idx="13">
                  <c:v>176.151993</c:v>
                </c:pt>
                <c:pt idx="14">
                  <c:v>175.29785200000001</c:v>
                </c:pt>
                <c:pt idx="15">
                  <c:v>171.144913</c:v>
                </c:pt>
                <c:pt idx="16">
                  <c:v>169.40713500000001</c:v>
                </c:pt>
                <c:pt idx="17">
                  <c:v>170.055115</c:v>
                </c:pt>
                <c:pt idx="18">
                  <c:v>170.84053</c:v>
                </c:pt>
                <c:pt idx="19">
                  <c:v>172.26414500000001</c:v>
                </c:pt>
                <c:pt idx="20">
                  <c:v>171.31179800000001</c:v>
                </c:pt>
                <c:pt idx="21">
                  <c:v>170.86998</c:v>
                </c:pt>
                <c:pt idx="22">
                  <c:v>172.804092</c:v>
                </c:pt>
                <c:pt idx="23">
                  <c:v>174.15898100000001</c:v>
                </c:pt>
                <c:pt idx="24">
                  <c:v>173.756439</c:v>
                </c:pt>
                <c:pt idx="25">
                  <c:v>173.18699599999999</c:v>
                </c:pt>
                <c:pt idx="26">
                  <c:v>173.481537</c:v>
                </c:pt>
                <c:pt idx="27">
                  <c:v>171.45906099999999</c:v>
                </c:pt>
                <c:pt idx="28">
                  <c:v>173.28518700000001</c:v>
                </c:pt>
                <c:pt idx="29">
                  <c:v>173.19682299999999</c:v>
                </c:pt>
                <c:pt idx="30">
                  <c:v>173.21646100000001</c:v>
                </c:pt>
                <c:pt idx="31">
                  <c:v>173.098648</c:v>
                </c:pt>
                <c:pt idx="32">
                  <c:v>173.658264</c:v>
                </c:pt>
                <c:pt idx="33">
                  <c:v>173.26556400000001</c:v>
                </c:pt>
                <c:pt idx="34">
                  <c:v>173.20661899999999</c:v>
                </c:pt>
                <c:pt idx="35">
                  <c:v>173.776062</c:v>
                </c:pt>
                <c:pt idx="36">
                  <c:v>177.49704</c:v>
                </c:pt>
                <c:pt idx="37">
                  <c:v>175.602203</c:v>
                </c:pt>
                <c:pt idx="38">
                  <c:v>174.276794</c:v>
                </c:pt>
                <c:pt idx="39">
                  <c:v>174.37496899999999</c:v>
                </c:pt>
                <c:pt idx="40">
                  <c:v>174.522232</c:v>
                </c:pt>
                <c:pt idx="41">
                  <c:v>175.80838</c:v>
                </c:pt>
                <c:pt idx="42">
                  <c:v>175.42546100000001</c:v>
                </c:pt>
                <c:pt idx="43">
                  <c:v>177.96829199999999</c:v>
                </c:pt>
                <c:pt idx="44">
                  <c:v>177.16322299999999</c:v>
                </c:pt>
                <c:pt idx="45">
                  <c:v>177.43812600000001</c:v>
                </c:pt>
                <c:pt idx="46">
                  <c:v>178.94026199999999</c:v>
                </c:pt>
                <c:pt idx="47">
                  <c:v>179.89259300000001</c:v>
                </c:pt>
                <c:pt idx="48">
                  <c:v>177.634491</c:v>
                </c:pt>
                <c:pt idx="49">
                  <c:v>176.770523</c:v>
                </c:pt>
                <c:pt idx="50">
                  <c:v>176.30909700000001</c:v>
                </c:pt>
                <c:pt idx="51">
                  <c:v>173.903717</c:v>
                </c:pt>
                <c:pt idx="52">
                  <c:v>170.37908899999999</c:v>
                </c:pt>
                <c:pt idx="53">
                  <c:v>172.26414500000001</c:v>
                </c:pt>
                <c:pt idx="54">
                  <c:v>172.47030599999999</c:v>
                </c:pt>
                <c:pt idx="55">
                  <c:v>175.09165999999999</c:v>
                </c:pt>
                <c:pt idx="56">
                  <c:v>170.06492600000001</c:v>
                </c:pt>
                <c:pt idx="57">
                  <c:v>168.19955400000001</c:v>
                </c:pt>
                <c:pt idx="58">
                  <c:v>172.01869199999999</c:v>
                </c:pt>
                <c:pt idx="59">
                  <c:v>173.677887</c:v>
                </c:pt>
                <c:pt idx="60">
                  <c:v>173.137924</c:v>
                </c:pt>
                <c:pt idx="61">
                  <c:v>172.08738700000001</c:v>
                </c:pt>
                <c:pt idx="62">
                  <c:v>173.72699</c:v>
                </c:pt>
                <c:pt idx="63">
                  <c:v>175.88691700000001</c:v>
                </c:pt>
                <c:pt idx="64">
                  <c:v>177.879929</c:v>
                </c:pt>
                <c:pt idx="65">
                  <c:v>176.839249</c:v>
                </c:pt>
                <c:pt idx="66">
                  <c:v>177.516693</c:v>
                </c:pt>
                <c:pt idx="67">
                  <c:v>176.151993</c:v>
                </c:pt>
                <c:pt idx="68">
                  <c:v>177.565765</c:v>
                </c:pt>
                <c:pt idx="69">
                  <c:v>177.408691</c:v>
                </c:pt>
                <c:pt idx="70">
                  <c:v>176.603622</c:v>
                </c:pt>
                <c:pt idx="71">
                  <c:v>172.07759100000001</c:v>
                </c:pt>
                <c:pt idx="72">
                  <c:v>164.743652</c:v>
                </c:pt>
                <c:pt idx="73">
                  <c:v>164.134918</c:v>
                </c:pt>
                <c:pt idx="74">
                  <c:v>157.49176</c:v>
                </c:pt>
                <c:pt idx="75">
                  <c:v>160.077957</c:v>
                </c:pt>
                <c:pt idx="76">
                  <c:v>162.12127699999999</c:v>
                </c:pt>
                <c:pt idx="77">
                  <c:v>159.80157500000001</c:v>
                </c:pt>
                <c:pt idx="78">
                  <c:v>168.98161300000001</c:v>
                </c:pt>
                <c:pt idx="79">
                  <c:v>162.79248000000001</c:v>
                </c:pt>
                <c:pt idx="80">
                  <c:v>161.913971</c:v>
                </c:pt>
                <c:pt idx="81">
                  <c:v>150.88806199999999</c:v>
                </c:pt>
                <c:pt idx="82">
                  <c:v>159.60415599999999</c:v>
                </c:pt>
                <c:pt idx="83">
                  <c:v>151.411224</c:v>
                </c:pt>
                <c:pt idx="84">
                  <c:v>133.11039700000001</c:v>
                </c:pt>
                <c:pt idx="85">
                  <c:v>147.482574</c:v>
                </c:pt>
                <c:pt idx="86">
                  <c:v>133.524979</c:v>
                </c:pt>
                <c:pt idx="87">
                  <c:v>130.09974700000001</c:v>
                </c:pt>
                <c:pt idx="88">
                  <c:v>118.067001</c:v>
                </c:pt>
                <c:pt idx="89">
                  <c:v>117.42538500000001</c:v>
                </c:pt>
                <c:pt idx="90">
                  <c:v>111.048721</c:v>
                </c:pt>
                <c:pt idx="91">
                  <c:v>102.520172</c:v>
                </c:pt>
                <c:pt idx="92">
                  <c:v>117.96828499999999</c:v>
                </c:pt>
                <c:pt idx="93">
                  <c:v>127.977478</c:v>
                </c:pt>
                <c:pt idx="94">
                  <c:v>135.627487</c:v>
                </c:pt>
                <c:pt idx="95">
                  <c:v>129.57659899999999</c:v>
                </c:pt>
                <c:pt idx="96">
                  <c:v>130.05038500000001</c:v>
                </c:pt>
                <c:pt idx="97">
                  <c:v>132.06407200000001</c:v>
                </c:pt>
                <c:pt idx="98">
                  <c:v>128.03671299999999</c:v>
                </c:pt>
                <c:pt idx="99">
                  <c:v>131.09671</c:v>
                </c:pt>
                <c:pt idx="100">
                  <c:v>125.805862</c:v>
                </c:pt>
                <c:pt idx="101">
                  <c:v>132.27136200000001</c:v>
                </c:pt>
                <c:pt idx="102">
                  <c:v>133.495361</c:v>
                </c:pt>
                <c:pt idx="103">
                  <c:v>137.453644</c:v>
                </c:pt>
                <c:pt idx="104">
                  <c:v>141.579712</c:v>
                </c:pt>
                <c:pt idx="105">
                  <c:v>136.160538</c:v>
                </c:pt>
                <c:pt idx="106">
                  <c:v>138.77633700000001</c:v>
                </c:pt>
                <c:pt idx="107">
                  <c:v>133.100525</c:v>
                </c:pt>
                <c:pt idx="108">
                  <c:v>130.62290999999999</c:v>
                </c:pt>
                <c:pt idx="109">
                  <c:v>136.53564499999999</c:v>
                </c:pt>
                <c:pt idx="110">
                  <c:v>133.949432</c:v>
                </c:pt>
                <c:pt idx="111">
                  <c:v>130.29716500000001</c:v>
                </c:pt>
                <c:pt idx="112">
                  <c:v>131.313873</c:v>
                </c:pt>
                <c:pt idx="113">
                  <c:v>132.94258099999999</c:v>
                </c:pt>
                <c:pt idx="114">
                  <c:v>133.771759</c:v>
                </c:pt>
                <c:pt idx="115">
                  <c:v>138.07551599999999</c:v>
                </c:pt>
                <c:pt idx="116">
                  <c:v>140.91835</c:v>
                </c:pt>
                <c:pt idx="117">
                  <c:v>144.274506</c:v>
                </c:pt>
                <c:pt idx="118">
                  <c:v>140.06944300000001</c:v>
                </c:pt>
                <c:pt idx="119">
                  <c:v>135.47943100000001</c:v>
                </c:pt>
                <c:pt idx="120">
                  <c:v>133.45588699999999</c:v>
                </c:pt>
                <c:pt idx="121">
                  <c:v>133.13014200000001</c:v>
                </c:pt>
                <c:pt idx="122">
                  <c:v>131.323746</c:v>
                </c:pt>
                <c:pt idx="123">
                  <c:v>131.076965</c:v>
                </c:pt>
                <c:pt idx="124">
                  <c:v>135.14382900000001</c:v>
                </c:pt>
                <c:pt idx="125">
                  <c:v>132.54776000000001</c:v>
                </c:pt>
                <c:pt idx="126">
                  <c:v>125.944046</c:v>
                </c:pt>
                <c:pt idx="127">
                  <c:v>121.383652</c:v>
                </c:pt>
                <c:pt idx="128">
                  <c:v>126.335655</c:v>
                </c:pt>
                <c:pt idx="129">
                  <c:v>124.70488</c:v>
                </c:pt>
                <c:pt idx="130">
                  <c:v>135.27510100000001</c:v>
                </c:pt>
                <c:pt idx="131">
                  <c:v>131.208099</c:v>
                </c:pt>
                <c:pt idx="132">
                  <c:v>135.26516699999999</c:v>
                </c:pt>
                <c:pt idx="133">
                  <c:v>136.91583299999999</c:v>
                </c:pt>
                <c:pt idx="134">
                  <c:v>138.397446</c:v>
                </c:pt>
                <c:pt idx="135">
                  <c:v>144.12506099999999</c:v>
                </c:pt>
                <c:pt idx="136">
                  <c:v>147.75453200000001</c:v>
                </c:pt>
                <c:pt idx="137">
                  <c:v>146.73033100000001</c:v>
                </c:pt>
                <c:pt idx="138">
                  <c:v>145.02995300000001</c:v>
                </c:pt>
                <c:pt idx="139">
                  <c:v>145.358093</c:v>
                </c:pt>
                <c:pt idx="140">
                  <c:v>147.51589999999999</c:v>
                </c:pt>
                <c:pt idx="141">
                  <c:v>152.48779300000001</c:v>
                </c:pt>
                <c:pt idx="142">
                  <c:v>155.03338600000001</c:v>
                </c:pt>
                <c:pt idx="143">
                  <c:v>160.46267700000001</c:v>
                </c:pt>
                <c:pt idx="144">
                  <c:v>162.00396699999999</c:v>
                </c:pt>
                <c:pt idx="145">
                  <c:v>157.21107499999999</c:v>
                </c:pt>
                <c:pt idx="146">
                  <c:v>153.25344799999999</c:v>
                </c:pt>
                <c:pt idx="147">
                  <c:v>142.633499</c:v>
                </c:pt>
                <c:pt idx="148">
                  <c:v>143.69747899999999</c:v>
                </c:pt>
                <c:pt idx="149">
                  <c:v>145.80557300000001</c:v>
                </c:pt>
                <c:pt idx="150">
                  <c:v>148.27162200000001</c:v>
                </c:pt>
                <c:pt idx="151">
                  <c:v>147.50595100000001</c:v>
                </c:pt>
                <c:pt idx="152">
                  <c:v>147.39656099999999</c:v>
                </c:pt>
                <c:pt idx="153">
                  <c:v>144.55264299999999</c:v>
                </c:pt>
                <c:pt idx="154">
                  <c:v>144.12506099999999</c:v>
                </c:pt>
                <c:pt idx="155">
                  <c:v>144.04551699999999</c:v>
                </c:pt>
                <c:pt idx="156">
                  <c:v>137.57212799999999</c:v>
                </c:pt>
                <c:pt idx="157">
                  <c:v>141.65901199999999</c:v>
                </c:pt>
                <c:pt idx="158">
                  <c:v>137.432907</c:v>
                </c:pt>
                <c:pt idx="159">
                  <c:v>142.434631</c:v>
                </c:pt>
                <c:pt idx="160">
                  <c:v>143.77702300000001</c:v>
                </c:pt>
                <c:pt idx="161">
                  <c:v>143.29972799999999</c:v>
                </c:pt>
                <c:pt idx="162">
                  <c:v>144.20462000000001</c:v>
                </c:pt>
                <c:pt idx="163">
                  <c:v>146.39224200000001</c:v>
                </c:pt>
                <c:pt idx="164">
                  <c:v>144.15489199999999</c:v>
                </c:pt>
                <c:pt idx="165">
                  <c:v>144.77140800000001</c:v>
                </c:pt>
                <c:pt idx="166">
                  <c:v>140.57513399999999</c:v>
                </c:pt>
                <c:pt idx="167">
                  <c:v>141.64906300000001</c:v>
                </c:pt>
                <c:pt idx="168">
                  <c:v>142.68322800000001</c:v>
                </c:pt>
                <c:pt idx="169">
                  <c:v>147.267303</c:v>
                </c:pt>
                <c:pt idx="170">
                  <c:v>151.07576</c:v>
                </c:pt>
                <c:pt idx="171">
                  <c:v>152.21929900000001</c:v>
                </c:pt>
                <c:pt idx="172">
                  <c:v>154.12851000000001</c:v>
                </c:pt>
                <c:pt idx="173">
                  <c:v>152.527557</c:v>
                </c:pt>
                <c:pt idx="174">
                  <c:v>153.889847</c:v>
                </c:pt>
                <c:pt idx="175">
                  <c:v>153.740692</c:v>
                </c:pt>
                <c:pt idx="176">
                  <c:v>152.86563100000001</c:v>
                </c:pt>
                <c:pt idx="177">
                  <c:v>148.58981299999999</c:v>
                </c:pt>
                <c:pt idx="178">
                  <c:v>149.91233800000001</c:v>
                </c:pt>
                <c:pt idx="179">
                  <c:v>151.155304</c:v>
                </c:pt>
                <c:pt idx="180">
                  <c:v>153.71086099999999</c:v>
                </c:pt>
                <c:pt idx="181">
                  <c:v>148.321335</c:v>
                </c:pt>
                <c:pt idx="182">
                  <c:v>148.53015099999999</c:v>
                </c:pt>
                <c:pt idx="183">
                  <c:v>147.694885</c:v>
                </c:pt>
                <c:pt idx="184">
                  <c:v>146.501633</c:v>
                </c:pt>
                <c:pt idx="185">
                  <c:v>149.972015</c:v>
                </c:pt>
                <c:pt idx="186">
                  <c:v>151.72210699999999</c:v>
                </c:pt>
                <c:pt idx="187">
                  <c:v>154.23788500000001</c:v>
                </c:pt>
                <c:pt idx="188">
                  <c:v>158.53358499999999</c:v>
                </c:pt>
                <c:pt idx="189">
                  <c:v>159.378815</c:v>
                </c:pt>
                <c:pt idx="190">
                  <c:v>159.16999799999999</c:v>
                </c:pt>
                <c:pt idx="191">
                  <c:v>158.979996</c:v>
                </c:pt>
                <c:pt idx="192">
                  <c:v>160.279999</c:v>
                </c:pt>
                <c:pt idx="193">
                  <c:v>158.759995</c:v>
                </c:pt>
                <c:pt idx="194">
                  <c:v>157.38000500000001</c:v>
                </c:pt>
                <c:pt idx="195">
                  <c:v>156.85000600000001</c:v>
                </c:pt>
                <c:pt idx="196">
                  <c:v>156.16999799999999</c:v>
                </c:pt>
                <c:pt idx="197">
                  <c:v>157.5</c:v>
                </c:pt>
                <c:pt idx="198">
                  <c:v>159.36999499999999</c:v>
                </c:pt>
                <c:pt idx="199">
                  <c:v>164.529999</c:v>
                </c:pt>
                <c:pt idx="200">
                  <c:v>165.30999800000001</c:v>
                </c:pt>
                <c:pt idx="201">
                  <c:v>165.990005</c:v>
                </c:pt>
                <c:pt idx="202">
                  <c:v>168.38000500000001</c:v>
                </c:pt>
                <c:pt idx="203">
                  <c:v>165.550003</c:v>
                </c:pt>
                <c:pt idx="204">
                  <c:v>167.970001</c:v>
                </c:pt>
                <c:pt idx="205">
                  <c:v>172.470001</c:v>
                </c:pt>
                <c:pt idx="206">
                  <c:v>166.300003</c:v>
                </c:pt>
                <c:pt idx="207">
                  <c:v>166.69000199999999</c:v>
                </c:pt>
                <c:pt idx="208">
                  <c:v>164.270004</c:v>
                </c:pt>
                <c:pt idx="209">
                  <c:v>165.75</c:v>
                </c:pt>
                <c:pt idx="210">
                  <c:v>164.270004</c:v>
                </c:pt>
                <c:pt idx="211">
                  <c:v>166.449997</c:v>
                </c:pt>
                <c:pt idx="212">
                  <c:v>168.470001</c:v>
                </c:pt>
                <c:pt idx="213">
                  <c:v>168.300003</c:v>
                </c:pt>
                <c:pt idx="214">
                  <c:v>170</c:v>
                </c:pt>
                <c:pt idx="215">
                  <c:v>170.33999600000001</c:v>
                </c:pt>
                <c:pt idx="216">
                  <c:v>168.699997</c:v>
                </c:pt>
                <c:pt idx="217">
                  <c:v>161.36999499999999</c:v>
                </c:pt>
                <c:pt idx="218">
                  <c:v>162.679993</c:v>
                </c:pt>
                <c:pt idx="219">
                  <c:v>158.78999300000001</c:v>
                </c:pt>
                <c:pt idx="220">
                  <c:v>158.759995</c:v>
                </c:pt>
                <c:pt idx="221">
                  <c:v>161.490005</c:v>
                </c:pt>
                <c:pt idx="222">
                  <c:v>164.63999899999999</c:v>
                </c:pt>
                <c:pt idx="223">
                  <c:v>164.509995</c:v>
                </c:pt>
                <c:pt idx="224">
                  <c:v>164.61000100000001</c:v>
                </c:pt>
                <c:pt idx="225">
                  <c:v>163.679993</c:v>
                </c:pt>
                <c:pt idx="226">
                  <c:v>165.61000100000001</c:v>
                </c:pt>
                <c:pt idx="227">
                  <c:v>168.720001</c:v>
                </c:pt>
                <c:pt idx="228">
                  <c:v>166.88999899999999</c:v>
                </c:pt>
                <c:pt idx="229">
                  <c:v>171.550003</c:v>
                </c:pt>
                <c:pt idx="230">
                  <c:v>173.779999</c:v>
                </c:pt>
                <c:pt idx="231">
                  <c:v>174.38000500000001</c:v>
                </c:pt>
                <c:pt idx="232">
                  <c:v>175.36000100000001</c:v>
                </c:pt>
                <c:pt idx="233">
                  <c:v>171.550003</c:v>
                </c:pt>
                <c:pt idx="234">
                  <c:v>173.470001</c:v>
                </c:pt>
                <c:pt idx="235">
                  <c:v>172.61000100000001</c:v>
                </c:pt>
                <c:pt idx="236">
                  <c:v>174.86000100000001</c:v>
                </c:pt>
                <c:pt idx="237">
                  <c:v>171.58999600000001</c:v>
                </c:pt>
                <c:pt idx="238">
                  <c:v>173.259995</c:v>
                </c:pt>
                <c:pt idx="239">
                  <c:v>172.86999499999999</c:v>
                </c:pt>
                <c:pt idx="240">
                  <c:v>176.85000600000001</c:v>
                </c:pt>
                <c:pt idx="241">
                  <c:v>175.53999300000001</c:v>
                </c:pt>
                <c:pt idx="242">
                  <c:v>170.16999799999999</c:v>
                </c:pt>
                <c:pt idx="243">
                  <c:v>166.75</c:v>
                </c:pt>
                <c:pt idx="244">
                  <c:v>161.16000399999999</c:v>
                </c:pt>
                <c:pt idx="245">
                  <c:v>164.60000600000001</c:v>
                </c:pt>
                <c:pt idx="246">
                  <c:v>164.949997</c:v>
                </c:pt>
                <c:pt idx="247">
                  <c:v>173.61000100000001</c:v>
                </c:pt>
                <c:pt idx="248">
                  <c:v>179.21000699999999</c:v>
                </c:pt>
                <c:pt idx="249">
                  <c:v>178.91000399999999</c:v>
                </c:pt>
                <c:pt idx="250">
                  <c:v>183.279999</c:v>
                </c:pt>
                <c:pt idx="251">
                  <c:v>184.270004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5F-9A43-88B8-C349F8AC8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720688"/>
        <c:axId val="348269624"/>
      </c:lineChart>
      <c:catAx>
        <c:axId val="34472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69624"/>
        <c:crosses val="autoZero"/>
        <c:auto val="1"/>
        <c:lblAlgn val="ctr"/>
        <c:lblOffset val="100"/>
        <c:noMultiLvlLbl val="0"/>
      </c:catAx>
      <c:valAx>
        <c:axId val="34826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2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206735366932714E-2"/>
                  <c:y val="-0.264608923884514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 = 0.2485x + 55.392</a:t>
                    </a:r>
                    <a:br>
                      <a:rPr lang="en-US"/>
                    </a:br>
                    <a:r>
                      <a:rPr lang="en-US"/>
                      <a:t>R² = 0.7752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3'!$B$3:$B$254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'Part 3'!$D$3:$D$254</c:f>
              <c:numCache>
                <c:formatCode>0.00</c:formatCode>
                <c:ptCount val="252"/>
                <c:pt idx="0">
                  <c:v>177.02937299999999</c:v>
                </c:pt>
                <c:pt idx="1">
                  <c:v>176.658142</c:v>
                </c:pt>
                <c:pt idx="2">
                  <c:v>177.810913</c:v>
                </c:pt>
                <c:pt idx="3">
                  <c:v>177.752319</c:v>
                </c:pt>
                <c:pt idx="4">
                  <c:v>176.37780799999999</c:v>
                </c:pt>
                <c:pt idx="5">
                  <c:v>178.43956</c:v>
                </c:pt>
                <c:pt idx="6">
                  <c:v>176.52507</c:v>
                </c:pt>
                <c:pt idx="7">
                  <c:v>176.839249</c:v>
                </c:pt>
                <c:pt idx="8">
                  <c:v>173.99208100000001</c:v>
                </c:pt>
                <c:pt idx="9">
                  <c:v>173.31463600000001</c:v>
                </c:pt>
                <c:pt idx="10">
                  <c:v>173.56990099999999</c:v>
                </c:pt>
                <c:pt idx="11">
                  <c:v>173.29499799999999</c:v>
                </c:pt>
                <c:pt idx="12">
                  <c:v>175.26838699999999</c:v>
                </c:pt>
                <c:pt idx="13">
                  <c:v>176.151993</c:v>
                </c:pt>
                <c:pt idx="14">
                  <c:v>175.29785200000001</c:v>
                </c:pt>
                <c:pt idx="15">
                  <c:v>171.144913</c:v>
                </c:pt>
                <c:pt idx="16">
                  <c:v>169.40713500000001</c:v>
                </c:pt>
                <c:pt idx="17">
                  <c:v>170.055115</c:v>
                </c:pt>
                <c:pt idx="18">
                  <c:v>170.84053</c:v>
                </c:pt>
                <c:pt idx="19">
                  <c:v>172.26414500000001</c:v>
                </c:pt>
                <c:pt idx="20">
                  <c:v>171.31179800000001</c:v>
                </c:pt>
                <c:pt idx="21">
                  <c:v>170.86998</c:v>
                </c:pt>
                <c:pt idx="22">
                  <c:v>172.804092</c:v>
                </c:pt>
                <c:pt idx="23">
                  <c:v>174.15898100000001</c:v>
                </c:pt>
                <c:pt idx="24">
                  <c:v>173.756439</c:v>
                </c:pt>
                <c:pt idx="25">
                  <c:v>173.18699599999999</c:v>
                </c:pt>
                <c:pt idx="26">
                  <c:v>173.481537</c:v>
                </c:pt>
                <c:pt idx="27">
                  <c:v>171.45906099999999</c:v>
                </c:pt>
                <c:pt idx="28">
                  <c:v>173.28518700000001</c:v>
                </c:pt>
                <c:pt idx="29">
                  <c:v>173.19682299999999</c:v>
                </c:pt>
                <c:pt idx="30">
                  <c:v>173.21646100000001</c:v>
                </c:pt>
                <c:pt idx="31">
                  <c:v>173.098648</c:v>
                </c:pt>
                <c:pt idx="32">
                  <c:v>173.658264</c:v>
                </c:pt>
                <c:pt idx="33">
                  <c:v>173.26556400000001</c:v>
                </c:pt>
                <c:pt idx="34">
                  <c:v>173.20661899999999</c:v>
                </c:pt>
                <c:pt idx="35">
                  <c:v>173.776062</c:v>
                </c:pt>
                <c:pt idx="36">
                  <c:v>177.49704</c:v>
                </c:pt>
                <c:pt idx="37">
                  <c:v>175.602203</c:v>
                </c:pt>
                <c:pt idx="38">
                  <c:v>174.276794</c:v>
                </c:pt>
                <c:pt idx="39">
                  <c:v>174.37496899999999</c:v>
                </c:pt>
                <c:pt idx="40">
                  <c:v>174.522232</c:v>
                </c:pt>
                <c:pt idx="41">
                  <c:v>175.80838</c:v>
                </c:pt>
                <c:pt idx="42">
                  <c:v>175.42546100000001</c:v>
                </c:pt>
                <c:pt idx="43">
                  <c:v>177.96829199999999</c:v>
                </c:pt>
                <c:pt idx="44">
                  <c:v>177.16322299999999</c:v>
                </c:pt>
                <c:pt idx="45">
                  <c:v>177.43812600000001</c:v>
                </c:pt>
                <c:pt idx="46">
                  <c:v>178.94026199999999</c:v>
                </c:pt>
                <c:pt idx="47">
                  <c:v>179.89259300000001</c:v>
                </c:pt>
                <c:pt idx="48">
                  <c:v>177.634491</c:v>
                </c:pt>
                <c:pt idx="49">
                  <c:v>176.770523</c:v>
                </c:pt>
                <c:pt idx="50">
                  <c:v>176.30909700000001</c:v>
                </c:pt>
                <c:pt idx="51">
                  <c:v>173.903717</c:v>
                </c:pt>
                <c:pt idx="52">
                  <c:v>170.37908899999999</c:v>
                </c:pt>
                <c:pt idx="53">
                  <c:v>172.26414500000001</c:v>
                </c:pt>
                <c:pt idx="54">
                  <c:v>172.47030599999999</c:v>
                </c:pt>
                <c:pt idx="55">
                  <c:v>175.09165999999999</c:v>
                </c:pt>
                <c:pt idx="56">
                  <c:v>170.06492600000001</c:v>
                </c:pt>
                <c:pt idx="57">
                  <c:v>168.19955400000001</c:v>
                </c:pt>
                <c:pt idx="58">
                  <c:v>172.01869199999999</c:v>
                </c:pt>
                <c:pt idx="59">
                  <c:v>173.677887</c:v>
                </c:pt>
                <c:pt idx="60">
                  <c:v>173.137924</c:v>
                </c:pt>
                <c:pt idx="61">
                  <c:v>172.08738700000001</c:v>
                </c:pt>
                <c:pt idx="62">
                  <c:v>173.72699</c:v>
                </c:pt>
                <c:pt idx="63">
                  <c:v>175.88691700000001</c:v>
                </c:pt>
                <c:pt idx="64">
                  <c:v>177.879929</c:v>
                </c:pt>
                <c:pt idx="65">
                  <c:v>176.839249</c:v>
                </c:pt>
                <c:pt idx="66">
                  <c:v>177.516693</c:v>
                </c:pt>
                <c:pt idx="67">
                  <c:v>176.151993</c:v>
                </c:pt>
                <c:pt idx="68">
                  <c:v>177.565765</c:v>
                </c:pt>
                <c:pt idx="69">
                  <c:v>177.408691</c:v>
                </c:pt>
                <c:pt idx="70">
                  <c:v>176.603622</c:v>
                </c:pt>
                <c:pt idx="71">
                  <c:v>172.07759100000001</c:v>
                </c:pt>
                <c:pt idx="72">
                  <c:v>164.743652</c:v>
                </c:pt>
                <c:pt idx="73">
                  <c:v>164.134918</c:v>
                </c:pt>
                <c:pt idx="74">
                  <c:v>157.49176</c:v>
                </c:pt>
                <c:pt idx="75">
                  <c:v>160.077957</c:v>
                </c:pt>
                <c:pt idx="76">
                  <c:v>162.12127699999999</c:v>
                </c:pt>
                <c:pt idx="77">
                  <c:v>159.80157500000001</c:v>
                </c:pt>
                <c:pt idx="78">
                  <c:v>168.98161300000001</c:v>
                </c:pt>
                <c:pt idx="79">
                  <c:v>162.79248000000001</c:v>
                </c:pt>
                <c:pt idx="80">
                  <c:v>161.913971</c:v>
                </c:pt>
                <c:pt idx="81">
                  <c:v>150.88806199999999</c:v>
                </c:pt>
                <c:pt idx="82">
                  <c:v>159.60415599999999</c:v>
                </c:pt>
                <c:pt idx="83">
                  <c:v>151.411224</c:v>
                </c:pt>
                <c:pt idx="84">
                  <c:v>133.11039700000001</c:v>
                </c:pt>
                <c:pt idx="85">
                  <c:v>147.482574</c:v>
                </c:pt>
                <c:pt idx="86">
                  <c:v>133.524979</c:v>
                </c:pt>
                <c:pt idx="87">
                  <c:v>130.09974700000001</c:v>
                </c:pt>
                <c:pt idx="88">
                  <c:v>118.067001</c:v>
                </c:pt>
                <c:pt idx="89">
                  <c:v>117.42538500000001</c:v>
                </c:pt>
                <c:pt idx="90">
                  <c:v>111.048721</c:v>
                </c:pt>
                <c:pt idx="91">
                  <c:v>102.520172</c:v>
                </c:pt>
                <c:pt idx="92">
                  <c:v>117.96828499999999</c:v>
                </c:pt>
                <c:pt idx="93">
                  <c:v>127.977478</c:v>
                </c:pt>
                <c:pt idx="94">
                  <c:v>135.627487</c:v>
                </c:pt>
                <c:pt idx="95">
                  <c:v>129.57659899999999</c:v>
                </c:pt>
                <c:pt idx="96">
                  <c:v>130.05038500000001</c:v>
                </c:pt>
                <c:pt idx="97">
                  <c:v>132.06407200000001</c:v>
                </c:pt>
                <c:pt idx="98">
                  <c:v>128.03671299999999</c:v>
                </c:pt>
                <c:pt idx="99">
                  <c:v>131.09671</c:v>
                </c:pt>
                <c:pt idx="100">
                  <c:v>125.805862</c:v>
                </c:pt>
                <c:pt idx="101">
                  <c:v>132.27136200000001</c:v>
                </c:pt>
                <c:pt idx="102">
                  <c:v>133.495361</c:v>
                </c:pt>
                <c:pt idx="103">
                  <c:v>137.453644</c:v>
                </c:pt>
                <c:pt idx="104">
                  <c:v>141.579712</c:v>
                </c:pt>
                <c:pt idx="105">
                  <c:v>136.160538</c:v>
                </c:pt>
                <c:pt idx="106">
                  <c:v>138.77633700000001</c:v>
                </c:pt>
                <c:pt idx="107">
                  <c:v>133.100525</c:v>
                </c:pt>
                <c:pt idx="108">
                  <c:v>130.62290999999999</c:v>
                </c:pt>
                <c:pt idx="109">
                  <c:v>136.53564499999999</c:v>
                </c:pt>
                <c:pt idx="110">
                  <c:v>133.949432</c:v>
                </c:pt>
                <c:pt idx="111">
                  <c:v>130.29716500000001</c:v>
                </c:pt>
                <c:pt idx="112">
                  <c:v>131.313873</c:v>
                </c:pt>
                <c:pt idx="113">
                  <c:v>132.94258099999999</c:v>
                </c:pt>
                <c:pt idx="114">
                  <c:v>133.771759</c:v>
                </c:pt>
                <c:pt idx="115">
                  <c:v>138.07551599999999</c:v>
                </c:pt>
                <c:pt idx="116">
                  <c:v>140.91835</c:v>
                </c:pt>
                <c:pt idx="117">
                  <c:v>144.274506</c:v>
                </c:pt>
                <c:pt idx="118">
                  <c:v>140.06944300000001</c:v>
                </c:pt>
                <c:pt idx="119">
                  <c:v>135.47943100000001</c:v>
                </c:pt>
                <c:pt idx="120">
                  <c:v>133.45588699999999</c:v>
                </c:pt>
                <c:pt idx="121">
                  <c:v>133.13014200000001</c:v>
                </c:pt>
                <c:pt idx="122">
                  <c:v>131.323746</c:v>
                </c:pt>
                <c:pt idx="123">
                  <c:v>131.076965</c:v>
                </c:pt>
                <c:pt idx="124">
                  <c:v>135.14382900000001</c:v>
                </c:pt>
                <c:pt idx="125">
                  <c:v>132.54776000000001</c:v>
                </c:pt>
                <c:pt idx="126">
                  <c:v>125.944046</c:v>
                </c:pt>
                <c:pt idx="127">
                  <c:v>121.383652</c:v>
                </c:pt>
                <c:pt idx="128">
                  <c:v>126.335655</c:v>
                </c:pt>
                <c:pt idx="129">
                  <c:v>124.70488</c:v>
                </c:pt>
                <c:pt idx="130">
                  <c:v>135.27510100000001</c:v>
                </c:pt>
                <c:pt idx="131">
                  <c:v>131.208099</c:v>
                </c:pt>
                <c:pt idx="132">
                  <c:v>135.26516699999999</c:v>
                </c:pt>
                <c:pt idx="133">
                  <c:v>136.91583299999999</c:v>
                </c:pt>
                <c:pt idx="134">
                  <c:v>138.397446</c:v>
                </c:pt>
                <c:pt idx="135">
                  <c:v>144.12506099999999</c:v>
                </c:pt>
                <c:pt idx="136">
                  <c:v>147.75453200000001</c:v>
                </c:pt>
                <c:pt idx="137">
                  <c:v>146.73033100000001</c:v>
                </c:pt>
                <c:pt idx="138">
                  <c:v>145.02995300000001</c:v>
                </c:pt>
                <c:pt idx="139">
                  <c:v>145.358093</c:v>
                </c:pt>
                <c:pt idx="140">
                  <c:v>147.51589999999999</c:v>
                </c:pt>
                <c:pt idx="141">
                  <c:v>152.48779300000001</c:v>
                </c:pt>
                <c:pt idx="142">
                  <c:v>155.03338600000001</c:v>
                </c:pt>
                <c:pt idx="143">
                  <c:v>160.46267700000001</c:v>
                </c:pt>
                <c:pt idx="144">
                  <c:v>162.00396699999999</c:v>
                </c:pt>
                <c:pt idx="145">
                  <c:v>157.21107499999999</c:v>
                </c:pt>
                <c:pt idx="146">
                  <c:v>153.25344799999999</c:v>
                </c:pt>
                <c:pt idx="147">
                  <c:v>142.633499</c:v>
                </c:pt>
                <c:pt idx="148">
                  <c:v>143.69747899999999</c:v>
                </c:pt>
                <c:pt idx="149">
                  <c:v>145.80557300000001</c:v>
                </c:pt>
                <c:pt idx="150">
                  <c:v>148.27162200000001</c:v>
                </c:pt>
                <c:pt idx="151">
                  <c:v>147.50595100000001</c:v>
                </c:pt>
                <c:pt idx="152">
                  <c:v>147.39656099999999</c:v>
                </c:pt>
                <c:pt idx="153">
                  <c:v>144.55264299999999</c:v>
                </c:pt>
                <c:pt idx="154">
                  <c:v>144.12506099999999</c:v>
                </c:pt>
                <c:pt idx="155">
                  <c:v>144.04551699999999</c:v>
                </c:pt>
                <c:pt idx="156">
                  <c:v>137.57212799999999</c:v>
                </c:pt>
                <c:pt idx="157">
                  <c:v>141.65901199999999</c:v>
                </c:pt>
                <c:pt idx="158">
                  <c:v>137.432907</c:v>
                </c:pt>
                <c:pt idx="159">
                  <c:v>142.434631</c:v>
                </c:pt>
                <c:pt idx="160">
                  <c:v>143.77702300000001</c:v>
                </c:pt>
                <c:pt idx="161">
                  <c:v>143.29972799999999</c:v>
                </c:pt>
                <c:pt idx="162">
                  <c:v>144.20462000000001</c:v>
                </c:pt>
                <c:pt idx="163">
                  <c:v>146.39224200000001</c:v>
                </c:pt>
                <c:pt idx="164">
                  <c:v>144.15489199999999</c:v>
                </c:pt>
                <c:pt idx="165">
                  <c:v>144.77140800000001</c:v>
                </c:pt>
                <c:pt idx="166">
                  <c:v>140.57513399999999</c:v>
                </c:pt>
                <c:pt idx="167">
                  <c:v>141.64906300000001</c:v>
                </c:pt>
                <c:pt idx="168">
                  <c:v>142.68322800000001</c:v>
                </c:pt>
                <c:pt idx="169">
                  <c:v>147.267303</c:v>
                </c:pt>
                <c:pt idx="170">
                  <c:v>151.07576</c:v>
                </c:pt>
                <c:pt idx="171">
                  <c:v>152.21929900000001</c:v>
                </c:pt>
                <c:pt idx="172">
                  <c:v>154.12851000000001</c:v>
                </c:pt>
                <c:pt idx="173">
                  <c:v>152.527557</c:v>
                </c:pt>
                <c:pt idx="174">
                  <c:v>153.889847</c:v>
                </c:pt>
                <c:pt idx="175">
                  <c:v>153.740692</c:v>
                </c:pt>
                <c:pt idx="176">
                  <c:v>152.86563100000001</c:v>
                </c:pt>
                <c:pt idx="177">
                  <c:v>148.58981299999999</c:v>
                </c:pt>
                <c:pt idx="178">
                  <c:v>149.91233800000001</c:v>
                </c:pt>
                <c:pt idx="179">
                  <c:v>151.155304</c:v>
                </c:pt>
                <c:pt idx="180">
                  <c:v>153.71086099999999</c:v>
                </c:pt>
                <c:pt idx="181">
                  <c:v>148.321335</c:v>
                </c:pt>
                <c:pt idx="182">
                  <c:v>148.53015099999999</c:v>
                </c:pt>
                <c:pt idx="183">
                  <c:v>147.694885</c:v>
                </c:pt>
                <c:pt idx="184">
                  <c:v>146.501633</c:v>
                </c:pt>
                <c:pt idx="185">
                  <c:v>149.972015</c:v>
                </c:pt>
                <c:pt idx="186">
                  <c:v>151.72210699999999</c:v>
                </c:pt>
                <c:pt idx="187">
                  <c:v>154.23788500000001</c:v>
                </c:pt>
                <c:pt idx="188">
                  <c:v>158.53358499999999</c:v>
                </c:pt>
                <c:pt idx="189">
                  <c:v>159.378815</c:v>
                </c:pt>
                <c:pt idx="190">
                  <c:v>159.16999799999999</c:v>
                </c:pt>
                <c:pt idx="191">
                  <c:v>158.979996</c:v>
                </c:pt>
                <c:pt idx="192">
                  <c:v>160.279999</c:v>
                </c:pt>
                <c:pt idx="193">
                  <c:v>158.759995</c:v>
                </c:pt>
                <c:pt idx="194">
                  <c:v>157.38000500000001</c:v>
                </c:pt>
                <c:pt idx="195">
                  <c:v>156.85000600000001</c:v>
                </c:pt>
                <c:pt idx="196">
                  <c:v>156.16999799999999</c:v>
                </c:pt>
                <c:pt idx="197">
                  <c:v>157.5</c:v>
                </c:pt>
                <c:pt idx="198">
                  <c:v>159.36999499999999</c:v>
                </c:pt>
                <c:pt idx="199">
                  <c:v>164.529999</c:v>
                </c:pt>
                <c:pt idx="200">
                  <c:v>165.30999800000001</c:v>
                </c:pt>
                <c:pt idx="201">
                  <c:v>165.990005</c:v>
                </c:pt>
                <c:pt idx="202">
                  <c:v>168.38000500000001</c:v>
                </c:pt>
                <c:pt idx="203">
                  <c:v>165.550003</c:v>
                </c:pt>
                <c:pt idx="204">
                  <c:v>167.970001</c:v>
                </c:pt>
                <c:pt idx="205">
                  <c:v>172.470001</c:v>
                </c:pt>
                <c:pt idx="206">
                  <c:v>166.300003</c:v>
                </c:pt>
                <c:pt idx="207">
                  <c:v>166.69000199999999</c:v>
                </c:pt>
                <c:pt idx="208">
                  <c:v>164.270004</c:v>
                </c:pt>
                <c:pt idx="209">
                  <c:v>165.75</c:v>
                </c:pt>
                <c:pt idx="210">
                  <c:v>164.270004</c:v>
                </c:pt>
                <c:pt idx="211">
                  <c:v>166.449997</c:v>
                </c:pt>
                <c:pt idx="212">
                  <c:v>168.470001</c:v>
                </c:pt>
                <c:pt idx="213">
                  <c:v>168.300003</c:v>
                </c:pt>
                <c:pt idx="214">
                  <c:v>170</c:v>
                </c:pt>
                <c:pt idx="215">
                  <c:v>170.33999600000001</c:v>
                </c:pt>
                <c:pt idx="216">
                  <c:v>168.699997</c:v>
                </c:pt>
                <c:pt idx="217">
                  <c:v>161.36999499999999</c:v>
                </c:pt>
                <c:pt idx="218">
                  <c:v>162.679993</c:v>
                </c:pt>
                <c:pt idx="219">
                  <c:v>158.78999300000001</c:v>
                </c:pt>
                <c:pt idx="220">
                  <c:v>158.759995</c:v>
                </c:pt>
                <c:pt idx="221">
                  <c:v>161.490005</c:v>
                </c:pt>
                <c:pt idx="222">
                  <c:v>164.63999899999999</c:v>
                </c:pt>
                <c:pt idx="223">
                  <c:v>164.509995</c:v>
                </c:pt>
                <c:pt idx="224">
                  <c:v>164.61000100000001</c:v>
                </c:pt>
                <c:pt idx="225">
                  <c:v>163.679993</c:v>
                </c:pt>
                <c:pt idx="226">
                  <c:v>165.61000100000001</c:v>
                </c:pt>
                <c:pt idx="227">
                  <c:v>168.720001</c:v>
                </c:pt>
                <c:pt idx="228">
                  <c:v>166.88999899999999</c:v>
                </c:pt>
                <c:pt idx="229">
                  <c:v>171.550003</c:v>
                </c:pt>
                <c:pt idx="230">
                  <c:v>173.779999</c:v>
                </c:pt>
                <c:pt idx="231">
                  <c:v>174.38000500000001</c:v>
                </c:pt>
                <c:pt idx="232">
                  <c:v>175.36000100000001</c:v>
                </c:pt>
                <c:pt idx="233">
                  <c:v>171.550003</c:v>
                </c:pt>
                <c:pt idx="234">
                  <c:v>173.470001</c:v>
                </c:pt>
                <c:pt idx="235">
                  <c:v>172.61000100000001</c:v>
                </c:pt>
                <c:pt idx="236">
                  <c:v>174.86000100000001</c:v>
                </c:pt>
                <c:pt idx="237">
                  <c:v>171.58999600000001</c:v>
                </c:pt>
                <c:pt idx="238">
                  <c:v>173.259995</c:v>
                </c:pt>
                <c:pt idx="239">
                  <c:v>172.86999499999999</c:v>
                </c:pt>
                <c:pt idx="240">
                  <c:v>176.85000600000001</c:v>
                </c:pt>
                <c:pt idx="241">
                  <c:v>175.53999300000001</c:v>
                </c:pt>
                <c:pt idx="242">
                  <c:v>170.16999799999999</c:v>
                </c:pt>
                <c:pt idx="243">
                  <c:v>166.75</c:v>
                </c:pt>
                <c:pt idx="244">
                  <c:v>161.16000399999999</c:v>
                </c:pt>
                <c:pt idx="245">
                  <c:v>164.60000600000001</c:v>
                </c:pt>
                <c:pt idx="246">
                  <c:v>164.949997</c:v>
                </c:pt>
                <c:pt idx="247">
                  <c:v>173.61000100000001</c:v>
                </c:pt>
                <c:pt idx="248">
                  <c:v>179.21000699999999</c:v>
                </c:pt>
                <c:pt idx="249">
                  <c:v>178.91000399999999</c:v>
                </c:pt>
                <c:pt idx="250">
                  <c:v>183.279999</c:v>
                </c:pt>
                <c:pt idx="251">
                  <c:v>184.270004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72-DC47-AEE0-32CACA5F3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889008"/>
        <c:axId val="344887440"/>
      </c:scatterChart>
      <c:valAx>
        <c:axId val="3448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87440"/>
        <c:crosses val="autoZero"/>
        <c:crossBetween val="midCat"/>
      </c:valAx>
      <c:valAx>
        <c:axId val="3448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 of Residuals (AAPL)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Standaried Residual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'Part 3'!$Y$3:$Y$254</c:f>
              <c:numCache>
                <c:formatCode>0.00</c:formatCode>
                <c:ptCount val="252"/>
                <c:pt idx="0">
                  <c:v>-2.8868618330563121</c:v>
                </c:pt>
                <c:pt idx="1">
                  <c:v>-2.5218739841912798</c:v>
                </c:pt>
                <c:pt idx="2">
                  <c:v>-2.3366910755775643</c:v>
                </c:pt>
                <c:pt idx="3">
                  <c:v>-2.208099267239914</c:v>
                </c:pt>
                <c:pt idx="4">
                  <c:v>-2.1081333635267803</c:v>
                </c:pt>
                <c:pt idx="5">
                  <c:v>-2.0256412963396588</c:v>
                </c:pt>
                <c:pt idx="6">
                  <c:v>-1.9549950240885074</c:v>
                </c:pt>
                <c:pt idx="7">
                  <c:v>-1.8929406788672947</c:v>
                </c:pt>
                <c:pt idx="8">
                  <c:v>-1.8374203838470633</c:v>
                </c:pt>
                <c:pt idx="9">
                  <c:v>-1.7870465756496254</c:v>
                </c:pt>
                <c:pt idx="10">
                  <c:v>-1.7408375250838715</c:v>
                </c:pt>
                <c:pt idx="11">
                  <c:v>-1.6980720533929912</c:v>
                </c:pt>
                <c:pt idx="12">
                  <c:v>-1.6582041640969811</c:v>
                </c:pt>
                <c:pt idx="13">
                  <c:v>-1.6208101278939697</c:v>
                </c:pt>
                <c:pt idx="14">
                  <c:v>-1.585554225481004</c:v>
                </c:pt>
                <c:pt idx="15">
                  <c:v>-1.5521657535429034</c:v>
                </c:pt>
                <c:pt idx="16">
                  <c:v>-1.5204231125445944</c:v>
                </c:pt>
                <c:pt idx="17">
                  <c:v>-1.4901425037298881</c:v>
                </c:pt>
                <c:pt idx="18">
                  <c:v>-1.4611697164034938</c:v>
                </c:pt>
                <c:pt idx="19">
                  <c:v>-1.4333740412575702</c:v>
                </c:pt>
                <c:pt idx="20">
                  <c:v>-1.4066436798489586</c:v>
                </c:pt>
                <c:pt idx="21">
                  <c:v>-1.380882228250236</c:v>
                </c:pt>
                <c:pt idx="22">
                  <c:v>-1.3560059457994387</c:v>
                </c:pt>
                <c:pt idx="23">
                  <c:v>-1.3319416069271142</c:v>
                </c:pt>
                <c:pt idx="24">
                  <c:v>-1.3086247923228653</c:v>
                </c:pt>
                <c:pt idx="25">
                  <c:v>-1.2859985155013034</c:v>
                </c:pt>
                <c:pt idx="26">
                  <c:v>-1.2640121084912439</c:v>
                </c:pt>
                <c:pt idx="27">
                  <c:v>-1.2426203099162596</c:v>
                </c:pt>
                <c:pt idx="28">
                  <c:v>-1.2217825127484547</c:v>
                </c:pt>
                <c:pt idx="29">
                  <c:v>-1.2014621392033986</c:v>
                </c:pt>
                <c:pt idx="30">
                  <c:v>-1.1816261177411749</c:v>
                </c:pt>
                <c:pt idx="31">
                  <c:v>-1.162244442720616</c:v>
                </c:pt>
                <c:pt idx="32">
                  <c:v>-1.1432898014549744</c:v>
                </c:pt>
                <c:pt idx="33">
                  <c:v>-1.1247372566106977</c:v>
                </c:pt>
                <c:pt idx="34">
                  <c:v>-1.1065639743411684</c:v>
                </c:pt>
                <c:pt idx="35">
                  <c:v>-1.0887489904434446</c:v>
                </c:pt>
                <c:pt idx="36">
                  <c:v>-1.0712730083055431</c:v>
                </c:pt>
                <c:pt idx="37">
                  <c:v>-1.0541182235749815</c:v>
                </c:pt>
                <c:pt idx="38">
                  <c:v>-1.0372681714003609</c:v>
                </c:pt>
                <c:pt idx="39">
                  <c:v>-1.0207075928320355</c:v>
                </c:pt>
                <c:pt idx="40">
                  <c:v>-1.0044223175571301</c:v>
                </c:pt>
                <c:pt idx="41">
                  <c:v>-0.98839916061950917</c:v>
                </c:pt>
                <c:pt idx="42">
                  <c:v>-0.97262583116154888</c:v>
                </c:pt>
                <c:pt idx="43">
                  <c:v>-0.95709085153938211</c:v>
                </c:pt>
                <c:pt idx="44">
                  <c:v>-0.9417834854218996</c:v>
                </c:pt>
                <c:pt idx="45">
                  <c:v>-0.92669367369673328</c:v>
                </c:pt>
                <c:pt idx="46">
                  <c:v>-0.91181197718303419</c:v>
                </c:pt>
                <c:pt idx="47">
                  <c:v>-0.89712952529750012</c:v>
                </c:pt>
                <c:pt idx="48">
                  <c:v>-0.8826379699428335</c:v>
                </c:pt>
                <c:pt idx="49">
                  <c:v>-0.86832944399065048</c:v>
                </c:pt>
                <c:pt idx="50">
                  <c:v>-0.85419652381744504</c:v>
                </c:pt>
                <c:pt idx="51">
                  <c:v>-0.84023219542538519</c:v>
                </c:pt>
                <c:pt idx="52">
                  <c:v>-0.82642982374185836</c:v>
                </c:pt>
                <c:pt idx="53">
                  <c:v>-0.81278312474442804</c:v>
                </c:pt>
                <c:pt idx="54">
                  <c:v>-0.79928614010300825</c:v>
                </c:pt>
                <c:pt idx="55">
                  <c:v>-0.78593321406966932</c:v>
                </c:pt>
                <c:pt idx="56">
                  <c:v>-0.77271897237966714</c:v>
                </c:pt>
                <c:pt idx="57">
                  <c:v>-0.75963830295586499</c:v>
                </c:pt>
                <c:pt idx="58">
                  <c:v>-0.74668633823340269</c:v>
                </c:pt>
                <c:pt idx="59">
                  <c:v>-0.73385843894287117</c:v>
                </c:pt>
                <c:pt idx="60">
                  <c:v>-0.72115017920879843</c:v>
                </c:pt>
                <c:pt idx="61">
                  <c:v>-0.70855733283643729</c:v>
                </c:pt>
                <c:pt idx="62">
                  <c:v>-0.69607586067395022</c:v>
                </c:pt>
                <c:pt idx="63">
                  <c:v>-0.68370189894942857</c:v>
                </c:pt>
                <c:pt idx="64">
                  <c:v>-0.6714317484930028</c:v>
                </c:pt>
                <c:pt idx="65">
                  <c:v>-0.65926186476380366</c:v>
                </c:pt>
                <c:pt idx="66">
                  <c:v>-0.64718884860991455</c:v>
                </c:pt>
                <c:pt idx="67">
                  <c:v>-0.63520943769681859</c:v>
                </c:pt>
                <c:pt idx="68">
                  <c:v>-0.62332049854639127</c:v>
                </c:pt>
                <c:pt idx="69">
                  <c:v>-0.61151901913425732</c:v>
                </c:pt>
                <c:pt idx="70">
                  <c:v>-0.59980210199845652</c:v>
                </c:pt>
                <c:pt idx="71">
                  <c:v>-0.58816695781693484</c:v>
                </c:pt>
                <c:pt idx="72">
                  <c:v>-0.5766108994154191</c:v>
                </c:pt>
                <c:pt idx="73">
                  <c:v>-0.56513133617086431</c:v>
                </c:pt>
                <c:pt idx="74">
                  <c:v>-0.55372576877889379</c:v>
                </c:pt>
                <c:pt idx="75">
                  <c:v>-0.54239178435654434</c:v>
                </c:pt>
                <c:pt idx="76">
                  <c:v>-0.53112705185421827</c:v>
                </c:pt>
                <c:pt idx="77">
                  <c:v>-0.51992931775308249</c:v>
                </c:pt>
                <c:pt idx="78">
                  <c:v>-0.50879640202623</c:v>
                </c:pt>
                <c:pt idx="79">
                  <c:v>-0.49772619434381726</c:v>
                </c:pt>
                <c:pt idx="80">
                  <c:v>-0.48671665050407514</c:v>
                </c:pt>
                <c:pt idx="81">
                  <c:v>-0.47576578907363032</c:v>
                </c:pt>
                <c:pt idx="82">
                  <c:v>-0.46487168822195368</c:v>
                </c:pt>
                <c:pt idx="83">
                  <c:v>-0.45403248273600566</c:v>
                </c:pt>
                <c:pt idx="84">
                  <c:v>-0.44324636120228017</c:v>
                </c:pt>
                <c:pt idx="85">
                  <c:v>-0.43251156334448121</c:v>
                </c:pt>
                <c:pt idx="86">
                  <c:v>-0.421826377505997</c:v>
                </c:pt>
                <c:pt idx="87">
                  <c:v>-0.41118913826718539</c:v>
                </c:pt>
                <c:pt idx="88">
                  <c:v>-0.40059822418825786</c:v>
                </c:pt>
                <c:pt idx="89">
                  <c:v>-0.39005205566925522</c:v>
                </c:pt>
                <c:pt idx="90">
                  <c:v>-0.37954909291924255</c:v>
                </c:pt>
                <c:pt idx="91">
                  <c:v>-0.3690878340274471</c:v>
                </c:pt>
                <c:pt idx="92">
                  <c:v>-0.35866681312958693</c:v>
                </c:pt>
                <c:pt idx="93">
                  <c:v>-0.3482845986631356</c:v>
                </c:pt>
                <c:pt idx="94">
                  <c:v>-0.33793979170571276</c:v>
                </c:pt>
                <c:pt idx="95">
                  <c:v>-0.3276310243911994</c:v>
                </c:pt>
                <c:pt idx="96">
                  <c:v>-0.3173569583985546</c:v>
                </c:pt>
                <c:pt idx="97">
                  <c:v>-0.30711628350865416</c:v>
                </c:pt>
                <c:pt idx="98">
                  <c:v>-0.2969077162247899</c:v>
                </c:pt>
                <c:pt idx="99">
                  <c:v>-0.28672999845275615</c:v>
                </c:pt>
                <c:pt idx="100">
                  <c:v>-0.27658189623671897</c:v>
                </c:pt>
                <c:pt idx="101">
                  <c:v>-0.26646219854731101</c:v>
                </c:pt>
                <c:pt idx="102">
                  <c:v>-0.25636971611861781</c:v>
                </c:pt>
                <c:pt idx="103">
                  <c:v>-0.24630328033093149</c:v>
                </c:pt>
                <c:pt idx="104">
                  <c:v>-0.23626174213633835</c:v>
                </c:pt>
                <c:pt idx="105">
                  <c:v>-0.22624397102438534</c:v>
                </c:pt>
                <c:pt idx="106">
                  <c:v>-0.21624885402522967</c:v>
                </c:pt>
                <c:pt idx="107">
                  <c:v>-0.20627529474782944</c:v>
                </c:pt>
                <c:pt idx="108">
                  <c:v>-0.19632221245086653</c:v>
                </c:pt>
                <c:pt idx="109">
                  <c:v>-0.18638854114422518</c:v>
                </c:pt>
                <c:pt idx="110">
                  <c:v>-0.17647322871896182</c:v>
                </c:pt>
                <c:pt idx="111">
                  <c:v>-0.16657523610381375</c:v>
                </c:pt>
                <c:pt idx="112">
                  <c:v>-0.15669353644638814</c:v>
                </c:pt>
                <c:pt idx="113">
                  <c:v>-0.14682711431726958</c:v>
                </c:pt>
                <c:pt idx="114">
                  <c:v>-0.13697496493536276</c:v>
                </c:pt>
                <c:pt idx="115">
                  <c:v>-0.12713609341286775</c:v>
                </c:pt>
                <c:pt idx="116">
                  <c:v>-0.11730951401834963</c:v>
                </c:pt>
                <c:pt idx="117">
                  <c:v>-0.10749424945643572</c:v>
                </c:pt>
                <c:pt idx="118">
                  <c:v>-9.7689330162724075E-2</c:v>
                </c:pt>
                <c:pt idx="119">
                  <c:v>-8.7893793612546053E-2</c:v>
                </c:pt>
                <c:pt idx="120">
                  <c:v>-7.8106683642267097E-2</c:v>
                </c:pt>
                <c:pt idx="121">
                  <c:v>-6.8327049781859689E-2</c:v>
                </c:pt>
                <c:pt idx="122">
                  <c:v>-5.8553946597514207E-2</c:v>
                </c:pt>
                <c:pt idx="123">
                  <c:v>-4.8786433043091666E-2</c:v>
                </c:pt>
                <c:pt idx="124">
                  <c:v>-3.9023571819248162E-2</c:v>
                </c:pt>
                <c:pt idx="125">
                  <c:v>-2.9264428739091099E-2</c:v>
                </c:pt>
                <c:pt idx="126">
                  <c:v>-1.9508072099243851E-2</c:v>
                </c:pt>
                <c:pt idx="127">
                  <c:v>-9.7535720552177404E-3</c:v>
                </c:pt>
                <c:pt idx="128">
                  <c:v>0</c:v>
                </c:pt>
                <c:pt idx="129">
                  <c:v>9.7535720552177404E-3</c:v>
                </c:pt>
                <c:pt idx="130">
                  <c:v>1.9508072099243851E-2</c:v>
                </c:pt>
                <c:pt idx="131">
                  <c:v>2.9264428739090957E-2</c:v>
                </c:pt>
                <c:pt idx="132">
                  <c:v>3.9023571819248024E-2</c:v>
                </c:pt>
                <c:pt idx="133">
                  <c:v>4.8786433043091805E-2</c:v>
                </c:pt>
                <c:pt idx="134">
                  <c:v>5.8553946597514346E-2</c:v>
                </c:pt>
                <c:pt idx="135">
                  <c:v>6.8327049781859689E-2</c:v>
                </c:pt>
                <c:pt idx="136">
                  <c:v>7.8106683642267097E-2</c:v>
                </c:pt>
                <c:pt idx="137">
                  <c:v>8.7893793612546053E-2</c:v>
                </c:pt>
                <c:pt idx="138">
                  <c:v>9.7689330162724075E-2</c:v>
                </c:pt>
                <c:pt idx="139">
                  <c:v>0.1074942494564356</c:v>
                </c:pt>
                <c:pt idx="140">
                  <c:v>0.11730951401834952</c:v>
                </c:pt>
                <c:pt idx="141">
                  <c:v>0.12713609341286788</c:v>
                </c:pt>
                <c:pt idx="142">
                  <c:v>0.1369749649353629</c:v>
                </c:pt>
                <c:pt idx="143">
                  <c:v>0.14682711431726958</c:v>
                </c:pt>
                <c:pt idx="144">
                  <c:v>0.15669353644638814</c:v>
                </c:pt>
                <c:pt idx="145">
                  <c:v>0.16657523610381375</c:v>
                </c:pt>
                <c:pt idx="146">
                  <c:v>0.17647322871896182</c:v>
                </c:pt>
                <c:pt idx="147">
                  <c:v>0.18638854114422501</c:v>
                </c:pt>
                <c:pt idx="148">
                  <c:v>0.19632221245086642</c:v>
                </c:pt>
                <c:pt idx="149">
                  <c:v>0.2062752947478296</c:v>
                </c:pt>
                <c:pt idx="150">
                  <c:v>0.21624885402522978</c:v>
                </c:pt>
                <c:pt idx="151">
                  <c:v>0.22624397102438534</c:v>
                </c:pt>
                <c:pt idx="152">
                  <c:v>0.23626174213633835</c:v>
                </c:pt>
                <c:pt idx="153">
                  <c:v>0.24630328033093149</c:v>
                </c:pt>
                <c:pt idx="154">
                  <c:v>0.25636971611861781</c:v>
                </c:pt>
                <c:pt idx="155">
                  <c:v>0.2664621985473109</c:v>
                </c:pt>
                <c:pt idx="156">
                  <c:v>0.2765818962367188</c:v>
                </c:pt>
                <c:pt idx="157">
                  <c:v>0.28672999845275632</c:v>
                </c:pt>
                <c:pt idx="158">
                  <c:v>0.29690771622479006</c:v>
                </c:pt>
                <c:pt idx="159">
                  <c:v>0.30711628350865416</c:v>
                </c:pt>
                <c:pt idx="160">
                  <c:v>0.3173569583985546</c:v>
                </c:pt>
                <c:pt idx="161">
                  <c:v>0.3276310243911994</c:v>
                </c:pt>
                <c:pt idx="162">
                  <c:v>0.33793979170571276</c:v>
                </c:pt>
                <c:pt idx="163">
                  <c:v>0.34828459866313549</c:v>
                </c:pt>
                <c:pt idx="164">
                  <c:v>0.35866681312958681</c:v>
                </c:pt>
                <c:pt idx="165">
                  <c:v>0.36908783402744733</c:v>
                </c:pt>
                <c:pt idx="166">
                  <c:v>0.37954909291924266</c:v>
                </c:pt>
                <c:pt idx="167">
                  <c:v>0.39005205566925522</c:v>
                </c:pt>
                <c:pt idx="168">
                  <c:v>0.40059822418825786</c:v>
                </c:pt>
                <c:pt idx="169">
                  <c:v>0.41118913826718539</c:v>
                </c:pt>
                <c:pt idx="170">
                  <c:v>0.421826377505997</c:v>
                </c:pt>
                <c:pt idx="171">
                  <c:v>0.43251156334448115</c:v>
                </c:pt>
                <c:pt idx="172">
                  <c:v>0.44324636120227995</c:v>
                </c:pt>
                <c:pt idx="173">
                  <c:v>0.45403248273600583</c:v>
                </c:pt>
                <c:pt idx="174">
                  <c:v>0.46487168822195379</c:v>
                </c:pt>
                <c:pt idx="175">
                  <c:v>0.47576578907363032</c:v>
                </c:pt>
                <c:pt idx="176">
                  <c:v>0.48671665050407514</c:v>
                </c:pt>
                <c:pt idx="177">
                  <c:v>0.49772619434381726</c:v>
                </c:pt>
                <c:pt idx="178">
                  <c:v>0.50879640202623</c:v>
                </c:pt>
                <c:pt idx="179">
                  <c:v>0.51992931775308227</c:v>
                </c:pt>
                <c:pt idx="180">
                  <c:v>0.53112705185421805</c:v>
                </c:pt>
                <c:pt idx="181">
                  <c:v>0.54239178435654434</c:v>
                </c:pt>
                <c:pt idx="182">
                  <c:v>0.55372576877889379</c:v>
                </c:pt>
                <c:pt idx="183">
                  <c:v>0.56513133617086431</c:v>
                </c:pt>
                <c:pt idx="184">
                  <c:v>0.5766108994154191</c:v>
                </c:pt>
                <c:pt idx="185">
                  <c:v>0.58816695781693484</c:v>
                </c:pt>
                <c:pt idx="186">
                  <c:v>0.59980210199845652</c:v>
                </c:pt>
                <c:pt idx="187">
                  <c:v>0.6115190191342571</c:v>
                </c:pt>
                <c:pt idx="188">
                  <c:v>0.62332049854639149</c:v>
                </c:pt>
                <c:pt idx="189">
                  <c:v>0.63520943769681859</c:v>
                </c:pt>
                <c:pt idx="190">
                  <c:v>0.64718884860991466</c:v>
                </c:pt>
                <c:pt idx="191">
                  <c:v>0.65926186476380366</c:v>
                </c:pt>
                <c:pt idx="192">
                  <c:v>0.6714317484930028</c:v>
                </c:pt>
                <c:pt idx="193">
                  <c:v>0.68370189894942857</c:v>
                </c:pt>
                <c:pt idx="194">
                  <c:v>0.69607586067395022</c:v>
                </c:pt>
                <c:pt idx="195">
                  <c:v>0.70855733283643729</c:v>
                </c:pt>
                <c:pt idx="196">
                  <c:v>0.72115017920879865</c:v>
                </c:pt>
                <c:pt idx="197">
                  <c:v>0.73385843894287195</c:v>
                </c:pt>
                <c:pt idx="198">
                  <c:v>0.74668633823340269</c:v>
                </c:pt>
                <c:pt idx="199">
                  <c:v>0.75963830295586499</c:v>
                </c:pt>
                <c:pt idx="200">
                  <c:v>0.77271897237966714</c:v>
                </c:pt>
                <c:pt idx="201">
                  <c:v>0.78593321406966932</c:v>
                </c:pt>
                <c:pt idx="202">
                  <c:v>0.79928614010300825</c:v>
                </c:pt>
                <c:pt idx="203">
                  <c:v>0.81278312474442804</c:v>
                </c:pt>
                <c:pt idx="204">
                  <c:v>0.82642982374185869</c:v>
                </c:pt>
                <c:pt idx="205">
                  <c:v>0.84023219542538485</c:v>
                </c:pt>
                <c:pt idx="206">
                  <c:v>0.85419652381744504</c:v>
                </c:pt>
                <c:pt idx="207">
                  <c:v>0.86832944399065048</c:v>
                </c:pt>
                <c:pt idx="208">
                  <c:v>0.8826379699428335</c:v>
                </c:pt>
                <c:pt idx="209">
                  <c:v>0.89712952529750012</c:v>
                </c:pt>
                <c:pt idx="210">
                  <c:v>0.91181197718303419</c:v>
                </c:pt>
                <c:pt idx="211">
                  <c:v>0.92669367369673328</c:v>
                </c:pt>
                <c:pt idx="212">
                  <c:v>0.94178348542189871</c:v>
                </c:pt>
                <c:pt idx="213">
                  <c:v>0.95709085153938334</c:v>
                </c:pt>
                <c:pt idx="214">
                  <c:v>0.97262583116154888</c:v>
                </c:pt>
                <c:pt idx="215">
                  <c:v>0.98839916061950917</c:v>
                </c:pt>
                <c:pt idx="216">
                  <c:v>1.0044223175571301</c:v>
                </c:pt>
                <c:pt idx="217">
                  <c:v>1.0207075928320355</c:v>
                </c:pt>
                <c:pt idx="218">
                  <c:v>1.0372681714003609</c:v>
                </c:pt>
                <c:pt idx="219">
                  <c:v>1.0541182235749815</c:v>
                </c:pt>
                <c:pt idx="220">
                  <c:v>1.0712730083055431</c:v>
                </c:pt>
                <c:pt idx="221">
                  <c:v>1.0887489904434444</c:v>
                </c:pt>
                <c:pt idx="222">
                  <c:v>1.1065639743411684</c:v>
                </c:pt>
                <c:pt idx="223">
                  <c:v>1.1247372566106977</c:v>
                </c:pt>
                <c:pt idx="224">
                  <c:v>1.1432898014549744</c:v>
                </c:pt>
                <c:pt idx="225">
                  <c:v>1.162244442720616</c:v>
                </c:pt>
                <c:pt idx="226">
                  <c:v>1.1816261177411749</c:v>
                </c:pt>
                <c:pt idx="227">
                  <c:v>1.2014621392033988</c:v>
                </c:pt>
                <c:pt idx="228">
                  <c:v>1.221782512748455</c:v>
                </c:pt>
                <c:pt idx="229">
                  <c:v>1.24262030991626</c:v>
                </c:pt>
                <c:pt idx="230">
                  <c:v>1.2640121084912439</c:v>
                </c:pt>
                <c:pt idx="231">
                  <c:v>1.2859985155013034</c:v>
                </c:pt>
                <c:pt idx="232">
                  <c:v>1.3086247923228653</c:v>
                </c:pt>
                <c:pt idx="233">
                  <c:v>1.3319416069271142</c:v>
                </c:pt>
                <c:pt idx="234">
                  <c:v>1.3560059457994387</c:v>
                </c:pt>
                <c:pt idx="235">
                  <c:v>1.3808822282502353</c:v>
                </c:pt>
                <c:pt idx="236">
                  <c:v>1.4066436798489597</c:v>
                </c:pt>
                <c:pt idx="237">
                  <c:v>1.4333740412575688</c:v>
                </c:pt>
                <c:pt idx="238">
                  <c:v>1.4611697164034945</c:v>
                </c:pt>
                <c:pt idx="239">
                  <c:v>1.4901425037298888</c:v>
                </c:pt>
                <c:pt idx="240">
                  <c:v>1.5204231125445951</c:v>
                </c:pt>
                <c:pt idx="241">
                  <c:v>1.5521657535429034</c:v>
                </c:pt>
                <c:pt idx="242">
                  <c:v>1.585554225481004</c:v>
                </c:pt>
                <c:pt idx="243">
                  <c:v>1.6208101278939688</c:v>
                </c:pt>
                <c:pt idx="244">
                  <c:v>1.6582041640969802</c:v>
                </c:pt>
                <c:pt idx="245">
                  <c:v>1.6980720533929916</c:v>
                </c:pt>
                <c:pt idx="246">
                  <c:v>1.7408375250838719</c:v>
                </c:pt>
                <c:pt idx="247">
                  <c:v>1.7870465756496254</c:v>
                </c:pt>
                <c:pt idx="248">
                  <c:v>1.8374203838470637</c:v>
                </c:pt>
                <c:pt idx="249">
                  <c:v>1.8929406788672947</c:v>
                </c:pt>
                <c:pt idx="250">
                  <c:v>1.954995024088507</c:v>
                </c:pt>
                <c:pt idx="251">
                  <c:v>2.0256412963396584</c:v>
                </c:pt>
              </c:numCache>
            </c:numRef>
          </c:xVal>
          <c:yVal>
            <c:numRef>
              <c:f>'Part 3'!$V$3:$V$254</c:f>
              <c:numCache>
                <c:formatCode>0.00</c:formatCode>
                <c:ptCount val="252"/>
                <c:pt idx="0">
                  <c:v>-2.308264633650122</c:v>
                </c:pt>
                <c:pt idx="1">
                  <c:v>-2.162666731738665</c:v>
                </c:pt>
                <c:pt idx="2">
                  <c:v>-2.1110433474274495</c:v>
                </c:pt>
                <c:pt idx="3">
                  <c:v>-2.0734677780519517</c:v>
                </c:pt>
                <c:pt idx="4">
                  <c:v>-1.998882296577559</c:v>
                </c:pt>
                <c:pt idx="5">
                  <c:v>-1.8343901645658165</c:v>
                </c:pt>
                <c:pt idx="6">
                  <c:v>-1.8293656015222426</c:v>
                </c:pt>
                <c:pt idx="7">
                  <c:v>-1.7757265477318467</c:v>
                </c:pt>
                <c:pt idx="8">
                  <c:v>-1.752799140181265</c:v>
                </c:pt>
                <c:pt idx="9">
                  <c:v>-1.7415121714007573</c:v>
                </c:pt>
                <c:pt idx="10">
                  <c:v>-1.7180888406485342</c:v>
                </c:pt>
                <c:pt idx="11">
                  <c:v>-1.7170981230376381</c:v>
                </c:pt>
                <c:pt idx="12">
                  <c:v>-1.7146922366756705</c:v>
                </c:pt>
                <c:pt idx="13">
                  <c:v>-1.6810084082090351</c:v>
                </c:pt>
                <c:pt idx="14">
                  <c:v>-1.6792392313855828</c:v>
                </c:pt>
                <c:pt idx="15">
                  <c:v>-1.6144188679615743</c:v>
                </c:pt>
                <c:pt idx="16">
                  <c:v>-1.6030954538041455</c:v>
                </c:pt>
                <c:pt idx="17">
                  <c:v>-1.5901110640001248</c:v>
                </c:pt>
                <c:pt idx="18">
                  <c:v>-1.5752148192103734</c:v>
                </c:pt>
                <c:pt idx="19">
                  <c:v>-1.5526409999326156</c:v>
                </c:pt>
                <c:pt idx="20">
                  <c:v>-1.5516144577552227</c:v>
                </c:pt>
                <c:pt idx="21">
                  <c:v>-1.5424518088244505</c:v>
                </c:pt>
                <c:pt idx="22">
                  <c:v>-1.5393731517909568</c:v>
                </c:pt>
                <c:pt idx="23">
                  <c:v>-1.502717797463571</c:v>
                </c:pt>
                <c:pt idx="24">
                  <c:v>-1.4810985341582616</c:v>
                </c:pt>
                <c:pt idx="25">
                  <c:v>-1.451447634959095</c:v>
                </c:pt>
                <c:pt idx="26">
                  <c:v>-1.4473429676695109</c:v>
                </c:pt>
                <c:pt idx="27">
                  <c:v>-1.4314213218177798</c:v>
                </c:pt>
                <c:pt idx="28">
                  <c:v>-1.4052387646135922</c:v>
                </c:pt>
                <c:pt idx="29">
                  <c:v>-1.388466814860241</c:v>
                </c:pt>
                <c:pt idx="30">
                  <c:v>-1.3289187603726937</c:v>
                </c:pt>
                <c:pt idx="31">
                  <c:v>-1.3107334803602058</c:v>
                </c:pt>
                <c:pt idx="32">
                  <c:v>-1.2631086016645137</c:v>
                </c:pt>
                <c:pt idx="33">
                  <c:v>-1.2449215481098759</c:v>
                </c:pt>
                <c:pt idx="34">
                  <c:v>-1.2204020060550798</c:v>
                </c:pt>
                <c:pt idx="35">
                  <c:v>-1.1938643885522187</c:v>
                </c:pt>
                <c:pt idx="36">
                  <c:v>-1.1894073390550091</c:v>
                </c:pt>
                <c:pt idx="37">
                  <c:v>-1.1418180545208125</c:v>
                </c:pt>
                <c:pt idx="38">
                  <c:v>-1.1305313517009559</c:v>
                </c:pt>
                <c:pt idx="39">
                  <c:v>-1.1101719240010572</c:v>
                </c:pt>
                <c:pt idx="40">
                  <c:v>-1.0788515392094336</c:v>
                </c:pt>
                <c:pt idx="41">
                  <c:v>-1.0691044319491096</c:v>
                </c:pt>
                <c:pt idx="42">
                  <c:v>-1.0617137268219605</c:v>
                </c:pt>
                <c:pt idx="43">
                  <c:v>-1.0461101832060602</c:v>
                </c:pt>
                <c:pt idx="44">
                  <c:v>-1.0393722761058071</c:v>
                </c:pt>
                <c:pt idx="45">
                  <c:v>-1.034208123713936</c:v>
                </c:pt>
                <c:pt idx="46">
                  <c:v>-1.0246360892992123</c:v>
                </c:pt>
                <c:pt idx="47">
                  <c:v>-1.0241749576731545</c:v>
                </c:pt>
                <c:pt idx="48">
                  <c:v>-1.0231811334704537</c:v>
                </c:pt>
                <c:pt idx="49">
                  <c:v>-1.0059330408504246</c:v>
                </c:pt>
                <c:pt idx="50">
                  <c:v>-0.99360665503831469</c:v>
                </c:pt>
                <c:pt idx="51">
                  <c:v>-0.98124416745816767</c:v>
                </c:pt>
                <c:pt idx="52">
                  <c:v>-0.9740188521815154</c:v>
                </c:pt>
                <c:pt idx="53">
                  <c:v>-0.95514622566999186</c:v>
                </c:pt>
                <c:pt idx="54">
                  <c:v>-0.95362667386638778</c:v>
                </c:pt>
                <c:pt idx="55">
                  <c:v>-0.94259207168900538</c:v>
                </c:pt>
                <c:pt idx="56">
                  <c:v>-0.92467988779577737</c:v>
                </c:pt>
                <c:pt idx="57">
                  <c:v>-0.8966735666194523</c:v>
                </c:pt>
                <c:pt idx="58">
                  <c:v>-0.86423576750066933</c:v>
                </c:pt>
                <c:pt idx="59">
                  <c:v>-0.85398874621551013</c:v>
                </c:pt>
                <c:pt idx="60">
                  <c:v>-0.84906755063595796</c:v>
                </c:pt>
                <c:pt idx="61">
                  <c:v>-0.84379371455133034</c:v>
                </c:pt>
                <c:pt idx="62">
                  <c:v>-0.84014220556719688</c:v>
                </c:pt>
                <c:pt idx="63">
                  <c:v>-0.83084399658208219</c:v>
                </c:pt>
                <c:pt idx="64">
                  <c:v>-0.82747545756442276</c:v>
                </c:pt>
                <c:pt idx="65">
                  <c:v>-0.81505711252731683</c:v>
                </c:pt>
                <c:pt idx="66">
                  <c:v>-0.80635841990891277</c:v>
                </c:pt>
                <c:pt idx="67">
                  <c:v>-0.73807228807829639</c:v>
                </c:pt>
                <c:pt idx="68">
                  <c:v>-0.72642986859369352</c:v>
                </c:pt>
                <c:pt idx="69">
                  <c:v>-0.72418465340624039</c:v>
                </c:pt>
                <c:pt idx="70">
                  <c:v>-0.70649175167536282</c:v>
                </c:pt>
                <c:pt idx="71">
                  <c:v>-0.69522465324520799</c:v>
                </c:pt>
                <c:pt idx="72">
                  <c:v>-0.69005712138852271</c:v>
                </c:pt>
                <c:pt idx="73">
                  <c:v>-0.68484355733671054</c:v>
                </c:pt>
                <c:pt idx="74">
                  <c:v>-0.66628200059580378</c:v>
                </c:pt>
                <c:pt idx="75">
                  <c:v>-0.65784356404725464</c:v>
                </c:pt>
                <c:pt idx="76">
                  <c:v>-0.60147235786176956</c:v>
                </c:pt>
                <c:pt idx="77">
                  <c:v>-0.58253664949383543</c:v>
                </c:pt>
                <c:pt idx="78">
                  <c:v>-0.57336726053752596</c:v>
                </c:pt>
                <c:pt idx="79">
                  <c:v>-0.57014379765654111</c:v>
                </c:pt>
                <c:pt idx="80">
                  <c:v>-0.56106255558698781</c:v>
                </c:pt>
                <c:pt idx="81">
                  <c:v>-0.54321949257736768</c:v>
                </c:pt>
                <c:pt idx="82">
                  <c:v>-0.53032079289743328</c:v>
                </c:pt>
                <c:pt idx="83">
                  <c:v>-0.52381483747434199</c:v>
                </c:pt>
                <c:pt idx="84">
                  <c:v>-0.52236618263618062</c:v>
                </c:pt>
                <c:pt idx="85">
                  <c:v>-0.50576448654701578</c:v>
                </c:pt>
                <c:pt idx="86">
                  <c:v>-0.49738635871319919</c:v>
                </c:pt>
                <c:pt idx="87">
                  <c:v>-0.47994861633792885</c:v>
                </c:pt>
                <c:pt idx="88">
                  <c:v>-0.47389058785838262</c:v>
                </c:pt>
                <c:pt idx="89">
                  <c:v>-0.45513065587407964</c:v>
                </c:pt>
                <c:pt idx="90">
                  <c:v>-0.453726278217566</c:v>
                </c:pt>
                <c:pt idx="91">
                  <c:v>-0.43201631367251153</c:v>
                </c:pt>
                <c:pt idx="92">
                  <c:v>-0.40486664710005538</c:v>
                </c:pt>
                <c:pt idx="93">
                  <c:v>-0.37918894392506508</c:v>
                </c:pt>
                <c:pt idx="94">
                  <c:v>-0.3574995876977754</c:v>
                </c:pt>
                <c:pt idx="95">
                  <c:v>-0.34989351758048376</c:v>
                </c:pt>
                <c:pt idx="96">
                  <c:v>-0.31518050764745492</c:v>
                </c:pt>
                <c:pt idx="97">
                  <c:v>-0.310690172367315</c:v>
                </c:pt>
                <c:pt idx="98">
                  <c:v>-0.30347580418839515</c:v>
                </c:pt>
                <c:pt idx="99">
                  <c:v>-0.28691520212296867</c:v>
                </c:pt>
                <c:pt idx="100">
                  <c:v>-0.27897320000442932</c:v>
                </c:pt>
                <c:pt idx="101">
                  <c:v>-0.26833411356121334</c:v>
                </c:pt>
                <c:pt idx="102">
                  <c:v>-0.25570684824884959</c:v>
                </c:pt>
                <c:pt idx="103">
                  <c:v>-0.24135934859305233</c:v>
                </c:pt>
                <c:pt idx="104">
                  <c:v>-0.2297947123192729</c:v>
                </c:pt>
                <c:pt idx="105">
                  <c:v>-0.22656895888168271</c:v>
                </c:pt>
                <c:pt idx="106">
                  <c:v>-0.22396749148635997</c:v>
                </c:pt>
                <c:pt idx="107">
                  <c:v>-0.22165627108372665</c:v>
                </c:pt>
                <c:pt idx="108">
                  <c:v>-0.19685001242484826</c:v>
                </c:pt>
                <c:pt idx="109">
                  <c:v>-0.16749845833412452</c:v>
                </c:pt>
                <c:pt idx="110">
                  <c:v>-0.16515038253835024</c:v>
                </c:pt>
                <c:pt idx="111">
                  <c:v>-0.15727216872936747</c:v>
                </c:pt>
                <c:pt idx="112">
                  <c:v>-0.14906750565421947</c:v>
                </c:pt>
                <c:pt idx="113">
                  <c:v>-0.14193101648759923</c:v>
                </c:pt>
                <c:pt idx="114">
                  <c:v>-9.4080975145225787E-2</c:v>
                </c:pt>
                <c:pt idx="115">
                  <c:v>-9.3309008526223133E-2</c:v>
                </c:pt>
                <c:pt idx="116">
                  <c:v>-8.9870079442951431E-2</c:v>
                </c:pt>
                <c:pt idx="117">
                  <c:v>-7.0104094940342573E-2</c:v>
                </c:pt>
                <c:pt idx="118">
                  <c:v>-6.3030952884074259E-2</c:v>
                </c:pt>
                <c:pt idx="119">
                  <c:v>-5.1438045564846914E-2</c:v>
                </c:pt>
                <c:pt idx="120">
                  <c:v>-4.2493531894922221E-2</c:v>
                </c:pt>
                <c:pt idx="121">
                  <c:v>1.9425471159168685E-2</c:v>
                </c:pt>
                <c:pt idx="122">
                  <c:v>2.6111065391209855E-2</c:v>
                </c:pt>
                <c:pt idx="123">
                  <c:v>3.1762845830302318E-2</c:v>
                </c:pt>
                <c:pt idx="124">
                  <c:v>3.6453870893914782E-2</c:v>
                </c:pt>
                <c:pt idx="125">
                  <c:v>6.6008838198139186E-2</c:v>
                </c:pt>
                <c:pt idx="126">
                  <c:v>6.6855538060166267E-2</c:v>
                </c:pt>
                <c:pt idx="127">
                  <c:v>0.10192154518101953</c:v>
                </c:pt>
                <c:pt idx="128">
                  <c:v>0.10540309294064303</c:v>
                </c:pt>
                <c:pt idx="129">
                  <c:v>0.10780887987931057</c:v>
                </c:pt>
                <c:pt idx="130">
                  <c:v>0.12412728816543547</c:v>
                </c:pt>
                <c:pt idx="131">
                  <c:v>0.15257488914613501</c:v>
                </c:pt>
                <c:pt idx="132">
                  <c:v>0.16346400408848571</c:v>
                </c:pt>
                <c:pt idx="133">
                  <c:v>0.18035801569185994</c:v>
                </c:pt>
                <c:pt idx="134">
                  <c:v>0.19765014601190647</c:v>
                </c:pt>
                <c:pt idx="135">
                  <c:v>0.23366717509478052</c:v>
                </c:pt>
                <c:pt idx="136">
                  <c:v>0.25265604575750944</c:v>
                </c:pt>
                <c:pt idx="137">
                  <c:v>0.2842161969599023</c:v>
                </c:pt>
                <c:pt idx="138">
                  <c:v>0.31238377202582862</c:v>
                </c:pt>
                <c:pt idx="139">
                  <c:v>0.3733353493326399</c:v>
                </c:pt>
                <c:pt idx="140">
                  <c:v>0.37428005069325515</c:v>
                </c:pt>
                <c:pt idx="141">
                  <c:v>0.39648579367767112</c:v>
                </c:pt>
                <c:pt idx="142">
                  <c:v>0.41269951518655973</c:v>
                </c:pt>
                <c:pt idx="143">
                  <c:v>0.41885470556558418</c:v>
                </c:pt>
                <c:pt idx="144">
                  <c:v>0.42609829980134917</c:v>
                </c:pt>
                <c:pt idx="145">
                  <c:v>0.43180832259792595</c:v>
                </c:pt>
                <c:pt idx="146">
                  <c:v>0.45045712892033463</c:v>
                </c:pt>
                <c:pt idx="147">
                  <c:v>0.45411688010083678</c:v>
                </c:pt>
                <c:pt idx="148">
                  <c:v>0.5035104218077906</c:v>
                </c:pt>
                <c:pt idx="149">
                  <c:v>0.50360026425717797</c:v>
                </c:pt>
                <c:pt idx="150">
                  <c:v>0.50515477309158519</c:v>
                </c:pt>
                <c:pt idx="151">
                  <c:v>0.51707583860063133</c:v>
                </c:pt>
                <c:pt idx="152">
                  <c:v>0.5203597607447199</c:v>
                </c:pt>
                <c:pt idx="153">
                  <c:v>0.53149206403066029</c:v>
                </c:pt>
                <c:pt idx="154">
                  <c:v>0.54074848124009123</c:v>
                </c:pt>
                <c:pt idx="155">
                  <c:v>0.54867936751514867</c:v>
                </c:pt>
                <c:pt idx="156">
                  <c:v>0.54875507317196603</c:v>
                </c:pt>
                <c:pt idx="157">
                  <c:v>0.5602122832495009</c:v>
                </c:pt>
                <c:pt idx="158">
                  <c:v>0.58804803146751816</c:v>
                </c:pt>
                <c:pt idx="159">
                  <c:v>0.60694608077426571</c:v>
                </c:pt>
                <c:pt idx="160">
                  <c:v>0.6106069073695517</c:v>
                </c:pt>
                <c:pt idx="161">
                  <c:v>0.61724445671397676</c:v>
                </c:pt>
                <c:pt idx="162">
                  <c:v>0.62213588161693889</c:v>
                </c:pt>
                <c:pt idx="163">
                  <c:v>0.62630426681149631</c:v>
                </c:pt>
                <c:pt idx="164">
                  <c:v>0.62735771904810034</c:v>
                </c:pt>
                <c:pt idx="165">
                  <c:v>0.63500558094107706</c:v>
                </c:pt>
                <c:pt idx="166">
                  <c:v>0.63836531574021704</c:v>
                </c:pt>
                <c:pt idx="167">
                  <c:v>0.64541945248627097</c:v>
                </c:pt>
                <c:pt idx="168">
                  <c:v>0.64865901838706208</c:v>
                </c:pt>
                <c:pt idx="169">
                  <c:v>0.65659005521048919</c:v>
                </c:pt>
                <c:pt idx="170">
                  <c:v>0.65696676843415591</c:v>
                </c:pt>
                <c:pt idx="171">
                  <c:v>0.65743165069506826</c:v>
                </c:pt>
                <c:pt idx="172">
                  <c:v>0.66046339783898467</c:v>
                </c:pt>
                <c:pt idx="173">
                  <c:v>0.66154347164823535</c:v>
                </c:pt>
                <c:pt idx="174">
                  <c:v>0.67574032598265898</c:v>
                </c:pt>
                <c:pt idx="175">
                  <c:v>0.67949705582959374</c:v>
                </c:pt>
                <c:pt idx="176">
                  <c:v>0.68641655593016104</c:v>
                </c:pt>
                <c:pt idx="177">
                  <c:v>0.68695443086377062</c:v>
                </c:pt>
                <c:pt idx="178">
                  <c:v>0.698344312128517</c:v>
                </c:pt>
                <c:pt idx="179">
                  <c:v>0.70110160865973714</c:v>
                </c:pt>
                <c:pt idx="180">
                  <c:v>0.71110402257764105</c:v>
                </c:pt>
                <c:pt idx="181">
                  <c:v>0.71473889445639904</c:v>
                </c:pt>
                <c:pt idx="182">
                  <c:v>0.72179813125136816</c:v>
                </c:pt>
                <c:pt idx="183">
                  <c:v>0.72445159476046861</c:v>
                </c:pt>
                <c:pt idx="184">
                  <c:v>0.73774824553759233</c:v>
                </c:pt>
                <c:pt idx="185">
                  <c:v>0.74267176285673042</c:v>
                </c:pt>
                <c:pt idx="186">
                  <c:v>0.74411265700146267</c:v>
                </c:pt>
                <c:pt idx="187">
                  <c:v>0.74677567002841094</c:v>
                </c:pt>
                <c:pt idx="188">
                  <c:v>0.7500330543654623</c:v>
                </c:pt>
                <c:pt idx="189">
                  <c:v>0.76163246006433494</c:v>
                </c:pt>
                <c:pt idx="190">
                  <c:v>0.77181004733327352</c:v>
                </c:pt>
                <c:pt idx="191">
                  <c:v>0.78928240675228734</c:v>
                </c:pt>
                <c:pt idx="192">
                  <c:v>0.79465685789632545</c:v>
                </c:pt>
                <c:pt idx="193">
                  <c:v>0.79743337561133598</c:v>
                </c:pt>
                <c:pt idx="194">
                  <c:v>0.80648430351081712</c:v>
                </c:pt>
                <c:pt idx="195">
                  <c:v>0.80735280289309386</c:v>
                </c:pt>
                <c:pt idx="196">
                  <c:v>0.80948673354450462</c:v>
                </c:pt>
                <c:pt idx="197">
                  <c:v>0.81039511505510076</c:v>
                </c:pt>
                <c:pt idx="198">
                  <c:v>0.81268215282579714</c:v>
                </c:pt>
                <c:pt idx="199">
                  <c:v>0.82306191276952478</c:v>
                </c:pt>
                <c:pt idx="200">
                  <c:v>0.83035045866211732</c:v>
                </c:pt>
                <c:pt idx="201">
                  <c:v>0.8305903241207635</c:v>
                </c:pt>
                <c:pt idx="202">
                  <c:v>0.83272155344849996</c:v>
                </c:pt>
                <c:pt idx="203">
                  <c:v>0.83558042395950061</c:v>
                </c:pt>
                <c:pt idx="204">
                  <c:v>0.83741138514536007</c:v>
                </c:pt>
                <c:pt idx="205">
                  <c:v>0.84954644525040013</c:v>
                </c:pt>
                <c:pt idx="206">
                  <c:v>0.85767532214952047</c:v>
                </c:pt>
                <c:pt idx="207">
                  <c:v>0.86150127517434194</c:v>
                </c:pt>
                <c:pt idx="208">
                  <c:v>0.86630272777248107</c:v>
                </c:pt>
                <c:pt idx="209">
                  <c:v>0.86762968939096896</c:v>
                </c:pt>
                <c:pt idx="210">
                  <c:v>0.87667523716901641</c:v>
                </c:pt>
                <c:pt idx="211">
                  <c:v>0.8847509256697399</c:v>
                </c:pt>
                <c:pt idx="212">
                  <c:v>0.9001063180804878</c:v>
                </c:pt>
                <c:pt idx="213">
                  <c:v>0.91303929627466074</c:v>
                </c:pt>
                <c:pt idx="214">
                  <c:v>0.92985302181471541</c:v>
                </c:pt>
                <c:pt idx="215">
                  <c:v>0.93364766177664371</c:v>
                </c:pt>
                <c:pt idx="216">
                  <c:v>0.94459962055133806</c:v>
                </c:pt>
                <c:pt idx="217">
                  <c:v>0.95800767198349412</c:v>
                </c:pt>
                <c:pt idx="218">
                  <c:v>0.97610864658361385</c:v>
                </c:pt>
                <c:pt idx="219">
                  <c:v>0.97658450771451633</c:v>
                </c:pt>
                <c:pt idx="220">
                  <c:v>0.99162605326377384</c:v>
                </c:pt>
                <c:pt idx="221">
                  <c:v>0.9989271517974222</c:v>
                </c:pt>
                <c:pt idx="222">
                  <c:v>1.0001922626902999</c:v>
                </c:pt>
                <c:pt idx="223">
                  <c:v>1.0071434599439337</c:v>
                </c:pt>
                <c:pt idx="224">
                  <c:v>1.0218080717976743</c:v>
                </c:pt>
                <c:pt idx="225">
                  <c:v>1.0226608666240937</c:v>
                </c:pt>
                <c:pt idx="226">
                  <c:v>1.0265678773824098</c:v>
                </c:pt>
                <c:pt idx="227">
                  <c:v>1.0308731128816764</c:v>
                </c:pt>
                <c:pt idx="228">
                  <c:v>1.0338146028560273</c:v>
                </c:pt>
                <c:pt idx="229">
                  <c:v>1.0342526258515123</c:v>
                </c:pt>
                <c:pt idx="230">
                  <c:v>1.0346746405465341</c:v>
                </c:pt>
                <c:pt idx="231">
                  <c:v>1.036388431257216</c:v>
                </c:pt>
                <c:pt idx="232">
                  <c:v>1.0381782733042508</c:v>
                </c:pt>
                <c:pt idx="233">
                  <c:v>1.0466393951114739</c:v>
                </c:pt>
                <c:pt idx="234">
                  <c:v>1.0479701977114924</c:v>
                </c:pt>
                <c:pt idx="235">
                  <c:v>1.0729829645593678</c:v>
                </c:pt>
                <c:pt idx="236">
                  <c:v>1.0855329259995874</c:v>
                </c:pt>
                <c:pt idx="237">
                  <c:v>1.0938250277195012</c:v>
                </c:pt>
                <c:pt idx="238">
                  <c:v>1.1092242365018883</c:v>
                </c:pt>
                <c:pt idx="239">
                  <c:v>1.1406133231284084</c:v>
                </c:pt>
                <c:pt idx="240">
                  <c:v>1.1459389979102195</c:v>
                </c:pt>
                <c:pt idx="241">
                  <c:v>1.1563711629018152</c:v>
                </c:pt>
                <c:pt idx="242">
                  <c:v>1.1654077888847949</c:v>
                </c:pt>
                <c:pt idx="243">
                  <c:v>1.1690893417498163</c:v>
                </c:pt>
                <c:pt idx="244">
                  <c:v>1.1758766619675638</c:v>
                </c:pt>
                <c:pt idx="245">
                  <c:v>1.3731767266720569</c:v>
                </c:pt>
                <c:pt idx="246">
                  <c:v>1.3785626397640154</c:v>
                </c:pt>
                <c:pt idx="247">
                  <c:v>1.3901296841709476</c:v>
                </c:pt>
                <c:pt idx="248">
                  <c:v>1.8841052551373287</c:v>
                </c:pt>
                <c:pt idx="249">
                  <c:v>1.9294021518802451</c:v>
                </c:pt>
                <c:pt idx="250">
                  <c:v>1.9607999537920269</c:v>
                </c:pt>
                <c:pt idx="251">
                  <c:v>1.9651084257826676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41-0047-8396-BD6E4B56A4EA}"/>
            </c:ext>
          </c:extLst>
        </c:ser>
        <c:ser>
          <c:idx val="1"/>
          <c:order val="1"/>
          <c:tx>
            <c:v>Standarized Z value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'[1]Part3-AAPL'!$AM$2:$AM$258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xVal>
          <c:yVal>
            <c:numRef>
              <c:f>'[1]Part3-AAPL'!$AM$2:$AM$258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41-0047-8396-BD6E4B56A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886264"/>
        <c:axId val="344886656"/>
      </c:scatterChart>
      <c:valAx>
        <c:axId val="34488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86656"/>
        <c:crosses val="autoZero"/>
        <c:crossBetween val="midCat"/>
      </c:valAx>
      <c:valAx>
        <c:axId val="3448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86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576504327181052E-2"/>
                  <c:y val="-0.236856735122516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 = -0.0214x + 160.79</a:t>
                    </a:r>
                    <a:br>
                      <a:rPr lang="en-US"/>
                    </a:br>
                    <a:r>
                      <a:rPr lang="en-US"/>
                      <a:t>R² = 0.0085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3'!$B$3:$B$254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'Part 3'!$D$3:$D$254</c:f>
              <c:numCache>
                <c:formatCode>0.00</c:formatCode>
                <c:ptCount val="252"/>
                <c:pt idx="0">
                  <c:v>177.02937299999999</c:v>
                </c:pt>
                <c:pt idx="1">
                  <c:v>176.658142</c:v>
                </c:pt>
                <c:pt idx="2">
                  <c:v>177.810913</c:v>
                </c:pt>
                <c:pt idx="3">
                  <c:v>177.752319</c:v>
                </c:pt>
                <c:pt idx="4">
                  <c:v>176.37780799999999</c:v>
                </c:pt>
                <c:pt idx="5">
                  <c:v>178.43956</c:v>
                </c:pt>
                <c:pt idx="6">
                  <c:v>176.52507</c:v>
                </c:pt>
                <c:pt idx="7">
                  <c:v>176.839249</c:v>
                </c:pt>
                <c:pt idx="8">
                  <c:v>173.99208100000001</c:v>
                </c:pt>
                <c:pt idx="9">
                  <c:v>173.31463600000001</c:v>
                </c:pt>
                <c:pt idx="10">
                  <c:v>173.56990099999999</c:v>
                </c:pt>
                <c:pt idx="11">
                  <c:v>173.29499799999999</c:v>
                </c:pt>
                <c:pt idx="12">
                  <c:v>175.26838699999999</c:v>
                </c:pt>
                <c:pt idx="13">
                  <c:v>176.151993</c:v>
                </c:pt>
                <c:pt idx="14">
                  <c:v>175.29785200000001</c:v>
                </c:pt>
                <c:pt idx="15">
                  <c:v>171.144913</c:v>
                </c:pt>
                <c:pt idx="16">
                  <c:v>169.40713500000001</c:v>
                </c:pt>
                <c:pt idx="17">
                  <c:v>170.055115</c:v>
                </c:pt>
                <c:pt idx="18">
                  <c:v>170.84053</c:v>
                </c:pt>
                <c:pt idx="19">
                  <c:v>172.26414500000001</c:v>
                </c:pt>
                <c:pt idx="20">
                  <c:v>171.31179800000001</c:v>
                </c:pt>
                <c:pt idx="21">
                  <c:v>170.86998</c:v>
                </c:pt>
                <c:pt idx="22">
                  <c:v>172.804092</c:v>
                </c:pt>
                <c:pt idx="23">
                  <c:v>174.15898100000001</c:v>
                </c:pt>
                <c:pt idx="24">
                  <c:v>173.756439</c:v>
                </c:pt>
                <c:pt idx="25">
                  <c:v>173.18699599999999</c:v>
                </c:pt>
                <c:pt idx="26">
                  <c:v>173.481537</c:v>
                </c:pt>
                <c:pt idx="27">
                  <c:v>171.45906099999999</c:v>
                </c:pt>
                <c:pt idx="28">
                  <c:v>173.28518700000001</c:v>
                </c:pt>
                <c:pt idx="29">
                  <c:v>173.19682299999999</c:v>
                </c:pt>
                <c:pt idx="30">
                  <c:v>173.21646100000001</c:v>
                </c:pt>
                <c:pt idx="31">
                  <c:v>173.098648</c:v>
                </c:pt>
                <c:pt idx="32">
                  <c:v>173.658264</c:v>
                </c:pt>
                <c:pt idx="33">
                  <c:v>173.26556400000001</c:v>
                </c:pt>
                <c:pt idx="34">
                  <c:v>173.20661899999999</c:v>
                </c:pt>
                <c:pt idx="35">
                  <c:v>173.776062</c:v>
                </c:pt>
                <c:pt idx="36">
                  <c:v>177.49704</c:v>
                </c:pt>
                <c:pt idx="37">
                  <c:v>175.602203</c:v>
                </c:pt>
                <c:pt idx="38">
                  <c:v>174.276794</c:v>
                </c:pt>
                <c:pt idx="39">
                  <c:v>174.37496899999999</c:v>
                </c:pt>
                <c:pt idx="40">
                  <c:v>174.522232</c:v>
                </c:pt>
                <c:pt idx="41">
                  <c:v>175.80838</c:v>
                </c:pt>
                <c:pt idx="42">
                  <c:v>175.42546100000001</c:v>
                </c:pt>
                <c:pt idx="43">
                  <c:v>177.96829199999999</c:v>
                </c:pt>
                <c:pt idx="44">
                  <c:v>177.16322299999999</c:v>
                </c:pt>
                <c:pt idx="45">
                  <c:v>177.43812600000001</c:v>
                </c:pt>
                <c:pt idx="46">
                  <c:v>178.94026199999999</c:v>
                </c:pt>
                <c:pt idx="47">
                  <c:v>179.89259300000001</c:v>
                </c:pt>
                <c:pt idx="48">
                  <c:v>177.634491</c:v>
                </c:pt>
                <c:pt idx="49">
                  <c:v>176.770523</c:v>
                </c:pt>
                <c:pt idx="50">
                  <c:v>176.30909700000001</c:v>
                </c:pt>
                <c:pt idx="51">
                  <c:v>173.903717</c:v>
                </c:pt>
                <c:pt idx="52">
                  <c:v>170.37908899999999</c:v>
                </c:pt>
                <c:pt idx="53">
                  <c:v>172.26414500000001</c:v>
                </c:pt>
                <c:pt idx="54">
                  <c:v>172.47030599999999</c:v>
                </c:pt>
                <c:pt idx="55">
                  <c:v>175.09165999999999</c:v>
                </c:pt>
                <c:pt idx="56">
                  <c:v>170.06492600000001</c:v>
                </c:pt>
                <c:pt idx="57">
                  <c:v>168.19955400000001</c:v>
                </c:pt>
                <c:pt idx="58">
                  <c:v>172.01869199999999</c:v>
                </c:pt>
                <c:pt idx="59">
                  <c:v>173.677887</c:v>
                </c:pt>
                <c:pt idx="60">
                  <c:v>173.137924</c:v>
                </c:pt>
                <c:pt idx="61">
                  <c:v>172.08738700000001</c:v>
                </c:pt>
                <c:pt idx="62">
                  <c:v>173.72699</c:v>
                </c:pt>
                <c:pt idx="63">
                  <c:v>175.88691700000001</c:v>
                </c:pt>
                <c:pt idx="64">
                  <c:v>177.879929</c:v>
                </c:pt>
                <c:pt idx="65">
                  <c:v>176.839249</c:v>
                </c:pt>
                <c:pt idx="66">
                  <c:v>177.516693</c:v>
                </c:pt>
                <c:pt idx="67">
                  <c:v>176.151993</c:v>
                </c:pt>
                <c:pt idx="68">
                  <c:v>177.565765</c:v>
                </c:pt>
                <c:pt idx="69">
                  <c:v>177.408691</c:v>
                </c:pt>
                <c:pt idx="70">
                  <c:v>176.603622</c:v>
                </c:pt>
                <c:pt idx="71">
                  <c:v>172.07759100000001</c:v>
                </c:pt>
                <c:pt idx="72">
                  <c:v>164.743652</c:v>
                </c:pt>
                <c:pt idx="73">
                  <c:v>164.134918</c:v>
                </c:pt>
                <c:pt idx="74">
                  <c:v>157.49176</c:v>
                </c:pt>
                <c:pt idx="75">
                  <c:v>160.077957</c:v>
                </c:pt>
                <c:pt idx="76">
                  <c:v>162.12127699999999</c:v>
                </c:pt>
                <c:pt idx="77">
                  <c:v>159.80157500000001</c:v>
                </c:pt>
                <c:pt idx="78">
                  <c:v>168.98161300000001</c:v>
                </c:pt>
                <c:pt idx="79">
                  <c:v>162.79248000000001</c:v>
                </c:pt>
                <c:pt idx="80">
                  <c:v>161.913971</c:v>
                </c:pt>
                <c:pt idx="81">
                  <c:v>150.88806199999999</c:v>
                </c:pt>
                <c:pt idx="82">
                  <c:v>159.60415599999999</c:v>
                </c:pt>
                <c:pt idx="83">
                  <c:v>151.411224</c:v>
                </c:pt>
                <c:pt idx="84">
                  <c:v>133.11039700000001</c:v>
                </c:pt>
                <c:pt idx="85">
                  <c:v>147.482574</c:v>
                </c:pt>
                <c:pt idx="86">
                  <c:v>133.524979</c:v>
                </c:pt>
                <c:pt idx="87">
                  <c:v>130.09974700000001</c:v>
                </c:pt>
                <c:pt idx="88">
                  <c:v>118.067001</c:v>
                </c:pt>
                <c:pt idx="89">
                  <c:v>117.42538500000001</c:v>
                </c:pt>
                <c:pt idx="90">
                  <c:v>111.048721</c:v>
                </c:pt>
                <c:pt idx="91">
                  <c:v>102.520172</c:v>
                </c:pt>
                <c:pt idx="92">
                  <c:v>117.96828499999999</c:v>
                </c:pt>
                <c:pt idx="93">
                  <c:v>127.977478</c:v>
                </c:pt>
                <c:pt idx="94">
                  <c:v>135.627487</c:v>
                </c:pt>
                <c:pt idx="95">
                  <c:v>129.57659899999999</c:v>
                </c:pt>
                <c:pt idx="96">
                  <c:v>130.05038500000001</c:v>
                </c:pt>
                <c:pt idx="97">
                  <c:v>132.06407200000001</c:v>
                </c:pt>
                <c:pt idx="98">
                  <c:v>128.03671299999999</c:v>
                </c:pt>
                <c:pt idx="99">
                  <c:v>131.09671</c:v>
                </c:pt>
                <c:pt idx="100">
                  <c:v>125.805862</c:v>
                </c:pt>
                <c:pt idx="101">
                  <c:v>132.27136200000001</c:v>
                </c:pt>
                <c:pt idx="102">
                  <c:v>133.495361</c:v>
                </c:pt>
                <c:pt idx="103">
                  <c:v>137.453644</c:v>
                </c:pt>
                <c:pt idx="104">
                  <c:v>141.579712</c:v>
                </c:pt>
                <c:pt idx="105">
                  <c:v>136.160538</c:v>
                </c:pt>
                <c:pt idx="106">
                  <c:v>138.77633700000001</c:v>
                </c:pt>
                <c:pt idx="107">
                  <c:v>133.100525</c:v>
                </c:pt>
                <c:pt idx="108">
                  <c:v>130.62290999999999</c:v>
                </c:pt>
                <c:pt idx="109">
                  <c:v>136.53564499999999</c:v>
                </c:pt>
                <c:pt idx="110">
                  <c:v>133.949432</c:v>
                </c:pt>
                <c:pt idx="111">
                  <c:v>130.29716500000001</c:v>
                </c:pt>
                <c:pt idx="112">
                  <c:v>131.313873</c:v>
                </c:pt>
                <c:pt idx="113">
                  <c:v>132.94258099999999</c:v>
                </c:pt>
                <c:pt idx="114">
                  <c:v>133.771759</c:v>
                </c:pt>
                <c:pt idx="115">
                  <c:v>138.07551599999999</c:v>
                </c:pt>
                <c:pt idx="116">
                  <c:v>140.91835</c:v>
                </c:pt>
                <c:pt idx="117">
                  <c:v>144.274506</c:v>
                </c:pt>
                <c:pt idx="118">
                  <c:v>140.06944300000001</c:v>
                </c:pt>
                <c:pt idx="119">
                  <c:v>135.47943100000001</c:v>
                </c:pt>
                <c:pt idx="120">
                  <c:v>133.45588699999999</c:v>
                </c:pt>
                <c:pt idx="121">
                  <c:v>133.13014200000001</c:v>
                </c:pt>
                <c:pt idx="122">
                  <c:v>131.323746</c:v>
                </c:pt>
                <c:pt idx="123">
                  <c:v>131.076965</c:v>
                </c:pt>
                <c:pt idx="124">
                  <c:v>135.14382900000001</c:v>
                </c:pt>
                <c:pt idx="125">
                  <c:v>132.54776000000001</c:v>
                </c:pt>
                <c:pt idx="126">
                  <c:v>125.944046</c:v>
                </c:pt>
                <c:pt idx="127">
                  <c:v>121.383652</c:v>
                </c:pt>
                <c:pt idx="128">
                  <c:v>126.335655</c:v>
                </c:pt>
                <c:pt idx="129">
                  <c:v>124.70488</c:v>
                </c:pt>
                <c:pt idx="130">
                  <c:v>135.27510100000001</c:v>
                </c:pt>
                <c:pt idx="131">
                  <c:v>131.208099</c:v>
                </c:pt>
                <c:pt idx="132">
                  <c:v>135.26516699999999</c:v>
                </c:pt>
                <c:pt idx="133">
                  <c:v>136.91583299999999</c:v>
                </c:pt>
                <c:pt idx="134">
                  <c:v>138.397446</c:v>
                </c:pt>
                <c:pt idx="135">
                  <c:v>144.12506099999999</c:v>
                </c:pt>
                <c:pt idx="136">
                  <c:v>147.75453200000001</c:v>
                </c:pt>
                <c:pt idx="137">
                  <c:v>146.73033100000001</c:v>
                </c:pt>
                <c:pt idx="138">
                  <c:v>145.02995300000001</c:v>
                </c:pt>
                <c:pt idx="139">
                  <c:v>145.358093</c:v>
                </c:pt>
                <c:pt idx="140">
                  <c:v>147.51589999999999</c:v>
                </c:pt>
                <c:pt idx="141">
                  <c:v>152.48779300000001</c:v>
                </c:pt>
                <c:pt idx="142">
                  <c:v>155.03338600000001</c:v>
                </c:pt>
                <c:pt idx="143">
                  <c:v>160.46267700000001</c:v>
                </c:pt>
                <c:pt idx="144">
                  <c:v>162.00396699999999</c:v>
                </c:pt>
                <c:pt idx="145">
                  <c:v>157.21107499999999</c:v>
                </c:pt>
                <c:pt idx="146">
                  <c:v>153.25344799999999</c:v>
                </c:pt>
                <c:pt idx="147">
                  <c:v>142.633499</c:v>
                </c:pt>
                <c:pt idx="148">
                  <c:v>143.69747899999999</c:v>
                </c:pt>
                <c:pt idx="149">
                  <c:v>145.80557300000001</c:v>
                </c:pt>
                <c:pt idx="150">
                  <c:v>148.27162200000001</c:v>
                </c:pt>
                <c:pt idx="151">
                  <c:v>147.50595100000001</c:v>
                </c:pt>
                <c:pt idx="152">
                  <c:v>147.39656099999999</c:v>
                </c:pt>
                <c:pt idx="153">
                  <c:v>144.55264299999999</c:v>
                </c:pt>
                <c:pt idx="154">
                  <c:v>144.12506099999999</c:v>
                </c:pt>
                <c:pt idx="155">
                  <c:v>144.04551699999999</c:v>
                </c:pt>
                <c:pt idx="156">
                  <c:v>137.57212799999999</c:v>
                </c:pt>
                <c:pt idx="157">
                  <c:v>141.65901199999999</c:v>
                </c:pt>
                <c:pt idx="158">
                  <c:v>137.432907</c:v>
                </c:pt>
                <c:pt idx="159">
                  <c:v>142.434631</c:v>
                </c:pt>
                <c:pt idx="160">
                  <c:v>143.77702300000001</c:v>
                </c:pt>
                <c:pt idx="161">
                  <c:v>143.29972799999999</c:v>
                </c:pt>
                <c:pt idx="162">
                  <c:v>144.20462000000001</c:v>
                </c:pt>
                <c:pt idx="163">
                  <c:v>146.39224200000001</c:v>
                </c:pt>
                <c:pt idx="164">
                  <c:v>144.15489199999999</c:v>
                </c:pt>
                <c:pt idx="165">
                  <c:v>144.77140800000001</c:v>
                </c:pt>
                <c:pt idx="166">
                  <c:v>140.57513399999999</c:v>
                </c:pt>
                <c:pt idx="167">
                  <c:v>141.64906300000001</c:v>
                </c:pt>
                <c:pt idx="168">
                  <c:v>142.68322800000001</c:v>
                </c:pt>
                <c:pt idx="169">
                  <c:v>147.267303</c:v>
                </c:pt>
                <c:pt idx="170">
                  <c:v>151.07576</c:v>
                </c:pt>
                <c:pt idx="171">
                  <c:v>152.21929900000001</c:v>
                </c:pt>
                <c:pt idx="172">
                  <c:v>154.12851000000001</c:v>
                </c:pt>
                <c:pt idx="173">
                  <c:v>152.527557</c:v>
                </c:pt>
                <c:pt idx="174">
                  <c:v>153.889847</c:v>
                </c:pt>
                <c:pt idx="175">
                  <c:v>153.740692</c:v>
                </c:pt>
                <c:pt idx="176">
                  <c:v>152.86563100000001</c:v>
                </c:pt>
                <c:pt idx="177">
                  <c:v>148.58981299999999</c:v>
                </c:pt>
                <c:pt idx="178">
                  <c:v>149.91233800000001</c:v>
                </c:pt>
                <c:pt idx="179">
                  <c:v>151.155304</c:v>
                </c:pt>
                <c:pt idx="180">
                  <c:v>153.71086099999999</c:v>
                </c:pt>
                <c:pt idx="181">
                  <c:v>148.321335</c:v>
                </c:pt>
                <c:pt idx="182">
                  <c:v>148.53015099999999</c:v>
                </c:pt>
                <c:pt idx="183">
                  <c:v>147.694885</c:v>
                </c:pt>
                <c:pt idx="184">
                  <c:v>146.501633</c:v>
                </c:pt>
                <c:pt idx="185">
                  <c:v>149.972015</c:v>
                </c:pt>
                <c:pt idx="186">
                  <c:v>151.72210699999999</c:v>
                </c:pt>
                <c:pt idx="187">
                  <c:v>154.23788500000001</c:v>
                </c:pt>
                <c:pt idx="188">
                  <c:v>158.53358499999999</c:v>
                </c:pt>
                <c:pt idx="189">
                  <c:v>159.378815</c:v>
                </c:pt>
                <c:pt idx="190">
                  <c:v>159.16999799999999</c:v>
                </c:pt>
                <c:pt idx="191">
                  <c:v>158.979996</c:v>
                </c:pt>
                <c:pt idx="192">
                  <c:v>160.279999</c:v>
                </c:pt>
                <c:pt idx="193">
                  <c:v>158.759995</c:v>
                </c:pt>
                <c:pt idx="194">
                  <c:v>157.38000500000001</c:v>
                </c:pt>
                <c:pt idx="195">
                  <c:v>156.85000600000001</c:v>
                </c:pt>
                <c:pt idx="196">
                  <c:v>156.16999799999999</c:v>
                </c:pt>
                <c:pt idx="197">
                  <c:v>157.5</c:v>
                </c:pt>
                <c:pt idx="198">
                  <c:v>159.36999499999999</c:v>
                </c:pt>
                <c:pt idx="199">
                  <c:v>164.529999</c:v>
                </c:pt>
                <c:pt idx="200">
                  <c:v>165.30999800000001</c:v>
                </c:pt>
                <c:pt idx="201">
                  <c:v>165.990005</c:v>
                </c:pt>
                <c:pt idx="202">
                  <c:v>168.38000500000001</c:v>
                </c:pt>
                <c:pt idx="203">
                  <c:v>165.550003</c:v>
                </c:pt>
                <c:pt idx="204">
                  <c:v>167.970001</c:v>
                </c:pt>
                <c:pt idx="205">
                  <c:v>172.470001</c:v>
                </c:pt>
                <c:pt idx="206">
                  <c:v>166.300003</c:v>
                </c:pt>
                <c:pt idx="207">
                  <c:v>166.69000199999999</c:v>
                </c:pt>
                <c:pt idx="208">
                  <c:v>164.270004</c:v>
                </c:pt>
                <c:pt idx="209">
                  <c:v>165.75</c:v>
                </c:pt>
                <c:pt idx="210">
                  <c:v>164.270004</c:v>
                </c:pt>
                <c:pt idx="211">
                  <c:v>166.449997</c:v>
                </c:pt>
                <c:pt idx="212">
                  <c:v>168.470001</c:v>
                </c:pt>
                <c:pt idx="213">
                  <c:v>168.300003</c:v>
                </c:pt>
                <c:pt idx="214">
                  <c:v>170</c:v>
                </c:pt>
                <c:pt idx="215">
                  <c:v>170.33999600000001</c:v>
                </c:pt>
                <c:pt idx="216">
                  <c:v>168.699997</c:v>
                </c:pt>
                <c:pt idx="217">
                  <c:v>161.36999499999999</c:v>
                </c:pt>
                <c:pt idx="218">
                  <c:v>162.679993</c:v>
                </c:pt>
                <c:pt idx="219">
                  <c:v>158.78999300000001</c:v>
                </c:pt>
                <c:pt idx="220">
                  <c:v>158.759995</c:v>
                </c:pt>
                <c:pt idx="221">
                  <c:v>161.490005</c:v>
                </c:pt>
                <c:pt idx="222">
                  <c:v>164.63999899999999</c:v>
                </c:pt>
                <c:pt idx="223">
                  <c:v>164.509995</c:v>
                </c:pt>
                <c:pt idx="224">
                  <c:v>164.61000100000001</c:v>
                </c:pt>
                <c:pt idx="225">
                  <c:v>163.679993</c:v>
                </c:pt>
                <c:pt idx="226">
                  <c:v>165.61000100000001</c:v>
                </c:pt>
                <c:pt idx="227">
                  <c:v>168.720001</c:v>
                </c:pt>
                <c:pt idx="228">
                  <c:v>166.88999899999999</c:v>
                </c:pt>
                <c:pt idx="229">
                  <c:v>171.550003</c:v>
                </c:pt>
                <c:pt idx="230">
                  <c:v>173.779999</c:v>
                </c:pt>
                <c:pt idx="231">
                  <c:v>174.38000500000001</c:v>
                </c:pt>
                <c:pt idx="232">
                  <c:v>175.36000100000001</c:v>
                </c:pt>
                <c:pt idx="233">
                  <c:v>171.550003</c:v>
                </c:pt>
                <c:pt idx="234">
                  <c:v>173.470001</c:v>
                </c:pt>
                <c:pt idx="235">
                  <c:v>172.61000100000001</c:v>
                </c:pt>
                <c:pt idx="236">
                  <c:v>174.86000100000001</c:v>
                </c:pt>
                <c:pt idx="237">
                  <c:v>171.58999600000001</c:v>
                </c:pt>
                <c:pt idx="238">
                  <c:v>173.259995</c:v>
                </c:pt>
                <c:pt idx="239">
                  <c:v>172.86999499999999</c:v>
                </c:pt>
                <c:pt idx="240">
                  <c:v>176.85000600000001</c:v>
                </c:pt>
                <c:pt idx="241">
                  <c:v>175.53999300000001</c:v>
                </c:pt>
                <c:pt idx="242">
                  <c:v>170.16999799999999</c:v>
                </c:pt>
                <c:pt idx="243">
                  <c:v>166.75</c:v>
                </c:pt>
                <c:pt idx="244">
                  <c:v>161.16000399999999</c:v>
                </c:pt>
                <c:pt idx="245">
                  <c:v>164.60000600000001</c:v>
                </c:pt>
                <c:pt idx="246">
                  <c:v>164.949997</c:v>
                </c:pt>
                <c:pt idx="247">
                  <c:v>173.61000100000001</c:v>
                </c:pt>
                <c:pt idx="248">
                  <c:v>179.21000699999999</c:v>
                </c:pt>
                <c:pt idx="249">
                  <c:v>178.91000399999999</c:v>
                </c:pt>
                <c:pt idx="250">
                  <c:v>183.279999</c:v>
                </c:pt>
                <c:pt idx="251">
                  <c:v>184.270004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5CC-F74A-AF03-71EC2F067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885088"/>
        <c:axId val="344888224"/>
      </c:scatterChart>
      <c:valAx>
        <c:axId val="34488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88224"/>
        <c:crosses val="autoZero"/>
        <c:crossBetween val="midCat"/>
      </c:valAx>
      <c:valAx>
        <c:axId val="3448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8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 of Residual (HON)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Standarized resiual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'Part 3'!$BJ$3:$BJ$254</c:f>
              <c:numCache>
                <c:formatCode>0.00</c:formatCode>
                <c:ptCount val="252"/>
                <c:pt idx="0">
                  <c:v>-2.8868618330563121</c:v>
                </c:pt>
                <c:pt idx="1">
                  <c:v>-2.5218739841912798</c:v>
                </c:pt>
                <c:pt idx="2">
                  <c:v>-2.3366910755775643</c:v>
                </c:pt>
                <c:pt idx="3">
                  <c:v>-2.208099267239914</c:v>
                </c:pt>
                <c:pt idx="4">
                  <c:v>-2.1081333635267803</c:v>
                </c:pt>
                <c:pt idx="5">
                  <c:v>-2.0256412963396588</c:v>
                </c:pt>
                <c:pt idx="6">
                  <c:v>-1.9549950240885074</c:v>
                </c:pt>
                <c:pt idx="7">
                  <c:v>-1.8929406788672947</c:v>
                </c:pt>
                <c:pt idx="8">
                  <c:v>-1.8374203838470633</c:v>
                </c:pt>
                <c:pt idx="9">
                  <c:v>-1.7870465756496254</c:v>
                </c:pt>
                <c:pt idx="10">
                  <c:v>-1.7408375250838715</c:v>
                </c:pt>
                <c:pt idx="11">
                  <c:v>-1.6980720533929912</c:v>
                </c:pt>
                <c:pt idx="12">
                  <c:v>-1.6582041640969811</c:v>
                </c:pt>
                <c:pt idx="13">
                  <c:v>-1.6208101278939697</c:v>
                </c:pt>
                <c:pt idx="14">
                  <c:v>-1.585554225481004</c:v>
                </c:pt>
                <c:pt idx="15">
                  <c:v>-1.5521657535429034</c:v>
                </c:pt>
                <c:pt idx="16">
                  <c:v>-1.5204231125445944</c:v>
                </c:pt>
                <c:pt idx="17">
                  <c:v>-1.4901425037298881</c:v>
                </c:pt>
                <c:pt idx="18">
                  <c:v>-1.4611697164034938</c:v>
                </c:pt>
                <c:pt idx="19">
                  <c:v>-1.4333740412575702</c:v>
                </c:pt>
                <c:pt idx="20">
                  <c:v>-1.4066436798489586</c:v>
                </c:pt>
                <c:pt idx="21">
                  <c:v>-1.380882228250236</c:v>
                </c:pt>
                <c:pt idx="22">
                  <c:v>-1.3560059457994387</c:v>
                </c:pt>
                <c:pt idx="23">
                  <c:v>-1.3319416069271142</c:v>
                </c:pt>
                <c:pt idx="24">
                  <c:v>-1.3086247923228653</c:v>
                </c:pt>
                <c:pt idx="25">
                  <c:v>-1.2859985155013034</c:v>
                </c:pt>
                <c:pt idx="26">
                  <c:v>-1.2640121084912439</c:v>
                </c:pt>
                <c:pt idx="27">
                  <c:v>-1.2426203099162596</c:v>
                </c:pt>
                <c:pt idx="28">
                  <c:v>-1.2217825127484547</c:v>
                </c:pt>
                <c:pt idx="29">
                  <c:v>-1.2014621392033986</c:v>
                </c:pt>
                <c:pt idx="30">
                  <c:v>-1.1816261177411749</c:v>
                </c:pt>
                <c:pt idx="31">
                  <c:v>-1.162244442720616</c:v>
                </c:pt>
                <c:pt idx="32">
                  <c:v>-1.1432898014549744</c:v>
                </c:pt>
                <c:pt idx="33">
                  <c:v>-1.1247372566106977</c:v>
                </c:pt>
                <c:pt idx="34">
                  <c:v>-1.1065639743411684</c:v>
                </c:pt>
                <c:pt idx="35">
                  <c:v>-1.0887489904434446</c:v>
                </c:pt>
                <c:pt idx="36">
                  <c:v>-1.0712730083055431</c:v>
                </c:pt>
                <c:pt idx="37">
                  <c:v>-1.0541182235749815</c:v>
                </c:pt>
                <c:pt idx="38">
                  <c:v>-1.0372681714003609</c:v>
                </c:pt>
                <c:pt idx="39">
                  <c:v>-1.0207075928320355</c:v>
                </c:pt>
                <c:pt idx="40">
                  <c:v>-1.0044223175571301</c:v>
                </c:pt>
                <c:pt idx="41">
                  <c:v>-0.98839916061950917</c:v>
                </c:pt>
                <c:pt idx="42">
                  <c:v>-0.97262583116154888</c:v>
                </c:pt>
                <c:pt idx="43">
                  <c:v>-0.95709085153938211</c:v>
                </c:pt>
                <c:pt idx="44">
                  <c:v>-0.9417834854218996</c:v>
                </c:pt>
                <c:pt idx="45">
                  <c:v>-0.92669367369673328</c:v>
                </c:pt>
                <c:pt idx="46">
                  <c:v>-0.91181197718303419</c:v>
                </c:pt>
                <c:pt idx="47">
                  <c:v>-0.89712952529750012</c:v>
                </c:pt>
                <c:pt idx="48">
                  <c:v>-0.8826379699428335</c:v>
                </c:pt>
                <c:pt idx="49">
                  <c:v>-0.86832944399065048</c:v>
                </c:pt>
                <c:pt idx="50">
                  <c:v>-0.85419652381744504</c:v>
                </c:pt>
                <c:pt idx="51">
                  <c:v>-0.84023219542538519</c:v>
                </c:pt>
                <c:pt idx="52">
                  <c:v>-0.82642982374185836</c:v>
                </c:pt>
                <c:pt idx="53">
                  <c:v>-0.81278312474442804</c:v>
                </c:pt>
                <c:pt idx="54">
                  <c:v>-0.79928614010300825</c:v>
                </c:pt>
                <c:pt idx="55">
                  <c:v>-0.78593321406966932</c:v>
                </c:pt>
                <c:pt idx="56">
                  <c:v>-0.77271897237966714</c:v>
                </c:pt>
                <c:pt idx="57">
                  <c:v>-0.75963830295586499</c:v>
                </c:pt>
                <c:pt idx="58">
                  <c:v>-0.74668633823340269</c:v>
                </c:pt>
                <c:pt idx="59">
                  <c:v>-0.73385843894287117</c:v>
                </c:pt>
                <c:pt idx="60">
                  <c:v>-0.72115017920879843</c:v>
                </c:pt>
                <c:pt idx="61">
                  <c:v>-0.70855733283643729</c:v>
                </c:pt>
                <c:pt idx="62">
                  <c:v>-0.69607586067395022</c:v>
                </c:pt>
                <c:pt idx="63">
                  <c:v>-0.68370189894942857</c:v>
                </c:pt>
                <c:pt idx="64">
                  <c:v>-0.6714317484930028</c:v>
                </c:pt>
                <c:pt idx="65">
                  <c:v>-0.65926186476380366</c:v>
                </c:pt>
                <c:pt idx="66">
                  <c:v>-0.64718884860991455</c:v>
                </c:pt>
                <c:pt idx="67">
                  <c:v>-0.63520943769681859</c:v>
                </c:pt>
                <c:pt idx="68">
                  <c:v>-0.62332049854639127</c:v>
                </c:pt>
                <c:pt idx="69">
                  <c:v>-0.61151901913425732</c:v>
                </c:pt>
                <c:pt idx="70">
                  <c:v>-0.59980210199845652</c:v>
                </c:pt>
                <c:pt idx="71">
                  <c:v>-0.58816695781693484</c:v>
                </c:pt>
                <c:pt idx="72">
                  <c:v>-0.5766108994154191</c:v>
                </c:pt>
                <c:pt idx="73">
                  <c:v>-0.56513133617086431</c:v>
                </c:pt>
                <c:pt idx="74">
                  <c:v>-0.55372576877889379</c:v>
                </c:pt>
                <c:pt idx="75">
                  <c:v>-0.54239178435654434</c:v>
                </c:pt>
                <c:pt idx="76">
                  <c:v>-0.53112705185421827</c:v>
                </c:pt>
                <c:pt idx="77">
                  <c:v>-0.51992931775308249</c:v>
                </c:pt>
                <c:pt idx="78">
                  <c:v>-0.50879640202623</c:v>
                </c:pt>
                <c:pt idx="79">
                  <c:v>-0.49772619434381726</c:v>
                </c:pt>
                <c:pt idx="80">
                  <c:v>-0.48671665050407514</c:v>
                </c:pt>
                <c:pt idx="81">
                  <c:v>-0.47576578907363032</c:v>
                </c:pt>
                <c:pt idx="82">
                  <c:v>-0.46487168822195368</c:v>
                </c:pt>
                <c:pt idx="83">
                  <c:v>-0.45403248273600566</c:v>
                </c:pt>
                <c:pt idx="84">
                  <c:v>-0.44324636120228017</c:v>
                </c:pt>
                <c:pt idx="85">
                  <c:v>-0.43251156334448121</c:v>
                </c:pt>
                <c:pt idx="86">
                  <c:v>-0.421826377505997</c:v>
                </c:pt>
                <c:pt idx="87">
                  <c:v>-0.41118913826718539</c:v>
                </c:pt>
                <c:pt idx="88">
                  <c:v>-0.40059822418825786</c:v>
                </c:pt>
                <c:pt idx="89">
                  <c:v>-0.39005205566925522</c:v>
                </c:pt>
                <c:pt idx="90">
                  <c:v>-0.37954909291924255</c:v>
                </c:pt>
                <c:pt idx="91">
                  <c:v>-0.3690878340274471</c:v>
                </c:pt>
                <c:pt idx="92">
                  <c:v>-0.35866681312958693</c:v>
                </c:pt>
                <c:pt idx="93">
                  <c:v>-0.3482845986631356</c:v>
                </c:pt>
                <c:pt idx="94">
                  <c:v>-0.33793979170571276</c:v>
                </c:pt>
                <c:pt idx="95">
                  <c:v>-0.3276310243911994</c:v>
                </c:pt>
                <c:pt idx="96">
                  <c:v>-0.3173569583985546</c:v>
                </c:pt>
                <c:pt idx="97">
                  <c:v>-0.30711628350865416</c:v>
                </c:pt>
                <c:pt idx="98">
                  <c:v>-0.2969077162247899</c:v>
                </c:pt>
                <c:pt idx="99">
                  <c:v>-0.28672999845275615</c:v>
                </c:pt>
                <c:pt idx="100">
                  <c:v>-0.27658189623671897</c:v>
                </c:pt>
                <c:pt idx="101">
                  <c:v>-0.26646219854731101</c:v>
                </c:pt>
                <c:pt idx="102">
                  <c:v>-0.25636971611861781</c:v>
                </c:pt>
                <c:pt idx="103">
                  <c:v>-0.24630328033093149</c:v>
                </c:pt>
                <c:pt idx="104">
                  <c:v>-0.23626174213633835</c:v>
                </c:pt>
                <c:pt idx="105">
                  <c:v>-0.22624397102438534</c:v>
                </c:pt>
                <c:pt idx="106">
                  <c:v>-0.21624885402522967</c:v>
                </c:pt>
                <c:pt idx="107">
                  <c:v>-0.20627529474782944</c:v>
                </c:pt>
                <c:pt idx="108">
                  <c:v>-0.19632221245086653</c:v>
                </c:pt>
                <c:pt idx="109">
                  <c:v>-0.18638854114422518</c:v>
                </c:pt>
                <c:pt idx="110">
                  <c:v>-0.17647322871896182</c:v>
                </c:pt>
                <c:pt idx="111">
                  <c:v>-0.16657523610381375</c:v>
                </c:pt>
                <c:pt idx="112">
                  <c:v>-0.15669353644638814</c:v>
                </c:pt>
                <c:pt idx="113">
                  <c:v>-0.14682711431726958</c:v>
                </c:pt>
                <c:pt idx="114">
                  <c:v>-0.13697496493536276</c:v>
                </c:pt>
                <c:pt idx="115">
                  <c:v>-0.12713609341286775</c:v>
                </c:pt>
                <c:pt idx="116">
                  <c:v>-0.11730951401834963</c:v>
                </c:pt>
                <c:pt idx="117">
                  <c:v>-0.10749424945643572</c:v>
                </c:pt>
                <c:pt idx="118">
                  <c:v>-9.7689330162724075E-2</c:v>
                </c:pt>
                <c:pt idx="119">
                  <c:v>-8.7893793612546053E-2</c:v>
                </c:pt>
                <c:pt idx="120">
                  <c:v>-7.8106683642267097E-2</c:v>
                </c:pt>
                <c:pt idx="121">
                  <c:v>-6.8327049781859689E-2</c:v>
                </c:pt>
                <c:pt idx="122">
                  <c:v>-5.8553946597514207E-2</c:v>
                </c:pt>
                <c:pt idx="123">
                  <c:v>-4.8786433043091666E-2</c:v>
                </c:pt>
                <c:pt idx="124">
                  <c:v>-3.9023571819248162E-2</c:v>
                </c:pt>
                <c:pt idx="125">
                  <c:v>-2.9264428739091099E-2</c:v>
                </c:pt>
                <c:pt idx="126">
                  <c:v>-1.9508072099243851E-2</c:v>
                </c:pt>
                <c:pt idx="127">
                  <c:v>-9.7535720552177404E-3</c:v>
                </c:pt>
                <c:pt idx="128">
                  <c:v>0</c:v>
                </c:pt>
                <c:pt idx="129">
                  <c:v>9.7535720552177404E-3</c:v>
                </c:pt>
                <c:pt idx="130">
                  <c:v>1.9508072099243851E-2</c:v>
                </c:pt>
                <c:pt idx="131">
                  <c:v>2.9264428739090957E-2</c:v>
                </c:pt>
                <c:pt idx="132">
                  <c:v>3.9023571819248024E-2</c:v>
                </c:pt>
                <c:pt idx="133">
                  <c:v>4.8786433043091805E-2</c:v>
                </c:pt>
                <c:pt idx="134">
                  <c:v>5.8553946597514346E-2</c:v>
                </c:pt>
                <c:pt idx="135">
                  <c:v>6.8327049781859689E-2</c:v>
                </c:pt>
                <c:pt idx="136">
                  <c:v>7.8106683642267097E-2</c:v>
                </c:pt>
                <c:pt idx="137">
                  <c:v>8.7893793612546053E-2</c:v>
                </c:pt>
                <c:pt idx="138">
                  <c:v>9.7689330162724075E-2</c:v>
                </c:pt>
                <c:pt idx="139">
                  <c:v>0.1074942494564356</c:v>
                </c:pt>
                <c:pt idx="140">
                  <c:v>0.11730951401834952</c:v>
                </c:pt>
                <c:pt idx="141">
                  <c:v>0.12713609341286788</c:v>
                </c:pt>
                <c:pt idx="142">
                  <c:v>0.1369749649353629</c:v>
                </c:pt>
                <c:pt idx="143">
                  <c:v>0.14682711431726958</c:v>
                </c:pt>
                <c:pt idx="144">
                  <c:v>0.15669353644638814</c:v>
                </c:pt>
                <c:pt idx="145">
                  <c:v>0.16657523610381375</c:v>
                </c:pt>
                <c:pt idx="146">
                  <c:v>0.17647322871896182</c:v>
                </c:pt>
                <c:pt idx="147">
                  <c:v>0.18638854114422501</c:v>
                </c:pt>
                <c:pt idx="148">
                  <c:v>0.19632221245086642</c:v>
                </c:pt>
                <c:pt idx="149">
                  <c:v>0.2062752947478296</c:v>
                </c:pt>
                <c:pt idx="150">
                  <c:v>0.21624885402522978</c:v>
                </c:pt>
                <c:pt idx="151">
                  <c:v>0.22624397102438534</c:v>
                </c:pt>
                <c:pt idx="152">
                  <c:v>0.23626174213633835</c:v>
                </c:pt>
                <c:pt idx="153">
                  <c:v>0.24630328033093149</c:v>
                </c:pt>
                <c:pt idx="154">
                  <c:v>0.25636971611861781</c:v>
                </c:pt>
                <c:pt idx="155">
                  <c:v>0.2664621985473109</c:v>
                </c:pt>
                <c:pt idx="156">
                  <c:v>0.2765818962367188</c:v>
                </c:pt>
                <c:pt idx="157">
                  <c:v>0.28672999845275632</c:v>
                </c:pt>
                <c:pt idx="158">
                  <c:v>0.29690771622479006</c:v>
                </c:pt>
                <c:pt idx="159">
                  <c:v>0.30711628350865416</c:v>
                </c:pt>
                <c:pt idx="160">
                  <c:v>0.3173569583985546</c:v>
                </c:pt>
                <c:pt idx="161">
                  <c:v>0.3276310243911994</c:v>
                </c:pt>
                <c:pt idx="162">
                  <c:v>0.33793979170571276</c:v>
                </c:pt>
                <c:pt idx="163">
                  <c:v>0.34828459866313549</c:v>
                </c:pt>
                <c:pt idx="164">
                  <c:v>0.35866681312958681</c:v>
                </c:pt>
                <c:pt idx="165">
                  <c:v>0.36908783402744733</c:v>
                </c:pt>
                <c:pt idx="166">
                  <c:v>0.37954909291924266</c:v>
                </c:pt>
                <c:pt idx="167">
                  <c:v>0.39005205566925522</c:v>
                </c:pt>
                <c:pt idx="168">
                  <c:v>0.40059822418825786</c:v>
                </c:pt>
                <c:pt idx="169">
                  <c:v>0.41118913826718539</c:v>
                </c:pt>
                <c:pt idx="170">
                  <c:v>0.421826377505997</c:v>
                </c:pt>
                <c:pt idx="171">
                  <c:v>0.43251156334448115</c:v>
                </c:pt>
                <c:pt idx="172">
                  <c:v>0.44324636120227995</c:v>
                </c:pt>
                <c:pt idx="173">
                  <c:v>0.45403248273600583</c:v>
                </c:pt>
                <c:pt idx="174">
                  <c:v>0.46487168822195379</c:v>
                </c:pt>
                <c:pt idx="175">
                  <c:v>0.47576578907363032</c:v>
                </c:pt>
                <c:pt idx="176">
                  <c:v>0.48671665050407514</c:v>
                </c:pt>
                <c:pt idx="177">
                  <c:v>0.49772619434381726</c:v>
                </c:pt>
                <c:pt idx="178">
                  <c:v>0.50879640202623</c:v>
                </c:pt>
                <c:pt idx="179">
                  <c:v>0.51992931775308227</c:v>
                </c:pt>
                <c:pt idx="180">
                  <c:v>0.53112705185421805</c:v>
                </c:pt>
                <c:pt idx="181">
                  <c:v>0.54239178435654434</c:v>
                </c:pt>
                <c:pt idx="182">
                  <c:v>0.55372576877889379</c:v>
                </c:pt>
                <c:pt idx="183">
                  <c:v>0.56513133617086431</c:v>
                </c:pt>
                <c:pt idx="184">
                  <c:v>0.5766108994154191</c:v>
                </c:pt>
                <c:pt idx="185">
                  <c:v>0.58816695781693484</c:v>
                </c:pt>
                <c:pt idx="186">
                  <c:v>0.59980210199845652</c:v>
                </c:pt>
                <c:pt idx="187">
                  <c:v>0.6115190191342571</c:v>
                </c:pt>
                <c:pt idx="188">
                  <c:v>0.62332049854639149</c:v>
                </c:pt>
                <c:pt idx="189">
                  <c:v>0.63520943769681859</c:v>
                </c:pt>
                <c:pt idx="190">
                  <c:v>0.64718884860991466</c:v>
                </c:pt>
                <c:pt idx="191">
                  <c:v>0.65926186476380366</c:v>
                </c:pt>
                <c:pt idx="192">
                  <c:v>0.6714317484930028</c:v>
                </c:pt>
                <c:pt idx="193">
                  <c:v>0.68370189894942857</c:v>
                </c:pt>
                <c:pt idx="194">
                  <c:v>0.69607586067395022</c:v>
                </c:pt>
                <c:pt idx="195">
                  <c:v>0.70855733283643729</c:v>
                </c:pt>
                <c:pt idx="196">
                  <c:v>0.72115017920879865</c:v>
                </c:pt>
                <c:pt idx="197">
                  <c:v>0.73385843894287195</c:v>
                </c:pt>
                <c:pt idx="198">
                  <c:v>0.74668633823340269</c:v>
                </c:pt>
                <c:pt idx="199">
                  <c:v>0.75963830295586499</c:v>
                </c:pt>
                <c:pt idx="200">
                  <c:v>0.77271897237966714</c:v>
                </c:pt>
                <c:pt idx="201">
                  <c:v>0.78593321406966932</c:v>
                </c:pt>
                <c:pt idx="202">
                  <c:v>0.79928614010300825</c:v>
                </c:pt>
                <c:pt idx="203">
                  <c:v>0.81278312474442804</c:v>
                </c:pt>
                <c:pt idx="204">
                  <c:v>0.82642982374185869</c:v>
                </c:pt>
                <c:pt idx="205">
                  <c:v>0.84023219542538485</c:v>
                </c:pt>
                <c:pt idx="206">
                  <c:v>0.85419652381744504</c:v>
                </c:pt>
                <c:pt idx="207">
                  <c:v>0.86832944399065048</c:v>
                </c:pt>
                <c:pt idx="208">
                  <c:v>0.8826379699428335</c:v>
                </c:pt>
                <c:pt idx="209">
                  <c:v>0.89712952529750012</c:v>
                </c:pt>
                <c:pt idx="210">
                  <c:v>0.91181197718303419</c:v>
                </c:pt>
                <c:pt idx="211">
                  <c:v>0.92669367369673328</c:v>
                </c:pt>
                <c:pt idx="212">
                  <c:v>0.94178348542189871</c:v>
                </c:pt>
                <c:pt idx="213">
                  <c:v>0.95709085153938334</c:v>
                </c:pt>
                <c:pt idx="214">
                  <c:v>0.97262583116154888</c:v>
                </c:pt>
                <c:pt idx="215">
                  <c:v>0.98839916061950917</c:v>
                </c:pt>
                <c:pt idx="216">
                  <c:v>1.0044223175571301</c:v>
                </c:pt>
                <c:pt idx="217">
                  <c:v>1.0207075928320355</c:v>
                </c:pt>
                <c:pt idx="218">
                  <c:v>1.0372681714003609</c:v>
                </c:pt>
                <c:pt idx="219">
                  <c:v>1.0541182235749815</c:v>
                </c:pt>
                <c:pt idx="220">
                  <c:v>1.0712730083055431</c:v>
                </c:pt>
                <c:pt idx="221">
                  <c:v>1.0887489904434444</c:v>
                </c:pt>
                <c:pt idx="222">
                  <c:v>1.1065639743411684</c:v>
                </c:pt>
                <c:pt idx="223">
                  <c:v>1.1247372566106977</c:v>
                </c:pt>
                <c:pt idx="224">
                  <c:v>1.1432898014549744</c:v>
                </c:pt>
                <c:pt idx="225">
                  <c:v>1.162244442720616</c:v>
                </c:pt>
                <c:pt idx="226">
                  <c:v>1.1816261177411749</c:v>
                </c:pt>
                <c:pt idx="227">
                  <c:v>1.2014621392033988</c:v>
                </c:pt>
                <c:pt idx="228">
                  <c:v>1.221782512748455</c:v>
                </c:pt>
                <c:pt idx="229">
                  <c:v>1.24262030991626</c:v>
                </c:pt>
                <c:pt idx="230">
                  <c:v>1.2640121084912439</c:v>
                </c:pt>
                <c:pt idx="231">
                  <c:v>1.2859985155013034</c:v>
                </c:pt>
                <c:pt idx="232">
                  <c:v>1.3086247923228653</c:v>
                </c:pt>
                <c:pt idx="233">
                  <c:v>1.3319416069271142</c:v>
                </c:pt>
                <c:pt idx="234">
                  <c:v>1.3560059457994387</c:v>
                </c:pt>
                <c:pt idx="235">
                  <c:v>1.3808822282502353</c:v>
                </c:pt>
                <c:pt idx="236">
                  <c:v>1.4066436798489597</c:v>
                </c:pt>
                <c:pt idx="237">
                  <c:v>1.4333740412575688</c:v>
                </c:pt>
                <c:pt idx="238">
                  <c:v>1.4611697164034945</c:v>
                </c:pt>
                <c:pt idx="239">
                  <c:v>1.4901425037298888</c:v>
                </c:pt>
                <c:pt idx="240">
                  <c:v>1.5204231125445951</c:v>
                </c:pt>
                <c:pt idx="241">
                  <c:v>1.5521657535429034</c:v>
                </c:pt>
                <c:pt idx="242">
                  <c:v>1.585554225481004</c:v>
                </c:pt>
                <c:pt idx="243">
                  <c:v>1.6208101278939688</c:v>
                </c:pt>
                <c:pt idx="244">
                  <c:v>1.6582041640969802</c:v>
                </c:pt>
                <c:pt idx="245">
                  <c:v>1.6980720533929916</c:v>
                </c:pt>
                <c:pt idx="246">
                  <c:v>1.7408375250838719</c:v>
                </c:pt>
                <c:pt idx="247">
                  <c:v>1.7870465756496254</c:v>
                </c:pt>
                <c:pt idx="248">
                  <c:v>1.8374203838470637</c:v>
                </c:pt>
                <c:pt idx="249">
                  <c:v>1.8929406788672947</c:v>
                </c:pt>
                <c:pt idx="250">
                  <c:v>1.954995024088507</c:v>
                </c:pt>
                <c:pt idx="251">
                  <c:v>2.0256412963396584</c:v>
                </c:pt>
              </c:numCache>
            </c:numRef>
          </c:xVal>
          <c:yVal>
            <c:numRef>
              <c:f>'Part 3'!$BG$3:$BG$254</c:f>
              <c:numCache>
                <c:formatCode>0.00</c:formatCode>
                <c:ptCount val="252"/>
                <c:pt idx="0">
                  <c:v>0.80876088555989956</c:v>
                </c:pt>
                <c:pt idx="1">
                  <c:v>0.79499020252081587</c:v>
                </c:pt>
                <c:pt idx="2">
                  <c:v>0.84160687150324698</c:v>
                </c:pt>
                <c:pt idx="3">
                  <c:v>0.84080136271112105</c:v>
                </c:pt>
                <c:pt idx="4">
                  <c:v>0.78389277553705494</c:v>
                </c:pt>
                <c:pt idx="5">
                  <c:v>0.86948992843778461</c:v>
                </c:pt>
                <c:pt idx="6">
                  <c:v>0.79265964403286615</c:v>
                </c:pt>
                <c:pt idx="7">
                  <c:v>0.80489847699501571</c:v>
                </c:pt>
                <c:pt idx="8">
                  <c:v>0.68745017896988359</c:v>
                </c:pt>
                <c:pt idx="9">
                  <c:v>0.659227929198274</c:v>
                </c:pt>
                <c:pt idx="10">
                  <c:v>0.66943981708853939</c:v>
                </c:pt>
                <c:pt idx="11">
                  <c:v>0.66116121592853982</c:v>
                </c:pt>
                <c:pt idx="12">
                  <c:v>0.73991763047999082</c:v>
                </c:pt>
                <c:pt idx="13">
                  <c:v>0.77798757198587287</c:v>
                </c:pt>
                <c:pt idx="14">
                  <c:v>0.74296635455779358</c:v>
                </c:pt>
                <c:pt idx="15">
                  <c:v>0.5725502634774583</c:v>
                </c:pt>
                <c:pt idx="16">
                  <c:v>0.4991009674968368</c:v>
                </c:pt>
                <c:pt idx="17">
                  <c:v>0.52682280695800654</c:v>
                </c:pt>
                <c:pt idx="18">
                  <c:v>0.56109081980149023</c:v>
                </c:pt>
                <c:pt idx="19">
                  <c:v>0.6220577716580018</c:v>
                </c:pt>
                <c:pt idx="20">
                  <c:v>0.58104880720191054</c:v>
                </c:pt>
                <c:pt idx="21">
                  <c:v>0.56410137418254247</c:v>
                </c:pt>
                <c:pt idx="22">
                  <c:v>0.64400055435559911</c:v>
                </c:pt>
                <c:pt idx="23">
                  <c:v>0.69939931147414203</c:v>
                </c:pt>
                <c:pt idx="24">
                  <c:v>0.68537900264687457</c:v>
                </c:pt>
                <c:pt idx="25">
                  <c:v>0.66522625641889499</c:v>
                </c:pt>
                <c:pt idx="26">
                  <c:v>0.67751991829649305</c:v>
                </c:pt>
                <c:pt idx="27">
                  <c:v>0.59505022086368209</c:v>
                </c:pt>
                <c:pt idx="28">
                  <c:v>0.66930995235274171</c:v>
                </c:pt>
                <c:pt idx="29">
                  <c:v>0.66536197101391037</c:v>
                </c:pt>
                <c:pt idx="30">
                  <c:v>0.66901384374561812</c:v>
                </c:pt>
                <c:pt idx="31">
                  <c:v>0.66440331835213007</c:v>
                </c:pt>
                <c:pt idx="32">
                  <c:v>0.69063789338073278</c:v>
                </c:pt>
                <c:pt idx="33">
                  <c:v>0.67463751413961282</c:v>
                </c:pt>
                <c:pt idx="34">
                  <c:v>0.6733231288057685</c:v>
                </c:pt>
                <c:pt idx="35">
                  <c:v>0.69775862906331343</c:v>
                </c:pt>
                <c:pt idx="36">
                  <c:v>0.85291077430820339</c:v>
                </c:pt>
                <c:pt idx="37">
                  <c:v>0.77421043911117582</c:v>
                </c:pt>
                <c:pt idx="38">
                  <c:v>0.72192365983664397</c:v>
                </c:pt>
                <c:pt idx="39">
                  <c:v>0.72502370861469168</c:v>
                </c:pt>
                <c:pt idx="40">
                  <c:v>0.73400348462306098</c:v>
                </c:pt>
                <c:pt idx="41">
                  <c:v>0.79021379272817327</c:v>
                </c:pt>
                <c:pt idx="42">
                  <c:v>0.77511735225586931</c:v>
                </c:pt>
                <c:pt idx="43">
                  <c:v>0.88242919003366327</c:v>
                </c:pt>
                <c:pt idx="44">
                  <c:v>0.84708835667840199</c:v>
                </c:pt>
                <c:pt idx="45">
                  <c:v>0.85740191029551904</c:v>
                </c:pt>
                <c:pt idx="46">
                  <c:v>0.92078428352084496</c:v>
                </c:pt>
                <c:pt idx="47">
                  <c:v>0.96160478034012309</c:v>
                </c:pt>
                <c:pt idx="48">
                  <c:v>0.868642988778631</c:v>
                </c:pt>
                <c:pt idx="49">
                  <c:v>0.834300062697656</c:v>
                </c:pt>
                <c:pt idx="50">
                  <c:v>0.81653838147227775</c:v>
                </c:pt>
                <c:pt idx="51">
                  <c:v>0.71837804970516339</c:v>
                </c:pt>
                <c:pt idx="52">
                  <c:v>0.56952614982622285</c:v>
                </c:pt>
                <c:pt idx="53">
                  <c:v>0.65147375472734037</c:v>
                </c:pt>
                <c:pt idx="54">
                  <c:v>0.66400137455098118</c:v>
                </c:pt>
                <c:pt idx="55">
                  <c:v>0.77005321737387988</c:v>
                </c:pt>
                <c:pt idx="56">
                  <c:v>0.55713146878169395</c:v>
                </c:pt>
                <c:pt idx="57">
                  <c:v>0.48092263170319133</c:v>
                </c:pt>
                <c:pt idx="58">
                  <c:v>0.64224226197449819</c:v>
                </c:pt>
                <c:pt idx="59">
                  <c:v>0.71118240350763651</c:v>
                </c:pt>
                <c:pt idx="60">
                  <c:v>0.69163079592205179</c:v>
                </c:pt>
                <c:pt idx="61">
                  <c:v>0.64624356244479331</c:v>
                </c:pt>
                <c:pt idx="62">
                  <c:v>0.71371488830388397</c:v>
                </c:pt>
                <c:pt idx="63">
                  <c:v>0.80012375251321499</c:v>
                </c:pt>
                <c:pt idx="64">
                  <c:v>0.88574227619608059</c:v>
                </c:pt>
                <c:pt idx="65">
                  <c:v>0.84206036926670047</c:v>
                </c:pt>
                <c:pt idx="66">
                  <c:v>0.869593941937022</c:v>
                </c:pt>
                <c:pt idx="67">
                  <c:v>0.81049481705889603</c:v>
                </c:pt>
                <c:pt idx="68">
                  <c:v>0.87074999464108016</c:v>
                </c:pt>
                <c:pt idx="69">
                  <c:v>0.8622939455171944</c:v>
                </c:pt>
                <c:pt idx="70">
                  <c:v>0.82508267951747294</c:v>
                </c:pt>
                <c:pt idx="71">
                  <c:v>0.63213255691840164</c:v>
                </c:pt>
                <c:pt idx="72">
                  <c:v>0.32826170473910959</c:v>
                </c:pt>
                <c:pt idx="73">
                  <c:v>0.30643412271284554</c:v>
                </c:pt>
                <c:pt idx="74">
                  <c:v>2.4920236354538619E-2</c:v>
                </c:pt>
                <c:pt idx="75">
                  <c:v>0.12973969172211222</c:v>
                </c:pt>
                <c:pt idx="76">
                  <c:v>0.22860852666735917</c:v>
                </c:pt>
                <c:pt idx="77">
                  <c:v>0.1285439946527199</c:v>
                </c:pt>
                <c:pt idx="78">
                  <c:v>0.50939324481044368</c:v>
                </c:pt>
                <c:pt idx="79">
                  <c:v>0.25214198029703933</c:v>
                </c:pt>
                <c:pt idx="80">
                  <c:v>0.21406012570065447</c:v>
                </c:pt>
                <c:pt idx="81">
                  <c:v>-0.24759934179366214</c:v>
                </c:pt>
                <c:pt idx="82">
                  <c:v>0.11803693213574919</c:v>
                </c:pt>
                <c:pt idx="83">
                  <c:v>-0.22056330709831956</c:v>
                </c:pt>
                <c:pt idx="84">
                  <c:v>-0.98008412810358947</c:v>
                </c:pt>
                <c:pt idx="85">
                  <c:v>-0.37835123296683726</c:v>
                </c:pt>
                <c:pt idx="86">
                  <c:v>-0.96704317543030338</c:v>
                </c:pt>
                <c:pt idx="87">
                  <c:v>-1.099317820331277</c:v>
                </c:pt>
                <c:pt idx="88">
                  <c:v>-1.5913613668143507</c:v>
                </c:pt>
                <c:pt idx="89">
                  <c:v>-1.61857741278289</c:v>
                </c:pt>
                <c:pt idx="90">
                  <c:v>-1.8870266771759028</c:v>
                </c:pt>
                <c:pt idx="91">
                  <c:v>-2.2360793946186441</c:v>
                </c:pt>
                <c:pt idx="92">
                  <c:v>-1.5952343931365693</c:v>
                </c:pt>
                <c:pt idx="93">
                  <c:v>-1.1900232686554875</c:v>
                </c:pt>
                <c:pt idx="94">
                  <c:v>-0.87155982253450093</c:v>
                </c:pt>
                <c:pt idx="95">
                  <c:v>-1.1237549197608125</c:v>
                </c:pt>
                <c:pt idx="96">
                  <c:v>-1.1000965230282196</c:v>
                </c:pt>
                <c:pt idx="97">
                  <c:v>-1.0187292679252342</c:v>
                </c:pt>
                <c:pt idx="98">
                  <c:v>-1.1905135013451176</c:v>
                </c:pt>
                <c:pt idx="99">
                  <c:v>-1.0638489098552124</c:v>
                </c:pt>
                <c:pt idx="100">
                  <c:v>-1.2807034638252677</c:v>
                </c:pt>
                <c:pt idx="101">
                  <c:v>-1.0051857218558644</c:v>
                </c:pt>
                <c:pt idx="102">
                  <c:v>-0.9574370747073141</c:v>
                </c:pt>
                <c:pt idx="103">
                  <c:v>-0.79268536390926547</c:v>
                </c:pt>
                <c:pt idx="104">
                  <c:v>-0.62408915766671058</c:v>
                </c:pt>
                <c:pt idx="105">
                  <c:v>-0.84063925511052362</c:v>
                </c:pt>
                <c:pt idx="106">
                  <c:v>-0.7258572620659266</c:v>
                </c:pt>
                <c:pt idx="107">
                  <c:v>-0.95776463620438324</c:v>
                </c:pt>
                <c:pt idx="108">
                  <c:v>-1.0568610045593634</c:v>
                </c:pt>
                <c:pt idx="109">
                  <c:v>-0.81942770069193227</c:v>
                </c:pt>
                <c:pt idx="110">
                  <c:v>-0.92803236955803536</c:v>
                </c:pt>
                <c:pt idx="111">
                  <c:v>-1.0815742901169265</c:v>
                </c:pt>
                <c:pt idx="112">
                  <c:v>-1.0354757284794047</c:v>
                </c:pt>
                <c:pt idx="113">
                  <c:v>-0.97007194519493634</c:v>
                </c:pt>
                <c:pt idx="114">
                  <c:v>-0.93144955614165958</c:v>
                </c:pt>
                <c:pt idx="115">
                  <c:v>-0.75672416545074217</c:v>
                </c:pt>
                <c:pt idx="116">
                  <c:v>-0.6442735456316665</c:v>
                </c:pt>
                <c:pt idx="117">
                  <c:v>-0.50237428704945797</c:v>
                </c:pt>
                <c:pt idx="118">
                  <c:v>-0.66916056792004108</c:v>
                </c:pt>
                <c:pt idx="119">
                  <c:v>-0.85834221864315441</c:v>
                </c:pt>
                <c:pt idx="120">
                  <c:v>-0.93786873194414</c:v>
                </c:pt>
                <c:pt idx="121">
                  <c:v>-0.94832239765981419</c:v>
                </c:pt>
                <c:pt idx="122">
                  <c:v>-1.0196795707910569</c:v>
                </c:pt>
                <c:pt idx="123">
                  <c:v>-1.0277393856137031</c:v>
                </c:pt>
                <c:pt idx="124">
                  <c:v>-0.85661466597909164</c:v>
                </c:pt>
                <c:pt idx="125">
                  <c:v>-0.95883882235303841</c:v>
                </c:pt>
                <c:pt idx="126">
                  <c:v>-1.2290301609603915</c:v>
                </c:pt>
                <c:pt idx="127">
                  <c:v>-1.4164271852730763</c:v>
                </c:pt>
                <c:pt idx="128">
                  <c:v>-1.2143293667813235</c:v>
                </c:pt>
                <c:pt idx="129">
                  <c:v>-1.2816496615499575</c:v>
                </c:pt>
                <c:pt idx="130">
                  <c:v>-0.84822458002703893</c:v>
                </c:pt>
                <c:pt idx="131">
                  <c:v>-1.0143742217776233</c:v>
                </c:pt>
                <c:pt idx="132">
                  <c:v>-0.84591836443341306</c:v>
                </c:pt>
                <c:pt idx="133">
                  <c:v>-0.78046227255609268</c:v>
                </c:pt>
                <c:pt idx="134">
                  <c:v>-0.71906011767499223</c:v>
                </c:pt>
                <c:pt idx="135">
                  <c:v>-0.48806597940826729</c:v>
                </c:pt>
                <c:pt idx="136">
                  <c:v>-0.33994577578220592</c:v>
                </c:pt>
                <c:pt idx="137">
                  <c:v>-0.3814079270198707</c:v>
                </c:pt>
                <c:pt idx="138">
                  <c:v>-0.4505875393239302</c:v>
                </c:pt>
                <c:pt idx="139">
                  <c:v>-0.43479437168459451</c:v>
                </c:pt>
                <c:pt idx="140">
                  <c:v>-0.3463085638924287</c:v>
                </c:pt>
                <c:pt idx="141">
                  <c:v>-0.14347360352923483</c:v>
                </c:pt>
                <c:pt idx="142">
                  <c:v>-4.1977518131266635E-2</c:v>
                </c:pt>
                <c:pt idx="143">
                  <c:v>0.18410882318146002</c:v>
                </c:pt>
                <c:pt idx="144">
                  <c:v>0.24788123252939637</c:v>
                </c:pt>
                <c:pt idx="145">
                  <c:v>6.011859576152221E-2</c:v>
                </c:pt>
                <c:pt idx="146">
                  <c:v>-9.4823959068383104E-2</c:v>
                </c:pt>
                <c:pt idx="147">
                  <c:v>-0.53641452175701176</c:v>
                </c:pt>
                <c:pt idx="148">
                  <c:v>-0.49140974983749786</c:v>
                </c:pt>
                <c:pt idx="149">
                  <c:v>-0.40322768022278926</c:v>
                </c:pt>
                <c:pt idx="150">
                  <c:v>-0.29741472709957295</c:v>
                </c:pt>
                <c:pt idx="151">
                  <c:v>-0.32878824239407567</c:v>
                </c:pt>
                <c:pt idx="152">
                  <c:v>-0.33313726713688357</c:v>
                </c:pt>
                <c:pt idx="153">
                  <c:v>-0.44978798786199237</c:v>
                </c:pt>
                <c:pt idx="154">
                  <c:v>-0.46132918583756521</c:v>
                </c:pt>
                <c:pt idx="155">
                  <c:v>-0.45969613017020333</c:v>
                </c:pt>
                <c:pt idx="156">
                  <c:v>-0.72642123316765417</c:v>
                </c:pt>
                <c:pt idx="157">
                  <c:v>-0.55758692950500244</c:v>
                </c:pt>
                <c:pt idx="158">
                  <c:v>-0.73614897607213092</c:v>
                </c:pt>
                <c:pt idx="159">
                  <c:v>-0.52806219762289874</c:v>
                </c:pt>
                <c:pt idx="160">
                  <c:v>-0.4716863703729357</c:v>
                </c:pt>
                <c:pt idx="161">
                  <c:v>-0.49148761475990316</c:v>
                </c:pt>
                <c:pt idx="162">
                  <c:v>-0.45477689390041942</c:v>
                </c:pt>
                <c:pt idx="163">
                  <c:v>-0.35984706762427993</c:v>
                </c:pt>
                <c:pt idx="164">
                  <c:v>-0.45135049911335967</c:v>
                </c:pt>
                <c:pt idx="165">
                  <c:v>-0.42083171364441335</c:v>
                </c:pt>
                <c:pt idx="166">
                  <c:v>-0.59003053095886071</c:v>
                </c:pt>
                <c:pt idx="167">
                  <c:v>-0.54603702658314945</c:v>
                </c:pt>
                <c:pt idx="168">
                  <c:v>-0.50520482393733301</c:v>
                </c:pt>
                <c:pt idx="169">
                  <c:v>-0.31522280283807808</c:v>
                </c:pt>
                <c:pt idx="170">
                  <c:v>-0.15902281191945966</c:v>
                </c:pt>
                <c:pt idx="171">
                  <c:v>-0.11568219814085028</c:v>
                </c:pt>
                <c:pt idx="172">
                  <c:v>-3.872197407523164E-2</c:v>
                </c:pt>
                <c:pt idx="173">
                  <c:v>-9.8519369216981928E-2</c:v>
                </c:pt>
                <c:pt idx="174">
                  <c:v>-4.6697609531132056E-2</c:v>
                </c:pt>
                <c:pt idx="175">
                  <c:v>-5.2057134135934484E-2</c:v>
                </c:pt>
                <c:pt idx="176">
                  <c:v>-9.8794175920878011E-2</c:v>
                </c:pt>
                <c:pt idx="177">
                  <c:v>-0.27284430832729833</c:v>
                </c:pt>
                <c:pt idx="178">
                  <c:v>-0.21361987860357953</c:v>
                </c:pt>
                <c:pt idx="179">
                  <c:v>-0.16714653164858512</c:v>
                </c:pt>
                <c:pt idx="180">
                  <c:v>-5.8933210027791998E-2</c:v>
                </c:pt>
                <c:pt idx="181">
                  <c:v>-0.27466322740221866</c:v>
                </c:pt>
                <c:pt idx="182">
                  <c:v>-0.24063504622002363</c:v>
                </c:pt>
                <c:pt idx="183">
                  <c:v>-0.26772589238485694</c:v>
                </c:pt>
                <c:pt idx="184">
                  <c:v>-0.31428880090912475</c:v>
                </c:pt>
                <c:pt idx="185">
                  <c:v>-0.17248946990622702</c:v>
                </c:pt>
                <c:pt idx="186">
                  <c:v>-9.1744146665010476E-2</c:v>
                </c:pt>
                <c:pt idx="187">
                  <c:v>3.7465947547967626E-3</c:v>
                </c:pt>
                <c:pt idx="188">
                  <c:v>0.18212570343783549</c:v>
                </c:pt>
                <c:pt idx="189">
                  <c:v>0.20789231043928963</c:v>
                </c:pt>
                <c:pt idx="190">
                  <c:v>0.20866270199926523</c:v>
                </c:pt>
                <c:pt idx="191">
                  <c:v>0.20603942289705485</c:v>
                </c:pt>
                <c:pt idx="192">
                  <c:v>0.25851888051155547</c:v>
                </c:pt>
                <c:pt idx="193">
                  <c:v>0.19609080841636131</c:v>
                </c:pt>
                <c:pt idx="194">
                  <c:v>0.14253383813131099</c:v>
                </c:pt>
                <c:pt idx="195">
                  <c:v>0.12140086247905281</c:v>
                </c:pt>
                <c:pt idx="196">
                  <c:v>0.10034131743322941</c:v>
                </c:pt>
                <c:pt idx="197">
                  <c:v>0.16979480509405229</c:v>
                </c:pt>
                <c:pt idx="198">
                  <c:v>0.24944089591378019</c:v>
                </c:pt>
                <c:pt idx="199">
                  <c:v>0.45615288331116383</c:v>
                </c:pt>
                <c:pt idx="200">
                  <c:v>0.49211266415779842</c:v>
                </c:pt>
                <c:pt idx="201">
                  <c:v>0.51585448822967694</c:v>
                </c:pt>
                <c:pt idx="202">
                  <c:v>0.61229996758832661</c:v>
                </c:pt>
                <c:pt idx="203">
                  <c:v>0.50825012914022316</c:v>
                </c:pt>
                <c:pt idx="204">
                  <c:v>0.6194957904608358</c:v>
                </c:pt>
                <c:pt idx="205">
                  <c:v>0.79498899629611697</c:v>
                </c:pt>
                <c:pt idx="206">
                  <c:v>0.5179303956526542</c:v>
                </c:pt>
                <c:pt idx="207">
                  <c:v>0.53395573822465048</c:v>
                </c:pt>
                <c:pt idx="208">
                  <c:v>0.41508265548354267</c:v>
                </c:pt>
                <c:pt idx="209">
                  <c:v>0.48656602045711561</c:v>
                </c:pt>
                <c:pt idx="210">
                  <c:v>0.41678611568473367</c:v>
                </c:pt>
                <c:pt idx="211">
                  <c:v>0.50143833768237556</c:v>
                </c:pt>
                <c:pt idx="212">
                  <c:v>0.59193094984183869</c:v>
                </c:pt>
                <c:pt idx="213">
                  <c:v>0.58549193026098689</c:v>
                </c:pt>
                <c:pt idx="214">
                  <c:v>0.64578954844225067</c:v>
                </c:pt>
                <c:pt idx="215">
                  <c:v>0.65503186452637896</c:v>
                </c:pt>
                <c:pt idx="216">
                  <c:v>0.5795997863836857</c:v>
                </c:pt>
                <c:pt idx="217">
                  <c:v>0.29046529076124411</c:v>
                </c:pt>
                <c:pt idx="218">
                  <c:v>0.34800931601140156</c:v>
                </c:pt>
                <c:pt idx="219">
                  <c:v>0.17827100579685548</c:v>
                </c:pt>
                <c:pt idx="220">
                  <c:v>0.17985073901982626</c:v>
                </c:pt>
                <c:pt idx="221">
                  <c:v>0.3009274544612982</c:v>
                </c:pt>
                <c:pt idx="222">
                  <c:v>0.4355339520114912</c:v>
                </c:pt>
                <c:pt idx="223">
                  <c:v>0.42804782485363208</c:v>
                </c:pt>
                <c:pt idx="224">
                  <c:v>0.43647805659529593</c:v>
                </c:pt>
                <c:pt idx="225">
                  <c:v>0.40124004384862277</c:v>
                </c:pt>
                <c:pt idx="226">
                  <c:v>0.46995371843423933</c:v>
                </c:pt>
                <c:pt idx="227">
                  <c:v>0.6049716745473549</c:v>
                </c:pt>
                <c:pt idx="228">
                  <c:v>0.52223813725553136</c:v>
                </c:pt>
                <c:pt idx="229">
                  <c:v>0.71617220975299956</c:v>
                </c:pt>
                <c:pt idx="230">
                  <c:v>0.80636161612203594</c:v>
                </c:pt>
                <c:pt idx="231">
                  <c:v>0.83578832928614832</c:v>
                </c:pt>
                <c:pt idx="232">
                  <c:v>0.89443657678085886</c:v>
                </c:pt>
                <c:pt idx="233">
                  <c:v>0.73147792112067522</c:v>
                </c:pt>
                <c:pt idx="234">
                  <c:v>0.80959947172224223</c:v>
                </c:pt>
                <c:pt idx="235">
                  <c:v>0.77348959855711663</c:v>
                </c:pt>
                <c:pt idx="236">
                  <c:v>0.86047343462812131</c:v>
                </c:pt>
                <c:pt idx="237">
                  <c:v>0.72008291303627936</c:v>
                </c:pt>
                <c:pt idx="238">
                  <c:v>0.79172338718802926</c:v>
                </c:pt>
                <c:pt idx="239">
                  <c:v>0.77427423542246332</c:v>
                </c:pt>
                <c:pt idx="240">
                  <c:v>0.932892395215283</c:v>
                </c:pt>
                <c:pt idx="241">
                  <c:v>0.87794110630789879</c:v>
                </c:pt>
                <c:pt idx="242">
                  <c:v>0.66011026076480994</c:v>
                </c:pt>
                <c:pt idx="243">
                  <c:v>0.52530459716747591</c:v>
                </c:pt>
                <c:pt idx="244">
                  <c:v>0.28479368954680462</c:v>
                </c:pt>
                <c:pt idx="245">
                  <c:v>0.43482674850801467</c:v>
                </c:pt>
                <c:pt idx="246">
                  <c:v>0.43260120060307372</c:v>
                </c:pt>
                <c:pt idx="247">
                  <c:v>0.78370156750440756</c:v>
                </c:pt>
                <c:pt idx="248">
                  <c:v>1.0151351388376901</c:v>
                </c:pt>
                <c:pt idx="249">
                  <c:v>1.0144308300971452</c:v>
                </c:pt>
                <c:pt idx="250">
                  <c:v>1.2020912328064095</c:v>
                </c:pt>
                <c:pt idx="251">
                  <c:v>1.2419111037725454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92-2E48-BF4A-F757D2C35646}"/>
            </c:ext>
          </c:extLst>
        </c:ser>
        <c:ser>
          <c:idx val="1"/>
          <c:order val="1"/>
          <c:tx>
            <c:v>Standarized Z value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'[1]Part3-HON'!$AN$2:$AN$258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xVal>
          <c:yVal>
            <c:numRef>
              <c:f>'[1]Part3-HON'!$AN$2:$AN$258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92-2E48-BF4A-F757D2C35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887832"/>
        <c:axId val="344891752"/>
      </c:scatterChart>
      <c:valAx>
        <c:axId val="34488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91752"/>
        <c:crosses val="autoZero"/>
        <c:crossBetween val="midCat"/>
      </c:valAx>
      <c:valAx>
        <c:axId val="34489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8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Vs Predicted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3'!$O$3:$O$259</c:f>
              <c:numCache>
                <c:formatCode>0.00</c:formatCode>
                <c:ptCount val="257"/>
                <c:pt idx="0">
                  <c:v>55.640760384612051</c:v>
                </c:pt>
                <c:pt idx="1">
                  <c:v>55.889302409881225</c:v>
                </c:pt>
                <c:pt idx="2">
                  <c:v>56.137844435150399</c:v>
                </c:pt>
                <c:pt idx="3">
                  <c:v>56.386386460419565</c:v>
                </c:pt>
                <c:pt idx="4">
                  <c:v>56.634928485688739</c:v>
                </c:pt>
                <c:pt idx="5">
                  <c:v>56.883470510957913</c:v>
                </c:pt>
                <c:pt idx="6">
                  <c:v>57.132012536227087</c:v>
                </c:pt>
                <c:pt idx="7">
                  <c:v>57.380554561496261</c:v>
                </c:pt>
                <c:pt idx="8">
                  <c:v>57.629096586765435</c:v>
                </c:pt>
                <c:pt idx="9">
                  <c:v>57.877638612034602</c:v>
                </c:pt>
                <c:pt idx="10">
                  <c:v>58.126180637303776</c:v>
                </c:pt>
                <c:pt idx="11">
                  <c:v>58.37472266257295</c:v>
                </c:pt>
                <c:pt idx="12">
                  <c:v>58.623264687842124</c:v>
                </c:pt>
                <c:pt idx="13">
                  <c:v>58.871806713111297</c:v>
                </c:pt>
                <c:pt idx="14">
                  <c:v>59.120348738380471</c:v>
                </c:pt>
                <c:pt idx="15">
                  <c:v>59.368890763649645</c:v>
                </c:pt>
                <c:pt idx="16">
                  <c:v>59.617432788918812</c:v>
                </c:pt>
                <c:pt idx="17">
                  <c:v>59.865974814187986</c:v>
                </c:pt>
                <c:pt idx="18">
                  <c:v>60.11451683945716</c:v>
                </c:pt>
                <c:pt idx="19">
                  <c:v>60.363058864726334</c:v>
                </c:pt>
                <c:pt idx="20">
                  <c:v>60.611600889995508</c:v>
                </c:pt>
                <c:pt idx="21">
                  <c:v>60.860142915264682</c:v>
                </c:pt>
                <c:pt idx="22">
                  <c:v>61.108684940533848</c:v>
                </c:pt>
                <c:pt idx="23">
                  <c:v>61.357226965803022</c:v>
                </c:pt>
                <c:pt idx="24">
                  <c:v>61.605768991072196</c:v>
                </c:pt>
                <c:pt idx="25">
                  <c:v>61.85431101634137</c:v>
                </c:pt>
                <c:pt idx="26">
                  <c:v>62.102853041610544</c:v>
                </c:pt>
                <c:pt idx="27">
                  <c:v>62.351395066879718</c:v>
                </c:pt>
                <c:pt idx="28">
                  <c:v>62.599937092148892</c:v>
                </c:pt>
                <c:pt idx="29">
                  <c:v>62.848479117418059</c:v>
                </c:pt>
                <c:pt idx="30">
                  <c:v>63.097021142687232</c:v>
                </c:pt>
                <c:pt idx="31">
                  <c:v>63.345563167956406</c:v>
                </c:pt>
                <c:pt idx="32">
                  <c:v>63.59410519322558</c:v>
                </c:pt>
                <c:pt idx="33">
                  <c:v>63.842647218494754</c:v>
                </c:pt>
                <c:pt idx="34">
                  <c:v>64.091189243763921</c:v>
                </c:pt>
                <c:pt idx="35">
                  <c:v>64.339731269033095</c:v>
                </c:pt>
                <c:pt idx="36">
                  <c:v>64.588273294302269</c:v>
                </c:pt>
                <c:pt idx="37">
                  <c:v>64.836815319571443</c:v>
                </c:pt>
                <c:pt idx="38">
                  <c:v>65.085357344840617</c:v>
                </c:pt>
                <c:pt idx="39">
                  <c:v>65.333899370109791</c:v>
                </c:pt>
                <c:pt idx="40">
                  <c:v>65.582441395378964</c:v>
                </c:pt>
                <c:pt idx="41">
                  <c:v>65.830983420648138</c:v>
                </c:pt>
                <c:pt idx="42">
                  <c:v>66.079525445917312</c:v>
                </c:pt>
                <c:pt idx="43">
                  <c:v>66.328067471186486</c:v>
                </c:pt>
                <c:pt idx="44">
                  <c:v>66.57660949645566</c:v>
                </c:pt>
                <c:pt idx="45">
                  <c:v>66.82515152172482</c:v>
                </c:pt>
                <c:pt idx="46">
                  <c:v>67.073693546993994</c:v>
                </c:pt>
                <c:pt idx="47">
                  <c:v>67.322235572263168</c:v>
                </c:pt>
                <c:pt idx="48">
                  <c:v>67.570777597532341</c:v>
                </c:pt>
                <c:pt idx="49">
                  <c:v>67.819319622801515</c:v>
                </c:pt>
                <c:pt idx="50">
                  <c:v>68.067861648070689</c:v>
                </c:pt>
                <c:pt idx="51">
                  <c:v>68.316403673339863</c:v>
                </c:pt>
                <c:pt idx="52">
                  <c:v>68.564945698609037</c:v>
                </c:pt>
                <c:pt idx="53">
                  <c:v>68.813487723878211</c:v>
                </c:pt>
                <c:pt idx="54">
                  <c:v>69.062029749147385</c:v>
                </c:pt>
                <c:pt idx="55">
                  <c:v>69.310571774416559</c:v>
                </c:pt>
                <c:pt idx="56">
                  <c:v>69.559113799685733</c:v>
                </c:pt>
                <c:pt idx="57">
                  <c:v>69.807655824954907</c:v>
                </c:pt>
                <c:pt idx="58">
                  <c:v>70.056197850224066</c:v>
                </c:pt>
                <c:pt idx="59">
                  <c:v>70.30473987549324</c:v>
                </c:pt>
                <c:pt idx="60">
                  <c:v>70.553281900762414</c:v>
                </c:pt>
                <c:pt idx="61">
                  <c:v>70.801823926031588</c:v>
                </c:pt>
                <c:pt idx="62">
                  <c:v>71.050365951300762</c:v>
                </c:pt>
                <c:pt idx="63">
                  <c:v>71.298907976569936</c:v>
                </c:pt>
                <c:pt idx="64">
                  <c:v>71.54745000183911</c:v>
                </c:pt>
                <c:pt idx="65">
                  <c:v>71.795992027108284</c:v>
                </c:pt>
                <c:pt idx="66">
                  <c:v>72.044534052377458</c:v>
                </c:pt>
                <c:pt idx="67">
                  <c:v>72.293076077646631</c:v>
                </c:pt>
                <c:pt idx="68">
                  <c:v>72.541618102915805</c:v>
                </c:pt>
                <c:pt idx="69">
                  <c:v>72.790160128184979</c:v>
                </c:pt>
                <c:pt idx="70">
                  <c:v>73.038702153454153</c:v>
                </c:pt>
                <c:pt idx="71">
                  <c:v>73.287244178723313</c:v>
                </c:pt>
                <c:pt idx="72">
                  <c:v>73.535786203992501</c:v>
                </c:pt>
                <c:pt idx="73">
                  <c:v>73.784328229261661</c:v>
                </c:pt>
                <c:pt idx="74">
                  <c:v>74.032870254530835</c:v>
                </c:pt>
                <c:pt idx="75">
                  <c:v>74.281412279800008</c:v>
                </c:pt>
                <c:pt idx="76">
                  <c:v>74.529954305069182</c:v>
                </c:pt>
                <c:pt idx="77">
                  <c:v>74.778496330338356</c:v>
                </c:pt>
                <c:pt idx="78">
                  <c:v>75.02703835560753</c:v>
                </c:pt>
                <c:pt idx="79">
                  <c:v>75.275580380876704</c:v>
                </c:pt>
                <c:pt idx="80">
                  <c:v>75.524122406145878</c:v>
                </c:pt>
                <c:pt idx="81">
                  <c:v>75.772664431415052</c:v>
                </c:pt>
                <c:pt idx="82">
                  <c:v>76.021206456684226</c:v>
                </c:pt>
                <c:pt idx="83">
                  <c:v>76.2697484819534</c:v>
                </c:pt>
                <c:pt idx="84">
                  <c:v>76.518290507222559</c:v>
                </c:pt>
                <c:pt idx="85">
                  <c:v>76.766832532491748</c:v>
                </c:pt>
                <c:pt idx="86">
                  <c:v>77.015374557760907</c:v>
                </c:pt>
                <c:pt idx="87">
                  <c:v>77.263916583030081</c:v>
                </c:pt>
                <c:pt idx="88">
                  <c:v>77.512458608299255</c:v>
                </c:pt>
                <c:pt idx="89">
                  <c:v>77.761000633568429</c:v>
                </c:pt>
                <c:pt idx="90">
                  <c:v>78.009542658837603</c:v>
                </c:pt>
                <c:pt idx="91">
                  <c:v>78.258084684106777</c:v>
                </c:pt>
                <c:pt idx="92">
                  <c:v>78.506626709375951</c:v>
                </c:pt>
                <c:pt idx="93">
                  <c:v>78.755168734645125</c:v>
                </c:pt>
                <c:pt idx="94">
                  <c:v>79.003710759914298</c:v>
                </c:pt>
                <c:pt idx="95">
                  <c:v>79.252252785183472</c:v>
                </c:pt>
                <c:pt idx="96">
                  <c:v>79.500794810452646</c:v>
                </c:pt>
                <c:pt idx="97">
                  <c:v>79.749336835721806</c:v>
                </c:pt>
                <c:pt idx="98">
                  <c:v>79.997878860990994</c:v>
                </c:pt>
                <c:pt idx="99">
                  <c:v>80.246420886260154</c:v>
                </c:pt>
                <c:pt idx="100">
                  <c:v>80.494962911529328</c:v>
                </c:pt>
                <c:pt idx="101">
                  <c:v>80.743504936798502</c:v>
                </c:pt>
                <c:pt idx="102">
                  <c:v>80.992046962067676</c:v>
                </c:pt>
                <c:pt idx="103">
                  <c:v>81.240588987336849</c:v>
                </c:pt>
                <c:pt idx="104">
                  <c:v>81.489131012606023</c:v>
                </c:pt>
                <c:pt idx="105">
                  <c:v>81.737673037875197</c:v>
                </c:pt>
                <c:pt idx="106">
                  <c:v>81.986215063144371</c:v>
                </c:pt>
                <c:pt idx="107">
                  <c:v>82.234757088413545</c:v>
                </c:pt>
                <c:pt idx="108">
                  <c:v>82.483299113682719</c:v>
                </c:pt>
                <c:pt idx="109">
                  <c:v>82.731841138951893</c:v>
                </c:pt>
                <c:pt idx="110">
                  <c:v>82.980383164221053</c:v>
                </c:pt>
                <c:pt idx="111">
                  <c:v>83.228925189490241</c:v>
                </c:pt>
                <c:pt idx="112">
                  <c:v>83.4774672147594</c:v>
                </c:pt>
                <c:pt idx="113">
                  <c:v>83.726009240028574</c:v>
                </c:pt>
                <c:pt idx="114">
                  <c:v>83.974551265297748</c:v>
                </c:pt>
                <c:pt idx="115">
                  <c:v>84.223093290566922</c:v>
                </c:pt>
                <c:pt idx="116">
                  <c:v>84.471635315836096</c:v>
                </c:pt>
                <c:pt idx="117">
                  <c:v>84.72017734110527</c:v>
                </c:pt>
                <c:pt idx="118">
                  <c:v>84.968719366374444</c:v>
                </c:pt>
                <c:pt idx="119">
                  <c:v>85.217261391643618</c:v>
                </c:pt>
                <c:pt idx="120">
                  <c:v>85.465803416912792</c:v>
                </c:pt>
                <c:pt idx="121">
                  <c:v>85.714345442181965</c:v>
                </c:pt>
                <c:pt idx="122">
                  <c:v>85.962887467451139</c:v>
                </c:pt>
                <c:pt idx="123">
                  <c:v>86.211429492720299</c:v>
                </c:pt>
                <c:pt idx="124">
                  <c:v>86.459971517989487</c:v>
                </c:pt>
                <c:pt idx="125">
                  <c:v>86.708513543258647</c:v>
                </c:pt>
                <c:pt idx="126">
                  <c:v>86.957055568527821</c:v>
                </c:pt>
                <c:pt idx="127">
                  <c:v>87.205597593796995</c:v>
                </c:pt>
                <c:pt idx="128">
                  <c:v>87.454139619066169</c:v>
                </c:pt>
                <c:pt idx="129">
                  <c:v>87.702681644335343</c:v>
                </c:pt>
                <c:pt idx="130">
                  <c:v>87.951223669604516</c:v>
                </c:pt>
                <c:pt idx="131">
                  <c:v>88.19976569487369</c:v>
                </c:pt>
                <c:pt idx="132">
                  <c:v>88.448307720142864</c:v>
                </c:pt>
                <c:pt idx="133">
                  <c:v>88.696849745412038</c:v>
                </c:pt>
                <c:pt idx="134">
                  <c:v>88.945391770681198</c:v>
                </c:pt>
                <c:pt idx="135">
                  <c:v>89.193933795950386</c:v>
                </c:pt>
                <c:pt idx="136">
                  <c:v>89.442475821219546</c:v>
                </c:pt>
                <c:pt idx="137">
                  <c:v>89.691017846488734</c:v>
                </c:pt>
                <c:pt idx="138">
                  <c:v>89.939559871757893</c:v>
                </c:pt>
                <c:pt idx="139">
                  <c:v>90.188101897027082</c:v>
                </c:pt>
                <c:pt idx="140">
                  <c:v>90.436643922296241</c:v>
                </c:pt>
                <c:pt idx="141">
                  <c:v>90.685185947565415</c:v>
                </c:pt>
                <c:pt idx="142">
                  <c:v>90.933727972834589</c:v>
                </c:pt>
                <c:pt idx="143">
                  <c:v>91.182269998103763</c:v>
                </c:pt>
                <c:pt idx="144">
                  <c:v>91.430812023372937</c:v>
                </c:pt>
                <c:pt idx="145">
                  <c:v>91.679354048642111</c:v>
                </c:pt>
                <c:pt idx="146">
                  <c:v>91.927896073911285</c:v>
                </c:pt>
                <c:pt idx="147">
                  <c:v>92.176438099180444</c:v>
                </c:pt>
                <c:pt idx="148">
                  <c:v>92.424980124449633</c:v>
                </c:pt>
                <c:pt idx="149">
                  <c:v>92.673522149718792</c:v>
                </c:pt>
                <c:pt idx="150">
                  <c:v>92.92206417498798</c:v>
                </c:pt>
                <c:pt idx="151">
                  <c:v>93.17060620025714</c:v>
                </c:pt>
                <c:pt idx="152">
                  <c:v>93.419148225526328</c:v>
                </c:pt>
                <c:pt idx="153">
                  <c:v>93.667690250795488</c:v>
                </c:pt>
                <c:pt idx="154">
                  <c:v>93.916232276064662</c:v>
                </c:pt>
                <c:pt idx="155">
                  <c:v>94.164774301333836</c:v>
                </c:pt>
                <c:pt idx="156">
                  <c:v>94.41331632660301</c:v>
                </c:pt>
                <c:pt idx="157">
                  <c:v>94.661858351872183</c:v>
                </c:pt>
                <c:pt idx="158">
                  <c:v>94.910400377141357</c:v>
                </c:pt>
                <c:pt idx="159">
                  <c:v>95.158942402410531</c:v>
                </c:pt>
                <c:pt idx="160">
                  <c:v>95.407484427679691</c:v>
                </c:pt>
                <c:pt idx="161">
                  <c:v>95.656026452948879</c:v>
                </c:pt>
                <c:pt idx="162">
                  <c:v>95.904568478218039</c:v>
                </c:pt>
                <c:pt idx="163">
                  <c:v>96.153110503487227</c:v>
                </c:pt>
                <c:pt idx="164">
                  <c:v>96.401652528756387</c:v>
                </c:pt>
                <c:pt idx="165">
                  <c:v>96.650194554025575</c:v>
                </c:pt>
                <c:pt idx="166">
                  <c:v>96.898736579294734</c:v>
                </c:pt>
                <c:pt idx="167">
                  <c:v>97.147278604563908</c:v>
                </c:pt>
                <c:pt idx="168">
                  <c:v>97.395820629833082</c:v>
                </c:pt>
                <c:pt idx="169">
                  <c:v>97.644362655102256</c:v>
                </c:pt>
                <c:pt idx="170">
                  <c:v>97.89290468037143</c:v>
                </c:pt>
                <c:pt idx="171">
                  <c:v>98.141446705640604</c:v>
                </c:pt>
                <c:pt idx="172">
                  <c:v>98.389988730909778</c:v>
                </c:pt>
                <c:pt idx="173">
                  <c:v>98.638530756178938</c:v>
                </c:pt>
                <c:pt idx="174">
                  <c:v>98.887072781448126</c:v>
                </c:pt>
                <c:pt idx="175">
                  <c:v>99.135614806717285</c:v>
                </c:pt>
                <c:pt idx="176">
                  <c:v>99.384156831986473</c:v>
                </c:pt>
                <c:pt idx="177">
                  <c:v>99.632698857255633</c:v>
                </c:pt>
                <c:pt idx="178">
                  <c:v>99.881240882524821</c:v>
                </c:pt>
                <c:pt idx="179">
                  <c:v>100.12978290779398</c:v>
                </c:pt>
                <c:pt idx="180">
                  <c:v>100.37832493306315</c:v>
                </c:pt>
                <c:pt idx="181">
                  <c:v>100.62686695833233</c:v>
                </c:pt>
                <c:pt idx="182">
                  <c:v>100.8754089836015</c:v>
                </c:pt>
                <c:pt idx="183">
                  <c:v>101.12395100887068</c:v>
                </c:pt>
                <c:pt idx="184">
                  <c:v>101.37249303413985</c:v>
                </c:pt>
                <c:pt idx="185">
                  <c:v>101.62103505940902</c:v>
                </c:pt>
                <c:pt idx="186">
                  <c:v>101.8695770846782</c:v>
                </c:pt>
                <c:pt idx="187">
                  <c:v>102.11811910994737</c:v>
                </c:pt>
                <c:pt idx="188">
                  <c:v>102.36666113521653</c:v>
                </c:pt>
                <c:pt idx="189">
                  <c:v>102.61520316048572</c:v>
                </c:pt>
                <c:pt idx="190">
                  <c:v>102.86374518575488</c:v>
                </c:pt>
                <c:pt idx="191">
                  <c:v>103.11228721102407</c:v>
                </c:pt>
                <c:pt idx="192">
                  <c:v>103.36082923629323</c:v>
                </c:pt>
                <c:pt idx="193">
                  <c:v>103.6093712615624</c:v>
                </c:pt>
                <c:pt idx="194">
                  <c:v>103.85791328683158</c:v>
                </c:pt>
                <c:pt idx="195">
                  <c:v>104.10645531210075</c:v>
                </c:pt>
                <c:pt idx="196">
                  <c:v>104.35499733736992</c:v>
                </c:pt>
                <c:pt idx="197">
                  <c:v>104.6035393626391</c:v>
                </c:pt>
                <c:pt idx="198">
                  <c:v>104.85208138790827</c:v>
                </c:pt>
                <c:pt idx="199">
                  <c:v>105.10062341317744</c:v>
                </c:pt>
                <c:pt idx="200">
                  <c:v>105.34916543844662</c:v>
                </c:pt>
                <c:pt idx="201">
                  <c:v>105.59770746371578</c:v>
                </c:pt>
                <c:pt idx="202">
                  <c:v>105.84624948898497</c:v>
                </c:pt>
                <c:pt idx="203">
                  <c:v>106.09479151425413</c:v>
                </c:pt>
                <c:pt idx="204">
                  <c:v>106.34333353952331</c:v>
                </c:pt>
                <c:pt idx="205">
                  <c:v>106.59187556479247</c:v>
                </c:pt>
                <c:pt idx="206">
                  <c:v>106.84041759006165</c:v>
                </c:pt>
                <c:pt idx="207">
                  <c:v>107.08895961533082</c:v>
                </c:pt>
                <c:pt idx="208">
                  <c:v>107.3375016406</c:v>
                </c:pt>
                <c:pt idx="209">
                  <c:v>107.58604366586917</c:v>
                </c:pt>
                <c:pt idx="210">
                  <c:v>107.83458569113834</c:v>
                </c:pt>
                <c:pt idx="211">
                  <c:v>108.08312771640752</c:v>
                </c:pt>
                <c:pt idx="212">
                  <c:v>108.33166974167669</c:v>
                </c:pt>
                <c:pt idx="213">
                  <c:v>108.58021176694587</c:v>
                </c:pt>
                <c:pt idx="214">
                  <c:v>108.82875379221502</c:v>
                </c:pt>
                <c:pt idx="215">
                  <c:v>109.07729581748421</c:v>
                </c:pt>
                <c:pt idx="216">
                  <c:v>109.32583784275337</c:v>
                </c:pt>
                <c:pt idx="217">
                  <c:v>109.57437986802256</c:v>
                </c:pt>
                <c:pt idx="218">
                  <c:v>109.82292189329172</c:v>
                </c:pt>
                <c:pt idx="219">
                  <c:v>110.07146391856089</c:v>
                </c:pt>
                <c:pt idx="220">
                  <c:v>110.32000594383007</c:v>
                </c:pt>
                <c:pt idx="221">
                  <c:v>110.56854796909924</c:v>
                </c:pt>
                <c:pt idx="222">
                  <c:v>110.81708999436842</c:v>
                </c:pt>
                <c:pt idx="223">
                  <c:v>111.06563201963759</c:v>
                </c:pt>
                <c:pt idx="224">
                  <c:v>111.31417404490676</c:v>
                </c:pt>
                <c:pt idx="225">
                  <c:v>111.56271607017594</c:v>
                </c:pt>
                <c:pt idx="226">
                  <c:v>111.81125809544511</c:v>
                </c:pt>
                <c:pt idx="227">
                  <c:v>112.05980012071427</c:v>
                </c:pt>
                <c:pt idx="228">
                  <c:v>112.30834214598346</c:v>
                </c:pt>
                <c:pt idx="229">
                  <c:v>112.55688417125262</c:v>
                </c:pt>
                <c:pt idx="230">
                  <c:v>112.80542619652181</c:v>
                </c:pt>
                <c:pt idx="231">
                  <c:v>113.05396822179097</c:v>
                </c:pt>
                <c:pt idx="232">
                  <c:v>113.30251024706016</c:v>
                </c:pt>
                <c:pt idx="233">
                  <c:v>113.55105227232931</c:v>
                </c:pt>
                <c:pt idx="234">
                  <c:v>113.79959429759849</c:v>
                </c:pt>
                <c:pt idx="235">
                  <c:v>114.04813632286766</c:v>
                </c:pt>
                <c:pt idx="236">
                  <c:v>114.29667834813684</c:v>
                </c:pt>
                <c:pt idx="237">
                  <c:v>114.54522037340601</c:v>
                </c:pt>
                <c:pt idx="238">
                  <c:v>114.79376239867518</c:v>
                </c:pt>
                <c:pt idx="239">
                  <c:v>115.04230442394436</c:v>
                </c:pt>
                <c:pt idx="240">
                  <c:v>115.29084644921352</c:v>
                </c:pt>
                <c:pt idx="241">
                  <c:v>115.53938847448271</c:v>
                </c:pt>
                <c:pt idx="242">
                  <c:v>115.78793049975187</c:v>
                </c:pt>
                <c:pt idx="243">
                  <c:v>116.03647252502105</c:v>
                </c:pt>
                <c:pt idx="244">
                  <c:v>116.28501455029021</c:v>
                </c:pt>
                <c:pt idx="245">
                  <c:v>116.5335565755594</c:v>
                </c:pt>
                <c:pt idx="246">
                  <c:v>116.78209860082856</c:v>
                </c:pt>
                <c:pt idx="247">
                  <c:v>117.03064062609774</c:v>
                </c:pt>
                <c:pt idx="248">
                  <c:v>117.27918265136691</c:v>
                </c:pt>
                <c:pt idx="249">
                  <c:v>117.52772467663608</c:v>
                </c:pt>
                <c:pt idx="250">
                  <c:v>117.77626670190526</c:v>
                </c:pt>
                <c:pt idx="251">
                  <c:v>118.02480872717443</c:v>
                </c:pt>
                <c:pt idx="252">
                  <c:v>118.2733507524436</c:v>
                </c:pt>
                <c:pt idx="253">
                  <c:v>118.52189277771276</c:v>
                </c:pt>
                <c:pt idx="254">
                  <c:v>118.77043480298195</c:v>
                </c:pt>
                <c:pt idx="255">
                  <c:v>119.01897682825111</c:v>
                </c:pt>
                <c:pt idx="256">
                  <c:v>119.2675188535203</c:v>
                </c:pt>
              </c:numCache>
            </c:numRef>
          </c:xVal>
          <c:yVal>
            <c:numRef>
              <c:f>'Part 3'!$P$3:$P$259</c:f>
              <c:numCache>
                <c:formatCode>0.00</c:formatCode>
                <c:ptCount val="257"/>
                <c:pt idx="0">
                  <c:v>8.3137836153879476</c:v>
                </c:pt>
                <c:pt idx="1">
                  <c:v>8.5716885901187823</c:v>
                </c:pt>
                <c:pt idx="2">
                  <c:v>8.264133564849601</c:v>
                </c:pt>
                <c:pt idx="3">
                  <c:v>8.6326645395804391</c:v>
                </c:pt>
                <c:pt idx="4">
                  <c:v>7.9342315143112572</c:v>
                </c:pt>
                <c:pt idx="5">
                  <c:v>8.45274148904209</c:v>
                </c:pt>
                <c:pt idx="6">
                  <c:v>8.53362146377291</c:v>
                </c:pt>
                <c:pt idx="7">
                  <c:v>8.085952438503746</c:v>
                </c:pt>
                <c:pt idx="8">
                  <c:v>7.0752794132345613</c:v>
                </c:pt>
                <c:pt idx="9">
                  <c:v>6.5366293879654052</c:v>
                </c:pt>
                <c:pt idx="10">
                  <c:v>6.2315463626962213</c:v>
                </c:pt>
                <c:pt idx="11">
                  <c:v>7.1114453374270568</c:v>
                </c:pt>
                <c:pt idx="12">
                  <c:v>6.3515503121578831</c:v>
                </c:pt>
                <c:pt idx="13">
                  <c:v>6.9757582868887056</c:v>
                </c:pt>
                <c:pt idx="14">
                  <c:v>6.582166261619534</c:v>
                </c:pt>
                <c:pt idx="15">
                  <c:v>5.5739502363503561</c:v>
                </c:pt>
                <c:pt idx="16">
                  <c:v>4.1674832110811906</c:v>
                </c:pt>
                <c:pt idx="17">
                  <c:v>4.4819181858120132</c:v>
                </c:pt>
                <c:pt idx="18">
                  <c:v>5.177429160542836</c:v>
                </c:pt>
                <c:pt idx="19">
                  <c:v>6.1900721352736596</c:v>
                </c:pt>
                <c:pt idx="20">
                  <c:v>5.0097831100044985</c:v>
                </c:pt>
                <c:pt idx="21">
                  <c:v>5.1447550847353156</c:v>
                </c:pt>
                <c:pt idx="22">
                  <c:v>5.4592010594661531</c:v>
                </c:pt>
                <c:pt idx="23">
                  <c:v>5.3802910341969721</c:v>
                </c:pt>
                <c:pt idx="24">
                  <c:v>6.0389380089278006</c:v>
                </c:pt>
                <c:pt idx="25">
                  <c:v>6.948323983658625</c:v>
                </c:pt>
                <c:pt idx="26">
                  <c:v>6.8349979583894509</c:v>
                </c:pt>
                <c:pt idx="27">
                  <c:v>6.421736933120286</c:v>
                </c:pt>
                <c:pt idx="28">
                  <c:v>6.2420279078511101</c:v>
                </c:pt>
                <c:pt idx="29">
                  <c:v>5.8509078825819429</c:v>
                </c:pt>
                <c:pt idx="30">
                  <c:v>6.7234208573127674</c:v>
                </c:pt>
                <c:pt idx="31">
                  <c:v>6.5412548320435988</c:v>
                </c:pt>
                <c:pt idx="32">
                  <c:v>7.6792868067744209</c:v>
                </c:pt>
                <c:pt idx="33">
                  <c:v>7.4037057815052449</c:v>
                </c:pt>
                <c:pt idx="34">
                  <c:v>7.5780227562360807</c:v>
                </c:pt>
                <c:pt idx="35">
                  <c:v>7.8531317309669078</c:v>
                </c:pt>
                <c:pt idx="36">
                  <c:v>9.251768705697728</c:v>
                </c:pt>
                <c:pt idx="37">
                  <c:v>8.285338680428552</c:v>
                </c:pt>
                <c:pt idx="38">
                  <c:v>8.6194616551593839</c:v>
                </c:pt>
                <c:pt idx="39">
                  <c:v>8.0242856298902154</c:v>
                </c:pt>
                <c:pt idx="40">
                  <c:v>8.9557976046210399</c:v>
                </c:pt>
                <c:pt idx="41">
                  <c:v>10.290514579351864</c:v>
                </c:pt>
                <c:pt idx="42">
                  <c:v>10.214053554082682</c:v>
                </c:pt>
                <c:pt idx="43">
                  <c:v>11.595470528813507</c:v>
                </c:pt>
                <c:pt idx="44">
                  <c:v>10.294713503544344</c:v>
                </c:pt>
                <c:pt idx="45">
                  <c:v>9.7167334782751738</c:v>
                </c:pt>
                <c:pt idx="46">
                  <c:v>10.427000453006002</c:v>
                </c:pt>
                <c:pt idx="47">
                  <c:v>11.036460427736827</c:v>
                </c:pt>
                <c:pt idx="48">
                  <c:v>10.256889402467664</c:v>
                </c:pt>
                <c:pt idx="49">
                  <c:v>10.286156377198481</c:v>
                </c:pt>
                <c:pt idx="50">
                  <c:v>10.413759351929315</c:v>
                </c:pt>
                <c:pt idx="51">
                  <c:v>9.9390363266601298</c:v>
                </c:pt>
                <c:pt idx="52">
                  <c:v>7.3893693013909569</c:v>
                </c:pt>
                <c:pt idx="53">
                  <c:v>9.2895242761217958</c:v>
                </c:pt>
                <c:pt idx="54">
                  <c:v>10.675870250852611</c:v>
                </c:pt>
                <c:pt idx="55">
                  <c:v>10.311765225583443</c:v>
                </c:pt>
                <c:pt idx="56">
                  <c:v>6.5328812003142644</c:v>
                </c:pt>
                <c:pt idx="57">
                  <c:v>6.0753621750451003</c:v>
                </c:pt>
                <c:pt idx="58">
                  <c:v>8.3320011497759339</c:v>
                </c:pt>
                <c:pt idx="59">
                  <c:v>8.7226651245067615</c:v>
                </c:pt>
                <c:pt idx="60">
                  <c:v>9.3984930992375837</c:v>
                </c:pt>
                <c:pt idx="61">
                  <c:v>8.0631970739684107</c:v>
                </c:pt>
                <c:pt idx="62">
                  <c:v>8.1892280486992348</c:v>
                </c:pt>
                <c:pt idx="63">
                  <c:v>7.4626120234300686</c:v>
                </c:pt>
                <c:pt idx="64">
                  <c:v>9.0844769981608948</c:v>
                </c:pt>
                <c:pt idx="65">
                  <c:v>8.2617469728917143</c:v>
                </c:pt>
                <c:pt idx="66">
                  <c:v>8.032926947622542</c:v>
                </c:pt>
                <c:pt idx="67">
                  <c:v>6.3181219223533702</c:v>
                </c:pt>
                <c:pt idx="68">
                  <c:v>7.2080838970841938</c:v>
                </c:pt>
                <c:pt idx="69">
                  <c:v>6.1414038718150152</c:v>
                </c:pt>
                <c:pt idx="70">
                  <c:v>4.1062408465458446</c:v>
                </c:pt>
                <c:pt idx="71">
                  <c:v>0.19327782127668058</c:v>
                </c:pt>
                <c:pt idx="72">
                  <c:v>-2.5442092039924944</c:v>
                </c:pt>
                <c:pt idx="73">
                  <c:v>-1.6665612292616601</c:v>
                </c:pt>
                <c:pt idx="74">
                  <c:v>-6.6293132545308282</c:v>
                </c:pt>
                <c:pt idx="75">
                  <c:v>-6.9172842798000147</c:v>
                </c:pt>
                <c:pt idx="76">
                  <c:v>-0.89418130506918203</c:v>
                </c:pt>
                <c:pt idx="77">
                  <c:v>-3.4813393303383577</c:v>
                </c:pt>
                <c:pt idx="78">
                  <c:v>-0.42279835560752588</c:v>
                </c:pt>
                <c:pt idx="79">
                  <c:v>-3.0912773808767042</c:v>
                </c:pt>
                <c:pt idx="80">
                  <c:v>-4.2984374061458794</c:v>
                </c:pt>
                <c:pt idx="81">
                  <c:v>-10.180356431415049</c:v>
                </c:pt>
                <c:pt idx="82">
                  <c:v>-5.7048384566842287</c:v>
                </c:pt>
                <c:pt idx="83">
                  <c:v>-8.3955034819533978</c:v>
                </c:pt>
                <c:pt idx="84">
                  <c:v>-15.346949507222561</c:v>
                </c:pt>
                <c:pt idx="85">
                  <c:v>-8.2666575324917488</c:v>
                </c:pt>
                <c:pt idx="86">
                  <c:v>-17.327542557760907</c:v>
                </c:pt>
                <c:pt idx="87">
                  <c:v>-14.951607583030082</c:v>
                </c:pt>
                <c:pt idx="88">
                  <c:v>-16.725547608299252</c:v>
                </c:pt>
                <c:pt idx="89">
                  <c:v>-17.439844633568427</c:v>
                </c:pt>
                <c:pt idx="90">
                  <c:v>-21.517908658837605</c:v>
                </c:pt>
                <c:pt idx="91">
                  <c:v>-22.966565684106776</c:v>
                </c:pt>
                <c:pt idx="92">
                  <c:v>-17.667965709375949</c:v>
                </c:pt>
                <c:pt idx="93">
                  <c:v>-18.251651734645122</c:v>
                </c:pt>
                <c:pt idx="94">
                  <c:v>-15.316317759914298</c:v>
                </c:pt>
                <c:pt idx="95">
                  <c:v>-18.201658785183476</c:v>
                </c:pt>
                <c:pt idx="96">
                  <c:v>-16.707944810452645</c:v>
                </c:pt>
                <c:pt idx="97">
                  <c:v>-17.084629835721806</c:v>
                </c:pt>
                <c:pt idx="98">
                  <c:v>-20.630404860990993</c:v>
                </c:pt>
                <c:pt idx="99">
                  <c:v>-19.888300886260154</c:v>
                </c:pt>
                <c:pt idx="100">
                  <c:v>-21.004270911529325</c:v>
                </c:pt>
                <c:pt idx="101">
                  <c:v>-16.063000936798502</c:v>
                </c:pt>
                <c:pt idx="102">
                  <c:v>-17.060691962067672</c:v>
                </c:pt>
                <c:pt idx="103">
                  <c:v>-15.672931987336852</c:v>
                </c:pt>
                <c:pt idx="104">
                  <c:v>-15.448329012606024</c:v>
                </c:pt>
                <c:pt idx="105">
                  <c:v>-14.400644037875196</c:v>
                </c:pt>
                <c:pt idx="106">
                  <c:v>-11.248460063144364</c:v>
                </c:pt>
                <c:pt idx="107">
                  <c:v>-12.14264708841354</c:v>
                </c:pt>
                <c:pt idx="108">
                  <c:v>-11.83425911368272</c:v>
                </c:pt>
                <c:pt idx="109">
                  <c:v>-13.041419138951895</c:v>
                </c:pt>
                <c:pt idx="110">
                  <c:v>-14.736502164221051</c:v>
                </c:pt>
                <c:pt idx="111">
                  <c:v>-17.094487189490238</c:v>
                </c:pt>
                <c:pt idx="112">
                  <c:v>-15.438115214759407</c:v>
                </c:pt>
                <c:pt idx="113">
                  <c:v>-15.950336240028577</c:v>
                </c:pt>
                <c:pt idx="114">
                  <c:v>-14.242228265297754</c:v>
                </c:pt>
                <c:pt idx="115">
                  <c:v>-14.441484290566919</c:v>
                </c:pt>
                <c:pt idx="116">
                  <c:v>-15.821145315836091</c:v>
                </c:pt>
                <c:pt idx="117">
                  <c:v>-13.814843341105274</c:v>
                </c:pt>
                <c:pt idx="118">
                  <c:v>-12.567565366374438</c:v>
                </c:pt>
                <c:pt idx="119">
                  <c:v>-13.981719391643622</c:v>
                </c:pt>
                <c:pt idx="120">
                  <c:v>-13.222357416912786</c:v>
                </c:pt>
                <c:pt idx="121">
                  <c:v>-12.386609442181964</c:v>
                </c:pt>
                <c:pt idx="122">
                  <c:v>-11.878605467451138</c:v>
                </c:pt>
                <c:pt idx="123">
                  <c:v>-11.360759492720305</c:v>
                </c:pt>
                <c:pt idx="124">
                  <c:v>-9.2002975179894833</c:v>
                </c:pt>
                <c:pt idx="125">
                  <c:v>-8.2331415432586539</c:v>
                </c:pt>
                <c:pt idx="126">
                  <c:v>-9.3785185685278236</c:v>
                </c:pt>
                <c:pt idx="127">
                  <c:v>-10.563744593796997</c:v>
                </c:pt>
                <c:pt idx="128">
                  <c:v>-10.341453619066172</c:v>
                </c:pt>
                <c:pt idx="129">
                  <c:v>-11.045889644335347</c:v>
                </c:pt>
                <c:pt idx="130">
                  <c:v>-9.4883096696045186</c:v>
                </c:pt>
                <c:pt idx="131">
                  <c:v>-10.190244694873684</c:v>
                </c:pt>
                <c:pt idx="132">
                  <c:v>-8.9216427201428701</c:v>
                </c:pt>
                <c:pt idx="133">
                  <c:v>-9.7630957454120448</c:v>
                </c:pt>
                <c:pt idx="134">
                  <c:v>-9.5034287706811966</c:v>
                </c:pt>
                <c:pt idx="135">
                  <c:v>-10.290071795950382</c:v>
                </c:pt>
                <c:pt idx="136">
                  <c:v>-10.194832821219549</c:v>
                </c:pt>
                <c:pt idx="137">
                  <c:v>-10.408493846488739</c:v>
                </c:pt>
                <c:pt idx="138">
                  <c:v>-10.734260871757897</c:v>
                </c:pt>
                <c:pt idx="139">
                  <c:v>-10.008742897027076</c:v>
                </c:pt>
                <c:pt idx="140">
                  <c:v>-9.8860989222962417</c:v>
                </c:pt>
                <c:pt idx="141">
                  <c:v>-9.6912059475654218</c:v>
                </c:pt>
                <c:pt idx="142">
                  <c:v>-10.637279972834591</c:v>
                </c:pt>
                <c:pt idx="143">
                  <c:v>-8.5988959981037567</c:v>
                </c:pt>
                <c:pt idx="144">
                  <c:v>-8.3591720233729347</c:v>
                </c:pt>
                <c:pt idx="145">
                  <c:v>-5.984476048642108</c:v>
                </c:pt>
                <c:pt idx="146">
                  <c:v>-4.0283060739112813</c:v>
                </c:pt>
                <c:pt idx="147">
                  <c:v>-8.4969410991804466</c:v>
                </c:pt>
                <c:pt idx="148">
                  <c:v>-8.0230331244496256</c:v>
                </c:pt>
                <c:pt idx="149">
                  <c:v>-7.2277671497187868</c:v>
                </c:pt>
                <c:pt idx="150">
                  <c:v>-5.2118061749879843</c:v>
                </c:pt>
                <c:pt idx="151">
                  <c:v>-5.5824102002571436</c:v>
                </c:pt>
                <c:pt idx="152">
                  <c:v>-5.7960712255263331</c:v>
                </c:pt>
                <c:pt idx="153">
                  <c:v>-6.5453532507954861</c:v>
                </c:pt>
                <c:pt idx="154">
                  <c:v>-4.5144452760646629</c:v>
                </c:pt>
                <c:pt idx="155">
                  <c:v>-2.8547233013338342</c:v>
                </c:pt>
                <c:pt idx="156">
                  <c:v>-4.7150743266030162</c:v>
                </c:pt>
                <c:pt idx="157">
                  <c:v>-3.7728203518721841</c:v>
                </c:pt>
                <c:pt idx="158">
                  <c:v>-6.8139953771413531</c:v>
                </c:pt>
                <c:pt idx="159">
                  <c:v>-5.0322104024105272</c:v>
                </c:pt>
                <c:pt idx="160">
                  <c:v>-4.5284184276796964</c:v>
                </c:pt>
                <c:pt idx="161">
                  <c:v>-4.948850452948875</c:v>
                </c:pt>
                <c:pt idx="162">
                  <c:v>-5.1973924782180347</c:v>
                </c:pt>
                <c:pt idx="163">
                  <c:v>-3.0194965034872325</c:v>
                </c:pt>
                <c:pt idx="164">
                  <c:v>-3.5570175287563899</c:v>
                </c:pt>
                <c:pt idx="165">
                  <c:v>-1.6431985540255738</c:v>
                </c:pt>
                <c:pt idx="166">
                  <c:v>-1.4831785792947301</c:v>
                </c:pt>
                <c:pt idx="167">
                  <c:v>-1.5648126045639117</c:v>
                </c:pt>
                <c:pt idx="168">
                  <c:v>-2.2542956298330807</c:v>
                </c:pt>
                <c:pt idx="169">
                  <c:v>-0.92839765510225902</c:v>
                </c:pt>
                <c:pt idx="170">
                  <c:v>-0.51179368037142581</c:v>
                </c:pt>
                <c:pt idx="171">
                  <c:v>-1.9586007056406061</c:v>
                </c:pt>
                <c:pt idx="172">
                  <c:v>-2.4014557309097739</c:v>
                </c:pt>
                <c:pt idx="173">
                  <c:v>-0.62713975617893425</c:v>
                </c:pt>
                <c:pt idx="174">
                  <c:v>-2.2284117814481306</c:v>
                </c:pt>
                <c:pt idx="175">
                  <c:v>-2.2054158067172835</c:v>
                </c:pt>
                <c:pt idx="176">
                  <c:v>-6.8658688319864751</c:v>
                </c:pt>
                <c:pt idx="177">
                  <c:v>-7.3436058572556391</c:v>
                </c:pt>
                <c:pt idx="178">
                  <c:v>-5.4048768825248175</c:v>
                </c:pt>
                <c:pt idx="179">
                  <c:v>-7.2054279077939754</c:v>
                </c:pt>
                <c:pt idx="180">
                  <c:v>-5.672765933063161</c:v>
                </c:pt>
                <c:pt idx="181">
                  <c:v>-4.7753499583323276</c:v>
                </c:pt>
                <c:pt idx="182">
                  <c:v>5.0106770163985033</c:v>
                </c:pt>
                <c:pt idx="183">
                  <c:v>7.4302019911293229</c:v>
                </c:pt>
                <c:pt idx="184">
                  <c:v>7.9066059658601517</c:v>
                </c:pt>
                <c:pt idx="185">
                  <c:v>8.0541589405909804</c:v>
                </c:pt>
                <c:pt idx="186">
                  <c:v>11.6321009153218</c:v>
                </c:pt>
                <c:pt idx="187">
                  <c:v>8.8030158900526345</c:v>
                </c:pt>
                <c:pt idx="188">
                  <c:v>10.166694864783466</c:v>
                </c:pt>
                <c:pt idx="189">
                  <c:v>6.5714198395142773</c:v>
                </c:pt>
                <c:pt idx="190">
                  <c:v>9.9516238142451243</c:v>
                </c:pt>
                <c:pt idx="191">
                  <c:v>11.699632788975933</c:v>
                </c:pt>
                <c:pt idx="192">
                  <c:v>11.348772763706776</c:v>
                </c:pt>
                <c:pt idx="193">
                  <c:v>10.800738738437602</c:v>
                </c:pt>
                <c:pt idx="194">
                  <c:v>11.505558713168426</c:v>
                </c:pt>
                <c:pt idx="195">
                  <c:v>11.401761687899253</c:v>
                </c:pt>
                <c:pt idx="196">
                  <c:v>13.716299662630078</c:v>
                </c:pt>
                <c:pt idx="197">
                  <c:v>19.552260637360902</c:v>
                </c:pt>
                <c:pt idx="198">
                  <c:v>20.788657612091725</c:v>
                </c:pt>
                <c:pt idx="199">
                  <c:v>19.509392586822557</c:v>
                </c:pt>
                <c:pt idx="200">
                  <c:v>20.955430561553385</c:v>
                </c:pt>
                <c:pt idx="201">
                  <c:v>19.196993536284225</c:v>
                </c:pt>
                <c:pt idx="202">
                  <c:v>18.746302511015031</c:v>
                </c:pt>
                <c:pt idx="203">
                  <c:v>22.722957485745866</c:v>
                </c:pt>
                <c:pt idx="204">
                  <c:v>27.6055644604767</c:v>
                </c:pt>
                <c:pt idx="205">
                  <c:v>24.581815435207517</c:v>
                </c:pt>
                <c:pt idx="206">
                  <c:v>13.831388409938356</c:v>
                </c:pt>
                <c:pt idx="207">
                  <c:v>13.66271138466918</c:v>
                </c:pt>
                <c:pt idx="208">
                  <c:v>5.2881923594</c:v>
                </c:pt>
                <c:pt idx="209">
                  <c:v>9.5318993341308271</c:v>
                </c:pt>
                <c:pt idx="210">
                  <c:v>5.4599543088616542</c:v>
                </c:pt>
                <c:pt idx="211">
                  <c:v>3.7239782835924871</c:v>
                </c:pt>
                <c:pt idx="212">
                  <c:v>6.829646258323308</c:v>
                </c:pt>
                <c:pt idx="213">
                  <c:v>6.7607992330541293</c:v>
                </c:pt>
                <c:pt idx="214">
                  <c:v>3.1081282077849721</c:v>
                </c:pt>
                <c:pt idx="215">
                  <c:v>1.0726671825157865</c:v>
                </c:pt>
                <c:pt idx="216">
                  <c:v>-2.6698468427533726</c:v>
                </c:pt>
                <c:pt idx="217">
                  <c:v>0.31603113197743937</c:v>
                </c:pt>
                <c:pt idx="218">
                  <c:v>1.7945101067082732</c:v>
                </c:pt>
                <c:pt idx="219">
                  <c:v>-3.1359549185608984</c:v>
                </c:pt>
                <c:pt idx="220">
                  <c:v>-2.2863909438300709</c:v>
                </c:pt>
                <c:pt idx="221">
                  <c:v>1.5180760309007582</c:v>
                </c:pt>
                <c:pt idx="222">
                  <c:v>3.9449190056315899</c:v>
                </c:pt>
                <c:pt idx="223">
                  <c:v>2.8278689803624104</c:v>
                </c:pt>
                <c:pt idx="224">
                  <c:v>4.2963679550932312</c:v>
                </c:pt>
                <c:pt idx="225">
                  <c:v>5.0261439298240589</c:v>
                </c:pt>
                <c:pt idx="226">
                  <c:v>1.0140899045548935</c:v>
                </c:pt>
                <c:pt idx="227">
                  <c:v>4.239554879285734</c:v>
                </c:pt>
                <c:pt idx="228">
                  <c:v>0.65676885401653351</c:v>
                </c:pt>
                <c:pt idx="229">
                  <c:v>2.3249208287473806</c:v>
                </c:pt>
                <c:pt idx="230">
                  <c:v>1.9665618034781858</c:v>
                </c:pt>
                <c:pt idx="231">
                  <c:v>3.7145787782090309</c:v>
                </c:pt>
                <c:pt idx="232">
                  <c:v>10.88324275293985</c:v>
                </c:pt>
                <c:pt idx="233">
                  <c:v>7.3403817276706889</c:v>
                </c:pt>
                <c:pt idx="234">
                  <c:v>7.1816827024015168</c:v>
                </c:pt>
                <c:pt idx="235">
                  <c:v>6.4539696771323349</c:v>
                </c:pt>
                <c:pt idx="236">
                  <c:v>4.5183316518631642</c:v>
                </c:pt>
                <c:pt idx="237">
                  <c:v>1.2350306265939963</c:v>
                </c:pt>
                <c:pt idx="238">
                  <c:v>2.5138546013248089</c:v>
                </c:pt>
                <c:pt idx="239">
                  <c:v>1.626419576055639</c:v>
                </c:pt>
                <c:pt idx="240">
                  <c:v>0.25979755078648736</c:v>
                </c:pt>
                <c:pt idx="241">
                  <c:v>-0.69751547448269946</c:v>
                </c:pt>
                <c:pt idx="242">
                  <c:v>-0.93607849975187207</c:v>
                </c:pt>
                <c:pt idx="243">
                  <c:v>0.36270547497895222</c:v>
                </c:pt>
                <c:pt idx="244">
                  <c:v>-5.276538550290212</c:v>
                </c:pt>
                <c:pt idx="245">
                  <c:v>-1.4121725755593957</c:v>
                </c:pt>
                <c:pt idx="246">
                  <c:v>-8.1095826008285599</c:v>
                </c:pt>
                <c:pt idx="247">
                  <c:v>-8.4479766260977414</c:v>
                </c:pt>
                <c:pt idx="248">
                  <c:v>-7.029388651366915</c:v>
                </c:pt>
                <c:pt idx="249">
                  <c:v>-2.7757026766360866</c:v>
                </c:pt>
                <c:pt idx="250">
                  <c:v>1.0487302980947391</c:v>
                </c:pt>
                <c:pt idx="251">
                  <c:v>0.66519327282557583</c:v>
                </c:pt>
                <c:pt idx="252">
                  <c:v>9.7119987976150526</c:v>
                </c:pt>
                <c:pt idx="253">
                  <c:v>9.8663925073186647</c:v>
                </c:pt>
                <c:pt idx="254">
                  <c:v>10.020786217022277</c:v>
                </c:pt>
                <c:pt idx="255">
                  <c:v>10.175179926725889</c:v>
                </c:pt>
                <c:pt idx="256">
                  <c:v>10.329573636429473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889400"/>
        <c:axId val="344888616"/>
      </c:scatterChart>
      <c:valAx>
        <c:axId val="34488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88616"/>
        <c:crosses val="autoZero"/>
        <c:crossBetween val="midCat"/>
      </c:valAx>
      <c:valAx>
        <c:axId val="34488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8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3'!$B$3:$B$259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xVal>
          <c:yVal>
            <c:numRef>
              <c:f>'Part 3'!$P$3:$P$259</c:f>
              <c:numCache>
                <c:formatCode>0.00</c:formatCode>
                <c:ptCount val="257"/>
                <c:pt idx="0">
                  <c:v>8.3137836153879476</c:v>
                </c:pt>
                <c:pt idx="1">
                  <c:v>8.5716885901187823</c:v>
                </c:pt>
                <c:pt idx="2">
                  <c:v>8.264133564849601</c:v>
                </c:pt>
                <c:pt idx="3">
                  <c:v>8.6326645395804391</c:v>
                </c:pt>
                <c:pt idx="4">
                  <c:v>7.9342315143112572</c:v>
                </c:pt>
                <c:pt idx="5">
                  <c:v>8.45274148904209</c:v>
                </c:pt>
                <c:pt idx="6">
                  <c:v>8.53362146377291</c:v>
                </c:pt>
                <c:pt idx="7">
                  <c:v>8.085952438503746</c:v>
                </c:pt>
                <c:pt idx="8">
                  <c:v>7.0752794132345613</c:v>
                </c:pt>
                <c:pt idx="9">
                  <c:v>6.5366293879654052</c:v>
                </c:pt>
                <c:pt idx="10">
                  <c:v>6.2315463626962213</c:v>
                </c:pt>
                <c:pt idx="11">
                  <c:v>7.1114453374270568</c:v>
                </c:pt>
                <c:pt idx="12">
                  <c:v>6.3515503121578831</c:v>
                </c:pt>
                <c:pt idx="13">
                  <c:v>6.9757582868887056</c:v>
                </c:pt>
                <c:pt idx="14">
                  <c:v>6.582166261619534</c:v>
                </c:pt>
                <c:pt idx="15">
                  <c:v>5.5739502363503561</c:v>
                </c:pt>
                <c:pt idx="16">
                  <c:v>4.1674832110811906</c:v>
                </c:pt>
                <c:pt idx="17">
                  <c:v>4.4819181858120132</c:v>
                </c:pt>
                <c:pt idx="18">
                  <c:v>5.177429160542836</c:v>
                </c:pt>
                <c:pt idx="19">
                  <c:v>6.1900721352736596</c:v>
                </c:pt>
                <c:pt idx="20">
                  <c:v>5.0097831100044985</c:v>
                </c:pt>
                <c:pt idx="21">
                  <c:v>5.1447550847353156</c:v>
                </c:pt>
                <c:pt idx="22">
                  <c:v>5.4592010594661531</c:v>
                </c:pt>
                <c:pt idx="23">
                  <c:v>5.3802910341969721</c:v>
                </c:pt>
                <c:pt idx="24">
                  <c:v>6.0389380089278006</c:v>
                </c:pt>
                <c:pt idx="25">
                  <c:v>6.948323983658625</c:v>
                </c:pt>
                <c:pt idx="26">
                  <c:v>6.8349979583894509</c:v>
                </c:pt>
                <c:pt idx="27">
                  <c:v>6.421736933120286</c:v>
                </c:pt>
                <c:pt idx="28">
                  <c:v>6.2420279078511101</c:v>
                </c:pt>
                <c:pt idx="29">
                  <c:v>5.8509078825819429</c:v>
                </c:pt>
                <c:pt idx="30">
                  <c:v>6.7234208573127674</c:v>
                </c:pt>
                <c:pt idx="31">
                  <c:v>6.5412548320435988</c:v>
                </c:pt>
                <c:pt idx="32">
                  <c:v>7.6792868067744209</c:v>
                </c:pt>
                <c:pt idx="33">
                  <c:v>7.4037057815052449</c:v>
                </c:pt>
                <c:pt idx="34">
                  <c:v>7.5780227562360807</c:v>
                </c:pt>
                <c:pt idx="35">
                  <c:v>7.8531317309669078</c:v>
                </c:pt>
                <c:pt idx="36">
                  <c:v>9.251768705697728</c:v>
                </c:pt>
                <c:pt idx="37">
                  <c:v>8.285338680428552</c:v>
                </c:pt>
                <c:pt idx="38">
                  <c:v>8.6194616551593839</c:v>
                </c:pt>
                <c:pt idx="39">
                  <c:v>8.0242856298902154</c:v>
                </c:pt>
                <c:pt idx="40">
                  <c:v>8.9557976046210399</c:v>
                </c:pt>
                <c:pt idx="41">
                  <c:v>10.290514579351864</c:v>
                </c:pt>
                <c:pt idx="42">
                  <c:v>10.214053554082682</c:v>
                </c:pt>
                <c:pt idx="43">
                  <c:v>11.595470528813507</c:v>
                </c:pt>
                <c:pt idx="44">
                  <c:v>10.294713503544344</c:v>
                </c:pt>
                <c:pt idx="45">
                  <c:v>9.7167334782751738</c:v>
                </c:pt>
                <c:pt idx="46">
                  <c:v>10.427000453006002</c:v>
                </c:pt>
                <c:pt idx="47">
                  <c:v>11.036460427736827</c:v>
                </c:pt>
                <c:pt idx="48">
                  <c:v>10.256889402467664</c:v>
                </c:pt>
                <c:pt idx="49">
                  <c:v>10.286156377198481</c:v>
                </c:pt>
                <c:pt idx="50">
                  <c:v>10.413759351929315</c:v>
                </c:pt>
                <c:pt idx="51">
                  <c:v>9.9390363266601298</c:v>
                </c:pt>
                <c:pt idx="52">
                  <c:v>7.3893693013909569</c:v>
                </c:pt>
                <c:pt idx="53">
                  <c:v>9.2895242761217958</c:v>
                </c:pt>
                <c:pt idx="54">
                  <c:v>10.675870250852611</c:v>
                </c:pt>
                <c:pt idx="55">
                  <c:v>10.311765225583443</c:v>
                </c:pt>
                <c:pt idx="56">
                  <c:v>6.5328812003142644</c:v>
                </c:pt>
                <c:pt idx="57">
                  <c:v>6.0753621750451003</c:v>
                </c:pt>
                <c:pt idx="58">
                  <c:v>8.3320011497759339</c:v>
                </c:pt>
                <c:pt idx="59">
                  <c:v>8.7226651245067615</c:v>
                </c:pt>
                <c:pt idx="60">
                  <c:v>9.3984930992375837</c:v>
                </c:pt>
                <c:pt idx="61">
                  <c:v>8.0631970739684107</c:v>
                </c:pt>
                <c:pt idx="62">
                  <c:v>8.1892280486992348</c:v>
                </c:pt>
                <c:pt idx="63">
                  <c:v>7.4626120234300686</c:v>
                </c:pt>
                <c:pt idx="64">
                  <c:v>9.0844769981608948</c:v>
                </c:pt>
                <c:pt idx="65">
                  <c:v>8.2617469728917143</c:v>
                </c:pt>
                <c:pt idx="66">
                  <c:v>8.032926947622542</c:v>
                </c:pt>
                <c:pt idx="67">
                  <c:v>6.3181219223533702</c:v>
                </c:pt>
                <c:pt idx="68">
                  <c:v>7.2080838970841938</c:v>
                </c:pt>
                <c:pt idx="69">
                  <c:v>6.1414038718150152</c:v>
                </c:pt>
                <c:pt idx="70">
                  <c:v>4.1062408465458446</c:v>
                </c:pt>
                <c:pt idx="71">
                  <c:v>0.19327782127668058</c:v>
                </c:pt>
                <c:pt idx="72">
                  <c:v>-2.5442092039924944</c:v>
                </c:pt>
                <c:pt idx="73">
                  <c:v>-1.6665612292616601</c:v>
                </c:pt>
                <c:pt idx="74">
                  <c:v>-6.6293132545308282</c:v>
                </c:pt>
                <c:pt idx="75">
                  <c:v>-6.9172842798000147</c:v>
                </c:pt>
                <c:pt idx="76">
                  <c:v>-0.89418130506918203</c:v>
                </c:pt>
                <c:pt idx="77">
                  <c:v>-3.4813393303383577</c:v>
                </c:pt>
                <c:pt idx="78">
                  <c:v>-0.42279835560752588</c:v>
                </c:pt>
                <c:pt idx="79">
                  <c:v>-3.0912773808767042</c:v>
                </c:pt>
                <c:pt idx="80">
                  <c:v>-4.2984374061458794</c:v>
                </c:pt>
                <c:pt idx="81">
                  <c:v>-10.180356431415049</c:v>
                </c:pt>
                <c:pt idx="82">
                  <c:v>-5.7048384566842287</c:v>
                </c:pt>
                <c:pt idx="83">
                  <c:v>-8.3955034819533978</c:v>
                </c:pt>
                <c:pt idx="84">
                  <c:v>-15.346949507222561</c:v>
                </c:pt>
                <c:pt idx="85">
                  <c:v>-8.2666575324917488</c:v>
                </c:pt>
                <c:pt idx="86">
                  <c:v>-17.327542557760907</c:v>
                </c:pt>
                <c:pt idx="87">
                  <c:v>-14.951607583030082</c:v>
                </c:pt>
                <c:pt idx="88">
                  <c:v>-16.725547608299252</c:v>
                </c:pt>
                <c:pt idx="89">
                  <c:v>-17.439844633568427</c:v>
                </c:pt>
                <c:pt idx="90">
                  <c:v>-21.517908658837605</c:v>
                </c:pt>
                <c:pt idx="91">
                  <c:v>-22.966565684106776</c:v>
                </c:pt>
                <c:pt idx="92">
                  <c:v>-17.667965709375949</c:v>
                </c:pt>
                <c:pt idx="93">
                  <c:v>-18.251651734645122</c:v>
                </c:pt>
                <c:pt idx="94">
                  <c:v>-15.316317759914298</c:v>
                </c:pt>
                <c:pt idx="95">
                  <c:v>-18.201658785183476</c:v>
                </c:pt>
                <c:pt idx="96">
                  <c:v>-16.707944810452645</c:v>
                </c:pt>
                <c:pt idx="97">
                  <c:v>-17.084629835721806</c:v>
                </c:pt>
                <c:pt idx="98">
                  <c:v>-20.630404860990993</c:v>
                </c:pt>
                <c:pt idx="99">
                  <c:v>-19.888300886260154</c:v>
                </c:pt>
                <c:pt idx="100">
                  <c:v>-21.004270911529325</c:v>
                </c:pt>
                <c:pt idx="101">
                  <c:v>-16.063000936798502</c:v>
                </c:pt>
                <c:pt idx="102">
                  <c:v>-17.060691962067672</c:v>
                </c:pt>
                <c:pt idx="103">
                  <c:v>-15.672931987336852</c:v>
                </c:pt>
                <c:pt idx="104">
                  <c:v>-15.448329012606024</c:v>
                </c:pt>
                <c:pt idx="105">
                  <c:v>-14.400644037875196</c:v>
                </c:pt>
                <c:pt idx="106">
                  <c:v>-11.248460063144364</c:v>
                </c:pt>
                <c:pt idx="107">
                  <c:v>-12.14264708841354</c:v>
                </c:pt>
                <c:pt idx="108">
                  <c:v>-11.83425911368272</c:v>
                </c:pt>
                <c:pt idx="109">
                  <c:v>-13.041419138951895</c:v>
                </c:pt>
                <c:pt idx="110">
                  <c:v>-14.736502164221051</c:v>
                </c:pt>
                <c:pt idx="111">
                  <c:v>-17.094487189490238</c:v>
                </c:pt>
                <c:pt idx="112">
                  <c:v>-15.438115214759407</c:v>
                </c:pt>
                <c:pt idx="113">
                  <c:v>-15.950336240028577</c:v>
                </c:pt>
                <c:pt idx="114">
                  <c:v>-14.242228265297754</c:v>
                </c:pt>
                <c:pt idx="115">
                  <c:v>-14.441484290566919</c:v>
                </c:pt>
                <c:pt idx="116">
                  <c:v>-15.821145315836091</c:v>
                </c:pt>
                <c:pt idx="117">
                  <c:v>-13.814843341105274</c:v>
                </c:pt>
                <c:pt idx="118">
                  <c:v>-12.567565366374438</c:v>
                </c:pt>
                <c:pt idx="119">
                  <c:v>-13.981719391643622</c:v>
                </c:pt>
                <c:pt idx="120">
                  <c:v>-13.222357416912786</c:v>
                </c:pt>
                <c:pt idx="121">
                  <c:v>-12.386609442181964</c:v>
                </c:pt>
                <c:pt idx="122">
                  <c:v>-11.878605467451138</c:v>
                </c:pt>
                <c:pt idx="123">
                  <c:v>-11.360759492720305</c:v>
                </c:pt>
                <c:pt idx="124">
                  <c:v>-9.2002975179894833</c:v>
                </c:pt>
                <c:pt idx="125">
                  <c:v>-8.2331415432586539</c:v>
                </c:pt>
                <c:pt idx="126">
                  <c:v>-9.3785185685278236</c:v>
                </c:pt>
                <c:pt idx="127">
                  <c:v>-10.563744593796997</c:v>
                </c:pt>
                <c:pt idx="128">
                  <c:v>-10.341453619066172</c:v>
                </c:pt>
                <c:pt idx="129">
                  <c:v>-11.045889644335347</c:v>
                </c:pt>
                <c:pt idx="130">
                  <c:v>-9.4883096696045186</c:v>
                </c:pt>
                <c:pt idx="131">
                  <c:v>-10.190244694873684</c:v>
                </c:pt>
                <c:pt idx="132">
                  <c:v>-8.9216427201428701</c:v>
                </c:pt>
                <c:pt idx="133">
                  <c:v>-9.7630957454120448</c:v>
                </c:pt>
                <c:pt idx="134">
                  <c:v>-9.5034287706811966</c:v>
                </c:pt>
                <c:pt idx="135">
                  <c:v>-10.290071795950382</c:v>
                </c:pt>
                <c:pt idx="136">
                  <c:v>-10.194832821219549</c:v>
                </c:pt>
                <c:pt idx="137">
                  <c:v>-10.408493846488739</c:v>
                </c:pt>
                <c:pt idx="138">
                  <c:v>-10.734260871757897</c:v>
                </c:pt>
                <c:pt idx="139">
                  <c:v>-10.008742897027076</c:v>
                </c:pt>
                <c:pt idx="140">
                  <c:v>-9.8860989222962417</c:v>
                </c:pt>
                <c:pt idx="141">
                  <c:v>-9.6912059475654218</c:v>
                </c:pt>
                <c:pt idx="142">
                  <c:v>-10.637279972834591</c:v>
                </c:pt>
                <c:pt idx="143">
                  <c:v>-8.5988959981037567</c:v>
                </c:pt>
                <c:pt idx="144">
                  <c:v>-8.3591720233729347</c:v>
                </c:pt>
                <c:pt idx="145">
                  <c:v>-5.984476048642108</c:v>
                </c:pt>
                <c:pt idx="146">
                  <c:v>-4.0283060739112813</c:v>
                </c:pt>
                <c:pt idx="147">
                  <c:v>-8.4969410991804466</c:v>
                </c:pt>
                <c:pt idx="148">
                  <c:v>-8.0230331244496256</c:v>
                </c:pt>
                <c:pt idx="149">
                  <c:v>-7.2277671497187868</c:v>
                </c:pt>
                <c:pt idx="150">
                  <c:v>-5.2118061749879843</c:v>
                </c:pt>
                <c:pt idx="151">
                  <c:v>-5.5824102002571436</c:v>
                </c:pt>
                <c:pt idx="152">
                  <c:v>-5.7960712255263331</c:v>
                </c:pt>
                <c:pt idx="153">
                  <c:v>-6.5453532507954861</c:v>
                </c:pt>
                <c:pt idx="154">
                  <c:v>-4.5144452760646629</c:v>
                </c:pt>
                <c:pt idx="155">
                  <c:v>-2.8547233013338342</c:v>
                </c:pt>
                <c:pt idx="156">
                  <c:v>-4.7150743266030162</c:v>
                </c:pt>
                <c:pt idx="157">
                  <c:v>-3.7728203518721841</c:v>
                </c:pt>
                <c:pt idx="158">
                  <c:v>-6.8139953771413531</c:v>
                </c:pt>
                <c:pt idx="159">
                  <c:v>-5.0322104024105272</c:v>
                </c:pt>
                <c:pt idx="160">
                  <c:v>-4.5284184276796964</c:v>
                </c:pt>
                <c:pt idx="161">
                  <c:v>-4.948850452948875</c:v>
                </c:pt>
                <c:pt idx="162">
                  <c:v>-5.1973924782180347</c:v>
                </c:pt>
                <c:pt idx="163">
                  <c:v>-3.0194965034872325</c:v>
                </c:pt>
                <c:pt idx="164">
                  <c:v>-3.5570175287563899</c:v>
                </c:pt>
                <c:pt idx="165">
                  <c:v>-1.6431985540255738</c:v>
                </c:pt>
                <c:pt idx="166">
                  <c:v>-1.4831785792947301</c:v>
                </c:pt>
                <c:pt idx="167">
                  <c:v>-1.5648126045639117</c:v>
                </c:pt>
                <c:pt idx="168">
                  <c:v>-2.2542956298330807</c:v>
                </c:pt>
                <c:pt idx="169">
                  <c:v>-0.92839765510225902</c:v>
                </c:pt>
                <c:pt idx="170">
                  <c:v>-0.51179368037142581</c:v>
                </c:pt>
                <c:pt idx="171">
                  <c:v>-1.9586007056406061</c:v>
                </c:pt>
                <c:pt idx="172">
                  <c:v>-2.4014557309097739</c:v>
                </c:pt>
                <c:pt idx="173">
                  <c:v>-0.62713975617893425</c:v>
                </c:pt>
                <c:pt idx="174">
                  <c:v>-2.2284117814481306</c:v>
                </c:pt>
                <c:pt idx="175">
                  <c:v>-2.2054158067172835</c:v>
                </c:pt>
                <c:pt idx="176">
                  <c:v>-6.8658688319864751</c:v>
                </c:pt>
                <c:pt idx="177">
                  <c:v>-7.3436058572556391</c:v>
                </c:pt>
                <c:pt idx="178">
                  <c:v>-5.4048768825248175</c:v>
                </c:pt>
                <c:pt idx="179">
                  <c:v>-7.2054279077939754</c:v>
                </c:pt>
                <c:pt idx="180">
                  <c:v>-5.672765933063161</c:v>
                </c:pt>
                <c:pt idx="181">
                  <c:v>-4.7753499583323276</c:v>
                </c:pt>
                <c:pt idx="182">
                  <c:v>5.0106770163985033</c:v>
                </c:pt>
                <c:pt idx="183">
                  <c:v>7.4302019911293229</c:v>
                </c:pt>
                <c:pt idx="184">
                  <c:v>7.9066059658601517</c:v>
                </c:pt>
                <c:pt idx="185">
                  <c:v>8.0541589405909804</c:v>
                </c:pt>
                <c:pt idx="186">
                  <c:v>11.6321009153218</c:v>
                </c:pt>
                <c:pt idx="187">
                  <c:v>8.8030158900526345</c:v>
                </c:pt>
                <c:pt idx="188">
                  <c:v>10.166694864783466</c:v>
                </c:pt>
                <c:pt idx="189">
                  <c:v>6.5714198395142773</c:v>
                </c:pt>
                <c:pt idx="190">
                  <c:v>9.9516238142451243</c:v>
                </c:pt>
                <c:pt idx="191">
                  <c:v>11.699632788975933</c:v>
                </c:pt>
                <c:pt idx="192">
                  <c:v>11.348772763706776</c:v>
                </c:pt>
                <c:pt idx="193">
                  <c:v>10.800738738437602</c:v>
                </c:pt>
                <c:pt idx="194">
                  <c:v>11.505558713168426</c:v>
                </c:pt>
                <c:pt idx="195">
                  <c:v>11.401761687899253</c:v>
                </c:pt>
                <c:pt idx="196">
                  <c:v>13.716299662630078</c:v>
                </c:pt>
                <c:pt idx="197">
                  <c:v>19.552260637360902</c:v>
                </c:pt>
                <c:pt idx="198">
                  <c:v>20.788657612091725</c:v>
                </c:pt>
                <c:pt idx="199">
                  <c:v>19.509392586822557</c:v>
                </c:pt>
                <c:pt idx="200">
                  <c:v>20.955430561553385</c:v>
                </c:pt>
                <c:pt idx="201">
                  <c:v>19.196993536284225</c:v>
                </c:pt>
                <c:pt idx="202">
                  <c:v>18.746302511015031</c:v>
                </c:pt>
                <c:pt idx="203">
                  <c:v>22.722957485745866</c:v>
                </c:pt>
                <c:pt idx="204">
                  <c:v>27.6055644604767</c:v>
                </c:pt>
                <c:pt idx="205">
                  <c:v>24.581815435207517</c:v>
                </c:pt>
                <c:pt idx="206">
                  <c:v>13.831388409938356</c:v>
                </c:pt>
                <c:pt idx="207">
                  <c:v>13.66271138466918</c:v>
                </c:pt>
                <c:pt idx="208">
                  <c:v>5.2881923594</c:v>
                </c:pt>
                <c:pt idx="209">
                  <c:v>9.5318993341308271</c:v>
                </c:pt>
                <c:pt idx="210">
                  <c:v>5.4599543088616542</c:v>
                </c:pt>
                <c:pt idx="211">
                  <c:v>3.7239782835924871</c:v>
                </c:pt>
                <c:pt idx="212">
                  <c:v>6.829646258323308</c:v>
                </c:pt>
                <c:pt idx="213">
                  <c:v>6.7607992330541293</c:v>
                </c:pt>
                <c:pt idx="214">
                  <c:v>3.1081282077849721</c:v>
                </c:pt>
                <c:pt idx="215">
                  <c:v>1.0726671825157865</c:v>
                </c:pt>
                <c:pt idx="216">
                  <c:v>-2.6698468427533726</c:v>
                </c:pt>
                <c:pt idx="217">
                  <c:v>0.31603113197743937</c:v>
                </c:pt>
                <c:pt idx="218">
                  <c:v>1.7945101067082732</c:v>
                </c:pt>
                <c:pt idx="219">
                  <c:v>-3.1359549185608984</c:v>
                </c:pt>
                <c:pt idx="220">
                  <c:v>-2.2863909438300709</c:v>
                </c:pt>
                <c:pt idx="221">
                  <c:v>1.5180760309007582</c:v>
                </c:pt>
                <c:pt idx="222">
                  <c:v>3.9449190056315899</c:v>
                </c:pt>
                <c:pt idx="223">
                  <c:v>2.8278689803624104</c:v>
                </c:pt>
                <c:pt idx="224">
                  <c:v>4.2963679550932312</c:v>
                </c:pt>
                <c:pt idx="225">
                  <c:v>5.0261439298240589</c:v>
                </c:pt>
                <c:pt idx="226">
                  <c:v>1.0140899045548935</c:v>
                </c:pt>
                <c:pt idx="227">
                  <c:v>4.239554879285734</c:v>
                </c:pt>
                <c:pt idx="228">
                  <c:v>0.65676885401653351</c:v>
                </c:pt>
                <c:pt idx="229">
                  <c:v>2.3249208287473806</c:v>
                </c:pt>
                <c:pt idx="230">
                  <c:v>1.9665618034781858</c:v>
                </c:pt>
                <c:pt idx="231">
                  <c:v>3.7145787782090309</c:v>
                </c:pt>
                <c:pt idx="232">
                  <c:v>10.88324275293985</c:v>
                </c:pt>
                <c:pt idx="233">
                  <c:v>7.3403817276706889</c:v>
                </c:pt>
                <c:pt idx="234">
                  <c:v>7.1816827024015168</c:v>
                </c:pt>
                <c:pt idx="235">
                  <c:v>6.4539696771323349</c:v>
                </c:pt>
                <c:pt idx="236">
                  <c:v>4.5183316518631642</c:v>
                </c:pt>
                <c:pt idx="237">
                  <c:v>1.2350306265939963</c:v>
                </c:pt>
                <c:pt idx="238">
                  <c:v>2.5138546013248089</c:v>
                </c:pt>
                <c:pt idx="239">
                  <c:v>1.626419576055639</c:v>
                </c:pt>
                <c:pt idx="240">
                  <c:v>0.25979755078648736</c:v>
                </c:pt>
                <c:pt idx="241">
                  <c:v>-0.69751547448269946</c:v>
                </c:pt>
                <c:pt idx="242">
                  <c:v>-0.93607849975187207</c:v>
                </c:pt>
                <c:pt idx="243">
                  <c:v>0.36270547497895222</c:v>
                </c:pt>
                <c:pt idx="244">
                  <c:v>-5.276538550290212</c:v>
                </c:pt>
                <c:pt idx="245">
                  <c:v>-1.4121725755593957</c:v>
                </c:pt>
                <c:pt idx="246">
                  <c:v>-8.1095826008285599</c:v>
                </c:pt>
                <c:pt idx="247">
                  <c:v>-8.4479766260977414</c:v>
                </c:pt>
                <c:pt idx="248">
                  <c:v>-7.029388651366915</c:v>
                </c:pt>
                <c:pt idx="249">
                  <c:v>-2.7757026766360866</c:v>
                </c:pt>
                <c:pt idx="250">
                  <c:v>1.0487302980947391</c:v>
                </c:pt>
                <c:pt idx="251">
                  <c:v>0.66519327282557583</c:v>
                </c:pt>
                <c:pt idx="252">
                  <c:v>9.7119987976150526</c:v>
                </c:pt>
                <c:pt idx="253">
                  <c:v>9.8663925073186647</c:v>
                </c:pt>
                <c:pt idx="254">
                  <c:v>10.020786217022277</c:v>
                </c:pt>
                <c:pt idx="255">
                  <c:v>10.175179926725889</c:v>
                </c:pt>
                <c:pt idx="256">
                  <c:v>10.329573636429473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890576"/>
        <c:axId val="344887048"/>
      </c:scatterChart>
      <c:valAx>
        <c:axId val="3448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87048"/>
        <c:crosses val="autoZero"/>
        <c:crossBetween val="midCat"/>
      </c:valAx>
      <c:valAx>
        <c:axId val="34488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9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Vs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3'!$BA$3:$BA$259</c:f>
              <c:numCache>
                <c:formatCode>0.00</c:formatCode>
                <c:ptCount val="257"/>
                <c:pt idx="0">
                  <c:v>156.83354096807372</c:v>
                </c:pt>
                <c:pt idx="1">
                  <c:v>156.84220059722463</c:v>
                </c:pt>
                <c:pt idx="2">
                  <c:v>156.81531014530674</c:v>
                </c:pt>
                <c:pt idx="3">
                  <c:v>156.81667695548819</c:v>
                </c:pt>
                <c:pt idx="4">
                  <c:v>156.8487398907599</c:v>
                </c:pt>
                <c:pt idx="5">
                  <c:v>156.80064582609086</c:v>
                </c:pt>
                <c:pt idx="6">
                  <c:v>156.84530474038715</c:v>
                </c:pt>
                <c:pt idx="7">
                  <c:v>156.83797595150099</c:v>
                </c:pt>
                <c:pt idx="8">
                  <c:v>156.90439125359143</c:v>
                </c:pt>
                <c:pt idx="9">
                  <c:v>156.92019387371244</c:v>
                </c:pt>
                <c:pt idx="10">
                  <c:v>156.91423935958184</c:v>
                </c:pt>
                <c:pt idx="11">
                  <c:v>156.92065196529762</c:v>
                </c:pt>
                <c:pt idx="12">
                  <c:v>156.87461912614765</c:v>
                </c:pt>
                <c:pt idx="13">
                  <c:v>156.85400743080024</c:v>
                </c:pt>
                <c:pt idx="14">
                  <c:v>156.87393180215548</c:v>
                </c:pt>
                <c:pt idx="15">
                  <c:v>156.97080655568186</c:v>
                </c:pt>
                <c:pt idx="16">
                  <c:v>157.0113433455152</c:v>
                </c:pt>
                <c:pt idx="17">
                  <c:v>156.99622804938633</c:v>
                </c:pt>
                <c:pt idx="18">
                  <c:v>156.97790683529172</c:v>
                </c:pt>
                <c:pt idx="19">
                  <c:v>156.94469846111588</c:v>
                </c:pt>
                <c:pt idx="20">
                  <c:v>156.96691366362586</c:v>
                </c:pt>
                <c:pt idx="21">
                  <c:v>156.97721986120149</c:v>
                </c:pt>
                <c:pt idx="22">
                  <c:v>156.9321032285487</c:v>
                </c:pt>
                <c:pt idx="23">
                  <c:v>156.90049801163349</c:v>
                </c:pt>
                <c:pt idx="24">
                  <c:v>156.90988802603871</c:v>
                </c:pt>
                <c:pt idx="25">
                  <c:v>156.92317130572866</c:v>
                </c:pt>
                <c:pt idx="26">
                  <c:v>156.91630060842769</c:v>
                </c:pt>
                <c:pt idx="27">
                  <c:v>156.96347848992633</c:v>
                </c:pt>
                <c:pt idx="28">
                  <c:v>156.92088082447589</c:v>
                </c:pt>
                <c:pt idx="29">
                  <c:v>156.92294207332171</c:v>
                </c:pt>
                <c:pt idx="30">
                  <c:v>156.92248398173652</c:v>
                </c:pt>
                <c:pt idx="31">
                  <c:v>156.92523218134579</c:v>
                </c:pt>
                <c:pt idx="32">
                  <c:v>156.9121781340628</c:v>
                </c:pt>
                <c:pt idx="33">
                  <c:v>156.92133856615916</c:v>
                </c:pt>
                <c:pt idx="34">
                  <c:v>156.92271356404538</c:v>
                </c:pt>
                <c:pt idx="35">
                  <c:v>156.90943028435544</c:v>
                </c:pt>
                <c:pt idx="36">
                  <c:v>156.82263179619389</c:v>
                </c:pt>
                <c:pt idx="37">
                  <c:v>156.86683226900305</c:v>
                </c:pt>
                <c:pt idx="38">
                  <c:v>156.89774981202419</c:v>
                </c:pt>
                <c:pt idx="39">
                  <c:v>156.8954597040001</c:v>
                </c:pt>
                <c:pt idx="40">
                  <c:v>156.89202453030057</c:v>
                </c:pt>
                <c:pt idx="41">
                  <c:v>156.86202282054793</c:v>
                </c:pt>
                <c:pt idx="42">
                  <c:v>156.87095509326986</c:v>
                </c:pt>
                <c:pt idx="43">
                  <c:v>156.81163899775675</c:v>
                </c:pt>
                <c:pt idx="44">
                  <c:v>156.83041867666526</c:v>
                </c:pt>
                <c:pt idx="45">
                  <c:v>156.82400607094948</c:v>
                </c:pt>
                <c:pt idx="46">
                  <c:v>156.78896605356346</c:v>
                </c:pt>
                <c:pt idx="47">
                  <c:v>156.76675122428219</c:v>
                </c:pt>
                <c:pt idx="48">
                  <c:v>156.8194255049994</c:v>
                </c:pt>
                <c:pt idx="49">
                  <c:v>156.83957910876163</c:v>
                </c:pt>
                <c:pt idx="50">
                  <c:v>156.85034269811862</c:v>
                </c:pt>
                <c:pt idx="51">
                  <c:v>156.90645250243728</c:v>
                </c:pt>
                <c:pt idx="52">
                  <c:v>156.98867077455063</c:v>
                </c:pt>
                <c:pt idx="53">
                  <c:v>156.94469846111588</c:v>
                </c:pt>
                <c:pt idx="54">
                  <c:v>156.93988938588944</c:v>
                </c:pt>
                <c:pt idx="55">
                  <c:v>156.87874160051254</c:v>
                </c:pt>
                <c:pt idx="56">
                  <c:v>156.9959991902081</c:v>
                </c:pt>
                <c:pt idx="57">
                  <c:v>157.03951233902512</c:v>
                </c:pt>
                <c:pt idx="58">
                  <c:v>156.9504240927414</c:v>
                </c:pt>
                <c:pt idx="59">
                  <c:v>156.91172039237952</c:v>
                </c:pt>
                <c:pt idx="60">
                  <c:v>156.92431599817542</c:v>
                </c:pt>
                <c:pt idx="61">
                  <c:v>156.94882165861139</c:v>
                </c:pt>
                <c:pt idx="62">
                  <c:v>156.91057497680217</c:v>
                </c:pt>
                <c:pt idx="63">
                  <c:v>156.86019080410904</c:v>
                </c:pt>
                <c:pt idx="64">
                  <c:v>156.81370022327579</c:v>
                </c:pt>
                <c:pt idx="65">
                  <c:v>156.83797595150099</c:v>
                </c:pt>
                <c:pt idx="66">
                  <c:v>156.82217335470676</c:v>
                </c:pt>
                <c:pt idx="67">
                  <c:v>156.85400743080024</c:v>
                </c:pt>
                <c:pt idx="68">
                  <c:v>156.82102866226003</c:v>
                </c:pt>
                <c:pt idx="69">
                  <c:v>156.82469269513783</c:v>
                </c:pt>
                <c:pt idx="70">
                  <c:v>156.84347237404634</c:v>
                </c:pt>
                <c:pt idx="71">
                  <c:v>156.94905016788772</c:v>
                </c:pt>
                <c:pt idx="72">
                  <c:v>157.12012745387784</c:v>
                </c:pt>
                <c:pt idx="73">
                  <c:v>157.1343272666401</c:v>
                </c:pt>
                <c:pt idx="74">
                  <c:v>157.28929084638131</c:v>
                </c:pt>
                <c:pt idx="75">
                  <c:v>157.22896316110933</c:v>
                </c:pt>
                <c:pt idx="76">
                  <c:v>157.18129905591167</c:v>
                </c:pt>
                <c:pt idx="77">
                  <c:v>157.23541026715378</c:v>
                </c:pt>
                <c:pt idx="78">
                  <c:v>157.02126940965195</c:v>
                </c:pt>
                <c:pt idx="79">
                  <c:v>157.1656420416403</c:v>
                </c:pt>
                <c:pt idx="80">
                  <c:v>157.18613484031749</c:v>
                </c:pt>
                <c:pt idx="81">
                  <c:v>157.44333395082197</c:v>
                </c:pt>
                <c:pt idx="82">
                  <c:v>157.24001541954499</c:v>
                </c:pt>
                <c:pt idx="83">
                  <c:v>157.43113025849601</c:v>
                </c:pt>
                <c:pt idx="84">
                  <c:v>157.85802988426803</c:v>
                </c:pt>
                <c:pt idx="85">
                  <c:v>157.52277306867006</c:v>
                </c:pt>
                <c:pt idx="86">
                  <c:v>157.8483590152602</c:v>
                </c:pt>
                <c:pt idx="87">
                  <c:v>157.92825869733372</c:v>
                </c:pt>
                <c:pt idx="88">
                  <c:v>158.20894408736606</c:v>
                </c:pt>
                <c:pt idx="89">
                  <c:v>158.2239109317764</c:v>
                </c:pt>
                <c:pt idx="90">
                  <c:v>158.37265806081453</c:v>
                </c:pt>
                <c:pt idx="91">
                  <c:v>158.57160176846656</c:v>
                </c:pt>
                <c:pt idx="92">
                  <c:v>158.21124681518583</c:v>
                </c:pt>
                <c:pt idx="93">
                  <c:v>157.97776442960949</c:v>
                </c:pt>
                <c:pt idx="94">
                  <c:v>157.79931424376531</c:v>
                </c:pt>
                <c:pt idx="95">
                  <c:v>157.94046206308454</c:v>
                </c:pt>
                <c:pt idx="96">
                  <c:v>157.92941015455077</c:v>
                </c:pt>
                <c:pt idx="97">
                  <c:v>157.88243729224669</c:v>
                </c:pt>
                <c:pt idx="98">
                  <c:v>157.97638266695296</c:v>
                </c:pt>
                <c:pt idx="99">
                  <c:v>157.90500274657211</c:v>
                </c:pt>
                <c:pt idx="100">
                  <c:v>158.02842126920044</c:v>
                </c:pt>
                <c:pt idx="101">
                  <c:v>157.87760188106958</c:v>
                </c:pt>
                <c:pt idx="102">
                  <c:v>157.84904990825189</c:v>
                </c:pt>
                <c:pt idx="103">
                  <c:v>157.75671585518424</c:v>
                </c:pt>
                <c:pt idx="104">
                  <c:v>157.66046791594576</c:v>
                </c:pt>
                <c:pt idx="105">
                  <c:v>157.78687987277118</c:v>
                </c:pt>
                <c:pt idx="106">
                  <c:v>157.72586166773624</c:v>
                </c:pt>
                <c:pt idx="107">
                  <c:v>157.85826016638072</c:v>
                </c:pt>
                <c:pt idx="108">
                  <c:v>157.91605498168099</c:v>
                </c:pt>
                <c:pt idx="109">
                  <c:v>157.7781298289658</c:v>
                </c:pt>
                <c:pt idx="110">
                  <c:v>157.83845788746649</c:v>
                </c:pt>
                <c:pt idx="111">
                  <c:v>157.92365356826929</c:v>
                </c:pt>
                <c:pt idx="112">
                  <c:v>157.89993702995551</c:v>
                </c:pt>
                <c:pt idx="113">
                  <c:v>157.8619444935695</c:v>
                </c:pt>
                <c:pt idx="114">
                  <c:v>157.84260242897872</c:v>
                </c:pt>
                <c:pt idx="115">
                  <c:v>157.74220957499929</c:v>
                </c:pt>
                <c:pt idx="116">
                  <c:v>157.67589537123507</c:v>
                </c:pt>
                <c:pt idx="117">
                  <c:v>157.59760701080017</c:v>
                </c:pt>
                <c:pt idx="118">
                  <c:v>157.6956976501493</c:v>
                </c:pt>
                <c:pt idx="119">
                  <c:v>157.80276791561266</c:v>
                </c:pt>
                <c:pt idx="120">
                  <c:v>157.84997071012754</c:v>
                </c:pt>
                <c:pt idx="121">
                  <c:v>157.85756929671584</c:v>
                </c:pt>
                <c:pt idx="122">
                  <c:v>157.89970672451602</c:v>
                </c:pt>
                <c:pt idx="123">
                  <c:v>157.90546333412431</c:v>
                </c:pt>
                <c:pt idx="124">
                  <c:v>157.81059643441176</c:v>
                </c:pt>
                <c:pt idx="125">
                  <c:v>157.87115440179642</c:v>
                </c:pt>
                <c:pt idx="126">
                  <c:v>158.02519787946576</c:v>
                </c:pt>
                <c:pt idx="127">
                  <c:v>158.13157725193747</c:v>
                </c:pt>
                <c:pt idx="128">
                  <c:v>158.01606289690193</c:v>
                </c:pt>
                <c:pt idx="129">
                  <c:v>158.05410364977163</c:v>
                </c:pt>
                <c:pt idx="130">
                  <c:v>157.80753427947886</c:v>
                </c:pt>
                <c:pt idx="131">
                  <c:v>157.90240439828901</c:v>
                </c:pt>
                <c:pt idx="132">
                  <c:v>157.80776600785279</c:v>
                </c:pt>
                <c:pt idx="133">
                  <c:v>157.76926126171892</c:v>
                </c:pt>
                <c:pt idx="134">
                  <c:v>157.73469998013101</c:v>
                </c:pt>
                <c:pt idx="135">
                  <c:v>157.60109308356473</c:v>
                </c:pt>
                <c:pt idx="136">
                  <c:v>157.51642916036332</c:v>
                </c:pt>
                <c:pt idx="137">
                  <c:v>157.5403204863463</c:v>
                </c:pt>
                <c:pt idx="138">
                  <c:v>157.57998485407521</c:v>
                </c:pt>
                <c:pt idx="139">
                  <c:v>157.57233039981472</c:v>
                </c:pt>
                <c:pt idx="140">
                  <c:v>157.52199567992537</c:v>
                </c:pt>
                <c:pt idx="141">
                  <c:v>157.4060173549525</c:v>
                </c:pt>
                <c:pt idx="142">
                  <c:v>157.34663683083369</c:v>
                </c:pt>
                <c:pt idx="143">
                  <c:v>157.21998887683097</c:v>
                </c:pt>
                <c:pt idx="144">
                  <c:v>157.18403552214346</c:v>
                </c:pt>
                <c:pt idx="145">
                  <c:v>157.29583832762134</c:v>
                </c:pt>
                <c:pt idx="146">
                  <c:v>157.38815707831196</c:v>
                </c:pt>
                <c:pt idx="147">
                  <c:v>157.63588644342852</c:v>
                </c:pt>
                <c:pt idx="148">
                  <c:v>157.61106720089762</c:v>
                </c:pt>
                <c:pt idx="149">
                  <c:v>157.56189212593011</c:v>
                </c:pt>
                <c:pt idx="150">
                  <c:v>157.50436710833199</c:v>
                </c:pt>
                <c:pt idx="151">
                  <c:v>157.52222775820124</c:v>
                </c:pt>
                <c:pt idx="152">
                  <c:v>157.52477947622268</c:v>
                </c:pt>
                <c:pt idx="153">
                  <c:v>157.59111896623185</c:v>
                </c:pt>
                <c:pt idx="154">
                  <c:v>157.60109308356473</c:v>
                </c:pt>
                <c:pt idx="155">
                  <c:v>157.60294859008542</c:v>
                </c:pt>
                <c:pt idx="156">
                  <c:v>157.75395200329601</c:v>
                </c:pt>
                <c:pt idx="157">
                  <c:v>157.65861810116289</c:v>
                </c:pt>
                <c:pt idx="158">
                  <c:v>157.75719958291631</c:v>
                </c:pt>
                <c:pt idx="159">
                  <c:v>157.64052539634457</c:v>
                </c:pt>
                <c:pt idx="160">
                  <c:v>157.60921169437694</c:v>
                </c:pt>
                <c:pt idx="161">
                  <c:v>157.62034545663167</c:v>
                </c:pt>
                <c:pt idx="162">
                  <c:v>157.59923722714214</c:v>
                </c:pt>
                <c:pt idx="163">
                  <c:v>157.54820701888266</c:v>
                </c:pt>
                <c:pt idx="164">
                  <c:v>157.60039722196589</c:v>
                </c:pt>
                <c:pt idx="165">
                  <c:v>157.58601588009088</c:v>
                </c:pt>
                <c:pt idx="166">
                  <c:v>157.68390150024547</c:v>
                </c:pt>
                <c:pt idx="167">
                  <c:v>157.65885017943873</c:v>
                </c:pt>
                <c:pt idx="168">
                  <c:v>157.63472642527796</c:v>
                </c:pt>
                <c:pt idx="169">
                  <c:v>157.52779465099198</c:v>
                </c:pt>
                <c:pt idx="170">
                  <c:v>157.43895555819751</c:v>
                </c:pt>
                <c:pt idx="171">
                  <c:v>157.41228045924402</c:v>
                </c:pt>
                <c:pt idx="172">
                  <c:v>157.3677446870945</c:v>
                </c:pt>
                <c:pt idx="173">
                  <c:v>157.4050897883065</c:v>
                </c:pt>
                <c:pt idx="174">
                  <c:v>157.37331192978718</c:v>
                </c:pt>
                <c:pt idx="175">
                  <c:v>157.37679123778139</c:v>
                </c:pt>
                <c:pt idx="176">
                  <c:v>157.39720360567208</c:v>
                </c:pt>
                <c:pt idx="177">
                  <c:v>157.49694473234734</c:v>
                </c:pt>
                <c:pt idx="178">
                  <c:v>157.46609446380077</c:v>
                </c:pt>
                <c:pt idx="179">
                  <c:v>157.43710005167682</c:v>
                </c:pt>
                <c:pt idx="180">
                  <c:v>157.37748709938023</c:v>
                </c:pt>
                <c:pt idx="181">
                  <c:v>157.50320746341015</c:v>
                </c:pt>
                <c:pt idx="182">
                  <c:v>157.49833645554503</c:v>
                </c:pt>
                <c:pt idx="183">
                  <c:v>157.51782053365909</c:v>
                </c:pt>
                <c:pt idx="184">
                  <c:v>157.54565527753442</c:v>
                </c:pt>
                <c:pt idx="185">
                  <c:v>157.46470239070118</c:v>
                </c:pt>
                <c:pt idx="186">
                  <c:v>157.42387835472366</c:v>
                </c:pt>
                <c:pt idx="187">
                  <c:v>157.36519331897497</c:v>
                </c:pt>
                <c:pt idx="188">
                  <c:v>157.26498840897671</c:v>
                </c:pt>
                <c:pt idx="189">
                  <c:v>157.24527190268486</c:v>
                </c:pt>
                <c:pt idx="190">
                  <c:v>157.25014293387679</c:v>
                </c:pt>
                <c:pt idx="191">
                  <c:v>157.25457507143514</c:v>
                </c:pt>
                <c:pt idx="192">
                  <c:v>157.22425016894837</c:v>
                </c:pt>
                <c:pt idx="193">
                  <c:v>157.25970698949379</c:v>
                </c:pt>
                <c:pt idx="194">
                  <c:v>157.29189773227111</c:v>
                </c:pt>
                <c:pt idx="195">
                  <c:v>157.30426090988922</c:v>
                </c:pt>
                <c:pt idx="196">
                  <c:v>157.32012331658385</c:v>
                </c:pt>
                <c:pt idx="197">
                  <c:v>157.28909863359681</c:v>
                </c:pt>
                <c:pt idx="198">
                  <c:v>157.24547764501003</c:v>
                </c:pt>
                <c:pt idx="199">
                  <c:v>157.12511129344668</c:v>
                </c:pt>
                <c:pt idx="200">
                  <c:v>157.10691641726964</c:v>
                </c:pt>
                <c:pt idx="201">
                  <c:v>157.0910540339018</c:v>
                </c:pt>
                <c:pt idx="202">
                  <c:v>157.03530299567851</c:v>
                </c:pt>
                <c:pt idx="203">
                  <c:v>157.1013178700191</c:v>
                </c:pt>
                <c:pt idx="204">
                  <c:v>157.04486707462232</c:v>
                </c:pt>
                <c:pt idx="205">
                  <c:v>156.9398965005617</c:v>
                </c:pt>
                <c:pt idx="206">
                  <c:v>157.08382277434234</c:v>
                </c:pt>
                <c:pt idx="207">
                  <c:v>157.07472534791719</c:v>
                </c:pt>
                <c:pt idx="208">
                  <c:v>157.13117614331398</c:v>
                </c:pt>
                <c:pt idx="209">
                  <c:v>157.09665258115234</c:v>
                </c:pt>
                <c:pt idx="210">
                  <c:v>157.13117614331398</c:v>
                </c:pt>
                <c:pt idx="211">
                  <c:v>157.08032389516774</c:v>
                </c:pt>
                <c:pt idx="212">
                  <c:v>157.03320367750445</c:v>
                </c:pt>
                <c:pt idx="213">
                  <c:v>157.03716918587094</c:v>
                </c:pt>
                <c:pt idx="214">
                  <c:v>156.99751370565065</c:v>
                </c:pt>
                <c:pt idx="215">
                  <c:v>156.98958268891769</c:v>
                </c:pt>
                <c:pt idx="216">
                  <c:v>157.02783860813742</c:v>
                </c:pt>
                <c:pt idx="217">
                  <c:v>157.19882405653865</c:v>
                </c:pt>
                <c:pt idx="218">
                  <c:v>157.16826600274348</c:v>
                </c:pt>
                <c:pt idx="219">
                  <c:v>157.25900723232033</c:v>
                </c:pt>
                <c:pt idx="220">
                  <c:v>157.25970698949379</c:v>
                </c:pt>
                <c:pt idx="221">
                  <c:v>157.19602460796241</c:v>
                </c:pt>
                <c:pt idx="222">
                  <c:v>157.12254534608076</c:v>
                </c:pt>
                <c:pt idx="223">
                  <c:v>157.12557792263857</c:v>
                </c:pt>
                <c:pt idx="224">
                  <c:v>157.12324510325422</c:v>
                </c:pt>
                <c:pt idx="225">
                  <c:v>157.14493920850779</c:v>
                </c:pt>
                <c:pt idx="226">
                  <c:v>157.09991830901853</c:v>
                </c:pt>
                <c:pt idx="227">
                  <c:v>157.02737197894552</c:v>
                </c:pt>
                <c:pt idx="228">
                  <c:v>157.07006005905043</c:v>
                </c:pt>
                <c:pt idx="229">
                  <c:v>156.96135710460493</c:v>
                </c:pt>
                <c:pt idx="230">
                  <c:v>156.90933844676653</c:v>
                </c:pt>
                <c:pt idx="231">
                  <c:v>156.89534223026433</c:v>
                </c:pt>
                <c:pt idx="232">
                  <c:v>156.87248206522054</c:v>
                </c:pt>
                <c:pt idx="233">
                  <c:v>156.96135710460493</c:v>
                </c:pt>
                <c:pt idx="234">
                  <c:v>156.91656970632599</c:v>
                </c:pt>
                <c:pt idx="235">
                  <c:v>156.9366307493687</c:v>
                </c:pt>
                <c:pt idx="236">
                  <c:v>156.88414546233838</c:v>
                </c:pt>
                <c:pt idx="237">
                  <c:v>156.96042419612306</c:v>
                </c:pt>
                <c:pt idx="238">
                  <c:v>156.92146847307626</c:v>
                </c:pt>
                <c:pt idx="239">
                  <c:v>156.93056592282818</c:v>
                </c:pt>
                <c:pt idx="240">
                  <c:v>156.83772502517539</c:v>
                </c:pt>
                <c:pt idx="241">
                  <c:v>156.86828342887247</c:v>
                </c:pt>
                <c:pt idx="242">
                  <c:v>156.99354819728416</c:v>
                </c:pt>
                <c:pt idx="243">
                  <c:v>157.07332578691666</c:v>
                </c:pt>
                <c:pt idx="244">
                  <c:v>157.20372247338699</c:v>
                </c:pt>
                <c:pt idx="245">
                  <c:v>157.12347825456263</c:v>
                </c:pt>
                <c:pt idx="246">
                  <c:v>157.11531408652127</c:v>
                </c:pt>
                <c:pt idx="247">
                  <c:v>156.91330395513299</c:v>
                </c:pt>
                <c:pt idx="248">
                  <c:v>156.78267376745237</c:v>
                </c:pt>
                <c:pt idx="249">
                  <c:v>156.78967187570345</c:v>
                </c:pt>
                <c:pt idx="250">
                  <c:v>156.68773390152745</c:v>
                </c:pt>
                <c:pt idx="251">
                  <c:v>156.66464025860014</c:v>
                </c:pt>
                <c:pt idx="252">
                  <c:v>156.86758287646202</c:v>
                </c:pt>
                <c:pt idx="253">
                  <c:v>156.8605410956234</c:v>
                </c:pt>
                <c:pt idx="254">
                  <c:v>156.85349931478476</c:v>
                </c:pt>
                <c:pt idx="255">
                  <c:v>156.84645753394614</c:v>
                </c:pt>
                <c:pt idx="256">
                  <c:v>156.83941575310752</c:v>
                </c:pt>
              </c:numCache>
            </c:numRef>
          </c:xVal>
          <c:yVal>
            <c:numRef>
              <c:f>'Part 3'!$BB$3:$BB$259</c:f>
              <c:numCache>
                <c:formatCode>0.00</c:formatCode>
                <c:ptCount val="257"/>
                <c:pt idx="0">
                  <c:v>20.195832031926273</c:v>
                </c:pt>
                <c:pt idx="1">
                  <c:v>19.815941402775366</c:v>
                </c:pt>
                <c:pt idx="2">
                  <c:v>20.99560285469326</c:v>
                </c:pt>
                <c:pt idx="3">
                  <c:v>20.935642044511809</c:v>
                </c:pt>
                <c:pt idx="4">
                  <c:v>19.529068109240086</c:v>
                </c:pt>
                <c:pt idx="5">
                  <c:v>21.638914173909143</c:v>
                </c:pt>
                <c:pt idx="6">
                  <c:v>19.67976525961285</c:v>
                </c:pt>
                <c:pt idx="7">
                  <c:v>20.001273048499002</c:v>
                </c:pt>
                <c:pt idx="8">
                  <c:v>17.087689746408586</c:v>
                </c:pt>
                <c:pt idx="9">
                  <c:v>16.394442126287572</c:v>
                </c:pt>
                <c:pt idx="10">
                  <c:v>16.655661640418145</c:v>
                </c:pt>
                <c:pt idx="11">
                  <c:v>16.37434603470237</c:v>
                </c:pt>
                <c:pt idx="12">
                  <c:v>18.39376787385234</c:v>
                </c:pt>
                <c:pt idx="13">
                  <c:v>19.297985569199767</c:v>
                </c:pt>
                <c:pt idx="14">
                  <c:v>18.423920197844524</c:v>
                </c:pt>
                <c:pt idx="15">
                  <c:v>14.174106444318141</c:v>
                </c:pt>
                <c:pt idx="16">
                  <c:v>12.39579165448481</c:v>
                </c:pt>
                <c:pt idx="17">
                  <c:v>13.058886950613669</c:v>
                </c:pt>
                <c:pt idx="18">
                  <c:v>13.862623164708282</c:v>
                </c:pt>
                <c:pt idx="19">
                  <c:v>15.319446538884137</c:v>
                </c:pt>
                <c:pt idx="20">
                  <c:v>14.34488433637415</c:v>
                </c:pt>
                <c:pt idx="21">
                  <c:v>13.892760138798508</c:v>
                </c:pt>
                <c:pt idx="22">
                  <c:v>15.871988771451299</c:v>
                </c:pt>
                <c:pt idx="23">
                  <c:v>17.258482988366524</c:v>
                </c:pt>
                <c:pt idx="24">
                  <c:v>16.846550973961286</c:v>
                </c:pt>
                <c:pt idx="25">
                  <c:v>16.263824694271335</c:v>
                </c:pt>
                <c:pt idx="26">
                  <c:v>16.565236391572313</c:v>
                </c:pt>
                <c:pt idx="27">
                  <c:v>14.49558251007366</c:v>
                </c:pt>
                <c:pt idx="28">
                  <c:v>16.364306175524121</c:v>
                </c:pt>
                <c:pt idx="29">
                  <c:v>16.273880926678288</c:v>
                </c:pt>
                <c:pt idx="30">
                  <c:v>16.29397701826349</c:v>
                </c:pt>
                <c:pt idx="31">
                  <c:v>16.173415818654206</c:v>
                </c:pt>
                <c:pt idx="32">
                  <c:v>16.746085865937204</c:v>
                </c:pt>
                <c:pt idx="33">
                  <c:v>16.344225433840847</c:v>
                </c:pt>
                <c:pt idx="34">
                  <c:v>16.283905435954608</c:v>
                </c:pt>
                <c:pt idx="35">
                  <c:v>16.866631715644559</c:v>
                </c:pt>
                <c:pt idx="36">
                  <c:v>20.674408203806109</c:v>
                </c:pt>
                <c:pt idx="37">
                  <c:v>18.735370730996948</c:v>
                </c:pt>
                <c:pt idx="38">
                  <c:v>17.379044187975808</c:v>
                </c:pt>
                <c:pt idx="39">
                  <c:v>17.47950929599989</c:v>
                </c:pt>
                <c:pt idx="40">
                  <c:v>17.630207469699428</c:v>
                </c:pt>
                <c:pt idx="41">
                  <c:v>18.946357179452065</c:v>
                </c:pt>
                <c:pt idx="42">
                  <c:v>18.554505906730157</c:v>
                </c:pt>
                <c:pt idx="43">
                  <c:v>21.156653002243246</c:v>
                </c:pt>
                <c:pt idx="44">
                  <c:v>20.332804323334727</c:v>
                </c:pt>
                <c:pt idx="45">
                  <c:v>20.614119929050531</c:v>
                </c:pt>
                <c:pt idx="46">
                  <c:v>22.151295946436534</c:v>
                </c:pt>
                <c:pt idx="47">
                  <c:v>23.125841775717817</c:v>
                </c:pt>
                <c:pt idx="48">
                  <c:v>20.815065495000596</c:v>
                </c:pt>
                <c:pt idx="49">
                  <c:v>19.930943891238371</c:v>
                </c:pt>
                <c:pt idx="50">
                  <c:v>19.458754301881385</c:v>
                </c:pt>
                <c:pt idx="51">
                  <c:v>16.997264497562725</c:v>
                </c:pt>
                <c:pt idx="52">
                  <c:v>13.390418225449366</c:v>
                </c:pt>
                <c:pt idx="53">
                  <c:v>15.319446538884137</c:v>
                </c:pt>
                <c:pt idx="54">
                  <c:v>15.53041661411055</c:v>
                </c:pt>
                <c:pt idx="55">
                  <c:v>18.21291839948745</c:v>
                </c:pt>
                <c:pt idx="56">
                  <c:v>13.068926809791918</c:v>
                </c:pt>
                <c:pt idx="57">
                  <c:v>11.160041660974883</c:v>
                </c:pt>
                <c:pt idx="58">
                  <c:v>15.068267907258587</c:v>
                </c:pt>
                <c:pt idx="59">
                  <c:v>16.766166607620477</c:v>
                </c:pt>
                <c:pt idx="60">
                  <c:v>16.213608001824582</c:v>
                </c:pt>
                <c:pt idx="61">
                  <c:v>15.138565341388613</c:v>
                </c:pt>
                <c:pt idx="62">
                  <c:v>16.816415023197834</c:v>
                </c:pt>
                <c:pt idx="63">
                  <c:v>19.026726195890973</c:v>
                </c:pt>
                <c:pt idx="64">
                  <c:v>21.066228776724216</c:v>
                </c:pt>
                <c:pt idx="65">
                  <c:v>20.001273048499002</c:v>
                </c:pt>
                <c:pt idx="66">
                  <c:v>20.694519645293241</c:v>
                </c:pt>
                <c:pt idx="67">
                  <c:v>19.297985569199767</c:v>
                </c:pt>
                <c:pt idx="68">
                  <c:v>20.744736337739965</c:v>
                </c:pt>
                <c:pt idx="69">
                  <c:v>20.583998304862178</c:v>
                </c:pt>
                <c:pt idx="70">
                  <c:v>19.760149625953659</c:v>
                </c:pt>
                <c:pt idx="71">
                  <c:v>15.128540832112293</c:v>
                </c:pt>
                <c:pt idx="72">
                  <c:v>7.6235245461221552</c:v>
                </c:pt>
                <c:pt idx="73">
                  <c:v>7.0005907333598998</c:v>
                </c:pt>
                <c:pt idx="74">
                  <c:v>0.20246915361869355</c:v>
                </c:pt>
                <c:pt idx="75">
                  <c:v>2.8489938388906637</c:v>
                </c:pt>
                <c:pt idx="76">
                  <c:v>4.9399779440883265</c:v>
                </c:pt>
                <c:pt idx="77">
                  <c:v>2.5661647328462323</c:v>
                </c:pt>
                <c:pt idx="78">
                  <c:v>11.96034359034806</c:v>
                </c:pt>
                <c:pt idx="79">
                  <c:v>5.6268379583597152</c:v>
                </c:pt>
                <c:pt idx="80">
                  <c:v>4.7278361596825107</c:v>
                </c:pt>
                <c:pt idx="81">
                  <c:v>-6.5552719508219752</c:v>
                </c:pt>
                <c:pt idx="82">
                  <c:v>2.3641405804550004</c:v>
                </c:pt>
                <c:pt idx="83">
                  <c:v>-6.0199062584960075</c:v>
                </c:pt>
                <c:pt idx="84">
                  <c:v>-24.747632884268029</c:v>
                </c:pt>
                <c:pt idx="85">
                  <c:v>-10.040199068670063</c:v>
                </c:pt>
                <c:pt idx="86">
                  <c:v>-24.323380015260199</c:v>
                </c:pt>
                <c:pt idx="87">
                  <c:v>-27.82851169733371</c:v>
                </c:pt>
                <c:pt idx="88">
                  <c:v>-40.141943087366059</c:v>
                </c:pt>
                <c:pt idx="89">
                  <c:v>-40.798525931776396</c:v>
                </c:pt>
                <c:pt idx="90">
                  <c:v>-47.323937060814529</c:v>
                </c:pt>
                <c:pt idx="91">
                  <c:v>-56.051429768466562</c:v>
                </c:pt>
                <c:pt idx="92">
                  <c:v>-40.242961815185836</c:v>
                </c:pt>
                <c:pt idx="93">
                  <c:v>-30.000286429609488</c:v>
                </c:pt>
                <c:pt idx="94">
                  <c:v>-22.171827243765307</c:v>
                </c:pt>
                <c:pt idx="95">
                  <c:v>-28.363863063084551</c:v>
                </c:pt>
                <c:pt idx="96">
                  <c:v>-27.87902515455076</c:v>
                </c:pt>
                <c:pt idx="97">
                  <c:v>-25.818365292246682</c:v>
                </c:pt>
                <c:pt idx="98">
                  <c:v>-29.939669666952966</c:v>
                </c:pt>
                <c:pt idx="99">
                  <c:v>-26.808292746572107</c:v>
                </c:pt>
                <c:pt idx="100">
                  <c:v>-32.222559269200431</c:v>
                </c:pt>
                <c:pt idx="101">
                  <c:v>-25.60623988106957</c:v>
                </c:pt>
                <c:pt idx="102">
                  <c:v>-24.353688908251883</c:v>
                </c:pt>
                <c:pt idx="103">
                  <c:v>-20.303071855184243</c:v>
                </c:pt>
                <c:pt idx="104">
                  <c:v>-16.080755915945758</c:v>
                </c:pt>
                <c:pt idx="105">
                  <c:v>-21.626341872771178</c:v>
                </c:pt>
                <c:pt idx="106">
                  <c:v>-18.949524667736227</c:v>
                </c:pt>
                <c:pt idx="107">
                  <c:v>-24.757735166380712</c:v>
                </c:pt>
                <c:pt idx="108">
                  <c:v>-27.293144981680996</c:v>
                </c:pt>
                <c:pt idx="109">
                  <c:v>-21.242484828965814</c:v>
                </c:pt>
                <c:pt idx="110">
                  <c:v>-23.889025887466488</c:v>
                </c:pt>
                <c:pt idx="111">
                  <c:v>-27.626488568269281</c:v>
                </c:pt>
                <c:pt idx="112">
                  <c:v>-26.586064029955509</c:v>
                </c:pt>
                <c:pt idx="113">
                  <c:v>-24.919363493569506</c:v>
                </c:pt>
                <c:pt idx="114">
                  <c:v>-24.070843428978719</c:v>
                </c:pt>
                <c:pt idx="115">
                  <c:v>-19.6666935749993</c:v>
                </c:pt>
                <c:pt idx="116">
                  <c:v>-16.757545371235068</c:v>
                </c:pt>
                <c:pt idx="117">
                  <c:v>-13.323101010800173</c:v>
                </c:pt>
                <c:pt idx="118">
                  <c:v>-17.626254650149292</c:v>
                </c:pt>
                <c:pt idx="119">
                  <c:v>-22.323336915612657</c:v>
                </c:pt>
                <c:pt idx="120">
                  <c:v>-24.394083710127546</c:v>
                </c:pt>
                <c:pt idx="121">
                  <c:v>-24.727427296715831</c:v>
                </c:pt>
                <c:pt idx="122">
                  <c:v>-26.575960724516023</c:v>
                </c:pt>
                <c:pt idx="123">
                  <c:v>-26.828498334124305</c:v>
                </c:pt>
                <c:pt idx="124">
                  <c:v>-22.666767434411753</c:v>
                </c:pt>
                <c:pt idx="125">
                  <c:v>-25.323394401796406</c:v>
                </c:pt>
                <c:pt idx="126">
                  <c:v>-32.081151879465764</c:v>
                </c:pt>
                <c:pt idx="127">
                  <c:v>-36.747925251937474</c:v>
                </c:pt>
                <c:pt idx="128">
                  <c:v>-31.680407896901926</c:v>
                </c:pt>
                <c:pt idx="129">
                  <c:v>-33.349223649771631</c:v>
                </c:pt>
                <c:pt idx="130">
                  <c:v>-22.532433279478852</c:v>
                </c:pt>
                <c:pt idx="131">
                  <c:v>-26.694305398289004</c:v>
                </c:pt>
                <c:pt idx="132">
                  <c:v>-22.5425990078528</c:v>
                </c:pt>
                <c:pt idx="133">
                  <c:v>-20.853428261718932</c:v>
                </c:pt>
                <c:pt idx="134">
                  <c:v>-19.33725398013101</c:v>
                </c:pt>
                <c:pt idx="135">
                  <c:v>-13.476032083564746</c:v>
                </c:pt>
                <c:pt idx="136">
                  <c:v>-9.7618971603633042</c:v>
                </c:pt>
                <c:pt idx="137">
                  <c:v>-10.809989486346296</c:v>
                </c:pt>
                <c:pt idx="138">
                  <c:v>-12.5500318540752</c:v>
                </c:pt>
                <c:pt idx="139">
                  <c:v>-12.214237399814721</c:v>
                </c:pt>
                <c:pt idx="140">
                  <c:v>-10.00609567992538</c:v>
                </c:pt>
                <c:pt idx="141">
                  <c:v>-4.9182243549524856</c:v>
                </c:pt>
                <c:pt idx="142">
                  <c:v>-2.313250830833681</c:v>
                </c:pt>
                <c:pt idx="143">
                  <c:v>3.2426881231690459</c:v>
                </c:pt>
                <c:pt idx="144">
                  <c:v>4.8199314778565281</c:v>
                </c:pt>
                <c:pt idx="145">
                  <c:v>-8.4763327621345752E-2</c:v>
                </c:pt>
                <c:pt idx="146">
                  <c:v>-4.1347090783119711</c:v>
                </c:pt>
                <c:pt idx="147">
                  <c:v>-15.002387443428518</c:v>
                </c:pt>
                <c:pt idx="148">
                  <c:v>-13.913588200897635</c:v>
                </c:pt>
                <c:pt idx="149">
                  <c:v>-11.756319125930105</c:v>
                </c:pt>
                <c:pt idx="150">
                  <c:v>-9.2327451083319829</c:v>
                </c:pt>
                <c:pt idx="151">
                  <c:v>-10.016276758201229</c:v>
                </c:pt>
                <c:pt idx="152">
                  <c:v>-10.128218476222685</c:v>
                </c:pt>
                <c:pt idx="153">
                  <c:v>-13.038475966231857</c:v>
                </c:pt>
                <c:pt idx="154">
                  <c:v>-13.476032083564746</c:v>
                </c:pt>
                <c:pt idx="155">
                  <c:v>-13.557431590085429</c:v>
                </c:pt>
                <c:pt idx="156">
                  <c:v>-20.181824003296015</c:v>
                </c:pt>
                <c:pt idx="157">
                  <c:v>-15.999606101162897</c:v>
                </c:pt>
                <c:pt idx="158">
                  <c:v>-20.324292582916314</c:v>
                </c:pt>
                <c:pt idx="159">
                  <c:v>-15.205894396344576</c:v>
                </c:pt>
                <c:pt idx="160">
                  <c:v>-13.832188694376924</c:v>
                </c:pt>
                <c:pt idx="161">
                  <c:v>-14.32061745663168</c:v>
                </c:pt>
                <c:pt idx="162">
                  <c:v>-13.394617227142135</c:v>
                </c:pt>
                <c:pt idx="163">
                  <c:v>-11.155965018882654</c:v>
                </c:pt>
                <c:pt idx="164">
                  <c:v>-13.445505221965902</c:v>
                </c:pt>
                <c:pt idx="165">
                  <c:v>-12.814607880090875</c:v>
                </c:pt>
                <c:pt idx="166">
                  <c:v>-17.108767500245477</c:v>
                </c:pt>
                <c:pt idx="167">
                  <c:v>-16.009787179438717</c:v>
                </c:pt>
                <c:pt idx="168">
                  <c:v>-14.951498425277947</c:v>
                </c:pt>
                <c:pt idx="169">
                  <c:v>-10.26049165099198</c:v>
                </c:pt>
                <c:pt idx="170">
                  <c:v>-6.3631955581975035</c:v>
                </c:pt>
                <c:pt idx="171">
                  <c:v>-5.1929814592440096</c:v>
                </c:pt>
                <c:pt idx="172">
                  <c:v>-3.2392346870944948</c:v>
                </c:pt>
                <c:pt idx="173">
                  <c:v>-4.8775327883064961</c:v>
                </c:pt>
                <c:pt idx="174">
                  <c:v>-3.4834649297871749</c:v>
                </c:pt>
                <c:pt idx="175">
                  <c:v>-3.6360992377813943</c:v>
                </c:pt>
                <c:pt idx="176">
                  <c:v>-4.5315726056720678</c:v>
                </c:pt>
                <c:pt idx="177">
                  <c:v>-8.9071317323473522</c:v>
                </c:pt>
                <c:pt idx="178">
                  <c:v>-7.5537564638007666</c:v>
                </c:pt>
                <c:pt idx="179">
                  <c:v>-6.281796051676821</c:v>
                </c:pt>
                <c:pt idx="180">
                  <c:v>-3.6666260993802382</c:v>
                </c:pt>
                <c:pt idx="181">
                  <c:v>-9.1818724634101443</c:v>
                </c:pt>
                <c:pt idx="182">
                  <c:v>-8.96818545554504</c:v>
                </c:pt>
                <c:pt idx="183">
                  <c:v>-9.8229355336590913</c:v>
                </c:pt>
                <c:pt idx="184">
                  <c:v>-11.044022277534424</c:v>
                </c:pt>
                <c:pt idx="185">
                  <c:v>-7.4926873907011782</c:v>
                </c:pt>
                <c:pt idx="186">
                  <c:v>-5.701771354723661</c:v>
                </c:pt>
                <c:pt idx="187">
                  <c:v>-3.1273083189749684</c:v>
                </c:pt>
                <c:pt idx="188">
                  <c:v>1.2685965910232824</c:v>
                </c:pt>
                <c:pt idx="189">
                  <c:v>2.1335430973151404</c:v>
                </c:pt>
                <c:pt idx="190">
                  <c:v>1.9198550661232048</c:v>
                </c:pt>
                <c:pt idx="191">
                  <c:v>1.7254209285648585</c:v>
                </c:pt>
                <c:pt idx="192">
                  <c:v>3.0557488310516305</c:v>
                </c:pt>
                <c:pt idx="193">
                  <c:v>1.5002880105062104</c:v>
                </c:pt>
                <c:pt idx="194">
                  <c:v>8.8107267728901206E-2</c:v>
                </c:pt>
                <c:pt idx="195">
                  <c:v>-0.45425490988921524</c:v>
                </c:pt>
                <c:pt idx="196">
                  <c:v>-1.1501253165838534</c:v>
                </c:pt>
                <c:pt idx="197">
                  <c:v>0.21090136640319201</c:v>
                </c:pt>
                <c:pt idx="198">
                  <c:v>2.1245173549899619</c:v>
                </c:pt>
                <c:pt idx="199">
                  <c:v>7.4048877065533247</c:v>
                </c:pt>
                <c:pt idx="200">
                  <c:v>8.2030815827303627</c:v>
                </c:pt>
                <c:pt idx="201">
                  <c:v>8.898950966098198</c:v>
                </c:pt>
                <c:pt idx="202">
                  <c:v>11.344702004321505</c:v>
                </c:pt>
                <c:pt idx="203">
                  <c:v>8.4486851299809018</c:v>
                </c:pt>
                <c:pt idx="204">
                  <c:v>10.925133925377679</c:v>
                </c:pt>
                <c:pt idx="205">
                  <c:v>15.530104499438295</c:v>
                </c:pt>
                <c:pt idx="206">
                  <c:v>9.2161802256576664</c:v>
                </c:pt>
                <c:pt idx="207">
                  <c:v>9.6152766520827981</c:v>
                </c:pt>
                <c:pt idx="208">
                  <c:v>7.1388278566860208</c:v>
                </c:pt>
                <c:pt idx="209">
                  <c:v>8.6533474188476589</c:v>
                </c:pt>
                <c:pt idx="210">
                  <c:v>7.1388278566860208</c:v>
                </c:pt>
                <c:pt idx="211">
                  <c:v>9.369673104832259</c:v>
                </c:pt>
                <c:pt idx="212">
                  <c:v>11.436797322495551</c:v>
                </c:pt>
                <c:pt idx="213">
                  <c:v>11.262833814129067</c:v>
                </c:pt>
                <c:pt idx="214">
                  <c:v>13.002486294349353</c:v>
                </c:pt>
                <c:pt idx="215">
                  <c:v>13.35041331108232</c:v>
                </c:pt>
                <c:pt idx="216">
                  <c:v>11.672158391862581</c:v>
                </c:pt>
                <c:pt idx="217">
                  <c:v>4.171170943461334</c:v>
                </c:pt>
                <c:pt idx="218">
                  <c:v>5.5117269972565168</c:v>
                </c:pt>
                <c:pt idx="219">
                  <c:v>1.530985767679681</c:v>
                </c:pt>
                <c:pt idx="220">
                  <c:v>1.5002880105062104</c:v>
                </c:pt>
                <c:pt idx="221">
                  <c:v>4.2939803920375823</c:v>
                </c:pt>
                <c:pt idx="222">
                  <c:v>7.5174536539192331</c:v>
                </c:pt>
                <c:pt idx="223">
                  <c:v>7.3844170773614337</c:v>
                </c:pt>
                <c:pt idx="224">
                  <c:v>7.486755896745791</c:v>
                </c:pt>
                <c:pt idx="225">
                  <c:v>6.5350537914922029</c:v>
                </c:pt>
                <c:pt idx="226">
                  <c:v>8.5100826909814771</c:v>
                </c:pt>
                <c:pt idx="227">
                  <c:v>11.692629021054472</c:v>
                </c:pt>
                <c:pt idx="228">
                  <c:v>9.8199389409495552</c:v>
                </c:pt>
                <c:pt idx="229">
                  <c:v>14.588645895395075</c:v>
                </c:pt>
                <c:pt idx="230">
                  <c:v>16.870660553233478</c:v>
                </c:pt>
                <c:pt idx="231">
                  <c:v>17.484662769735678</c:v>
                </c:pt>
                <c:pt idx="232">
                  <c:v>18.487518934779473</c:v>
                </c:pt>
                <c:pt idx="233">
                  <c:v>14.588645895395075</c:v>
                </c:pt>
                <c:pt idx="234">
                  <c:v>16.553431293674009</c:v>
                </c:pt>
                <c:pt idx="235">
                  <c:v>15.673370250631308</c:v>
                </c:pt>
                <c:pt idx="236">
                  <c:v>17.97585553766163</c:v>
                </c:pt>
                <c:pt idx="237">
                  <c:v>14.629571803876956</c:v>
                </c:pt>
                <c:pt idx="238">
                  <c:v>16.338526526923744</c:v>
                </c:pt>
                <c:pt idx="239">
                  <c:v>15.939429077171809</c:v>
                </c:pt>
                <c:pt idx="240">
                  <c:v>20.01228097482462</c:v>
                </c:pt>
                <c:pt idx="241">
                  <c:v>18.671709571127536</c:v>
                </c:pt>
                <c:pt idx="242">
                  <c:v>13.176449802715837</c:v>
                </c:pt>
                <c:pt idx="243">
                  <c:v>9.676674213083345</c:v>
                </c:pt>
                <c:pt idx="244">
                  <c:v>3.9562815266129974</c:v>
                </c:pt>
                <c:pt idx="245">
                  <c:v>7.4765277454373802</c:v>
                </c:pt>
                <c:pt idx="246">
                  <c:v>7.8346829134787299</c:v>
                </c:pt>
                <c:pt idx="247">
                  <c:v>16.696697044867022</c:v>
                </c:pt>
                <c:pt idx="248">
                  <c:v>22.427333232547625</c:v>
                </c:pt>
                <c:pt idx="249">
                  <c:v>22.120332124296539</c:v>
                </c:pt>
                <c:pt idx="250">
                  <c:v>26.592265098472552</c:v>
                </c:pt>
                <c:pt idx="251">
                  <c:v>27.605363741399856</c:v>
                </c:pt>
                <c:pt idx="252">
                  <c:v>18.702442214675671</c:v>
                </c:pt>
                <c:pt idx="253">
                  <c:v>19.011359202517923</c:v>
                </c:pt>
                <c:pt idx="254">
                  <c:v>19.320276190360204</c:v>
                </c:pt>
                <c:pt idx="255">
                  <c:v>19.629193178202456</c:v>
                </c:pt>
                <c:pt idx="256">
                  <c:v>19.938110166044709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358600"/>
        <c:axId val="351354680"/>
      </c:scatterChart>
      <c:valAx>
        <c:axId val="35135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54680"/>
        <c:crosses val="autoZero"/>
        <c:crossBetween val="midCat"/>
      </c:valAx>
      <c:valAx>
        <c:axId val="35135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5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412750</xdr:colOff>
      <xdr:row>18</xdr:row>
      <xdr:rowOff>57150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577D1211-B8BC-B94F-8803-BEB7D2BF0C18}"/>
            </a:ext>
          </a:extLst>
        </xdr:cNvPr>
        <xdr:cNvSpPr txBox="1"/>
      </xdr:nvSpPr>
      <xdr:spPr>
        <a:xfrm>
          <a:off x="8526934" y="369179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4</xdr:col>
      <xdr:colOff>0</xdr:colOff>
      <xdr:row>1</xdr:row>
      <xdr:rowOff>0</xdr:rowOff>
    </xdr:from>
    <xdr:to>
      <xdr:col>5</xdr:col>
      <xdr:colOff>0</xdr:colOff>
      <xdr:row>17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561450-0CA2-574A-B3FF-F34ED61D4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19</xdr:row>
      <xdr:rowOff>7620</xdr:rowOff>
    </xdr:from>
    <xdr:to>
      <xdr:col>5</xdr:col>
      <xdr:colOff>0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549A5FC9-903B-0048-96BF-883FE5B8F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16510</xdr:rowOff>
    </xdr:from>
    <xdr:to>
      <xdr:col>13</xdr:col>
      <xdr:colOff>812800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EBE3C14-98AC-CC4E-81AB-2F542BDF1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34925</xdr:colOff>
      <xdr:row>1</xdr:row>
      <xdr:rowOff>15874</xdr:rowOff>
    </xdr:from>
    <xdr:to>
      <xdr:col>34</xdr:col>
      <xdr:colOff>368300</xdr:colOff>
      <xdr:row>23</xdr:row>
      <xdr:rowOff>12699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C369D77B-1C01-FD4A-8984-06B209697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1054</xdr:colOff>
      <xdr:row>7</xdr:row>
      <xdr:rowOff>26984</xdr:rowOff>
    </xdr:from>
    <xdr:to>
      <xdr:col>51</xdr:col>
      <xdr:colOff>52294</xdr:colOff>
      <xdr:row>31</xdr:row>
      <xdr:rowOff>45356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424C210F-476D-9448-95FC-1202ECB32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-1</xdr:colOff>
      <xdr:row>2</xdr:row>
      <xdr:rowOff>196546</xdr:rowOff>
    </xdr:from>
    <xdr:to>
      <xdr:col>72</xdr:col>
      <xdr:colOff>597647</xdr:colOff>
      <xdr:row>28</xdr:row>
      <xdr:rowOff>60477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7A94E733-9209-0641-AB71-51224D3CB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45241</xdr:colOff>
      <xdr:row>33</xdr:row>
      <xdr:rowOff>106453</xdr:rowOff>
    </xdr:from>
    <xdr:to>
      <xdr:col>11</xdr:col>
      <xdr:colOff>680005</xdr:colOff>
      <xdr:row>47</xdr:row>
      <xdr:rowOff>66727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139959</xdr:colOff>
      <xdr:row>50</xdr:row>
      <xdr:rowOff>152400</xdr:rowOff>
    </xdr:from>
    <xdr:to>
      <xdr:col>11</xdr:col>
      <xdr:colOff>769775</xdr:colOff>
      <xdr:row>64</xdr:row>
      <xdr:rowOff>174172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209939</xdr:colOff>
      <xdr:row>33</xdr:row>
      <xdr:rowOff>97972</xdr:rowOff>
    </xdr:from>
    <xdr:to>
      <xdr:col>48</xdr:col>
      <xdr:colOff>995265</xdr:colOff>
      <xdr:row>47</xdr:row>
      <xdr:rowOff>111967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46656</xdr:colOff>
      <xdr:row>48</xdr:row>
      <xdr:rowOff>152399</xdr:rowOff>
    </xdr:from>
    <xdr:to>
      <xdr:col>48</xdr:col>
      <xdr:colOff>831982</xdr:colOff>
      <xdr:row>62</xdr:row>
      <xdr:rowOff>174170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ravparekh/Desktop/Course/ALY%206050/Rhythm%20senior%20enterprise%20analytics/6050_Module3Project_Data_Patel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3-AAPL"/>
      <sheetName val="Part3-HON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58"/>
  <sheetViews>
    <sheetView zoomScale="116" zoomScaleNormal="116" workbookViewId="0">
      <selection activeCell="K18" sqref="K18"/>
    </sheetView>
  </sheetViews>
  <sheetFormatPr defaultColWidth="11.19921875" defaultRowHeight="15.6"/>
  <cols>
    <col min="1" max="2" width="10.796875" style="2"/>
    <col min="3" max="3" width="24.296875" style="2" customWidth="1"/>
    <col min="4" max="4" width="23.19921875" style="2" customWidth="1"/>
    <col min="5" max="5" width="29" style="2" customWidth="1"/>
    <col min="6" max="6" width="26.19921875" style="2" customWidth="1"/>
  </cols>
  <sheetData>
    <row r="1" spans="1:6">
      <c r="A1" s="2" t="s">
        <v>0</v>
      </c>
      <c r="B1" s="2" t="s">
        <v>5</v>
      </c>
      <c r="C1" s="2" t="s">
        <v>1</v>
      </c>
      <c r="D1" s="2" t="s">
        <v>2</v>
      </c>
      <c r="E1" s="2" t="s">
        <v>4</v>
      </c>
      <c r="F1" s="2" t="s">
        <v>3</v>
      </c>
    </row>
    <row r="2" spans="1:6">
      <c r="A2" s="3">
        <v>43777</v>
      </c>
      <c r="B2" s="4">
        <v>1</v>
      </c>
      <c r="C2" s="1">
        <v>63.954543999999999</v>
      </c>
      <c r="D2" s="2">
        <v>69986400</v>
      </c>
      <c r="E2" s="1">
        <v>177.02937299999999</v>
      </c>
      <c r="F2" s="2">
        <v>1636800</v>
      </c>
    </row>
    <row r="3" spans="1:6">
      <c r="A3" s="3">
        <v>43780</v>
      </c>
      <c r="B3" s="4">
        <v>2</v>
      </c>
      <c r="C3" s="1">
        <v>64.460991000000007</v>
      </c>
      <c r="D3" s="2">
        <v>81821200</v>
      </c>
      <c r="E3" s="1">
        <v>176.658142</v>
      </c>
      <c r="F3" s="2">
        <v>1594600</v>
      </c>
    </row>
    <row r="4" spans="1:6">
      <c r="A4" s="3">
        <v>43781</v>
      </c>
      <c r="B4" s="4">
        <v>3</v>
      </c>
      <c r="C4" s="1">
        <v>64.401978</v>
      </c>
      <c r="D4" s="2">
        <v>87388800</v>
      </c>
      <c r="E4" s="1">
        <v>177.810913</v>
      </c>
      <c r="F4" s="2">
        <v>1816900</v>
      </c>
    </row>
    <row r="5" spans="1:6">
      <c r="A5" s="3">
        <v>43782</v>
      </c>
      <c r="B5" s="4">
        <v>4</v>
      </c>
      <c r="C5" s="1">
        <v>65.019051000000005</v>
      </c>
      <c r="D5" s="2">
        <v>102734400</v>
      </c>
      <c r="E5" s="1">
        <v>177.752319</v>
      </c>
      <c r="F5" s="2">
        <v>1855200</v>
      </c>
    </row>
    <row r="6" spans="1:6">
      <c r="A6" s="3">
        <v>43783</v>
      </c>
      <c r="B6" s="4">
        <v>5</v>
      </c>
      <c r="C6" s="1">
        <v>64.569159999999997</v>
      </c>
      <c r="D6" s="2">
        <v>89182800</v>
      </c>
      <c r="E6" s="1">
        <v>176.37780799999999</v>
      </c>
      <c r="F6" s="2">
        <v>2208300</v>
      </c>
    </row>
    <row r="7" spans="1:6">
      <c r="A7" s="3">
        <v>43784</v>
      </c>
      <c r="B7" s="4">
        <v>6</v>
      </c>
      <c r="C7" s="1">
        <v>65.336212000000003</v>
      </c>
      <c r="D7" s="2">
        <v>100206400</v>
      </c>
      <c r="E7" s="1">
        <v>178.43956</v>
      </c>
      <c r="F7" s="2">
        <v>3242700</v>
      </c>
    </row>
    <row r="8" spans="1:6">
      <c r="A8" s="3">
        <v>43787</v>
      </c>
      <c r="B8" s="4">
        <v>7</v>
      </c>
      <c r="C8" s="1">
        <v>65.665633999999997</v>
      </c>
      <c r="D8" s="2">
        <v>86703200</v>
      </c>
      <c r="E8" s="1">
        <v>176.52507</v>
      </c>
      <c r="F8" s="2">
        <v>2405800</v>
      </c>
    </row>
    <row r="9" spans="1:6">
      <c r="A9" s="3">
        <v>43788</v>
      </c>
      <c r="B9" s="4">
        <v>8</v>
      </c>
      <c r="C9" s="1">
        <v>65.466507000000007</v>
      </c>
      <c r="D9" s="2">
        <v>76167200</v>
      </c>
      <c r="E9" s="1">
        <v>176.839249</v>
      </c>
      <c r="F9" s="2">
        <v>2673200</v>
      </c>
    </row>
    <row r="10" spans="1:6">
      <c r="A10" s="3">
        <v>43789</v>
      </c>
      <c r="B10" s="4">
        <v>9</v>
      </c>
      <c r="C10" s="1">
        <v>64.704375999999996</v>
      </c>
      <c r="D10" s="2">
        <v>106234400</v>
      </c>
      <c r="E10" s="1">
        <v>173.99208100000001</v>
      </c>
      <c r="F10" s="2">
        <v>4190700</v>
      </c>
    </row>
    <row r="11" spans="1:6">
      <c r="A11" s="3">
        <v>43790</v>
      </c>
      <c r="B11" s="4">
        <v>10</v>
      </c>
      <c r="C11" s="1">
        <v>64.414268000000007</v>
      </c>
      <c r="D11" s="2">
        <v>121395200</v>
      </c>
      <c r="E11" s="1">
        <v>173.31463600000001</v>
      </c>
      <c r="F11" s="2">
        <v>3135100</v>
      </c>
    </row>
    <row r="12" spans="1:6">
      <c r="A12" s="3">
        <v>43791</v>
      </c>
      <c r="B12" s="4">
        <v>11</v>
      </c>
      <c r="C12" s="1">
        <v>64.357726999999997</v>
      </c>
      <c r="D12" s="2">
        <v>65325200</v>
      </c>
      <c r="E12" s="1">
        <v>173.56990099999999</v>
      </c>
      <c r="F12" s="2">
        <v>1852200</v>
      </c>
    </row>
    <row r="13" spans="1:6">
      <c r="A13" s="3">
        <v>43794</v>
      </c>
      <c r="B13" s="4">
        <v>12</v>
      </c>
      <c r="C13" s="1">
        <v>65.486168000000006</v>
      </c>
      <c r="D13" s="2">
        <v>84020400</v>
      </c>
      <c r="E13" s="1">
        <v>173.29499799999999</v>
      </c>
      <c r="F13" s="2">
        <v>2657500</v>
      </c>
    </row>
    <row r="14" spans="1:6">
      <c r="A14" s="3">
        <v>43795</v>
      </c>
      <c r="B14" s="4">
        <v>13</v>
      </c>
      <c r="C14" s="1">
        <v>64.974815000000007</v>
      </c>
      <c r="D14" s="2">
        <v>105207600</v>
      </c>
      <c r="E14" s="1">
        <v>175.26838699999999</v>
      </c>
      <c r="F14" s="2">
        <v>4578900</v>
      </c>
    </row>
    <row r="15" spans="1:6">
      <c r="A15" s="3">
        <v>43796</v>
      </c>
      <c r="B15" s="4">
        <v>14</v>
      </c>
      <c r="C15" s="1">
        <v>65.847565000000003</v>
      </c>
      <c r="D15" s="2">
        <v>65235600</v>
      </c>
      <c r="E15" s="1">
        <v>176.151993</v>
      </c>
      <c r="F15" s="2">
        <v>1044800</v>
      </c>
    </row>
    <row r="16" spans="1:6">
      <c r="A16" s="3">
        <v>43798</v>
      </c>
      <c r="B16" s="4">
        <v>15</v>
      </c>
      <c r="C16" s="1">
        <v>65.702515000000005</v>
      </c>
      <c r="D16" s="2">
        <v>46617600</v>
      </c>
      <c r="E16" s="1">
        <v>175.29785200000001</v>
      </c>
      <c r="F16" s="2">
        <v>1633100</v>
      </c>
    </row>
    <row r="17" spans="1:6">
      <c r="A17" s="3">
        <v>43801</v>
      </c>
      <c r="B17" s="4">
        <v>16</v>
      </c>
      <c r="C17" s="1">
        <v>64.942841000000001</v>
      </c>
      <c r="D17" s="2">
        <v>94487200</v>
      </c>
      <c r="E17" s="1">
        <v>171.144913</v>
      </c>
      <c r="F17" s="2">
        <v>3053500</v>
      </c>
    </row>
    <row r="18" spans="1:6">
      <c r="A18" s="3">
        <v>43802</v>
      </c>
      <c r="B18" s="4">
        <v>17</v>
      </c>
      <c r="C18" s="1">
        <v>63.784916000000003</v>
      </c>
      <c r="D18" s="2">
        <v>114430400</v>
      </c>
      <c r="E18" s="1">
        <v>169.40713500000001</v>
      </c>
      <c r="F18" s="2">
        <v>3775500</v>
      </c>
    </row>
    <row r="19" spans="1:6">
      <c r="A19" s="3">
        <v>43803</v>
      </c>
      <c r="B19" s="4">
        <v>18</v>
      </c>
      <c r="C19" s="1">
        <v>64.347892999999999</v>
      </c>
      <c r="D19" s="2">
        <v>67181600</v>
      </c>
      <c r="E19" s="1">
        <v>170.055115</v>
      </c>
      <c r="F19" s="2">
        <v>2933400</v>
      </c>
    </row>
    <row r="20" spans="1:6">
      <c r="A20" s="3">
        <v>43804</v>
      </c>
      <c r="B20" s="4">
        <v>19</v>
      </c>
      <c r="C20" s="1">
        <v>65.291945999999996</v>
      </c>
      <c r="D20" s="2">
        <v>74424400</v>
      </c>
      <c r="E20" s="1">
        <v>170.84053</v>
      </c>
      <c r="F20" s="2">
        <v>2342100</v>
      </c>
    </row>
    <row r="21" spans="1:6">
      <c r="A21" s="3">
        <v>43805</v>
      </c>
      <c r="B21" s="4">
        <v>20</v>
      </c>
      <c r="C21" s="1">
        <v>66.553130999999993</v>
      </c>
      <c r="D21" s="2">
        <v>106075600</v>
      </c>
      <c r="E21" s="1">
        <v>172.26414500000001</v>
      </c>
      <c r="F21" s="2">
        <v>2118000</v>
      </c>
    </row>
    <row r="22" spans="1:6">
      <c r="A22" s="3">
        <v>43808</v>
      </c>
      <c r="B22" s="4">
        <v>21</v>
      </c>
      <c r="C22" s="1">
        <v>65.621384000000006</v>
      </c>
      <c r="D22" s="2">
        <v>128042400</v>
      </c>
      <c r="E22" s="1">
        <v>171.31179800000001</v>
      </c>
      <c r="F22" s="2">
        <v>1556500</v>
      </c>
    </row>
    <row r="23" spans="1:6">
      <c r="A23" s="3">
        <v>43809</v>
      </c>
      <c r="B23" s="4">
        <v>22</v>
      </c>
      <c r="C23" s="1">
        <v>66.004897999999997</v>
      </c>
      <c r="D23" s="2">
        <v>90420400</v>
      </c>
      <c r="E23" s="1">
        <v>170.86998</v>
      </c>
      <c r="F23" s="2">
        <v>2027800</v>
      </c>
    </row>
    <row r="24" spans="1:6">
      <c r="A24" s="3">
        <v>43810</v>
      </c>
      <c r="B24" s="4">
        <v>23</v>
      </c>
      <c r="C24" s="1">
        <v>66.567886000000001</v>
      </c>
      <c r="D24" s="2">
        <v>78756800</v>
      </c>
      <c r="E24" s="1">
        <v>172.804092</v>
      </c>
      <c r="F24" s="2">
        <v>2174100</v>
      </c>
    </row>
    <row r="25" spans="1:6">
      <c r="A25" s="3">
        <v>43811</v>
      </c>
      <c r="B25" s="4">
        <v>24</v>
      </c>
      <c r="C25" s="1">
        <v>66.737517999999994</v>
      </c>
      <c r="D25" s="2">
        <v>137310400</v>
      </c>
      <c r="E25" s="1">
        <v>174.15898100000001</v>
      </c>
      <c r="F25" s="2">
        <v>2277600</v>
      </c>
    </row>
    <row r="26" spans="1:6">
      <c r="A26" s="3">
        <v>43812</v>
      </c>
      <c r="B26" s="4">
        <v>25</v>
      </c>
      <c r="C26" s="1">
        <v>67.644706999999997</v>
      </c>
      <c r="D26" s="2">
        <v>133587600</v>
      </c>
      <c r="E26" s="1">
        <v>173.756439</v>
      </c>
      <c r="F26" s="2">
        <v>2050200</v>
      </c>
    </row>
    <row r="27" spans="1:6">
      <c r="A27" s="3">
        <v>43815</v>
      </c>
      <c r="B27" s="4">
        <v>26</v>
      </c>
      <c r="C27" s="1">
        <v>68.802634999999995</v>
      </c>
      <c r="D27" s="2">
        <v>128186000</v>
      </c>
      <c r="E27" s="1">
        <v>173.18699599999999</v>
      </c>
      <c r="F27" s="2">
        <v>3207600</v>
      </c>
    </row>
    <row r="28" spans="1:6">
      <c r="A28" s="3">
        <v>43816</v>
      </c>
      <c r="B28" s="4">
        <v>27</v>
      </c>
      <c r="C28" s="1">
        <v>68.937850999999995</v>
      </c>
      <c r="D28" s="2">
        <v>114158400</v>
      </c>
      <c r="E28" s="1">
        <v>173.481537</v>
      </c>
      <c r="F28" s="2">
        <v>3039800</v>
      </c>
    </row>
    <row r="29" spans="1:6">
      <c r="A29" s="3">
        <v>43817</v>
      </c>
      <c r="B29" s="4">
        <v>28</v>
      </c>
      <c r="C29" s="1">
        <v>68.773132000000004</v>
      </c>
      <c r="D29" s="2">
        <v>116028400</v>
      </c>
      <c r="E29" s="1">
        <v>171.45906099999999</v>
      </c>
      <c r="F29" s="2">
        <v>3614700</v>
      </c>
    </row>
    <row r="30" spans="1:6">
      <c r="A30" s="3">
        <v>43818</v>
      </c>
      <c r="B30" s="4">
        <v>29</v>
      </c>
      <c r="C30" s="1">
        <v>68.841965000000002</v>
      </c>
      <c r="D30" s="2">
        <v>98369200</v>
      </c>
      <c r="E30" s="1">
        <v>173.28518700000001</v>
      </c>
      <c r="F30" s="2">
        <v>2680600</v>
      </c>
    </row>
    <row r="31" spans="1:6">
      <c r="A31" s="3">
        <v>43819</v>
      </c>
      <c r="B31" s="4">
        <v>30</v>
      </c>
      <c r="C31" s="1">
        <v>68.699387000000002</v>
      </c>
      <c r="D31" s="2">
        <v>275978000</v>
      </c>
      <c r="E31" s="1">
        <v>173.19682299999999</v>
      </c>
      <c r="F31" s="2">
        <v>4351900</v>
      </c>
    </row>
    <row r="32" spans="1:6">
      <c r="A32" s="3">
        <v>43822</v>
      </c>
      <c r="B32" s="4">
        <v>31</v>
      </c>
      <c r="C32" s="1">
        <v>69.820442</v>
      </c>
      <c r="D32" s="2">
        <v>98572000</v>
      </c>
      <c r="E32" s="1">
        <v>173.21646100000001</v>
      </c>
      <c r="F32" s="2">
        <v>2577700</v>
      </c>
    </row>
    <row r="33" spans="1:6">
      <c r="A33" s="3">
        <v>43823</v>
      </c>
      <c r="B33" s="4">
        <v>32</v>
      </c>
      <c r="C33" s="1">
        <v>69.886818000000005</v>
      </c>
      <c r="D33" s="2">
        <v>48478800</v>
      </c>
      <c r="E33" s="1">
        <v>173.098648</v>
      </c>
      <c r="F33" s="2">
        <v>625500</v>
      </c>
    </row>
    <row r="34" spans="1:6">
      <c r="A34" s="3">
        <v>43825</v>
      </c>
      <c r="B34" s="4">
        <v>33</v>
      </c>
      <c r="C34" s="1">
        <v>71.273392000000001</v>
      </c>
      <c r="D34" s="2">
        <v>93121200</v>
      </c>
      <c r="E34" s="1">
        <v>173.658264</v>
      </c>
      <c r="F34" s="2">
        <v>1269700</v>
      </c>
    </row>
    <row r="35" spans="1:6">
      <c r="A35" s="3">
        <v>43826</v>
      </c>
      <c r="B35" s="4">
        <v>34</v>
      </c>
      <c r="C35" s="1">
        <v>71.246352999999999</v>
      </c>
      <c r="D35" s="2">
        <v>146266000</v>
      </c>
      <c r="E35" s="1">
        <v>173.26556400000001</v>
      </c>
      <c r="F35" s="2">
        <v>1303900</v>
      </c>
    </row>
    <row r="36" spans="1:6">
      <c r="A36" s="3">
        <v>43829</v>
      </c>
      <c r="B36" s="4">
        <v>35</v>
      </c>
      <c r="C36" s="1">
        <v>71.669212000000002</v>
      </c>
      <c r="D36" s="2">
        <v>144114400</v>
      </c>
      <c r="E36" s="1">
        <v>173.20661899999999</v>
      </c>
      <c r="F36" s="2">
        <v>1670100</v>
      </c>
    </row>
    <row r="37" spans="1:6">
      <c r="A37" s="3">
        <v>43830</v>
      </c>
      <c r="B37" s="4">
        <v>36</v>
      </c>
      <c r="C37" s="1">
        <v>72.192863000000003</v>
      </c>
      <c r="D37" s="2">
        <v>100805600</v>
      </c>
      <c r="E37" s="1">
        <v>173.776062</v>
      </c>
      <c r="F37" s="2">
        <v>1728900</v>
      </c>
    </row>
    <row r="38" spans="1:6">
      <c r="A38" s="3">
        <v>43832</v>
      </c>
      <c r="B38" s="4">
        <v>37</v>
      </c>
      <c r="C38" s="1">
        <v>73.840041999999997</v>
      </c>
      <c r="D38" s="2">
        <v>135480400</v>
      </c>
      <c r="E38" s="1">
        <v>177.49704</v>
      </c>
      <c r="F38" s="2">
        <v>2857400</v>
      </c>
    </row>
    <row r="39" spans="1:6">
      <c r="A39" s="3">
        <v>43833</v>
      </c>
      <c r="B39" s="4">
        <v>38</v>
      </c>
      <c r="C39" s="1">
        <v>73.122153999999995</v>
      </c>
      <c r="D39" s="2">
        <v>146322800</v>
      </c>
      <c r="E39" s="1">
        <v>175.602203</v>
      </c>
      <c r="F39" s="2">
        <v>2805200</v>
      </c>
    </row>
    <row r="40" spans="1:6">
      <c r="A40" s="3">
        <v>43836</v>
      </c>
      <c r="B40" s="4">
        <v>39</v>
      </c>
      <c r="C40" s="1">
        <v>73.704819000000001</v>
      </c>
      <c r="D40" s="2">
        <v>118387200</v>
      </c>
      <c r="E40" s="1">
        <v>174.276794</v>
      </c>
      <c r="F40" s="2">
        <v>3277900</v>
      </c>
    </row>
    <row r="41" spans="1:6">
      <c r="A41" s="3">
        <v>43837</v>
      </c>
      <c r="B41" s="4">
        <v>40</v>
      </c>
      <c r="C41" s="1">
        <v>73.358185000000006</v>
      </c>
      <c r="D41" s="2">
        <v>108872000</v>
      </c>
      <c r="E41" s="1">
        <v>174.37496899999999</v>
      </c>
      <c r="F41" s="2">
        <v>3002800</v>
      </c>
    </row>
    <row r="42" spans="1:6">
      <c r="A42" s="3">
        <v>43838</v>
      </c>
      <c r="B42" s="4">
        <v>41</v>
      </c>
      <c r="C42" s="1">
        <v>74.538239000000004</v>
      </c>
      <c r="D42" s="2">
        <v>132079200</v>
      </c>
      <c r="E42" s="1">
        <v>174.522232</v>
      </c>
      <c r="F42" s="2">
        <v>2545500</v>
      </c>
    </row>
    <row r="43" spans="1:6">
      <c r="A43" s="3">
        <v>43839</v>
      </c>
      <c r="B43" s="4">
        <v>42</v>
      </c>
      <c r="C43" s="1">
        <v>76.121498000000003</v>
      </c>
      <c r="D43" s="2">
        <v>170108400</v>
      </c>
      <c r="E43" s="1">
        <v>175.80838</v>
      </c>
      <c r="F43" s="2">
        <v>1789500</v>
      </c>
    </row>
    <row r="44" spans="1:6">
      <c r="A44" s="3">
        <v>43840</v>
      </c>
      <c r="B44" s="4">
        <v>43</v>
      </c>
      <c r="C44" s="1">
        <v>76.293578999999994</v>
      </c>
      <c r="D44" s="2">
        <v>140644800</v>
      </c>
      <c r="E44" s="1">
        <v>175.42546100000001</v>
      </c>
      <c r="F44" s="2">
        <v>1671700</v>
      </c>
    </row>
    <row r="45" spans="1:6">
      <c r="A45" s="3">
        <v>43843</v>
      </c>
      <c r="B45" s="4">
        <v>44</v>
      </c>
      <c r="C45" s="1">
        <v>77.923537999999994</v>
      </c>
      <c r="D45" s="2">
        <v>121532000</v>
      </c>
      <c r="E45" s="1">
        <v>177.96829199999999</v>
      </c>
      <c r="F45" s="2">
        <v>2261900</v>
      </c>
    </row>
    <row r="46" spans="1:6">
      <c r="A46" s="3">
        <v>43844</v>
      </c>
      <c r="B46" s="4">
        <v>45</v>
      </c>
      <c r="C46" s="1">
        <v>76.871323000000004</v>
      </c>
      <c r="D46" s="2">
        <v>161954400</v>
      </c>
      <c r="E46" s="1">
        <v>177.16322299999999</v>
      </c>
      <c r="F46" s="2">
        <v>2191200</v>
      </c>
    </row>
    <row r="47" spans="1:6">
      <c r="A47" s="3">
        <v>43845</v>
      </c>
      <c r="B47" s="4">
        <v>46</v>
      </c>
      <c r="C47" s="1">
        <v>76.541884999999994</v>
      </c>
      <c r="D47" s="2">
        <v>121923600</v>
      </c>
      <c r="E47" s="1">
        <v>177.43812600000001</v>
      </c>
      <c r="F47" s="2">
        <v>2600800</v>
      </c>
    </row>
    <row r="48" spans="1:6">
      <c r="A48" s="3">
        <v>43846</v>
      </c>
      <c r="B48" s="4">
        <v>47</v>
      </c>
      <c r="C48" s="1">
        <v>77.500693999999996</v>
      </c>
      <c r="D48" s="2">
        <v>108829200</v>
      </c>
      <c r="E48" s="1">
        <v>178.94026199999999</v>
      </c>
      <c r="F48" s="2">
        <v>2215400</v>
      </c>
    </row>
    <row r="49" spans="1:6">
      <c r="A49" s="3">
        <v>43847</v>
      </c>
      <c r="B49" s="4">
        <v>48</v>
      </c>
      <c r="C49" s="1">
        <v>78.358695999999995</v>
      </c>
      <c r="D49" s="2">
        <v>137816400</v>
      </c>
      <c r="E49" s="1">
        <v>179.89259300000001</v>
      </c>
      <c r="F49" s="2">
        <v>2608000</v>
      </c>
    </row>
    <row r="50" spans="1:6">
      <c r="A50" s="3">
        <v>43851</v>
      </c>
      <c r="B50" s="4">
        <v>49</v>
      </c>
      <c r="C50" s="1">
        <v>77.827667000000005</v>
      </c>
      <c r="D50" s="2">
        <v>110843200</v>
      </c>
      <c r="E50" s="1">
        <v>177.634491</v>
      </c>
      <c r="F50" s="2">
        <v>2188600</v>
      </c>
    </row>
    <row r="51" spans="1:6">
      <c r="A51" s="3">
        <v>43852</v>
      </c>
      <c r="B51" s="4">
        <v>50</v>
      </c>
      <c r="C51" s="1">
        <v>78.105475999999996</v>
      </c>
      <c r="D51" s="2">
        <v>101832400</v>
      </c>
      <c r="E51" s="1">
        <v>176.770523</v>
      </c>
      <c r="F51" s="2">
        <v>1881700</v>
      </c>
    </row>
    <row r="52" spans="1:6">
      <c r="A52" s="3">
        <v>43853</v>
      </c>
      <c r="B52" s="4">
        <v>51</v>
      </c>
      <c r="C52" s="1">
        <v>78.481621000000004</v>
      </c>
      <c r="D52" s="2">
        <v>104472000</v>
      </c>
      <c r="E52" s="1">
        <v>176.30909700000001</v>
      </c>
      <c r="F52" s="2">
        <v>2434000</v>
      </c>
    </row>
    <row r="53" spans="1:6">
      <c r="A53" s="3">
        <v>43854</v>
      </c>
      <c r="B53" s="4">
        <v>52</v>
      </c>
      <c r="C53" s="1">
        <v>78.255439999999993</v>
      </c>
      <c r="D53" s="2">
        <v>146537600</v>
      </c>
      <c r="E53" s="1">
        <v>173.903717</v>
      </c>
      <c r="F53" s="2">
        <v>2737000</v>
      </c>
    </row>
    <row r="54" spans="1:6">
      <c r="A54" s="3">
        <v>43857</v>
      </c>
      <c r="B54" s="4">
        <v>53</v>
      </c>
      <c r="C54" s="1">
        <v>75.954314999999994</v>
      </c>
      <c r="D54" s="2">
        <v>161940000</v>
      </c>
      <c r="E54" s="1">
        <v>170.37908899999999</v>
      </c>
      <c r="F54" s="2">
        <v>2491500</v>
      </c>
    </row>
    <row r="55" spans="1:6">
      <c r="A55" s="3">
        <v>43858</v>
      </c>
      <c r="B55" s="4">
        <v>54</v>
      </c>
      <c r="C55" s="1">
        <v>78.103012000000007</v>
      </c>
      <c r="D55" s="2">
        <v>162234000</v>
      </c>
      <c r="E55" s="1">
        <v>172.26414500000001</v>
      </c>
      <c r="F55" s="2">
        <v>2178400</v>
      </c>
    </row>
    <row r="56" spans="1:6">
      <c r="A56" s="3">
        <v>43859</v>
      </c>
      <c r="B56" s="4">
        <v>55</v>
      </c>
      <c r="C56" s="1">
        <v>79.737899999999996</v>
      </c>
      <c r="D56" s="2">
        <v>216229200</v>
      </c>
      <c r="E56" s="1">
        <v>172.47030599999999</v>
      </c>
      <c r="F56" s="2">
        <v>2199000</v>
      </c>
    </row>
    <row r="57" spans="1:6">
      <c r="A57" s="3">
        <v>43860</v>
      </c>
      <c r="B57" s="4">
        <v>56</v>
      </c>
      <c r="C57" s="1">
        <v>79.622337000000002</v>
      </c>
      <c r="D57" s="2">
        <v>126743200</v>
      </c>
      <c r="E57" s="1">
        <v>175.09165999999999</v>
      </c>
      <c r="F57" s="2">
        <v>3076100</v>
      </c>
    </row>
    <row r="58" spans="1:6">
      <c r="A58" s="3">
        <v>43861</v>
      </c>
      <c r="B58" s="4">
        <v>57</v>
      </c>
      <c r="C58" s="1">
        <v>76.091994999999997</v>
      </c>
      <c r="D58" s="2">
        <v>199588400</v>
      </c>
      <c r="E58" s="1">
        <v>170.06492600000001</v>
      </c>
      <c r="F58" s="2">
        <v>5500000</v>
      </c>
    </row>
    <row r="59" spans="1:6">
      <c r="A59" s="3">
        <v>43864</v>
      </c>
      <c r="B59" s="4">
        <v>58</v>
      </c>
      <c r="C59" s="1">
        <v>75.883018000000007</v>
      </c>
      <c r="D59" s="2">
        <v>173985600</v>
      </c>
      <c r="E59" s="1">
        <v>168.19955400000001</v>
      </c>
      <c r="F59" s="2">
        <v>3542700</v>
      </c>
    </row>
    <row r="60" spans="1:6">
      <c r="A60" s="3">
        <v>43865</v>
      </c>
      <c r="B60" s="4">
        <v>59</v>
      </c>
      <c r="C60" s="1">
        <v>78.388199</v>
      </c>
      <c r="D60" s="2">
        <v>136616400</v>
      </c>
      <c r="E60" s="1">
        <v>172.01869199999999</v>
      </c>
      <c r="F60" s="2">
        <v>2992500</v>
      </c>
    </row>
    <row r="61" spans="1:6">
      <c r="A61" s="3">
        <v>43866</v>
      </c>
      <c r="B61" s="4">
        <v>60</v>
      </c>
      <c r="C61" s="1">
        <v>79.027405000000002</v>
      </c>
      <c r="D61" s="2">
        <v>118826800</v>
      </c>
      <c r="E61" s="1">
        <v>173.677887</v>
      </c>
      <c r="F61" s="2">
        <v>2818100</v>
      </c>
    </row>
    <row r="62" spans="1:6">
      <c r="A62" s="3">
        <v>43867</v>
      </c>
      <c r="B62" s="4">
        <v>61</v>
      </c>
      <c r="C62" s="1">
        <v>79.951774999999998</v>
      </c>
      <c r="D62" s="2">
        <v>105425600</v>
      </c>
      <c r="E62" s="1">
        <v>173.137924</v>
      </c>
      <c r="F62" s="2">
        <v>2427500</v>
      </c>
    </row>
    <row r="63" spans="1:6">
      <c r="A63" s="3">
        <v>43868</v>
      </c>
      <c r="B63" s="4">
        <v>62</v>
      </c>
      <c r="C63" s="1">
        <v>78.865020999999999</v>
      </c>
      <c r="D63" s="2">
        <v>117684000</v>
      </c>
      <c r="E63" s="1">
        <v>172.08738700000001</v>
      </c>
      <c r="F63" s="2">
        <v>3254500</v>
      </c>
    </row>
    <row r="64" spans="1:6">
      <c r="A64" s="3">
        <v>43871</v>
      </c>
      <c r="B64" s="4">
        <v>63</v>
      </c>
      <c r="C64" s="1">
        <v>79.239593999999997</v>
      </c>
      <c r="D64" s="2">
        <v>109348800</v>
      </c>
      <c r="E64" s="1">
        <v>173.72699</v>
      </c>
      <c r="F64" s="2">
        <v>2399700</v>
      </c>
    </row>
    <row r="65" spans="1:6">
      <c r="A65" s="3">
        <v>43872</v>
      </c>
      <c r="B65" s="4">
        <v>64</v>
      </c>
      <c r="C65" s="1">
        <v>78.761520000000004</v>
      </c>
      <c r="D65" s="2">
        <v>94323200</v>
      </c>
      <c r="E65" s="1">
        <v>175.88691700000001</v>
      </c>
      <c r="F65" s="2">
        <v>2948500</v>
      </c>
    </row>
    <row r="66" spans="1:6">
      <c r="A66" s="3">
        <v>43873</v>
      </c>
      <c r="B66" s="4">
        <v>65</v>
      </c>
      <c r="C66" s="1">
        <v>80.631927000000005</v>
      </c>
      <c r="D66" s="2">
        <v>113730400</v>
      </c>
      <c r="E66" s="1">
        <v>177.879929</v>
      </c>
      <c r="F66" s="2">
        <v>2950800</v>
      </c>
    </row>
    <row r="67" spans="1:6">
      <c r="A67" s="3">
        <v>43874</v>
      </c>
      <c r="B67" s="4">
        <v>66</v>
      </c>
      <c r="C67" s="1">
        <v>80.057738999999998</v>
      </c>
      <c r="D67" s="2">
        <v>94747600</v>
      </c>
      <c r="E67" s="1">
        <v>176.839249</v>
      </c>
      <c r="F67" s="2">
        <v>1985700</v>
      </c>
    </row>
    <row r="68" spans="1:6">
      <c r="A68" s="3">
        <v>43875</v>
      </c>
      <c r="B68" s="4">
        <v>67</v>
      </c>
      <c r="C68" s="1">
        <v>80.077461</v>
      </c>
      <c r="D68" s="2">
        <v>80113600</v>
      </c>
      <c r="E68" s="1">
        <v>177.516693</v>
      </c>
      <c r="F68" s="2">
        <v>2489000</v>
      </c>
    </row>
    <row r="69" spans="1:6">
      <c r="A69" s="3">
        <v>43879</v>
      </c>
      <c r="B69" s="4">
        <v>68</v>
      </c>
      <c r="C69" s="1">
        <v>78.611198000000002</v>
      </c>
      <c r="D69" s="2">
        <v>152531200</v>
      </c>
      <c r="E69" s="1">
        <v>176.151993</v>
      </c>
      <c r="F69" s="2">
        <v>1818600</v>
      </c>
    </row>
    <row r="70" spans="1:6">
      <c r="A70" s="3">
        <v>43880</v>
      </c>
      <c r="B70" s="4">
        <v>69</v>
      </c>
      <c r="C70" s="1">
        <v>79.749701999999999</v>
      </c>
      <c r="D70" s="2">
        <v>93984000</v>
      </c>
      <c r="E70" s="1">
        <v>177.565765</v>
      </c>
      <c r="F70" s="2">
        <v>2464500</v>
      </c>
    </row>
    <row r="71" spans="1:6">
      <c r="A71" s="3">
        <v>43881</v>
      </c>
      <c r="B71" s="4">
        <v>70</v>
      </c>
      <c r="C71" s="1">
        <v>78.931563999999995</v>
      </c>
      <c r="D71" s="2">
        <v>100566000</v>
      </c>
      <c r="E71" s="1">
        <v>177.408691</v>
      </c>
      <c r="F71" s="2">
        <v>2336800</v>
      </c>
    </row>
    <row r="72" spans="1:6">
      <c r="A72" s="3">
        <v>43882</v>
      </c>
      <c r="B72" s="4">
        <v>71</v>
      </c>
      <c r="C72" s="1">
        <v>77.144942999999998</v>
      </c>
      <c r="D72" s="2">
        <v>129554000</v>
      </c>
      <c r="E72" s="1">
        <v>176.603622</v>
      </c>
      <c r="F72" s="2">
        <v>1940400</v>
      </c>
    </row>
    <row r="73" spans="1:6">
      <c r="A73" s="3">
        <v>43885</v>
      </c>
      <c r="B73" s="4">
        <v>72</v>
      </c>
      <c r="C73" s="1">
        <v>73.480521999999993</v>
      </c>
      <c r="D73" s="2">
        <v>222195200</v>
      </c>
      <c r="E73" s="1">
        <v>172.07759100000001</v>
      </c>
      <c r="F73" s="2">
        <v>3204300</v>
      </c>
    </row>
    <row r="74" spans="1:6">
      <c r="A74" s="3">
        <v>43886</v>
      </c>
      <c r="B74" s="4">
        <v>73</v>
      </c>
      <c r="C74" s="1">
        <v>70.991577000000007</v>
      </c>
      <c r="D74" s="2">
        <v>230673600</v>
      </c>
      <c r="E74" s="1">
        <v>164.743652</v>
      </c>
      <c r="F74" s="2">
        <v>4092200</v>
      </c>
    </row>
    <row r="75" spans="1:6">
      <c r="A75" s="3">
        <v>43887</v>
      </c>
      <c r="B75" s="4">
        <v>74</v>
      </c>
      <c r="C75" s="1">
        <v>72.117767000000001</v>
      </c>
      <c r="D75" s="2">
        <v>198054800</v>
      </c>
      <c r="E75" s="1">
        <v>164.134918</v>
      </c>
      <c r="F75" s="2">
        <v>3411700</v>
      </c>
    </row>
    <row r="76" spans="1:6">
      <c r="A76" s="3">
        <v>43888</v>
      </c>
      <c r="B76" s="4">
        <v>75</v>
      </c>
      <c r="C76" s="1">
        <v>67.403557000000006</v>
      </c>
      <c r="D76" s="2">
        <v>320605600</v>
      </c>
      <c r="E76" s="1">
        <v>157.49176</v>
      </c>
      <c r="F76" s="2">
        <v>3951300</v>
      </c>
    </row>
    <row r="77" spans="1:6">
      <c r="A77" s="3">
        <v>43889</v>
      </c>
      <c r="B77" s="4">
        <v>76</v>
      </c>
      <c r="C77" s="1">
        <v>67.364127999999994</v>
      </c>
      <c r="D77" s="2">
        <v>426884800</v>
      </c>
      <c r="E77" s="1">
        <v>160.077957</v>
      </c>
      <c r="F77" s="2">
        <v>9558100</v>
      </c>
    </row>
    <row r="78" spans="1:6">
      <c r="A78" s="3">
        <v>43892</v>
      </c>
      <c r="B78" s="4">
        <v>77</v>
      </c>
      <c r="C78" s="1">
        <v>73.635773</v>
      </c>
      <c r="D78" s="2">
        <v>341397200</v>
      </c>
      <c r="E78" s="1">
        <v>162.12127699999999</v>
      </c>
      <c r="F78" s="2">
        <v>6744900</v>
      </c>
    </row>
    <row r="79" spans="1:6">
      <c r="A79" s="3">
        <v>43893</v>
      </c>
      <c r="B79" s="4">
        <v>78</v>
      </c>
      <c r="C79" s="1">
        <v>71.297156999999999</v>
      </c>
      <c r="D79" s="2">
        <v>319475600</v>
      </c>
      <c r="E79" s="1">
        <v>159.80157500000001</v>
      </c>
      <c r="F79" s="2">
        <v>6108500</v>
      </c>
    </row>
    <row r="80" spans="1:6">
      <c r="A80" s="3">
        <v>43894</v>
      </c>
      <c r="B80" s="4">
        <v>79</v>
      </c>
      <c r="C80" s="1">
        <v>74.604240000000004</v>
      </c>
      <c r="D80" s="2">
        <v>219178400</v>
      </c>
      <c r="E80" s="1">
        <v>168.98161300000001</v>
      </c>
      <c r="F80" s="2">
        <v>4532500</v>
      </c>
    </row>
    <row r="81" spans="1:6">
      <c r="A81" s="3">
        <v>43895</v>
      </c>
      <c r="B81" s="4">
        <v>80</v>
      </c>
      <c r="C81" s="1">
        <v>72.184303</v>
      </c>
      <c r="D81" s="2">
        <v>187572800</v>
      </c>
      <c r="E81" s="1">
        <v>162.79248000000001</v>
      </c>
      <c r="F81" s="2">
        <v>5394700</v>
      </c>
    </row>
    <row r="82" spans="1:6">
      <c r="A82" s="3">
        <v>43896</v>
      </c>
      <c r="B82" s="4">
        <v>81</v>
      </c>
      <c r="C82" s="1">
        <v>71.225684999999999</v>
      </c>
      <c r="D82" s="2">
        <v>226176800</v>
      </c>
      <c r="E82" s="1">
        <v>161.913971</v>
      </c>
      <c r="F82" s="2">
        <v>5021600</v>
      </c>
    </row>
    <row r="83" spans="1:6">
      <c r="A83" s="3">
        <v>43899</v>
      </c>
      <c r="B83" s="4">
        <v>82</v>
      </c>
      <c r="C83" s="1">
        <v>65.592308000000003</v>
      </c>
      <c r="D83" s="2">
        <v>286744800</v>
      </c>
      <c r="E83" s="1">
        <v>150.88806199999999</v>
      </c>
      <c r="F83" s="2">
        <v>5849000</v>
      </c>
    </row>
    <row r="84" spans="1:6">
      <c r="A84" s="3">
        <v>43900</v>
      </c>
      <c r="B84" s="4">
        <v>83</v>
      </c>
      <c r="C84" s="1">
        <v>70.316367999999997</v>
      </c>
      <c r="D84" s="2">
        <v>285290000</v>
      </c>
      <c r="E84" s="1">
        <v>159.60415599999999</v>
      </c>
      <c r="F84" s="2">
        <v>5477600</v>
      </c>
    </row>
    <row r="85" spans="1:6">
      <c r="A85" s="3">
        <v>43901</v>
      </c>
      <c r="B85" s="4">
        <v>84</v>
      </c>
      <c r="C85" s="1">
        <v>67.874245000000002</v>
      </c>
      <c r="D85" s="2">
        <v>255598800</v>
      </c>
      <c r="E85" s="1">
        <v>151.411224</v>
      </c>
      <c r="F85" s="2">
        <v>4826900</v>
      </c>
    </row>
    <row r="86" spans="1:6">
      <c r="A86" s="3">
        <v>43902</v>
      </c>
      <c r="B86" s="4">
        <v>85</v>
      </c>
      <c r="C86" s="1">
        <v>61.171340999999998</v>
      </c>
      <c r="D86" s="2">
        <v>418474000</v>
      </c>
      <c r="E86" s="1">
        <v>133.11039700000001</v>
      </c>
      <c r="F86" s="2">
        <v>7170500</v>
      </c>
    </row>
    <row r="87" spans="1:6">
      <c r="A87" s="3">
        <v>43903</v>
      </c>
      <c r="B87" s="4">
        <v>86</v>
      </c>
      <c r="C87" s="1">
        <v>68.500174999999999</v>
      </c>
      <c r="D87" s="2">
        <v>370732000</v>
      </c>
      <c r="E87" s="1">
        <v>147.482574</v>
      </c>
      <c r="F87" s="2">
        <v>6324800</v>
      </c>
    </row>
    <row r="88" spans="1:6">
      <c r="A88" s="3">
        <v>43906</v>
      </c>
      <c r="B88" s="4">
        <v>87</v>
      </c>
      <c r="C88" s="1">
        <v>59.687832</v>
      </c>
      <c r="D88" s="2">
        <v>322423600</v>
      </c>
      <c r="E88" s="1">
        <v>133.524979</v>
      </c>
      <c r="F88" s="2">
        <v>5891000</v>
      </c>
    </row>
    <row r="89" spans="1:6">
      <c r="A89" s="3">
        <v>43907</v>
      </c>
      <c r="B89" s="4">
        <v>88</v>
      </c>
      <c r="C89" s="1">
        <v>62.312308999999999</v>
      </c>
      <c r="D89" s="2">
        <v>324056000</v>
      </c>
      <c r="E89" s="1">
        <v>130.09974700000001</v>
      </c>
      <c r="F89" s="2">
        <v>8524800</v>
      </c>
    </row>
    <row r="90" spans="1:6">
      <c r="A90" s="3">
        <v>43908</v>
      </c>
      <c r="B90" s="4">
        <v>89</v>
      </c>
      <c r="C90" s="1">
        <v>60.786911000000003</v>
      </c>
      <c r="D90" s="2">
        <v>300233600</v>
      </c>
      <c r="E90" s="1">
        <v>118.067001</v>
      </c>
      <c r="F90" s="2">
        <v>7633900</v>
      </c>
    </row>
    <row r="91" spans="1:6">
      <c r="A91" s="3">
        <v>43909</v>
      </c>
      <c r="B91" s="4">
        <v>90</v>
      </c>
      <c r="C91" s="1">
        <v>60.321156000000002</v>
      </c>
      <c r="D91" s="2">
        <v>271857200</v>
      </c>
      <c r="E91" s="1">
        <v>117.42538500000001</v>
      </c>
      <c r="F91" s="2">
        <v>6814100</v>
      </c>
    </row>
    <row r="92" spans="1:6">
      <c r="A92" s="3">
        <v>43910</v>
      </c>
      <c r="B92" s="4">
        <v>91</v>
      </c>
      <c r="C92" s="1">
        <v>56.491633999999998</v>
      </c>
      <c r="D92" s="2">
        <v>401693200</v>
      </c>
      <c r="E92" s="1">
        <v>111.048721</v>
      </c>
      <c r="F92" s="2">
        <v>6801200</v>
      </c>
    </row>
    <row r="93" spans="1:6">
      <c r="A93" s="3">
        <v>43913</v>
      </c>
      <c r="B93" s="4">
        <v>92</v>
      </c>
      <c r="C93" s="1">
        <v>55.291519000000001</v>
      </c>
      <c r="D93" s="2">
        <v>336752800</v>
      </c>
      <c r="E93" s="1">
        <v>102.520172</v>
      </c>
      <c r="F93" s="2">
        <v>8200400</v>
      </c>
    </row>
    <row r="94" spans="1:6">
      <c r="A94" s="3">
        <v>43914</v>
      </c>
      <c r="B94" s="4">
        <v>93</v>
      </c>
      <c r="C94" s="1">
        <v>60.838661000000002</v>
      </c>
      <c r="D94" s="2">
        <v>287531200</v>
      </c>
      <c r="E94" s="1">
        <v>117.96828499999999</v>
      </c>
      <c r="F94" s="2">
        <v>5799100</v>
      </c>
    </row>
    <row r="95" spans="1:6">
      <c r="A95" s="3">
        <v>43915</v>
      </c>
      <c r="B95" s="4">
        <v>94</v>
      </c>
      <c r="C95" s="1">
        <v>60.503517000000002</v>
      </c>
      <c r="D95" s="2">
        <v>303602000</v>
      </c>
      <c r="E95" s="1">
        <v>127.977478</v>
      </c>
      <c r="F95" s="2">
        <v>7159100</v>
      </c>
    </row>
    <row r="96" spans="1:6">
      <c r="A96" s="3">
        <v>43916</v>
      </c>
      <c r="B96" s="4">
        <v>95</v>
      </c>
      <c r="C96" s="1">
        <v>63.687393</v>
      </c>
      <c r="D96" s="2">
        <v>252087200</v>
      </c>
      <c r="E96" s="1">
        <v>135.627487</v>
      </c>
      <c r="F96" s="2">
        <v>5594400</v>
      </c>
    </row>
    <row r="97" spans="1:6">
      <c r="A97" s="3">
        <v>43917</v>
      </c>
      <c r="B97" s="4">
        <v>96</v>
      </c>
      <c r="C97" s="1">
        <v>61.050593999999997</v>
      </c>
      <c r="D97" s="2">
        <v>204216800</v>
      </c>
      <c r="E97" s="1">
        <v>129.57659899999999</v>
      </c>
      <c r="F97" s="2">
        <v>3924900</v>
      </c>
    </row>
    <row r="98" spans="1:6">
      <c r="A98" s="3">
        <v>43920</v>
      </c>
      <c r="B98" s="4">
        <v>97</v>
      </c>
      <c r="C98" s="1">
        <v>62.792850000000001</v>
      </c>
      <c r="D98" s="2">
        <v>167976400</v>
      </c>
      <c r="E98" s="1">
        <v>130.05038500000001</v>
      </c>
      <c r="F98" s="2">
        <v>5035700</v>
      </c>
    </row>
    <row r="99" spans="1:6">
      <c r="A99" s="3">
        <v>43921</v>
      </c>
      <c r="B99" s="4">
        <v>98</v>
      </c>
      <c r="C99" s="1">
        <v>62.664707</v>
      </c>
      <c r="D99" s="2">
        <v>197002000</v>
      </c>
      <c r="E99" s="1">
        <v>132.06407200000001</v>
      </c>
      <c r="F99" s="2">
        <v>5296000</v>
      </c>
    </row>
    <row r="100" spans="1:6">
      <c r="A100" s="3">
        <v>43922</v>
      </c>
      <c r="B100" s="4">
        <v>99</v>
      </c>
      <c r="C100" s="1">
        <v>59.367474000000001</v>
      </c>
      <c r="D100" s="2">
        <v>176218400</v>
      </c>
      <c r="E100" s="1">
        <v>128.03671299999999</v>
      </c>
      <c r="F100" s="2">
        <v>4246100</v>
      </c>
    </row>
    <row r="101" spans="1:6">
      <c r="A101" s="3">
        <v>43923</v>
      </c>
      <c r="B101" s="4">
        <v>100</v>
      </c>
      <c r="C101" s="1">
        <v>60.35812</v>
      </c>
      <c r="D101" s="2">
        <v>165934000</v>
      </c>
      <c r="E101" s="1">
        <v>131.09671</v>
      </c>
      <c r="F101" s="2">
        <v>3504200</v>
      </c>
    </row>
    <row r="102" spans="1:6">
      <c r="A102" s="3">
        <v>43924</v>
      </c>
      <c r="B102" s="4">
        <v>101</v>
      </c>
      <c r="C102" s="1">
        <v>59.490692000000003</v>
      </c>
      <c r="D102" s="2">
        <v>129880000</v>
      </c>
      <c r="E102" s="1">
        <v>125.805862</v>
      </c>
      <c r="F102" s="2">
        <v>4031500</v>
      </c>
    </row>
    <row r="103" spans="1:6">
      <c r="A103" s="3">
        <v>43927</v>
      </c>
      <c r="B103" s="4">
        <v>102</v>
      </c>
      <c r="C103" s="1">
        <v>64.680503999999999</v>
      </c>
      <c r="D103" s="2">
        <v>201820400</v>
      </c>
      <c r="E103" s="1">
        <v>132.27136200000001</v>
      </c>
      <c r="F103" s="2">
        <v>4874300</v>
      </c>
    </row>
    <row r="104" spans="1:6">
      <c r="A104" s="3">
        <v>43928</v>
      </c>
      <c r="B104" s="4">
        <v>103</v>
      </c>
      <c r="C104" s="1">
        <v>63.931355000000003</v>
      </c>
      <c r="D104" s="2">
        <v>202887200</v>
      </c>
      <c r="E104" s="1">
        <v>133.495361</v>
      </c>
      <c r="F104" s="2">
        <v>4051700</v>
      </c>
    </row>
    <row r="105" spans="1:6">
      <c r="A105" s="3">
        <v>43929</v>
      </c>
      <c r="B105" s="4">
        <v>104</v>
      </c>
      <c r="C105" s="1">
        <v>65.567656999999997</v>
      </c>
      <c r="D105" s="2">
        <v>168895200</v>
      </c>
      <c r="E105" s="1">
        <v>137.453644</v>
      </c>
      <c r="F105" s="2">
        <v>3890600</v>
      </c>
    </row>
    <row r="106" spans="1:6">
      <c r="A106" s="3">
        <v>43930</v>
      </c>
      <c r="B106" s="4">
        <v>105</v>
      </c>
      <c r="C106" s="1">
        <v>66.040801999999999</v>
      </c>
      <c r="D106" s="2">
        <v>162116400</v>
      </c>
      <c r="E106" s="1">
        <v>141.579712</v>
      </c>
      <c r="F106" s="2">
        <v>4365000</v>
      </c>
    </row>
    <row r="107" spans="1:6">
      <c r="A107" s="3">
        <v>43934</v>
      </c>
      <c r="B107" s="4">
        <v>106</v>
      </c>
      <c r="C107" s="1">
        <v>67.337029000000001</v>
      </c>
      <c r="D107" s="2">
        <v>131022800</v>
      </c>
      <c r="E107" s="1">
        <v>136.160538</v>
      </c>
      <c r="F107" s="2">
        <v>3016300</v>
      </c>
    </row>
    <row r="108" spans="1:6">
      <c r="A108" s="3">
        <v>43935</v>
      </c>
      <c r="B108" s="4">
        <v>107</v>
      </c>
      <c r="C108" s="1">
        <v>70.737755000000007</v>
      </c>
      <c r="D108" s="2">
        <v>194994800</v>
      </c>
      <c r="E108" s="1">
        <v>138.77633700000001</v>
      </c>
      <c r="F108" s="2">
        <v>3486600</v>
      </c>
    </row>
    <row r="109" spans="1:6">
      <c r="A109" s="3">
        <v>43936</v>
      </c>
      <c r="B109" s="4">
        <v>108</v>
      </c>
      <c r="C109" s="1">
        <v>70.092110000000005</v>
      </c>
      <c r="D109" s="2">
        <v>131154400</v>
      </c>
      <c r="E109" s="1">
        <v>133.100525</v>
      </c>
      <c r="F109" s="2">
        <v>3252800</v>
      </c>
    </row>
    <row r="110" spans="1:6">
      <c r="A110" s="3">
        <v>43937</v>
      </c>
      <c r="B110" s="4">
        <v>109</v>
      </c>
      <c r="C110" s="1">
        <v>70.649039999999999</v>
      </c>
      <c r="D110" s="2">
        <v>157125200</v>
      </c>
      <c r="E110" s="1">
        <v>130.62290999999999</v>
      </c>
      <c r="F110" s="2">
        <v>4016700</v>
      </c>
    </row>
    <row r="111" spans="1:6">
      <c r="A111" s="3">
        <v>43938</v>
      </c>
      <c r="B111" s="4">
        <v>110</v>
      </c>
      <c r="C111" s="1">
        <v>69.690421999999998</v>
      </c>
      <c r="D111" s="2">
        <v>215250000</v>
      </c>
      <c r="E111" s="1">
        <v>136.53564499999999</v>
      </c>
      <c r="F111" s="2">
        <v>4750700</v>
      </c>
    </row>
    <row r="112" spans="1:6">
      <c r="A112" s="3">
        <v>43941</v>
      </c>
      <c r="B112" s="4">
        <v>111</v>
      </c>
      <c r="C112" s="1">
        <v>68.243881000000002</v>
      </c>
      <c r="D112" s="2">
        <v>130015200</v>
      </c>
      <c r="E112" s="1">
        <v>133.949432</v>
      </c>
      <c r="F112" s="2">
        <v>2529000</v>
      </c>
    </row>
    <row r="113" spans="1:6">
      <c r="A113" s="3">
        <v>43942</v>
      </c>
      <c r="B113" s="4">
        <v>112</v>
      </c>
      <c r="C113" s="1">
        <v>66.134438000000003</v>
      </c>
      <c r="D113" s="2">
        <v>180991600</v>
      </c>
      <c r="E113" s="1">
        <v>130.29716500000001</v>
      </c>
      <c r="F113" s="2">
        <v>2418100</v>
      </c>
    </row>
    <row r="114" spans="1:6">
      <c r="A114" s="3">
        <v>43943</v>
      </c>
      <c r="B114" s="4">
        <v>113</v>
      </c>
      <c r="C114" s="1">
        <v>68.039351999999994</v>
      </c>
      <c r="D114" s="2">
        <v>117057200</v>
      </c>
      <c r="E114" s="1">
        <v>131.313873</v>
      </c>
      <c r="F114" s="2">
        <v>2629700</v>
      </c>
    </row>
    <row r="115" spans="1:6">
      <c r="A115" s="3">
        <v>43944</v>
      </c>
      <c r="B115" s="4">
        <v>114</v>
      </c>
      <c r="C115" s="1">
        <v>67.775672999999998</v>
      </c>
      <c r="D115" s="2">
        <v>124814400</v>
      </c>
      <c r="E115" s="1">
        <v>132.94258099999999</v>
      </c>
      <c r="F115" s="2">
        <v>2786400</v>
      </c>
    </row>
    <row r="116" spans="1:6">
      <c r="A116" s="3">
        <v>43945</v>
      </c>
      <c r="B116" s="4">
        <v>115</v>
      </c>
      <c r="C116" s="1">
        <v>69.732322999999994</v>
      </c>
      <c r="D116" s="2">
        <v>126508800</v>
      </c>
      <c r="E116" s="1">
        <v>133.771759</v>
      </c>
      <c r="F116" s="2">
        <v>2837900</v>
      </c>
    </row>
    <row r="117" spans="1:6">
      <c r="A117" s="3">
        <v>43948</v>
      </c>
      <c r="B117" s="4">
        <v>116</v>
      </c>
      <c r="C117" s="1">
        <v>69.781609000000003</v>
      </c>
      <c r="D117" s="2">
        <v>117087600</v>
      </c>
      <c r="E117" s="1">
        <v>138.07551599999999</v>
      </c>
      <c r="F117" s="2">
        <v>3137700</v>
      </c>
    </row>
    <row r="118" spans="1:6">
      <c r="A118" s="3">
        <v>43949</v>
      </c>
      <c r="B118" s="4">
        <v>117</v>
      </c>
      <c r="C118" s="1">
        <v>68.650490000000005</v>
      </c>
      <c r="D118" s="2">
        <v>112004800</v>
      </c>
      <c r="E118" s="1">
        <v>140.91835</v>
      </c>
      <c r="F118" s="2">
        <v>3377900</v>
      </c>
    </row>
    <row r="119" spans="1:6">
      <c r="A119" s="3">
        <v>43950</v>
      </c>
      <c r="B119" s="4">
        <v>118</v>
      </c>
      <c r="C119" s="1">
        <v>70.905333999999996</v>
      </c>
      <c r="D119" s="2">
        <v>137280800</v>
      </c>
      <c r="E119" s="1">
        <v>144.274506</v>
      </c>
      <c r="F119" s="2">
        <v>2651200</v>
      </c>
    </row>
    <row r="120" spans="1:6">
      <c r="A120" s="3">
        <v>43951</v>
      </c>
      <c r="B120" s="4">
        <v>119</v>
      </c>
      <c r="C120" s="1">
        <v>72.401154000000005</v>
      </c>
      <c r="D120" s="2">
        <v>183064000</v>
      </c>
      <c r="E120" s="1">
        <v>140.06944300000001</v>
      </c>
      <c r="F120" s="2">
        <v>4492600</v>
      </c>
    </row>
    <row r="121" spans="1:6">
      <c r="A121" s="3">
        <v>43952</v>
      </c>
      <c r="B121" s="4">
        <v>120</v>
      </c>
      <c r="C121" s="1">
        <v>71.235541999999995</v>
      </c>
      <c r="D121" s="2">
        <v>60154200</v>
      </c>
      <c r="E121" s="1">
        <v>135.47943100000001</v>
      </c>
      <c r="F121" s="2">
        <v>3681100</v>
      </c>
    </row>
    <row r="122" spans="1:6">
      <c r="A122" s="3">
        <v>43955</v>
      </c>
      <c r="B122" s="4">
        <v>121</v>
      </c>
      <c r="C122" s="1">
        <v>72.243446000000006</v>
      </c>
      <c r="D122" s="2">
        <v>33392000</v>
      </c>
      <c r="E122" s="1">
        <v>133.45588699999999</v>
      </c>
      <c r="F122" s="2">
        <v>4123000</v>
      </c>
    </row>
    <row r="123" spans="1:6">
      <c r="A123" s="3">
        <v>43956</v>
      </c>
      <c r="B123" s="4">
        <v>122</v>
      </c>
      <c r="C123" s="1">
        <v>73.327736000000002</v>
      </c>
      <c r="D123" s="2">
        <v>36937800</v>
      </c>
      <c r="E123" s="1">
        <v>133.13014200000001</v>
      </c>
      <c r="F123" s="2">
        <v>3122300</v>
      </c>
    </row>
    <row r="124" spans="1:6">
      <c r="A124" s="3">
        <v>43957</v>
      </c>
      <c r="B124" s="4">
        <v>123</v>
      </c>
      <c r="C124" s="1">
        <v>74.084282000000002</v>
      </c>
      <c r="D124" s="2">
        <v>35583400</v>
      </c>
      <c r="E124" s="1">
        <v>131.323746</v>
      </c>
      <c r="F124" s="2">
        <v>2349500</v>
      </c>
    </row>
    <row r="125" spans="1:6">
      <c r="A125" s="3">
        <v>43958</v>
      </c>
      <c r="B125" s="4">
        <v>124</v>
      </c>
      <c r="C125" s="1">
        <v>74.850669999999994</v>
      </c>
      <c r="D125" s="2">
        <v>28803800</v>
      </c>
      <c r="E125" s="1">
        <v>131.076965</v>
      </c>
      <c r="F125" s="2">
        <v>3096500</v>
      </c>
    </row>
    <row r="126" spans="1:6">
      <c r="A126" s="3">
        <v>43959</v>
      </c>
      <c r="B126" s="4">
        <v>125</v>
      </c>
      <c r="C126" s="1">
        <v>77.259674000000004</v>
      </c>
      <c r="D126" s="2">
        <v>33459600</v>
      </c>
      <c r="E126" s="1">
        <v>135.14382900000001</v>
      </c>
      <c r="F126" s="2">
        <v>2740400</v>
      </c>
    </row>
    <row r="127" spans="1:6">
      <c r="A127" s="3">
        <v>43962</v>
      </c>
      <c r="B127" s="4">
        <v>126</v>
      </c>
      <c r="C127" s="1">
        <v>78.475371999999993</v>
      </c>
      <c r="D127" s="2">
        <v>145946400</v>
      </c>
      <c r="E127" s="1">
        <v>132.54776000000001</v>
      </c>
      <c r="F127" s="2">
        <v>2356400</v>
      </c>
    </row>
    <row r="128" spans="1:6">
      <c r="A128" s="3">
        <v>43963</v>
      </c>
      <c r="B128" s="4">
        <v>127</v>
      </c>
      <c r="C128" s="1">
        <v>77.578536999999997</v>
      </c>
      <c r="D128" s="2">
        <v>162301200</v>
      </c>
      <c r="E128" s="1">
        <v>125.944046</v>
      </c>
      <c r="F128" s="2">
        <v>4870400</v>
      </c>
    </row>
    <row r="129" spans="1:6">
      <c r="A129" s="3">
        <v>43964</v>
      </c>
      <c r="B129" s="4">
        <v>128</v>
      </c>
      <c r="C129" s="1">
        <v>76.641852999999998</v>
      </c>
      <c r="D129" s="2">
        <v>200622400</v>
      </c>
      <c r="E129" s="1">
        <v>121.383652</v>
      </c>
      <c r="F129" s="2">
        <v>5786200</v>
      </c>
    </row>
    <row r="130" spans="1:6">
      <c r="A130" s="3">
        <v>43965</v>
      </c>
      <c r="B130" s="4">
        <v>129</v>
      </c>
      <c r="C130" s="1">
        <v>77.112685999999997</v>
      </c>
      <c r="D130" s="2">
        <v>158929200</v>
      </c>
      <c r="E130" s="1">
        <v>126.335655</v>
      </c>
      <c r="F130" s="2">
        <v>5226200</v>
      </c>
    </row>
    <row r="131" spans="1:6">
      <c r="A131" s="3">
        <v>43966</v>
      </c>
      <c r="B131" s="4">
        <v>130</v>
      </c>
      <c r="C131" s="1">
        <v>76.656791999999996</v>
      </c>
      <c r="D131" s="2">
        <v>166348400</v>
      </c>
      <c r="E131" s="1">
        <v>124.70488</v>
      </c>
      <c r="F131" s="2">
        <v>4660300</v>
      </c>
    </row>
    <row r="132" spans="1:6">
      <c r="A132" s="3">
        <v>43969</v>
      </c>
      <c r="B132" s="4">
        <v>131</v>
      </c>
      <c r="C132" s="1">
        <v>78.462913999999998</v>
      </c>
      <c r="D132" s="2">
        <v>135372400</v>
      </c>
      <c r="E132" s="1">
        <v>135.27510100000001</v>
      </c>
      <c r="F132" s="2">
        <v>6405800</v>
      </c>
    </row>
    <row r="133" spans="1:6">
      <c r="A133" s="3">
        <v>43970</v>
      </c>
      <c r="B133" s="4">
        <v>132</v>
      </c>
      <c r="C133" s="1">
        <v>78.009521000000007</v>
      </c>
      <c r="D133" s="2">
        <v>101729600</v>
      </c>
      <c r="E133" s="1">
        <v>131.208099</v>
      </c>
      <c r="F133" s="2">
        <v>4427800</v>
      </c>
    </row>
    <row r="134" spans="1:6">
      <c r="A134" s="3">
        <v>43971</v>
      </c>
      <c r="B134" s="4">
        <v>133</v>
      </c>
      <c r="C134" s="1">
        <v>79.526664999999994</v>
      </c>
      <c r="D134" s="2">
        <v>111504800</v>
      </c>
      <c r="E134" s="1">
        <v>135.26516699999999</v>
      </c>
      <c r="F134" s="2">
        <v>2949700</v>
      </c>
    </row>
    <row r="135" spans="1:6">
      <c r="A135" s="3">
        <v>43972</v>
      </c>
      <c r="B135" s="4">
        <v>134</v>
      </c>
      <c r="C135" s="1">
        <v>78.933753999999993</v>
      </c>
      <c r="D135" s="2">
        <v>102688800</v>
      </c>
      <c r="E135" s="1">
        <v>136.91583299999999</v>
      </c>
      <c r="F135" s="2">
        <v>2374300</v>
      </c>
    </row>
    <row r="136" spans="1:6">
      <c r="A136" s="3">
        <v>43973</v>
      </c>
      <c r="B136" s="4">
        <v>135</v>
      </c>
      <c r="C136" s="1">
        <v>79.441963000000001</v>
      </c>
      <c r="D136" s="2">
        <v>81803200</v>
      </c>
      <c r="E136" s="1">
        <v>138.397446</v>
      </c>
      <c r="F136" s="2">
        <v>2958000</v>
      </c>
    </row>
    <row r="137" spans="1:6">
      <c r="A137" s="3">
        <v>43977</v>
      </c>
      <c r="B137" s="4">
        <v>136</v>
      </c>
      <c r="C137" s="1">
        <v>78.903862000000004</v>
      </c>
      <c r="D137" s="2">
        <v>125522000</v>
      </c>
      <c r="E137" s="1">
        <v>144.12506099999999</v>
      </c>
      <c r="F137" s="2">
        <v>4370200</v>
      </c>
    </row>
    <row r="138" spans="1:6">
      <c r="A138" s="3">
        <v>43978</v>
      </c>
      <c r="B138" s="4">
        <v>137</v>
      </c>
      <c r="C138" s="1">
        <v>79.247642999999997</v>
      </c>
      <c r="D138" s="2">
        <v>112945200</v>
      </c>
      <c r="E138" s="1">
        <v>147.75453200000001</v>
      </c>
      <c r="F138" s="2">
        <v>4291700</v>
      </c>
    </row>
    <row r="139" spans="1:6">
      <c r="A139" s="3">
        <v>43979</v>
      </c>
      <c r="B139" s="4">
        <v>138</v>
      </c>
      <c r="C139" s="1">
        <v>79.282523999999995</v>
      </c>
      <c r="D139" s="2">
        <v>133560800</v>
      </c>
      <c r="E139" s="1">
        <v>146.73033100000001</v>
      </c>
      <c r="F139" s="2">
        <v>3481800</v>
      </c>
    </row>
    <row r="140" spans="1:6">
      <c r="A140" s="3">
        <v>43980</v>
      </c>
      <c r="B140" s="4">
        <v>139</v>
      </c>
      <c r="C140" s="1">
        <v>79.205298999999997</v>
      </c>
      <c r="D140" s="2">
        <v>153598000</v>
      </c>
      <c r="E140" s="1">
        <v>145.02995300000001</v>
      </c>
      <c r="F140" s="2">
        <v>4135500</v>
      </c>
    </row>
    <row r="141" spans="1:6">
      <c r="A141" s="3">
        <v>43983</v>
      </c>
      <c r="B141" s="4">
        <v>140</v>
      </c>
      <c r="C141" s="1">
        <v>80.179359000000005</v>
      </c>
      <c r="D141" s="2">
        <v>80791200</v>
      </c>
      <c r="E141" s="1">
        <v>145.358093</v>
      </c>
      <c r="F141" s="2">
        <v>2071100</v>
      </c>
    </row>
    <row r="142" spans="1:6">
      <c r="A142" s="3">
        <v>43984</v>
      </c>
      <c r="B142" s="4">
        <v>141</v>
      </c>
      <c r="C142" s="1">
        <v>80.550545</v>
      </c>
      <c r="D142" s="2">
        <v>87642800</v>
      </c>
      <c r="E142" s="1">
        <v>147.51589999999999</v>
      </c>
      <c r="F142" s="2">
        <v>3625800</v>
      </c>
    </row>
    <row r="143" spans="1:6">
      <c r="A143" s="3">
        <v>43985</v>
      </c>
      <c r="B143" s="4">
        <v>142</v>
      </c>
      <c r="C143" s="1">
        <v>80.993979999999993</v>
      </c>
      <c r="D143" s="2">
        <v>104491200</v>
      </c>
      <c r="E143" s="1">
        <v>152.48779300000001</v>
      </c>
      <c r="F143" s="2">
        <v>2992700</v>
      </c>
    </row>
    <row r="144" spans="1:6">
      <c r="A144" s="3">
        <v>43986</v>
      </c>
      <c r="B144" s="4">
        <v>143</v>
      </c>
      <c r="C144" s="1">
        <v>80.296447999999998</v>
      </c>
      <c r="D144" s="2">
        <v>87560400</v>
      </c>
      <c r="E144" s="1">
        <v>155.03338600000001</v>
      </c>
      <c r="F144" s="2">
        <v>3768200</v>
      </c>
    </row>
    <row r="145" spans="1:6">
      <c r="A145" s="3">
        <v>43987</v>
      </c>
      <c r="B145" s="4">
        <v>144</v>
      </c>
      <c r="C145" s="1">
        <v>82.583374000000006</v>
      </c>
      <c r="D145" s="2">
        <v>137250400</v>
      </c>
      <c r="E145" s="1">
        <v>160.46267700000001</v>
      </c>
      <c r="F145" s="2">
        <v>4524900</v>
      </c>
    </row>
    <row r="146" spans="1:6">
      <c r="A146" s="3">
        <v>43990</v>
      </c>
      <c r="B146" s="4">
        <v>145</v>
      </c>
      <c r="C146" s="1">
        <v>83.071640000000002</v>
      </c>
      <c r="D146" s="2">
        <v>95654400</v>
      </c>
      <c r="E146" s="1">
        <v>162.00396699999999</v>
      </c>
      <c r="F146" s="2">
        <v>3573400</v>
      </c>
    </row>
    <row r="147" spans="1:6">
      <c r="A147" s="3">
        <v>43991</v>
      </c>
      <c r="B147" s="4">
        <v>146</v>
      </c>
      <c r="C147" s="1">
        <v>85.694878000000003</v>
      </c>
      <c r="D147" s="2">
        <v>147712400</v>
      </c>
      <c r="E147" s="1">
        <v>157.21107499999999</v>
      </c>
      <c r="F147" s="2">
        <v>3679100</v>
      </c>
    </row>
    <row r="148" spans="1:6">
      <c r="A148" s="3">
        <v>43992</v>
      </c>
      <c r="B148" s="4">
        <v>147</v>
      </c>
      <c r="C148" s="1">
        <v>87.899590000000003</v>
      </c>
      <c r="D148" s="2">
        <v>166651600</v>
      </c>
      <c r="E148" s="1">
        <v>153.25344799999999</v>
      </c>
      <c r="F148" s="2">
        <v>3309800</v>
      </c>
    </row>
    <row r="149" spans="1:6">
      <c r="A149" s="3">
        <v>43993</v>
      </c>
      <c r="B149" s="4">
        <v>148</v>
      </c>
      <c r="C149" s="1">
        <v>83.679496999999998</v>
      </c>
      <c r="D149" s="2">
        <v>201662400</v>
      </c>
      <c r="E149" s="1">
        <v>142.633499</v>
      </c>
      <c r="F149" s="2">
        <v>4184900</v>
      </c>
    </row>
    <row r="150" spans="1:6">
      <c r="A150" s="3">
        <v>43994</v>
      </c>
      <c r="B150" s="4">
        <v>149</v>
      </c>
      <c r="C150" s="1">
        <v>84.401947000000007</v>
      </c>
      <c r="D150" s="2">
        <v>200146000</v>
      </c>
      <c r="E150" s="1">
        <v>143.69747899999999</v>
      </c>
      <c r="F150" s="2">
        <v>3612400</v>
      </c>
    </row>
    <row r="151" spans="1:6">
      <c r="A151" s="3">
        <v>43997</v>
      </c>
      <c r="B151" s="4">
        <v>150</v>
      </c>
      <c r="C151" s="1">
        <v>85.445755000000005</v>
      </c>
      <c r="D151" s="2">
        <v>138808800</v>
      </c>
      <c r="E151" s="1">
        <v>145.80557300000001</v>
      </c>
      <c r="F151" s="2">
        <v>3314000</v>
      </c>
    </row>
    <row r="152" spans="1:6">
      <c r="A152" s="3">
        <v>43998</v>
      </c>
      <c r="B152" s="4">
        <v>151</v>
      </c>
      <c r="C152" s="1">
        <v>87.710257999999996</v>
      </c>
      <c r="D152" s="2">
        <v>165428800</v>
      </c>
      <c r="E152" s="1">
        <v>148.27162200000001</v>
      </c>
      <c r="F152" s="2">
        <v>3804500</v>
      </c>
    </row>
    <row r="153" spans="1:6">
      <c r="A153" s="3">
        <v>43999</v>
      </c>
      <c r="B153" s="4">
        <v>152</v>
      </c>
      <c r="C153" s="1">
        <v>87.588195999999996</v>
      </c>
      <c r="D153" s="2">
        <v>114406400</v>
      </c>
      <c r="E153" s="1">
        <v>147.50595100000001</v>
      </c>
      <c r="F153" s="2">
        <v>3507600</v>
      </c>
    </row>
    <row r="154" spans="1:6">
      <c r="A154" s="3">
        <v>44000</v>
      </c>
      <c r="B154" s="4">
        <v>153</v>
      </c>
      <c r="C154" s="1">
        <v>87.623076999999995</v>
      </c>
      <c r="D154" s="2">
        <v>96820400</v>
      </c>
      <c r="E154" s="1">
        <v>147.39656099999999</v>
      </c>
      <c r="F154" s="2">
        <v>2581600</v>
      </c>
    </row>
    <row r="155" spans="1:6">
      <c r="A155" s="3">
        <v>44001</v>
      </c>
      <c r="B155" s="4">
        <v>154</v>
      </c>
      <c r="C155" s="1">
        <v>87.122337000000002</v>
      </c>
      <c r="D155" s="2">
        <v>264476000</v>
      </c>
      <c r="E155" s="1">
        <v>144.55264299999999</v>
      </c>
      <c r="F155" s="2">
        <v>5265900</v>
      </c>
    </row>
    <row r="156" spans="1:6">
      <c r="A156" s="3">
        <v>44004</v>
      </c>
      <c r="B156" s="4">
        <v>155</v>
      </c>
      <c r="C156" s="1">
        <v>89.401786999999999</v>
      </c>
      <c r="D156" s="2">
        <v>135445200</v>
      </c>
      <c r="E156" s="1">
        <v>144.12506099999999</v>
      </c>
      <c r="F156" s="2">
        <v>2529900</v>
      </c>
    </row>
    <row r="157" spans="1:6">
      <c r="A157" s="3">
        <v>44005</v>
      </c>
      <c r="B157" s="4">
        <v>156</v>
      </c>
      <c r="C157" s="1">
        <v>91.310051000000001</v>
      </c>
      <c r="D157" s="2">
        <v>212155600</v>
      </c>
      <c r="E157" s="1">
        <v>144.04551699999999</v>
      </c>
      <c r="F157" s="2">
        <v>2309800</v>
      </c>
    </row>
    <row r="158" spans="1:6">
      <c r="A158" s="3">
        <v>44006</v>
      </c>
      <c r="B158" s="4">
        <v>157</v>
      </c>
      <c r="C158" s="1">
        <v>89.698241999999993</v>
      </c>
      <c r="D158" s="2">
        <v>192623200</v>
      </c>
      <c r="E158" s="1">
        <v>137.57212799999999</v>
      </c>
      <c r="F158" s="2">
        <v>3371200</v>
      </c>
    </row>
    <row r="159" spans="1:6">
      <c r="A159" s="3">
        <v>44007</v>
      </c>
      <c r="B159" s="4">
        <v>158</v>
      </c>
      <c r="C159" s="1">
        <v>90.889037999999999</v>
      </c>
      <c r="D159" s="2">
        <v>137522400</v>
      </c>
      <c r="E159" s="1">
        <v>141.65901199999999</v>
      </c>
      <c r="F159" s="2">
        <v>4019000</v>
      </c>
    </row>
    <row r="160" spans="1:6">
      <c r="A160" s="3">
        <v>44008</v>
      </c>
      <c r="B160" s="4">
        <v>159</v>
      </c>
      <c r="C160" s="1">
        <v>88.096405000000004</v>
      </c>
      <c r="D160" s="2">
        <v>205256800</v>
      </c>
      <c r="E160" s="1">
        <v>137.432907</v>
      </c>
      <c r="F160" s="2">
        <v>10255300</v>
      </c>
    </row>
    <row r="161" spans="1:6">
      <c r="A161" s="3">
        <v>44011</v>
      </c>
      <c r="B161" s="4">
        <v>160</v>
      </c>
      <c r="C161" s="1">
        <v>90.126732000000004</v>
      </c>
      <c r="D161" s="2">
        <v>130646000</v>
      </c>
      <c r="E161" s="1">
        <v>142.434631</v>
      </c>
      <c r="F161" s="2">
        <v>2971200</v>
      </c>
    </row>
    <row r="162" spans="1:6">
      <c r="A162" s="3">
        <v>44012</v>
      </c>
      <c r="B162" s="4">
        <v>161</v>
      </c>
      <c r="C162" s="1">
        <v>90.879065999999995</v>
      </c>
      <c r="D162" s="2">
        <v>140223200</v>
      </c>
      <c r="E162" s="1">
        <v>143.77702300000001</v>
      </c>
      <c r="F162" s="2">
        <v>3688000</v>
      </c>
    </row>
    <row r="163" spans="1:6">
      <c r="A163" s="3">
        <v>44013</v>
      </c>
      <c r="B163" s="4">
        <v>162</v>
      </c>
      <c r="C163" s="1">
        <v>90.707176000000004</v>
      </c>
      <c r="D163" s="2">
        <v>110737200</v>
      </c>
      <c r="E163" s="1">
        <v>143.29972799999999</v>
      </c>
      <c r="F163" s="2">
        <v>2609500</v>
      </c>
    </row>
    <row r="164" spans="1:6">
      <c r="A164" s="3">
        <v>44014</v>
      </c>
      <c r="B164" s="4">
        <v>163</v>
      </c>
      <c r="C164" s="1">
        <v>90.707176000000004</v>
      </c>
      <c r="D164" s="2">
        <v>114041600</v>
      </c>
      <c r="E164" s="1">
        <v>144.20462000000001</v>
      </c>
      <c r="F164" s="2">
        <v>2758500</v>
      </c>
    </row>
    <row r="165" spans="1:6">
      <c r="A165" s="3">
        <v>44018</v>
      </c>
      <c r="B165" s="4">
        <v>164</v>
      </c>
      <c r="C165" s="1">
        <v>93.133613999999994</v>
      </c>
      <c r="D165" s="2">
        <v>118655600</v>
      </c>
      <c r="E165" s="1">
        <v>146.39224200000001</v>
      </c>
      <c r="F165" s="2">
        <v>2336700</v>
      </c>
    </row>
    <row r="166" spans="1:6">
      <c r="A166" s="3">
        <v>44019</v>
      </c>
      <c r="B166" s="4">
        <v>165</v>
      </c>
      <c r="C166" s="1">
        <v>92.844634999999997</v>
      </c>
      <c r="D166" s="2">
        <v>112424400</v>
      </c>
      <c r="E166" s="1">
        <v>144.15489199999999</v>
      </c>
      <c r="F166" s="2">
        <v>2622000</v>
      </c>
    </row>
    <row r="167" spans="1:6">
      <c r="A167" s="3">
        <v>44020</v>
      </c>
      <c r="B167" s="4">
        <v>166</v>
      </c>
      <c r="C167" s="1">
        <v>95.006996000000001</v>
      </c>
      <c r="D167" s="2">
        <v>117092000</v>
      </c>
      <c r="E167" s="1">
        <v>144.77140800000001</v>
      </c>
      <c r="F167" s="2">
        <v>3587800</v>
      </c>
    </row>
    <row r="168" spans="1:6">
      <c r="A168" s="3">
        <v>44021</v>
      </c>
      <c r="B168" s="4">
        <v>167</v>
      </c>
      <c r="C168" s="1">
        <v>95.415558000000004</v>
      </c>
      <c r="D168" s="2">
        <v>125642800</v>
      </c>
      <c r="E168" s="1">
        <v>140.57513399999999</v>
      </c>
      <c r="F168" s="2">
        <v>3167200</v>
      </c>
    </row>
    <row r="169" spans="1:6">
      <c r="A169" s="3">
        <v>44022</v>
      </c>
      <c r="B169" s="4">
        <v>168</v>
      </c>
      <c r="C169" s="1">
        <v>95.582465999999997</v>
      </c>
      <c r="D169" s="2">
        <v>90257200</v>
      </c>
      <c r="E169" s="1">
        <v>141.64906300000001</v>
      </c>
      <c r="F169" s="2">
        <v>2325000</v>
      </c>
    </row>
    <row r="170" spans="1:6">
      <c r="A170" s="3">
        <v>44025</v>
      </c>
      <c r="B170" s="4">
        <v>169</v>
      </c>
      <c r="C170" s="1">
        <v>95.141525000000001</v>
      </c>
      <c r="D170" s="2">
        <v>191649200</v>
      </c>
      <c r="E170" s="1">
        <v>142.68322800000001</v>
      </c>
      <c r="F170" s="2">
        <v>2585700</v>
      </c>
    </row>
    <row r="171" spans="1:6">
      <c r="A171" s="3">
        <v>44026</v>
      </c>
      <c r="B171" s="4">
        <v>170</v>
      </c>
      <c r="C171" s="1">
        <v>96.715964999999997</v>
      </c>
      <c r="D171" s="2">
        <v>170989200</v>
      </c>
      <c r="E171" s="1">
        <v>147.267303</v>
      </c>
      <c r="F171" s="2">
        <v>2649800</v>
      </c>
    </row>
    <row r="172" spans="1:6">
      <c r="A172" s="3">
        <v>44027</v>
      </c>
      <c r="B172" s="4">
        <v>171</v>
      </c>
      <c r="C172" s="1">
        <v>97.381111000000004</v>
      </c>
      <c r="D172" s="2">
        <v>153198000</v>
      </c>
      <c r="E172" s="1">
        <v>151.07576</v>
      </c>
      <c r="F172" s="2">
        <v>2984600</v>
      </c>
    </row>
    <row r="173" spans="1:6">
      <c r="A173" s="3">
        <v>44028</v>
      </c>
      <c r="B173" s="4">
        <v>172</v>
      </c>
      <c r="C173" s="1">
        <v>96.182845999999998</v>
      </c>
      <c r="D173" s="2">
        <v>110577600</v>
      </c>
      <c r="E173" s="1">
        <v>152.21929900000001</v>
      </c>
      <c r="F173" s="2">
        <v>3697600</v>
      </c>
    </row>
    <row r="174" spans="1:6">
      <c r="A174" s="3">
        <v>44029</v>
      </c>
      <c r="B174" s="4">
        <v>173</v>
      </c>
      <c r="C174" s="1">
        <v>95.988533000000004</v>
      </c>
      <c r="D174" s="2">
        <v>92186800</v>
      </c>
      <c r="E174" s="1">
        <v>154.12851000000001</v>
      </c>
      <c r="F174" s="2">
        <v>4886500</v>
      </c>
    </row>
    <row r="175" spans="1:6">
      <c r="A175" s="3">
        <v>44032</v>
      </c>
      <c r="B175" s="4">
        <v>174</v>
      </c>
      <c r="C175" s="1">
        <v>98.011391000000003</v>
      </c>
      <c r="D175" s="2">
        <v>90318000</v>
      </c>
      <c r="E175" s="1">
        <v>152.527557</v>
      </c>
      <c r="F175" s="2">
        <v>4876200</v>
      </c>
    </row>
    <row r="176" spans="1:6">
      <c r="A176" s="3">
        <v>44033</v>
      </c>
      <c r="B176" s="4">
        <v>175</v>
      </c>
      <c r="C176" s="1">
        <v>96.658660999999995</v>
      </c>
      <c r="D176" s="2">
        <v>103646000</v>
      </c>
      <c r="E176" s="1">
        <v>153.889847</v>
      </c>
      <c r="F176" s="2">
        <v>2394000</v>
      </c>
    </row>
    <row r="177" spans="1:6">
      <c r="A177" s="3">
        <v>44034</v>
      </c>
      <c r="B177" s="4">
        <v>176</v>
      </c>
      <c r="C177" s="1">
        <v>96.930199000000002</v>
      </c>
      <c r="D177" s="2">
        <v>89001600</v>
      </c>
      <c r="E177" s="1">
        <v>153.740692</v>
      </c>
      <c r="F177" s="2">
        <v>1798600</v>
      </c>
    </row>
    <row r="178" spans="1:6">
      <c r="A178" s="3">
        <v>44035</v>
      </c>
      <c r="B178" s="4">
        <v>177</v>
      </c>
      <c r="C178" s="1">
        <v>92.518287999999998</v>
      </c>
      <c r="D178" s="2">
        <v>197004400</v>
      </c>
      <c r="E178" s="1">
        <v>152.86563100000001</v>
      </c>
      <c r="F178" s="2">
        <v>2625600</v>
      </c>
    </row>
    <row r="179" spans="1:6">
      <c r="A179" s="3">
        <v>44036</v>
      </c>
      <c r="B179" s="4">
        <v>178</v>
      </c>
      <c r="C179" s="1">
        <v>92.289092999999994</v>
      </c>
      <c r="D179" s="2">
        <v>185438800</v>
      </c>
      <c r="E179" s="1">
        <v>148.58981299999999</v>
      </c>
      <c r="F179" s="2">
        <v>4368300</v>
      </c>
    </row>
    <row r="180" spans="1:6">
      <c r="A180" s="3">
        <v>44039</v>
      </c>
      <c r="B180" s="4">
        <v>179</v>
      </c>
      <c r="C180" s="1">
        <v>94.476364000000004</v>
      </c>
      <c r="D180" s="2">
        <v>121214000</v>
      </c>
      <c r="E180" s="1">
        <v>149.91233800000001</v>
      </c>
      <c r="F180" s="2">
        <v>3378300</v>
      </c>
    </row>
    <row r="181" spans="1:6">
      <c r="A181" s="3">
        <v>44040</v>
      </c>
      <c r="B181" s="4">
        <v>180</v>
      </c>
      <c r="C181" s="1">
        <v>92.924355000000006</v>
      </c>
      <c r="D181" s="2">
        <v>103625600</v>
      </c>
      <c r="E181" s="1">
        <v>151.155304</v>
      </c>
      <c r="F181" s="2">
        <v>3904200</v>
      </c>
    </row>
    <row r="182" spans="1:6">
      <c r="A182" s="3">
        <v>44041</v>
      </c>
      <c r="B182" s="4">
        <v>181</v>
      </c>
      <c r="C182" s="1">
        <v>94.705558999999994</v>
      </c>
      <c r="D182" s="2">
        <v>90329200</v>
      </c>
      <c r="E182" s="1">
        <v>153.71086099999999</v>
      </c>
      <c r="F182" s="2">
        <v>3311500</v>
      </c>
    </row>
    <row r="183" spans="1:6">
      <c r="A183" s="3">
        <v>44042</v>
      </c>
      <c r="B183" s="4">
        <v>182</v>
      </c>
      <c r="C183" s="1">
        <v>95.851517000000001</v>
      </c>
      <c r="D183" s="2">
        <v>158130000</v>
      </c>
      <c r="E183" s="1">
        <v>148.321335</v>
      </c>
      <c r="F183" s="2">
        <v>2749100</v>
      </c>
    </row>
    <row r="184" spans="1:6">
      <c r="A184" s="3">
        <v>44043</v>
      </c>
      <c r="B184" s="4">
        <v>183</v>
      </c>
      <c r="C184" s="1">
        <v>105.88608600000001</v>
      </c>
      <c r="D184" s="2">
        <v>374336800</v>
      </c>
      <c r="E184" s="1">
        <v>148.53015099999999</v>
      </c>
      <c r="F184" s="2">
        <v>4061200</v>
      </c>
    </row>
    <row r="185" spans="1:6">
      <c r="A185" s="3">
        <v>44046</v>
      </c>
      <c r="B185" s="4">
        <v>184</v>
      </c>
      <c r="C185" s="1">
        <v>108.554153</v>
      </c>
      <c r="D185" s="2">
        <v>308151200</v>
      </c>
      <c r="E185" s="1">
        <v>147.694885</v>
      </c>
      <c r="F185" s="2">
        <v>2105400</v>
      </c>
    </row>
    <row r="186" spans="1:6">
      <c r="A186" s="3">
        <v>44047</v>
      </c>
      <c r="B186" s="4">
        <v>185</v>
      </c>
      <c r="C186" s="1">
        <v>109.279099</v>
      </c>
      <c r="D186" s="2">
        <v>173071600</v>
      </c>
      <c r="E186" s="1">
        <v>146.501633</v>
      </c>
      <c r="F186" s="2">
        <v>3078300</v>
      </c>
    </row>
    <row r="187" spans="1:6">
      <c r="A187" s="3">
        <v>44048</v>
      </c>
      <c r="B187" s="4">
        <v>186</v>
      </c>
      <c r="C187" s="1">
        <v>109.675194</v>
      </c>
      <c r="D187" s="2">
        <v>121992000</v>
      </c>
      <c r="E187" s="1">
        <v>149.972015</v>
      </c>
      <c r="F187" s="2">
        <v>4181000</v>
      </c>
    </row>
    <row r="188" spans="1:6">
      <c r="A188" s="3">
        <v>44049</v>
      </c>
      <c r="B188" s="4">
        <v>187</v>
      </c>
      <c r="C188" s="1">
        <v>113.501678</v>
      </c>
      <c r="D188" s="2">
        <v>202428800</v>
      </c>
      <c r="E188" s="1">
        <v>151.72210699999999</v>
      </c>
      <c r="F188" s="2">
        <v>2502700</v>
      </c>
    </row>
    <row r="189" spans="1:6">
      <c r="A189" s="3">
        <v>44050</v>
      </c>
      <c r="B189" s="4">
        <v>188</v>
      </c>
      <c r="C189" s="1">
        <v>110.92113500000001</v>
      </c>
      <c r="D189" s="2">
        <v>198045600</v>
      </c>
      <c r="E189" s="1">
        <v>154.23788500000001</v>
      </c>
      <c r="F189" s="2">
        <v>2519500</v>
      </c>
    </row>
    <row r="190" spans="1:6">
      <c r="A190" s="3">
        <v>44053</v>
      </c>
      <c r="B190" s="4">
        <v>189</v>
      </c>
      <c r="C190" s="1">
        <v>112.533356</v>
      </c>
      <c r="D190" s="2">
        <v>212403600</v>
      </c>
      <c r="E190" s="1">
        <v>158.53358499999999</v>
      </c>
      <c r="F190" s="2">
        <v>2858800</v>
      </c>
    </row>
    <row r="191" spans="1:6">
      <c r="A191" s="3">
        <v>44054</v>
      </c>
      <c r="B191" s="4">
        <v>190</v>
      </c>
      <c r="C191" s="1">
        <v>109.186623</v>
      </c>
      <c r="D191" s="2">
        <v>187902400</v>
      </c>
      <c r="E191" s="1">
        <v>159.378815</v>
      </c>
      <c r="F191" s="2">
        <v>3773700</v>
      </c>
    </row>
    <row r="192" spans="1:6">
      <c r="A192" s="3">
        <v>44055</v>
      </c>
      <c r="B192" s="4">
        <v>191</v>
      </c>
      <c r="C192" s="1">
        <v>112.815369</v>
      </c>
      <c r="D192" s="2">
        <v>165944800</v>
      </c>
      <c r="E192" s="1">
        <v>159.16999799999999</v>
      </c>
      <c r="F192" s="2">
        <v>2670100</v>
      </c>
    </row>
    <row r="193" spans="1:6">
      <c r="A193" s="3">
        <v>44056</v>
      </c>
      <c r="B193" s="4">
        <v>192</v>
      </c>
      <c r="C193" s="1">
        <v>114.81192</v>
      </c>
      <c r="D193" s="2">
        <v>210082000</v>
      </c>
      <c r="E193" s="1">
        <v>158.979996</v>
      </c>
      <c r="F193" s="2">
        <v>2574900</v>
      </c>
    </row>
    <row r="194" spans="1:6">
      <c r="A194" s="3">
        <v>44057</v>
      </c>
      <c r="B194" s="4">
        <v>193</v>
      </c>
      <c r="C194" s="1">
        <v>114.709602</v>
      </c>
      <c r="D194" s="2">
        <v>165565200</v>
      </c>
      <c r="E194" s="1">
        <v>160.279999</v>
      </c>
      <c r="F194" s="2">
        <v>2844700</v>
      </c>
    </row>
    <row r="195" spans="1:6">
      <c r="A195" s="3">
        <v>44060</v>
      </c>
      <c r="B195" s="4">
        <v>194</v>
      </c>
      <c r="C195" s="1">
        <v>114.41011</v>
      </c>
      <c r="D195" s="2">
        <v>119561600</v>
      </c>
      <c r="E195" s="1">
        <v>158.759995</v>
      </c>
      <c r="F195" s="2">
        <v>2817200</v>
      </c>
    </row>
    <row r="196" spans="1:6">
      <c r="A196" s="3">
        <v>44061</v>
      </c>
      <c r="B196" s="4">
        <v>195</v>
      </c>
      <c r="C196" s="1">
        <v>115.363472</v>
      </c>
      <c r="D196" s="2">
        <v>105633600</v>
      </c>
      <c r="E196" s="1">
        <v>157.38000500000001</v>
      </c>
      <c r="F196" s="2">
        <v>1869300</v>
      </c>
    </row>
    <row r="197" spans="1:6">
      <c r="A197" s="3">
        <v>44062</v>
      </c>
      <c r="B197" s="4">
        <v>196</v>
      </c>
      <c r="C197" s="1">
        <v>115.508217</v>
      </c>
      <c r="D197" s="2">
        <v>145538000</v>
      </c>
      <c r="E197" s="1">
        <v>156.85000600000001</v>
      </c>
      <c r="F197" s="2">
        <v>2098100</v>
      </c>
    </row>
    <row r="198" spans="1:6">
      <c r="A198" s="3">
        <v>44063</v>
      </c>
      <c r="B198" s="4">
        <v>197</v>
      </c>
      <c r="C198" s="1">
        <v>118.071297</v>
      </c>
      <c r="D198" s="2">
        <v>126907200</v>
      </c>
      <c r="E198" s="1">
        <v>156.16999799999999</v>
      </c>
      <c r="F198" s="2">
        <v>1600300</v>
      </c>
    </row>
    <row r="199" spans="1:6">
      <c r="A199" s="3">
        <v>44064</v>
      </c>
      <c r="B199" s="4">
        <v>198</v>
      </c>
      <c r="C199" s="1">
        <v>124.1558</v>
      </c>
      <c r="D199" s="2">
        <v>338054800</v>
      </c>
      <c r="E199" s="1">
        <v>157.5</v>
      </c>
      <c r="F199" s="2">
        <v>2507800</v>
      </c>
    </row>
    <row r="200" spans="1:6">
      <c r="A200" s="3">
        <v>44067</v>
      </c>
      <c r="B200" s="4">
        <v>199</v>
      </c>
      <c r="C200" s="1">
        <v>125.640739</v>
      </c>
      <c r="D200" s="2">
        <v>345937600</v>
      </c>
      <c r="E200" s="1">
        <v>159.36999499999999</v>
      </c>
      <c r="F200" s="2">
        <v>2087000</v>
      </c>
    </row>
    <row r="201" spans="1:6">
      <c r="A201" s="3">
        <v>44068</v>
      </c>
      <c r="B201" s="4">
        <v>200</v>
      </c>
      <c r="C201" s="1">
        <v>124.610016</v>
      </c>
      <c r="D201" s="2">
        <v>211495600</v>
      </c>
      <c r="E201" s="1">
        <v>164.529999</v>
      </c>
      <c r="F201" s="2">
        <v>7400500</v>
      </c>
    </row>
    <row r="202" spans="1:6">
      <c r="A202" s="3">
        <v>44069</v>
      </c>
      <c r="B202" s="4">
        <v>201</v>
      </c>
      <c r="C202" s="1">
        <v>126.304596</v>
      </c>
      <c r="D202" s="2">
        <v>163022400</v>
      </c>
      <c r="E202" s="1">
        <v>165.30999800000001</v>
      </c>
      <c r="F202" s="2">
        <v>3466600</v>
      </c>
    </row>
    <row r="203" spans="1:6">
      <c r="A203" s="3">
        <v>44070</v>
      </c>
      <c r="B203" s="4">
        <v>202</v>
      </c>
      <c r="C203" s="1">
        <v>124.794701</v>
      </c>
      <c r="D203" s="2">
        <v>155552400</v>
      </c>
      <c r="E203" s="1">
        <v>165.990005</v>
      </c>
      <c r="F203" s="2">
        <v>4281100</v>
      </c>
    </row>
    <row r="204" spans="1:6">
      <c r="A204" s="3">
        <v>44071</v>
      </c>
      <c r="B204" s="4">
        <v>203</v>
      </c>
      <c r="C204" s="1">
        <v>124.592552</v>
      </c>
      <c r="D204" s="2">
        <v>187630000</v>
      </c>
      <c r="E204" s="1">
        <v>168.38000500000001</v>
      </c>
      <c r="F204" s="2">
        <v>13011800</v>
      </c>
    </row>
    <row r="205" spans="1:6">
      <c r="A205" s="3">
        <v>44074</v>
      </c>
      <c r="B205" s="4">
        <v>204</v>
      </c>
      <c r="C205" s="1">
        <v>128.81774899999999</v>
      </c>
      <c r="D205" s="2">
        <v>225702700</v>
      </c>
      <c r="E205" s="1">
        <v>165.550003</v>
      </c>
      <c r="F205" s="2">
        <v>4561900</v>
      </c>
    </row>
    <row r="206" spans="1:6">
      <c r="A206" s="3">
        <v>44075</v>
      </c>
      <c r="B206" s="4">
        <v>205</v>
      </c>
      <c r="C206" s="1">
        <v>133.94889800000001</v>
      </c>
      <c r="D206" s="2">
        <v>152470100</v>
      </c>
      <c r="E206" s="1">
        <v>167.970001</v>
      </c>
      <c r="F206" s="2">
        <v>3975100</v>
      </c>
    </row>
    <row r="207" spans="1:6">
      <c r="A207" s="3">
        <v>44076</v>
      </c>
      <c r="B207" s="4">
        <v>206</v>
      </c>
      <c r="C207" s="1">
        <v>131.17369099999999</v>
      </c>
      <c r="D207" s="2">
        <v>200119000</v>
      </c>
      <c r="E207" s="1">
        <v>172.470001</v>
      </c>
      <c r="F207" s="2">
        <v>4111900</v>
      </c>
    </row>
    <row r="208" spans="1:6">
      <c r="A208" s="3">
        <v>44077</v>
      </c>
      <c r="B208" s="4">
        <v>207</v>
      </c>
      <c r="C208" s="1">
        <v>120.671806</v>
      </c>
      <c r="D208" s="2">
        <v>257599600</v>
      </c>
      <c r="E208" s="1">
        <v>166.300003</v>
      </c>
      <c r="F208" s="2">
        <v>3527700</v>
      </c>
    </row>
    <row r="209" spans="1:6">
      <c r="A209" s="3">
        <v>44078</v>
      </c>
      <c r="B209" s="4">
        <v>208</v>
      </c>
      <c r="C209" s="1">
        <v>120.751671</v>
      </c>
      <c r="D209" s="2">
        <v>332607200</v>
      </c>
      <c r="E209" s="1">
        <v>166.69000199999999</v>
      </c>
      <c r="F209" s="2">
        <v>3326500</v>
      </c>
    </row>
    <row r="210" spans="1:6">
      <c r="A210" s="3">
        <v>44082</v>
      </c>
      <c r="B210" s="4">
        <v>209</v>
      </c>
      <c r="C210" s="1">
        <v>112.625694</v>
      </c>
      <c r="D210" s="2">
        <v>231366600</v>
      </c>
      <c r="E210" s="1">
        <v>164.270004</v>
      </c>
      <c r="F210" s="2">
        <v>2796800</v>
      </c>
    </row>
    <row r="211" spans="1:6">
      <c r="A211" s="3">
        <v>44083</v>
      </c>
      <c r="B211" s="4">
        <v>210</v>
      </c>
      <c r="C211" s="1">
        <v>117.117943</v>
      </c>
      <c r="D211" s="2">
        <v>176940500</v>
      </c>
      <c r="E211" s="1">
        <v>165.75</v>
      </c>
      <c r="F211" s="2">
        <v>2807500</v>
      </c>
    </row>
    <row r="212" spans="1:6">
      <c r="A212" s="3">
        <v>44084</v>
      </c>
      <c r="B212" s="4">
        <v>211</v>
      </c>
      <c r="C212" s="1">
        <v>113.29454</v>
      </c>
      <c r="D212" s="2">
        <v>182274400</v>
      </c>
      <c r="E212" s="1">
        <v>164.270004</v>
      </c>
      <c r="F212" s="2">
        <v>2814900</v>
      </c>
    </row>
    <row r="213" spans="1:6">
      <c r="A213" s="3">
        <v>44085</v>
      </c>
      <c r="B213" s="4">
        <v>212</v>
      </c>
      <c r="C213" s="1">
        <v>111.807106</v>
      </c>
      <c r="D213" s="2">
        <v>180860300</v>
      </c>
      <c r="E213" s="1">
        <v>166.449997</v>
      </c>
      <c r="F213" s="2">
        <v>2116700</v>
      </c>
    </row>
    <row r="214" spans="1:6">
      <c r="A214" s="3">
        <v>44088</v>
      </c>
      <c r="B214" s="4">
        <v>213</v>
      </c>
      <c r="C214" s="1">
        <v>115.161316</v>
      </c>
      <c r="D214" s="2">
        <v>140150100</v>
      </c>
      <c r="E214" s="1">
        <v>168.470001</v>
      </c>
      <c r="F214" s="2">
        <v>2134000</v>
      </c>
    </row>
    <row r="215" spans="1:6">
      <c r="A215" s="3">
        <v>44089</v>
      </c>
      <c r="B215" s="4">
        <v>214</v>
      </c>
      <c r="C215" s="1">
        <v>115.34101099999999</v>
      </c>
      <c r="D215" s="2">
        <v>184642000</v>
      </c>
      <c r="E215" s="1">
        <v>168.300003</v>
      </c>
      <c r="F215" s="2">
        <v>1851200</v>
      </c>
    </row>
    <row r="216" spans="1:6">
      <c r="A216" s="3">
        <v>44090</v>
      </c>
      <c r="B216" s="4">
        <v>215</v>
      </c>
      <c r="C216" s="1">
        <v>111.936882</v>
      </c>
      <c r="D216" s="2">
        <v>154679000</v>
      </c>
      <c r="E216" s="1">
        <v>170</v>
      </c>
      <c r="F216" s="2">
        <v>3152000</v>
      </c>
    </row>
    <row r="217" spans="1:6">
      <c r="A217" s="3">
        <v>44091</v>
      </c>
      <c r="B217" s="4">
        <v>216</v>
      </c>
      <c r="C217" s="1">
        <v>110.149963</v>
      </c>
      <c r="D217" s="2">
        <v>178011000</v>
      </c>
      <c r="E217" s="1">
        <v>170.33999600000001</v>
      </c>
      <c r="F217" s="2">
        <v>2661400</v>
      </c>
    </row>
    <row r="218" spans="1:6">
      <c r="A218" s="3">
        <v>44092</v>
      </c>
      <c r="B218" s="4">
        <v>217</v>
      </c>
      <c r="C218" s="1">
        <v>106.655991</v>
      </c>
      <c r="D218" s="2">
        <v>287104900</v>
      </c>
      <c r="E218" s="1">
        <v>168.699997</v>
      </c>
      <c r="F218" s="2">
        <v>4908000</v>
      </c>
    </row>
    <row r="219" spans="1:6">
      <c r="A219" s="3">
        <v>44095</v>
      </c>
      <c r="B219" s="4">
        <v>218</v>
      </c>
      <c r="C219" s="1">
        <v>109.890411</v>
      </c>
      <c r="D219" s="2">
        <v>195713800</v>
      </c>
      <c r="E219" s="1">
        <v>161.36999499999999</v>
      </c>
      <c r="F219" s="2">
        <v>4459600</v>
      </c>
    </row>
    <row r="220" spans="1:6">
      <c r="A220" s="3">
        <v>44096</v>
      </c>
      <c r="B220" s="4">
        <v>219</v>
      </c>
      <c r="C220" s="1">
        <v>111.61743199999999</v>
      </c>
      <c r="D220" s="2">
        <v>183055400</v>
      </c>
      <c r="E220" s="1">
        <v>162.679993</v>
      </c>
      <c r="F220" s="2">
        <v>2501000</v>
      </c>
    </row>
    <row r="221" spans="1:6">
      <c r="A221" s="3">
        <v>44097</v>
      </c>
      <c r="B221" s="4">
        <v>220</v>
      </c>
      <c r="C221" s="1">
        <v>106.935509</v>
      </c>
      <c r="D221" s="2">
        <v>150718700</v>
      </c>
      <c r="E221" s="1">
        <v>158.78999300000001</v>
      </c>
      <c r="F221" s="2">
        <v>2507600</v>
      </c>
    </row>
    <row r="222" spans="1:6">
      <c r="A222" s="3">
        <v>44098</v>
      </c>
      <c r="B222" s="4">
        <v>221</v>
      </c>
      <c r="C222" s="1">
        <v>108.033615</v>
      </c>
      <c r="D222" s="2">
        <v>167743300</v>
      </c>
      <c r="E222" s="1">
        <v>158.759995</v>
      </c>
      <c r="F222" s="2">
        <v>2238300</v>
      </c>
    </row>
    <row r="223" spans="1:6">
      <c r="A223" s="3">
        <v>44099</v>
      </c>
      <c r="B223" s="4">
        <v>222</v>
      </c>
      <c r="C223" s="1">
        <v>112.086624</v>
      </c>
      <c r="D223" s="2">
        <v>149981400</v>
      </c>
      <c r="E223" s="1">
        <v>161.490005</v>
      </c>
      <c r="F223" s="2">
        <v>2593900</v>
      </c>
    </row>
    <row r="224" spans="1:6">
      <c r="A224" s="3">
        <v>44102</v>
      </c>
      <c r="B224" s="4">
        <v>223</v>
      </c>
      <c r="C224" s="1">
        <v>114.76200900000001</v>
      </c>
      <c r="D224" s="2">
        <v>137672400</v>
      </c>
      <c r="E224" s="1">
        <v>164.63999899999999</v>
      </c>
      <c r="F224" s="2">
        <v>2512600</v>
      </c>
    </row>
    <row r="225" spans="1:6">
      <c r="A225" s="3">
        <v>44103</v>
      </c>
      <c r="B225" s="4">
        <v>224</v>
      </c>
      <c r="C225" s="1">
        <v>113.893501</v>
      </c>
      <c r="D225" s="2">
        <v>99382200</v>
      </c>
      <c r="E225" s="1">
        <v>164.509995</v>
      </c>
      <c r="F225" s="2">
        <v>2169300</v>
      </c>
    </row>
    <row r="226" spans="1:6">
      <c r="A226" s="3">
        <v>44104</v>
      </c>
      <c r="B226" s="4">
        <v>225</v>
      </c>
      <c r="C226" s="1">
        <v>115.610542</v>
      </c>
      <c r="D226" s="2">
        <v>142675200</v>
      </c>
      <c r="E226" s="1">
        <v>164.61000100000001</v>
      </c>
      <c r="F226" s="2">
        <v>2883400</v>
      </c>
    </row>
    <row r="227" spans="1:6">
      <c r="A227" s="3">
        <v>44105</v>
      </c>
      <c r="B227" s="4">
        <v>226</v>
      </c>
      <c r="C227" s="1">
        <v>116.58886</v>
      </c>
      <c r="D227" s="2">
        <v>116120400</v>
      </c>
      <c r="E227" s="1">
        <v>163.679993</v>
      </c>
      <c r="F227" s="2">
        <v>2409300</v>
      </c>
    </row>
    <row r="228" spans="1:6">
      <c r="A228" s="3">
        <v>44106</v>
      </c>
      <c r="B228" s="4">
        <v>227</v>
      </c>
      <c r="C228" s="1">
        <v>112.82534800000001</v>
      </c>
      <c r="D228" s="2">
        <v>144712000</v>
      </c>
      <c r="E228" s="1">
        <v>165.61000100000001</v>
      </c>
      <c r="F228" s="2">
        <v>2339900</v>
      </c>
    </row>
    <row r="229" spans="1:6">
      <c r="A229" s="3">
        <v>44109</v>
      </c>
      <c r="B229" s="4">
        <v>228</v>
      </c>
      <c r="C229" s="1">
        <v>116.29935500000001</v>
      </c>
      <c r="D229" s="2">
        <v>106243800</v>
      </c>
      <c r="E229" s="1">
        <v>168.720001</v>
      </c>
      <c r="F229" s="2">
        <v>1750000</v>
      </c>
    </row>
    <row r="230" spans="1:6">
      <c r="A230" s="3">
        <v>44110</v>
      </c>
      <c r="B230" s="4">
        <v>229</v>
      </c>
      <c r="C230" s="1">
        <v>112.96511099999999</v>
      </c>
      <c r="D230" s="2">
        <v>161498200</v>
      </c>
      <c r="E230" s="1">
        <v>166.88999899999999</v>
      </c>
      <c r="F230" s="2">
        <v>2345800</v>
      </c>
    </row>
    <row r="231" spans="1:6">
      <c r="A231" s="3">
        <v>44111</v>
      </c>
      <c r="B231" s="4">
        <v>230</v>
      </c>
      <c r="C231" s="1">
        <v>114.881805</v>
      </c>
      <c r="D231" s="2">
        <v>96849000</v>
      </c>
      <c r="E231" s="1">
        <v>171.550003</v>
      </c>
      <c r="F231" s="2">
        <v>2030200</v>
      </c>
    </row>
    <row r="232" spans="1:6">
      <c r="A232" s="3">
        <v>44112</v>
      </c>
      <c r="B232" s="4">
        <v>231</v>
      </c>
      <c r="C232" s="1">
        <v>114.77198799999999</v>
      </c>
      <c r="D232" s="2">
        <v>83477200</v>
      </c>
      <c r="E232" s="1">
        <v>173.779999</v>
      </c>
      <c r="F232" s="2">
        <v>1977900</v>
      </c>
    </row>
    <row r="233" spans="1:6">
      <c r="A233" s="3">
        <v>44113</v>
      </c>
      <c r="B233" s="4">
        <v>232</v>
      </c>
      <c r="C233" s="1">
        <v>116.768547</v>
      </c>
      <c r="D233" s="2">
        <v>100506900</v>
      </c>
      <c r="E233" s="1">
        <v>174.38000500000001</v>
      </c>
      <c r="F233" s="2">
        <v>2636900</v>
      </c>
    </row>
    <row r="234" spans="1:6">
      <c r="A234" s="3">
        <v>44116</v>
      </c>
      <c r="B234" s="4">
        <v>233</v>
      </c>
      <c r="C234" s="1">
        <v>124.18575300000001</v>
      </c>
      <c r="D234" s="2">
        <v>240226800</v>
      </c>
      <c r="E234" s="1">
        <v>175.36000100000001</v>
      </c>
      <c r="F234" s="2">
        <v>3396300</v>
      </c>
    </row>
    <row r="235" spans="1:6">
      <c r="A235" s="3">
        <v>44117</v>
      </c>
      <c r="B235" s="4">
        <v>234</v>
      </c>
      <c r="C235" s="1">
        <v>120.891434</v>
      </c>
      <c r="D235" s="2">
        <v>262330500</v>
      </c>
      <c r="E235" s="1">
        <v>171.550003</v>
      </c>
      <c r="F235" s="2">
        <v>2315300</v>
      </c>
    </row>
    <row r="236" spans="1:6">
      <c r="A236" s="3">
        <v>44118</v>
      </c>
      <c r="B236" s="4">
        <v>235</v>
      </c>
      <c r="C236" s="1">
        <v>120.98127700000001</v>
      </c>
      <c r="D236" s="2">
        <v>151062300</v>
      </c>
      <c r="E236" s="1">
        <v>173.470001</v>
      </c>
      <c r="F236" s="2">
        <v>2386400</v>
      </c>
    </row>
    <row r="237" spans="1:6">
      <c r="A237" s="3">
        <v>44119</v>
      </c>
      <c r="B237" s="4">
        <v>236</v>
      </c>
      <c r="C237" s="1">
        <v>120.502106</v>
      </c>
      <c r="D237" s="2">
        <v>112559200</v>
      </c>
      <c r="E237" s="1">
        <v>172.61000100000001</v>
      </c>
      <c r="F237" s="2">
        <v>2436600</v>
      </c>
    </row>
    <row r="238" spans="1:6">
      <c r="A238" s="3">
        <v>44120</v>
      </c>
      <c r="B238" s="4">
        <v>237</v>
      </c>
      <c r="C238" s="1">
        <v>118.81501</v>
      </c>
      <c r="D238" s="2">
        <v>115393800</v>
      </c>
      <c r="E238" s="1">
        <v>174.86000100000001</v>
      </c>
      <c r="F238" s="2">
        <v>3628800</v>
      </c>
    </row>
    <row r="239" spans="1:6">
      <c r="A239" s="3">
        <v>44123</v>
      </c>
      <c r="B239" s="4">
        <v>238</v>
      </c>
      <c r="C239" s="1">
        <v>115.78025100000001</v>
      </c>
      <c r="D239" s="2">
        <v>120639300</v>
      </c>
      <c r="E239" s="1">
        <v>171.58999600000001</v>
      </c>
      <c r="F239" s="2">
        <v>2103500</v>
      </c>
    </row>
    <row r="240" spans="1:6">
      <c r="A240" s="3">
        <v>44124</v>
      </c>
      <c r="B240" s="4">
        <v>239</v>
      </c>
      <c r="C240" s="1">
        <v>117.30761699999999</v>
      </c>
      <c r="D240" s="2">
        <v>124423700</v>
      </c>
      <c r="E240" s="1">
        <v>173.259995</v>
      </c>
      <c r="F240" s="2">
        <v>1580300</v>
      </c>
    </row>
    <row r="241" spans="1:6">
      <c r="A241" s="3">
        <v>44125</v>
      </c>
      <c r="B241" s="4">
        <v>240</v>
      </c>
      <c r="C241" s="1">
        <v>116.668724</v>
      </c>
      <c r="D241" s="2">
        <v>89946000</v>
      </c>
      <c r="E241" s="1">
        <v>172.86999499999999</v>
      </c>
      <c r="F241" s="2">
        <v>1827000</v>
      </c>
    </row>
    <row r="242" spans="1:6">
      <c r="A242" s="3">
        <v>44126</v>
      </c>
      <c r="B242" s="4">
        <v>241</v>
      </c>
      <c r="C242" s="1">
        <v>115.55064400000001</v>
      </c>
      <c r="D242" s="2">
        <v>101988000</v>
      </c>
      <c r="E242" s="1">
        <v>176.85000600000001</v>
      </c>
      <c r="F242" s="2">
        <v>1882100</v>
      </c>
    </row>
    <row r="243" spans="1:6">
      <c r="A243" s="3">
        <v>44127</v>
      </c>
      <c r="B243" s="4">
        <v>242</v>
      </c>
      <c r="C243" s="1">
        <v>114.84187300000001</v>
      </c>
      <c r="D243" s="2">
        <v>82572600</v>
      </c>
      <c r="E243" s="1">
        <v>175.53999300000001</v>
      </c>
      <c r="F243" s="2">
        <v>1987900</v>
      </c>
    </row>
    <row r="244" spans="1:6">
      <c r="A244" s="3">
        <v>44130</v>
      </c>
      <c r="B244" s="4">
        <v>243</v>
      </c>
      <c r="C244" s="1">
        <v>114.85185199999999</v>
      </c>
      <c r="D244" s="2">
        <v>111850700</v>
      </c>
      <c r="E244" s="1">
        <v>170.16999799999999</v>
      </c>
      <c r="F244" s="2">
        <v>2323700</v>
      </c>
    </row>
    <row r="245" spans="1:6">
      <c r="A245" s="3">
        <v>44131</v>
      </c>
      <c r="B245" s="4">
        <v>244</v>
      </c>
      <c r="C245" s="1">
        <v>116.39917800000001</v>
      </c>
      <c r="D245" s="2">
        <v>92276800</v>
      </c>
      <c r="E245" s="1">
        <v>166.75</v>
      </c>
      <c r="F245" s="2">
        <v>2009300</v>
      </c>
    </row>
    <row r="246" spans="1:6">
      <c r="A246" s="3">
        <v>44132</v>
      </c>
      <c r="B246" s="4">
        <v>245</v>
      </c>
      <c r="C246" s="1">
        <v>111.008476</v>
      </c>
      <c r="D246" s="2">
        <v>143937800</v>
      </c>
      <c r="E246" s="1">
        <v>161.16000399999999</v>
      </c>
      <c r="F246" s="2">
        <v>3233500</v>
      </c>
    </row>
    <row r="247" spans="1:6">
      <c r="A247" s="3">
        <v>44133</v>
      </c>
      <c r="B247" s="4">
        <v>246</v>
      </c>
      <c r="C247" s="1">
        <v>115.12138400000001</v>
      </c>
      <c r="D247" s="2">
        <v>146129200</v>
      </c>
      <c r="E247" s="1">
        <v>164.60000600000001</v>
      </c>
      <c r="F247" s="2">
        <v>3113600</v>
      </c>
    </row>
    <row r="248" spans="1:6">
      <c r="A248" s="3">
        <v>44134</v>
      </c>
      <c r="B248" s="4">
        <v>247</v>
      </c>
      <c r="C248" s="1">
        <v>108.672516</v>
      </c>
      <c r="D248" s="2">
        <v>190272600</v>
      </c>
      <c r="E248" s="1">
        <v>164.949997</v>
      </c>
      <c r="F248" s="2">
        <v>4389500</v>
      </c>
    </row>
    <row r="249" spans="1:6">
      <c r="A249" s="3">
        <v>44137</v>
      </c>
      <c r="B249" s="4">
        <v>248</v>
      </c>
      <c r="C249" s="1">
        <v>108.58266399999999</v>
      </c>
      <c r="D249" s="2">
        <v>122866900</v>
      </c>
      <c r="E249" s="1">
        <v>173.61000100000001</v>
      </c>
      <c r="F249" s="2">
        <v>4198300</v>
      </c>
    </row>
    <row r="250" spans="1:6">
      <c r="A250" s="3">
        <v>44138</v>
      </c>
      <c r="B250" s="4">
        <v>249</v>
      </c>
      <c r="C250" s="1">
        <v>110.24979399999999</v>
      </c>
      <c r="D250" s="2">
        <v>107624400</v>
      </c>
      <c r="E250" s="1">
        <v>179.21000699999999</v>
      </c>
      <c r="F250" s="2">
        <v>3719800</v>
      </c>
    </row>
    <row r="251" spans="1:6">
      <c r="A251" s="3">
        <v>44139</v>
      </c>
      <c r="B251" s="4">
        <v>250</v>
      </c>
      <c r="C251" s="1">
        <v>114.752022</v>
      </c>
      <c r="D251" s="2">
        <v>138235500</v>
      </c>
      <c r="E251" s="1">
        <v>178.91000399999999</v>
      </c>
      <c r="F251" s="2">
        <v>4318600</v>
      </c>
    </row>
    <row r="252" spans="1:6">
      <c r="A252" s="3">
        <v>44140</v>
      </c>
      <c r="B252" s="4">
        <v>251</v>
      </c>
      <c r="C252" s="1">
        <v>118.824997</v>
      </c>
      <c r="D252" s="2">
        <v>126387100</v>
      </c>
      <c r="E252" s="1">
        <v>183.279999</v>
      </c>
      <c r="F252" s="2">
        <v>4585100</v>
      </c>
    </row>
    <row r="253" spans="1:6" ht="16.2" thickBot="1">
      <c r="A253" s="3">
        <v>44141</v>
      </c>
      <c r="B253" s="4">
        <v>252</v>
      </c>
      <c r="C253" s="1">
        <v>118.69000200000001</v>
      </c>
      <c r="D253" s="2">
        <v>114283600</v>
      </c>
      <c r="E253" s="1">
        <v>184.270004</v>
      </c>
      <c r="F253" s="2">
        <v>3080300</v>
      </c>
    </row>
    <row r="254" spans="1:6" ht="16.2" thickBot="1">
      <c r="A254" s="3">
        <v>44144</v>
      </c>
      <c r="B254" s="4">
        <v>253</v>
      </c>
      <c r="C254" s="5"/>
      <c r="E254" s="5"/>
    </row>
    <row r="255" spans="1:6">
      <c r="A255" s="3">
        <v>44145</v>
      </c>
      <c r="B255" s="4">
        <v>254</v>
      </c>
    </row>
    <row r="256" spans="1:6">
      <c r="A256" s="3">
        <v>44146</v>
      </c>
      <c r="B256" s="4">
        <v>255</v>
      </c>
    </row>
    <row r="257" spans="1:2">
      <c r="A257" s="3">
        <v>44147</v>
      </c>
      <c r="B257" s="4">
        <v>256</v>
      </c>
    </row>
    <row r="258" spans="1:2">
      <c r="A258" s="3">
        <v>44148</v>
      </c>
      <c r="B258" s="4">
        <v>257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BY259"/>
  <sheetViews>
    <sheetView topLeftCell="A19" zoomScale="66" zoomScaleNormal="130" workbookViewId="0">
      <selection activeCell="G15" sqref="G15"/>
    </sheetView>
  </sheetViews>
  <sheetFormatPr defaultColWidth="11.19921875" defaultRowHeight="15.6"/>
  <cols>
    <col min="3" max="3" width="18" customWidth="1"/>
    <col min="4" max="4" width="22.796875" customWidth="1"/>
    <col min="5" max="5" width="72.296875" customWidth="1"/>
    <col min="6" max="6" width="11.5" customWidth="1"/>
    <col min="7" max="7" width="11.69921875" customWidth="1"/>
    <col min="41" max="41" width="11.5" customWidth="1"/>
    <col min="45" max="45" width="13.8984375" customWidth="1"/>
    <col min="49" max="49" width="13.8984375" customWidth="1"/>
    <col min="53" max="53" width="14.19921875" customWidth="1"/>
    <col min="57" max="57" width="15.19921875" customWidth="1"/>
    <col min="63" max="63" width="13.69921875" customWidth="1"/>
    <col min="67" max="67" width="14" customWidth="1"/>
    <col min="71" max="71" width="13.19921875" customWidth="1"/>
    <col min="75" max="75" width="13" customWidth="1"/>
    <col min="78" max="78" width="25.5" customWidth="1"/>
    <col min="79" max="79" width="25.19921875" customWidth="1"/>
    <col min="80" max="80" width="25.5" customWidth="1"/>
  </cols>
  <sheetData>
    <row r="1" spans="1:77" ht="16.05" customHeight="1">
      <c r="A1" s="2" t="s">
        <v>0</v>
      </c>
      <c r="B1" s="2" t="s">
        <v>5</v>
      </c>
      <c r="C1" s="2" t="s">
        <v>1</v>
      </c>
      <c r="D1" s="2" t="s">
        <v>4</v>
      </c>
      <c r="E1" s="2"/>
      <c r="F1" s="106" t="s">
        <v>22</v>
      </c>
      <c r="G1" s="114" t="s">
        <v>6</v>
      </c>
      <c r="H1" s="115"/>
      <c r="I1" s="12" t="s">
        <v>7</v>
      </c>
      <c r="J1" s="12" t="s">
        <v>21</v>
      </c>
      <c r="K1" s="12" t="s">
        <v>14</v>
      </c>
      <c r="M1" s="12" t="s">
        <v>9</v>
      </c>
      <c r="N1" s="12" t="s">
        <v>21</v>
      </c>
      <c r="O1" s="12" t="s">
        <v>14</v>
      </c>
      <c r="Q1" s="12" t="s">
        <v>10</v>
      </c>
      <c r="R1" s="12" t="s">
        <v>21</v>
      </c>
      <c r="S1" s="12" t="s">
        <v>12</v>
      </c>
      <c r="U1" s="12" t="s">
        <v>11</v>
      </c>
      <c r="V1" s="12" t="s">
        <v>21</v>
      </c>
      <c r="W1" s="12" t="s">
        <v>12</v>
      </c>
      <c r="X1" s="120" t="s">
        <v>16</v>
      </c>
      <c r="Y1" s="121"/>
      <c r="Z1" s="77" t="s">
        <v>17</v>
      </c>
      <c r="AA1" s="77" t="s">
        <v>21</v>
      </c>
      <c r="AB1" s="79" t="s">
        <v>14</v>
      </c>
      <c r="AC1" s="9"/>
      <c r="AD1" s="77" t="s">
        <v>18</v>
      </c>
      <c r="AE1" s="77" t="s">
        <v>21</v>
      </c>
      <c r="AF1" s="79" t="s">
        <v>14</v>
      </c>
      <c r="AG1" s="16"/>
      <c r="AH1" s="77" t="s">
        <v>19</v>
      </c>
      <c r="AI1" s="77" t="s">
        <v>21</v>
      </c>
      <c r="AJ1" s="77" t="s">
        <v>14</v>
      </c>
      <c r="AK1" s="13"/>
      <c r="AL1" s="77" t="s">
        <v>20</v>
      </c>
      <c r="AM1" s="77" t="s">
        <v>21</v>
      </c>
      <c r="AN1" s="80" t="s">
        <v>14</v>
      </c>
      <c r="AO1" s="108" t="s">
        <v>23</v>
      </c>
      <c r="AP1" s="110" t="s">
        <v>6</v>
      </c>
      <c r="AQ1" s="110"/>
      <c r="AR1" s="81" t="s">
        <v>19</v>
      </c>
      <c r="AS1" s="81" t="s">
        <v>26</v>
      </c>
      <c r="AT1" s="81" t="s">
        <v>24</v>
      </c>
      <c r="AU1" s="81" t="s">
        <v>25</v>
      </c>
      <c r="AV1" s="9"/>
      <c r="AW1" s="81" t="s">
        <v>27</v>
      </c>
      <c r="AX1" s="81" t="s">
        <v>24</v>
      </c>
      <c r="AY1" s="81" t="s">
        <v>25</v>
      </c>
      <c r="AZ1" s="10"/>
      <c r="BA1" s="81" t="s">
        <v>28</v>
      </c>
      <c r="BB1" s="81" t="s">
        <v>24</v>
      </c>
      <c r="BC1" s="81" t="s">
        <v>25</v>
      </c>
      <c r="BD1" s="10"/>
      <c r="BE1" s="81" t="s">
        <v>29</v>
      </c>
      <c r="BF1" s="81" t="s">
        <v>24</v>
      </c>
      <c r="BG1" s="82" t="s">
        <v>25</v>
      </c>
      <c r="BH1" s="110" t="s">
        <v>16</v>
      </c>
      <c r="BI1" s="110"/>
      <c r="BJ1" s="83" t="s">
        <v>19</v>
      </c>
      <c r="BK1" s="83" t="s">
        <v>26</v>
      </c>
      <c r="BL1" s="83" t="s">
        <v>24</v>
      </c>
      <c r="BM1" s="83" t="s">
        <v>25</v>
      </c>
      <c r="BN1" s="9"/>
      <c r="BO1" s="83" t="s">
        <v>27</v>
      </c>
      <c r="BP1" s="83" t="s">
        <v>24</v>
      </c>
      <c r="BQ1" s="83" t="s">
        <v>25</v>
      </c>
      <c r="BR1" s="10"/>
      <c r="BS1" s="83" t="s">
        <v>28</v>
      </c>
      <c r="BT1" s="83" t="s">
        <v>24</v>
      </c>
      <c r="BU1" s="83" t="s">
        <v>25</v>
      </c>
      <c r="BV1" s="10"/>
      <c r="BW1" s="83" t="s">
        <v>29</v>
      </c>
      <c r="BX1" s="83" t="s">
        <v>24</v>
      </c>
      <c r="BY1" s="83" t="s">
        <v>25</v>
      </c>
    </row>
    <row r="2" spans="1:77" ht="16.05" customHeight="1">
      <c r="A2" s="3">
        <v>43777</v>
      </c>
      <c r="B2" s="4">
        <v>1</v>
      </c>
      <c r="C2" s="1">
        <v>63.954543999999999</v>
      </c>
      <c r="D2" s="1">
        <v>177.02937299999999</v>
      </c>
      <c r="E2" s="1"/>
      <c r="F2" s="107"/>
      <c r="G2" s="116"/>
      <c r="H2" s="117"/>
      <c r="I2" s="6">
        <v>63.954543999999999</v>
      </c>
      <c r="J2" s="1">
        <v>0</v>
      </c>
      <c r="K2" s="1">
        <f>ABS((C2-I2)/C2)</f>
        <v>0</v>
      </c>
      <c r="M2" s="1">
        <f>C2</f>
        <v>63.954543999999999</v>
      </c>
      <c r="N2" s="1">
        <v>0</v>
      </c>
      <c r="O2" s="1">
        <f>ABS((C2-M2)/C2)</f>
        <v>0</v>
      </c>
      <c r="Q2" s="1">
        <f>C2</f>
        <v>63.954543999999999</v>
      </c>
      <c r="R2" s="1">
        <v>0</v>
      </c>
      <c r="S2" s="1">
        <f>ABS((C2-Q2)/C2)</f>
        <v>0</v>
      </c>
      <c r="U2" s="1">
        <f>C2</f>
        <v>63.954543999999999</v>
      </c>
      <c r="V2" s="1">
        <v>0</v>
      </c>
      <c r="W2" s="1">
        <f>ABS((C2-U2)/C2)</f>
        <v>0</v>
      </c>
      <c r="X2" s="122"/>
      <c r="Y2" s="123"/>
      <c r="Z2" s="1">
        <f>D2</f>
        <v>177.02937299999999</v>
      </c>
      <c r="AA2" s="1">
        <v>0</v>
      </c>
      <c r="AB2" s="15">
        <f t="shared" ref="AB2:AB65" si="0">ABS((D2-Z2)/D2)</f>
        <v>0</v>
      </c>
      <c r="AC2" s="2"/>
      <c r="AD2" s="1">
        <f>D2</f>
        <v>177.02937299999999</v>
      </c>
      <c r="AE2" s="1">
        <v>0</v>
      </c>
      <c r="AF2" s="15">
        <f t="shared" ref="AF2:AF65" si="1">ABS((D2-AD2)/D2)</f>
        <v>0</v>
      </c>
      <c r="AG2" s="14"/>
      <c r="AH2" s="1">
        <f>D2</f>
        <v>177.02937299999999</v>
      </c>
      <c r="AI2" s="1">
        <v>0</v>
      </c>
      <c r="AJ2" s="1">
        <f t="shared" ref="AJ2:AJ65" si="2">ABS((D2-AH2)/D2)</f>
        <v>0</v>
      </c>
      <c r="AK2" s="2"/>
      <c r="AL2" s="1">
        <f>D2</f>
        <v>177.02937299999999</v>
      </c>
      <c r="AM2" s="1">
        <v>0</v>
      </c>
      <c r="AN2" s="1">
        <f t="shared" ref="AN2:AN65" si="3">ABS((D2-AL2)/D2)</f>
        <v>0</v>
      </c>
      <c r="AO2" s="109"/>
      <c r="AP2" s="111"/>
      <c r="AQ2" s="111"/>
      <c r="AR2" s="19">
        <f>C2</f>
        <v>63.954543999999999</v>
      </c>
      <c r="AS2" s="1">
        <v>0</v>
      </c>
      <c r="AT2" s="1">
        <f>AR2+AS2</f>
        <v>63.954543999999999</v>
      </c>
      <c r="AU2" s="1"/>
      <c r="AW2" s="1">
        <v>0</v>
      </c>
      <c r="AX2" s="1">
        <f>AR2+AW2</f>
        <v>63.954543999999999</v>
      </c>
      <c r="AY2" s="1"/>
      <c r="AZ2" s="2"/>
      <c r="BA2" s="1">
        <v>0</v>
      </c>
      <c r="BB2" s="1">
        <f>AR2+BA2</f>
        <v>63.954543999999999</v>
      </c>
      <c r="BC2" s="1"/>
      <c r="BD2" s="2"/>
      <c r="BE2" s="1">
        <v>0</v>
      </c>
      <c r="BF2" s="1">
        <f>AR2+BE2</f>
        <v>63.954543999999999</v>
      </c>
      <c r="BG2" s="19"/>
      <c r="BH2" s="111"/>
      <c r="BI2" s="111"/>
      <c r="BJ2" s="19">
        <f>D2</f>
        <v>177.02937299999999</v>
      </c>
      <c r="BK2" s="1">
        <v>0</v>
      </c>
      <c r="BL2" s="1">
        <f>BJ2+BK2</f>
        <v>177.02937299999999</v>
      </c>
      <c r="BM2" s="1"/>
      <c r="BO2" s="1">
        <v>0</v>
      </c>
      <c r="BP2" s="1">
        <f>BJ2+BO2</f>
        <v>177.02937299999999</v>
      </c>
      <c r="BQ2" s="1"/>
      <c r="BR2" s="2"/>
      <c r="BS2" s="1">
        <v>0</v>
      </c>
      <c r="BT2" s="1">
        <f>BJ2+BS2</f>
        <v>177.02937299999999</v>
      </c>
      <c r="BU2" s="1"/>
      <c r="BV2" s="2"/>
      <c r="BW2" s="1">
        <v>0</v>
      </c>
      <c r="BX2" s="1">
        <f>BJ2+BW2</f>
        <v>177.02937299999999</v>
      </c>
      <c r="BY2" s="19"/>
    </row>
    <row r="3" spans="1:77" ht="16.05" customHeight="1">
      <c r="A3" s="3">
        <v>43780</v>
      </c>
      <c r="B3" s="4">
        <v>2</v>
      </c>
      <c r="C3" s="1">
        <v>64.460991000000007</v>
      </c>
      <c r="D3" s="1">
        <v>176.658142</v>
      </c>
      <c r="E3" s="1"/>
      <c r="F3" s="107"/>
      <c r="G3" s="118"/>
      <c r="H3" s="119"/>
      <c r="I3" s="6">
        <f t="shared" ref="I3:I66" si="4">0.15*C2+(1-0.15)*I2</f>
        <v>63.954543999999999</v>
      </c>
      <c r="J3" s="1">
        <f t="shared" ref="J3:J66" si="5">ABS(C3-I3)</f>
        <v>0.50644700000000853</v>
      </c>
      <c r="K3" s="1">
        <f t="shared" ref="K3:K66" si="6">ABS((C3-I3)/C3)</f>
        <v>7.8566430975286813E-3</v>
      </c>
      <c r="M3" s="1">
        <f>0.35*C2+(1-0.35)*M2</f>
        <v>63.954543999999999</v>
      </c>
      <c r="N3" s="1">
        <f>ABS(C3-M3)</f>
        <v>0.50644700000000853</v>
      </c>
      <c r="O3" s="1">
        <f t="shared" ref="O3:O66" si="7">ABS((C3-M3)/C3)</f>
        <v>7.8566430975286813E-3</v>
      </c>
      <c r="Q3" s="1">
        <f>0.55*C2+(1-0.55)*Q2</f>
        <v>63.954543999999999</v>
      </c>
      <c r="R3" s="1">
        <f>ABS(C3-Q3)</f>
        <v>0.50644700000000853</v>
      </c>
      <c r="S3" s="1">
        <f t="shared" ref="S3:S66" si="8">ABS((C3-Q3)/C3)</f>
        <v>7.8566430975286813E-3</v>
      </c>
      <c r="U3" s="1">
        <f>0.75*C2+(1-0.75)*U2</f>
        <v>63.954543999999999</v>
      </c>
      <c r="V3" s="1">
        <f>ABS(C3-U3)</f>
        <v>0.50644700000000853</v>
      </c>
      <c r="W3" s="1">
        <f t="shared" ref="W3:W66" si="9">ABS((C3-U3)/C3)</f>
        <v>7.8566430975286813E-3</v>
      </c>
      <c r="X3" s="124"/>
      <c r="Y3" s="125"/>
      <c r="Z3" s="1">
        <f t="shared" ref="Z3:Z66" si="10">0.15*D2+(1-0.15)*Z2</f>
        <v>177.02937299999999</v>
      </c>
      <c r="AA3" s="1">
        <f t="shared" ref="AA3:AA66" si="11">ABS(D3-Z3)</f>
        <v>0.37123099999999454</v>
      </c>
      <c r="AB3" s="15">
        <f t="shared" si="0"/>
        <v>2.1014089460988134E-3</v>
      </c>
      <c r="AC3" s="2"/>
      <c r="AD3" s="1">
        <f t="shared" ref="AD3:AD66" si="12">0.35*D2+(1-0.35)*AD2</f>
        <v>177.02937299999999</v>
      </c>
      <c r="AE3" s="1">
        <f t="shared" ref="AE3:AE66" si="13">ABS(D3-AD3)</f>
        <v>0.37123099999999454</v>
      </c>
      <c r="AF3" s="15">
        <f t="shared" si="1"/>
        <v>2.1014089460988134E-3</v>
      </c>
      <c r="AG3" s="14"/>
      <c r="AH3" s="1">
        <f t="shared" ref="AH3:AH66" si="14">0.55*D2+(1-0.55)*AH2</f>
        <v>177.02937299999999</v>
      </c>
      <c r="AI3" s="1">
        <f t="shared" ref="AI3:AI66" si="15">ABS(D3-AH3)</f>
        <v>0.37123099999999454</v>
      </c>
      <c r="AJ3" s="1">
        <f t="shared" si="2"/>
        <v>2.1014089460988134E-3</v>
      </c>
      <c r="AK3" s="2"/>
      <c r="AL3" s="1">
        <f t="shared" ref="AL3:AL66" si="16">0.75*D2+(1-0.75)*AL2</f>
        <v>177.02937299999999</v>
      </c>
      <c r="AM3" s="1">
        <f t="shared" ref="AM3:AM66" si="17">ABS(D3-AL3)</f>
        <v>0.37123099999999454</v>
      </c>
      <c r="AN3" s="1">
        <f t="shared" si="3"/>
        <v>2.1014089460988134E-3</v>
      </c>
      <c r="AO3" s="109"/>
      <c r="AP3" s="111"/>
      <c r="AQ3" s="111"/>
      <c r="AR3" s="19">
        <f t="shared" ref="AR3:AR66" si="18">0.55*C2+(1-0.55)*AR2</f>
        <v>63.954543999999999</v>
      </c>
      <c r="AS3" s="1">
        <f>(0.15*(AR3-AR2)+(1-0.15)*AS2)</f>
        <v>0</v>
      </c>
      <c r="AT3" s="1">
        <f t="shared" ref="AT3:AT66" si="19">AR3+AS3</f>
        <v>63.954543999999999</v>
      </c>
      <c r="AU3" s="1">
        <f t="shared" ref="AU3:AU66" si="20">ABS((C3-AT3)/C3)</f>
        <v>7.8566430975286813E-3</v>
      </c>
      <c r="AW3" s="1">
        <f>(0.25*(AR3-AR2)+(1-0.25)*AW2)</f>
        <v>0</v>
      </c>
      <c r="AX3" s="1">
        <f t="shared" ref="AX3:AX66" si="21">AR3+AW3</f>
        <v>63.954543999999999</v>
      </c>
      <c r="AY3" s="1">
        <f t="shared" ref="AY3:AY66" si="22">ABS((C3-AX3)/C3)</f>
        <v>7.8566430975286813E-3</v>
      </c>
      <c r="AZ3" s="2"/>
      <c r="BA3" s="1">
        <f>(0.45*(AR3-AR2)+(1-0.45)*BA2)</f>
        <v>0</v>
      </c>
      <c r="BB3" s="1">
        <f t="shared" ref="BB3:BB66" si="23">AR3+BA3</f>
        <v>63.954543999999999</v>
      </c>
      <c r="BC3" s="1">
        <f t="shared" ref="BC3:BC66" si="24">ABS((C3-BB3)/C3)</f>
        <v>7.8566430975286813E-3</v>
      </c>
      <c r="BD3" s="2"/>
      <c r="BE3" s="1">
        <f>(0.85*(AR3-AR2)+(1-0.85)*BE2)</f>
        <v>0</v>
      </c>
      <c r="BF3" s="1">
        <f t="shared" ref="BF3:BF66" si="25">AR3+BE3</f>
        <v>63.954543999999999</v>
      </c>
      <c r="BG3" s="19">
        <f t="shared" ref="BG3:BG66" si="26">ABS((C3-BF3)/C3)</f>
        <v>7.8566430975286813E-3</v>
      </c>
      <c r="BH3" s="111"/>
      <c r="BI3" s="111"/>
      <c r="BJ3" s="19">
        <f t="shared" ref="BJ3:BJ66" si="27">0.55*D2+(1-0.55)*BJ2</f>
        <v>177.02937299999999</v>
      </c>
      <c r="BK3" s="1">
        <f>(0.15*(BJ3-BJ2)+(1-0.15)*BK2)</f>
        <v>0</v>
      </c>
      <c r="BL3" s="1">
        <f t="shared" ref="BL3:BL66" si="28">BJ3+BK3</f>
        <v>177.02937299999999</v>
      </c>
      <c r="BM3" s="1">
        <f t="shared" ref="BM3:BM66" si="29">ABS((D3-BL3)/D3)</f>
        <v>2.1014089460988134E-3</v>
      </c>
      <c r="BO3" s="1">
        <f>(0.25*(BJ3-BJ2)+(1-0.25)*BO2)</f>
        <v>0</v>
      </c>
      <c r="BP3" s="1">
        <f t="shared" ref="BP3:BP66" si="30">BJ3+BO3</f>
        <v>177.02937299999999</v>
      </c>
      <c r="BQ3" s="1">
        <f t="shared" ref="BQ3:BQ66" si="31">ABS((D3-BP3)/D3)</f>
        <v>2.1014089460988134E-3</v>
      </c>
      <c r="BR3" s="2"/>
      <c r="BS3" s="1">
        <f>(0.45*(BJ3-BJ2)+(1-0.45)*BS2)</f>
        <v>0</v>
      </c>
      <c r="BT3" s="1">
        <f t="shared" ref="BT3:BT66" si="32">BJ3+BS3</f>
        <v>177.02937299999999</v>
      </c>
      <c r="BU3" s="1">
        <f t="shared" ref="BU3:BU66" si="33">ABS((D3-BT3)/D3)</f>
        <v>2.1014089460988134E-3</v>
      </c>
      <c r="BV3" s="2"/>
      <c r="BW3" s="1">
        <f>(0.85*(BJ3-BJ2)+(1-0.85)*BW2)</f>
        <v>0</v>
      </c>
      <c r="BX3" s="1">
        <f t="shared" ref="BX3:BX66" si="34">BJ3+BW3</f>
        <v>177.02937299999999</v>
      </c>
      <c r="BY3" s="19">
        <f t="shared" ref="BY3:BY66" si="35">ABS((D3-BX3)/D3)</f>
        <v>2.1014089460988134E-3</v>
      </c>
    </row>
    <row r="4" spans="1:77" ht="18">
      <c r="A4" s="3">
        <v>43781</v>
      </c>
      <c r="B4" s="4">
        <v>3</v>
      </c>
      <c r="C4" s="1">
        <v>64.401978</v>
      </c>
      <c r="D4" s="1">
        <v>177.810913</v>
      </c>
      <c r="E4" s="1"/>
      <c r="F4" s="1"/>
      <c r="G4" s="112" t="s">
        <v>8</v>
      </c>
      <c r="H4" s="112"/>
      <c r="I4" s="6">
        <f t="shared" si="4"/>
        <v>64.030511050000001</v>
      </c>
      <c r="J4" s="1">
        <f t="shared" si="5"/>
        <v>0.37146694999999852</v>
      </c>
      <c r="K4" s="1">
        <f t="shared" si="6"/>
        <v>5.7679431833599663E-3</v>
      </c>
      <c r="M4" s="1">
        <f t="shared" ref="M4:M67" si="36">0.35*C3+(1-0.35)*M3</f>
        <v>64.13180045</v>
      </c>
      <c r="N4" s="1">
        <f t="shared" ref="N4:N67" si="37">ABS(C4-M4)</f>
        <v>0.27017754999999966</v>
      </c>
      <c r="O4" s="1">
        <f t="shared" si="7"/>
        <v>4.1951747196336056E-3</v>
      </c>
      <c r="Q4" s="1">
        <f t="shared" ref="Q4:Q67" si="38">0.55*C3+(1-0.55)*Q3</f>
        <v>64.233089849999999</v>
      </c>
      <c r="R4" s="1">
        <f t="shared" ref="R4:R67" si="39">ABS(C4-Q4)</f>
        <v>0.16888815000000079</v>
      </c>
      <c r="S4" s="1">
        <f t="shared" si="8"/>
        <v>2.6224062559072454E-3</v>
      </c>
      <c r="U4" s="1">
        <f t="shared" ref="U4:U67" si="40">0.75*C3+(1-0.75)*U3</f>
        <v>64.334379250000012</v>
      </c>
      <c r="V4" s="1">
        <f t="shared" ref="V4:V67" si="41">ABS(C4-U4)</f>
        <v>6.7598749999987717E-2</v>
      </c>
      <c r="W4" s="1">
        <f t="shared" si="9"/>
        <v>1.0496377921806643E-3</v>
      </c>
      <c r="X4" s="113" t="s">
        <v>32</v>
      </c>
      <c r="Y4" s="113"/>
      <c r="Z4" s="1">
        <f t="shared" si="10"/>
        <v>176.97368835</v>
      </c>
      <c r="AA4" s="1">
        <f t="shared" si="11"/>
        <v>0.83722464999999602</v>
      </c>
      <c r="AB4" s="15">
        <f t="shared" si="0"/>
        <v>4.708511057473711E-3</v>
      </c>
      <c r="AC4" s="2"/>
      <c r="AD4" s="1">
        <f t="shared" si="12"/>
        <v>176.89944215</v>
      </c>
      <c r="AE4" s="1">
        <f t="shared" si="13"/>
        <v>0.91147085000000061</v>
      </c>
      <c r="AF4" s="15">
        <f t="shared" si="1"/>
        <v>5.1260681058423038E-3</v>
      </c>
      <c r="AG4" s="14"/>
      <c r="AH4" s="1">
        <f t="shared" si="14"/>
        <v>176.82519595000002</v>
      </c>
      <c r="AI4" s="1">
        <f t="shared" si="15"/>
        <v>0.98571704999997678</v>
      </c>
      <c r="AJ4" s="1">
        <f t="shared" si="2"/>
        <v>5.5436251542107361E-3</v>
      </c>
      <c r="AK4" s="2"/>
      <c r="AL4" s="1">
        <f t="shared" si="16"/>
        <v>176.75094974999999</v>
      </c>
      <c r="AM4" s="1">
        <f t="shared" si="17"/>
        <v>1.0599632500000098</v>
      </c>
      <c r="AN4" s="1">
        <f t="shared" si="3"/>
        <v>5.9611822025794885E-3</v>
      </c>
      <c r="AR4" s="19">
        <f t="shared" si="18"/>
        <v>64.233089849999999</v>
      </c>
      <c r="AS4" s="1">
        <f t="shared" ref="AS4:AS67" si="42">(0.15*(AR4-AR3)+(1-0.15)*AS3)</f>
        <v>4.1781877500000064E-2</v>
      </c>
      <c r="AT4" s="1">
        <f t="shared" si="19"/>
        <v>64.274871727499999</v>
      </c>
      <c r="AU4" s="1">
        <f t="shared" si="20"/>
        <v>1.9736392646201137E-3</v>
      </c>
      <c r="AW4" s="1">
        <f t="shared" ref="AW4:AW67" si="43">(0.25*(AR4-AR3)+(1-0.25)*AW3)</f>
        <v>6.9636462500000107E-2</v>
      </c>
      <c r="AX4" s="1">
        <f t="shared" si="21"/>
        <v>64.302726312499999</v>
      </c>
      <c r="AY4" s="1">
        <f t="shared" si="22"/>
        <v>1.5411279370953588E-3</v>
      </c>
      <c r="AZ4" s="2"/>
      <c r="BA4" s="1">
        <f t="shared" ref="BA4:BA67" si="44">(0.45*(AR4-AR3)+(1-0.45)*BA3)</f>
        <v>0.12534563250000019</v>
      </c>
      <c r="BB4" s="1">
        <f t="shared" si="23"/>
        <v>64.358435482499999</v>
      </c>
      <c r="BC4" s="1">
        <f t="shared" si="24"/>
        <v>6.7610528204584954E-4</v>
      </c>
      <c r="BD4" s="2"/>
      <c r="BE4" s="1">
        <f t="shared" ref="BE4:BE67" si="45">(0.85*(AR4-AR3)+(1-0.85)*BE3)</f>
        <v>0.23676397250000036</v>
      </c>
      <c r="BF4" s="1">
        <f t="shared" si="25"/>
        <v>64.469853822499999</v>
      </c>
      <c r="BG4" s="19">
        <f t="shared" si="26"/>
        <v>1.0539400280531689E-3</v>
      </c>
      <c r="BJ4" s="19">
        <f t="shared" si="27"/>
        <v>176.82519595000002</v>
      </c>
      <c r="BK4" s="1">
        <f t="shared" ref="BK4:BK67" si="46">(0.15*(BJ4-BJ3)+(1-0.15)*BK3)</f>
        <v>-3.0626557499995499E-2</v>
      </c>
      <c r="BL4" s="1">
        <f t="shared" si="28"/>
        <v>176.79456939250002</v>
      </c>
      <c r="BM4" s="1">
        <f t="shared" si="29"/>
        <v>5.7158674366627688E-3</v>
      </c>
      <c r="BO4" s="1">
        <f t="shared" ref="BO4:BO67" si="47">(0.25*(BJ4-BJ3)+(1-0.25)*BO3)</f>
        <v>-5.1044262499992499E-2</v>
      </c>
      <c r="BP4" s="1">
        <f t="shared" si="30"/>
        <v>176.77415168750002</v>
      </c>
      <c r="BQ4" s="1">
        <f t="shared" si="31"/>
        <v>5.8306956249641233E-3</v>
      </c>
      <c r="BR4" s="2"/>
      <c r="BS4" s="1">
        <f t="shared" ref="BS4:BS67" si="48">(0.45*(BJ4-BJ3)+(1-0.45)*BS3)</f>
        <v>-9.1879672499986506E-2</v>
      </c>
      <c r="BT4" s="1">
        <f t="shared" si="32"/>
        <v>176.73331627750002</v>
      </c>
      <c r="BU4" s="1">
        <f t="shared" si="33"/>
        <v>6.0603520015668332E-3</v>
      </c>
      <c r="BV4" s="2"/>
      <c r="BW4" s="1">
        <f t="shared" ref="BW4:BW67" si="49">(0.85*(BJ4-BJ3)+(1-0.85)*BW3)</f>
        <v>-0.17355049249997448</v>
      </c>
      <c r="BX4" s="1">
        <f t="shared" si="34"/>
        <v>176.65164545750005</v>
      </c>
      <c r="BY4" s="19">
        <f t="shared" si="35"/>
        <v>6.5196647547720935E-3</v>
      </c>
    </row>
    <row r="5" spans="1:77" ht="18">
      <c r="A5" s="3">
        <v>43782</v>
      </c>
      <c r="B5" s="4">
        <v>4</v>
      </c>
      <c r="C5" s="1">
        <v>65.019051000000005</v>
      </c>
      <c r="D5" s="1">
        <v>177.752319</v>
      </c>
      <c r="E5" s="1"/>
      <c r="F5" s="1"/>
      <c r="G5" s="112" t="s">
        <v>7</v>
      </c>
      <c r="H5" s="112"/>
      <c r="I5" s="6">
        <f t="shared" si="4"/>
        <v>64.0862310925</v>
      </c>
      <c r="J5" s="1">
        <f t="shared" si="5"/>
        <v>0.93281990750000432</v>
      </c>
      <c r="K5" s="1">
        <f t="shared" si="6"/>
        <v>1.434687054260457E-2</v>
      </c>
      <c r="M5" s="1">
        <f t="shared" si="36"/>
        <v>64.226362592499996</v>
      </c>
      <c r="N5" s="1">
        <f t="shared" si="37"/>
        <v>0.79268840750000891</v>
      </c>
      <c r="O5" s="1">
        <f t="shared" si="7"/>
        <v>1.2191632995381752E-2</v>
      </c>
      <c r="Q5" s="1">
        <f t="shared" si="38"/>
        <v>64.3259783325</v>
      </c>
      <c r="R5" s="1">
        <f t="shared" si="39"/>
        <v>0.69307266750000451</v>
      </c>
      <c r="S5" s="1">
        <f t="shared" si="8"/>
        <v>1.0659532196186691E-2</v>
      </c>
      <c r="U5" s="1">
        <f t="shared" si="40"/>
        <v>64.385078312500013</v>
      </c>
      <c r="V5" s="1">
        <f t="shared" si="41"/>
        <v>0.63397268749999114</v>
      </c>
      <c r="W5" s="1">
        <f t="shared" si="9"/>
        <v>9.75056814501939E-3</v>
      </c>
      <c r="X5" s="113" t="s">
        <v>33</v>
      </c>
      <c r="Y5" s="113"/>
      <c r="Z5" s="1">
        <f t="shared" si="10"/>
        <v>177.09927204749999</v>
      </c>
      <c r="AA5" s="1">
        <f t="shared" si="11"/>
        <v>0.65304695250000577</v>
      </c>
      <c r="AB5" s="15">
        <f t="shared" si="0"/>
        <v>3.6739152331396914E-3</v>
      </c>
      <c r="AC5" s="2"/>
      <c r="AD5" s="1">
        <f t="shared" si="12"/>
        <v>177.21845694749999</v>
      </c>
      <c r="AE5" s="1">
        <f t="shared" si="13"/>
        <v>0.5338620525000124</v>
      </c>
      <c r="AF5" s="15">
        <f t="shared" si="1"/>
        <v>3.0034041496809524E-3</v>
      </c>
      <c r="AG5" s="14"/>
      <c r="AH5" s="1">
        <f t="shared" si="14"/>
        <v>177.36734032750002</v>
      </c>
      <c r="AI5" s="1">
        <f t="shared" si="15"/>
        <v>0.38497867249998308</v>
      </c>
      <c r="AJ5" s="1">
        <f t="shared" si="2"/>
        <v>2.1658151897302846E-3</v>
      </c>
      <c r="AK5" s="2"/>
      <c r="AL5" s="1">
        <f t="shared" si="16"/>
        <v>177.5459221875</v>
      </c>
      <c r="AM5" s="1">
        <f t="shared" si="17"/>
        <v>0.20639681250000308</v>
      </c>
      <c r="AN5" s="1">
        <f t="shared" si="3"/>
        <v>1.1611483532881677E-3</v>
      </c>
      <c r="AR5" s="19">
        <f t="shared" si="18"/>
        <v>64.3259783325</v>
      </c>
      <c r="AS5" s="1">
        <f t="shared" si="42"/>
        <v>4.9447868250000228E-2</v>
      </c>
      <c r="AT5" s="1">
        <f t="shared" si="19"/>
        <v>64.375426200749999</v>
      </c>
      <c r="AU5" s="1">
        <f t="shared" si="20"/>
        <v>9.8990186622380204E-3</v>
      </c>
      <c r="AW5" s="1">
        <f t="shared" si="43"/>
        <v>7.5449467500000367E-2</v>
      </c>
      <c r="AX5" s="1">
        <f t="shared" si="21"/>
        <v>64.401427799999993</v>
      </c>
      <c r="AY5" s="1">
        <f t="shared" si="22"/>
        <v>9.4991112681729415E-3</v>
      </c>
      <c r="AZ5" s="2"/>
      <c r="BA5" s="1">
        <f t="shared" si="44"/>
        <v>0.11073991500000063</v>
      </c>
      <c r="BB5" s="1">
        <f t="shared" si="23"/>
        <v>64.436718247499996</v>
      </c>
      <c r="BC5" s="1">
        <f t="shared" si="24"/>
        <v>8.9563403886040744E-3</v>
      </c>
      <c r="BD5" s="2"/>
      <c r="BE5" s="1">
        <f t="shared" si="45"/>
        <v>0.11446980600000103</v>
      </c>
      <c r="BF5" s="1">
        <f t="shared" si="25"/>
        <v>64.440448138500003</v>
      </c>
      <c r="BG5" s="19">
        <f t="shared" si="26"/>
        <v>8.8989742637123701E-3</v>
      </c>
      <c r="BJ5" s="19">
        <f t="shared" si="27"/>
        <v>177.36734032750002</v>
      </c>
      <c r="BK5" s="1">
        <f t="shared" si="46"/>
        <v>5.5289082750002966E-2</v>
      </c>
      <c r="BL5" s="1">
        <f t="shared" si="28"/>
        <v>177.42262941025001</v>
      </c>
      <c r="BM5" s="1">
        <f t="shared" si="29"/>
        <v>1.8547695557771565E-3</v>
      </c>
      <c r="BO5" s="1">
        <f t="shared" si="47"/>
        <v>9.725289750000421E-2</v>
      </c>
      <c r="BP5" s="1">
        <f t="shared" si="30"/>
        <v>177.46459322500002</v>
      </c>
      <c r="BQ5" s="1">
        <f t="shared" si="31"/>
        <v>1.6186892897863357E-3</v>
      </c>
      <c r="BR5" s="2"/>
      <c r="BS5" s="1">
        <f t="shared" si="48"/>
        <v>0.19343115000000488</v>
      </c>
      <c r="BT5" s="1">
        <f t="shared" si="32"/>
        <v>177.56077147750003</v>
      </c>
      <c r="BU5" s="1">
        <f t="shared" si="33"/>
        <v>1.0776091337518577E-3</v>
      </c>
      <c r="BV5" s="2"/>
      <c r="BW5" s="1">
        <f t="shared" si="49"/>
        <v>0.43479014699999896</v>
      </c>
      <c r="BX5" s="1">
        <f t="shared" si="34"/>
        <v>177.80213047450002</v>
      </c>
      <c r="BY5" s="19">
        <f t="shared" si="35"/>
        <v>2.8022967452828561E-4</v>
      </c>
    </row>
    <row r="6" spans="1:77" ht="18">
      <c r="A6" s="3">
        <v>43783</v>
      </c>
      <c r="B6" s="4">
        <v>5</v>
      </c>
      <c r="C6" s="1">
        <v>64.569159999999997</v>
      </c>
      <c r="D6" s="1">
        <v>176.37780799999999</v>
      </c>
      <c r="E6" s="1"/>
      <c r="F6" s="1"/>
      <c r="G6" s="112" t="s">
        <v>9</v>
      </c>
      <c r="H6" s="112"/>
      <c r="I6" s="6">
        <f t="shared" si="4"/>
        <v>64.226154078625001</v>
      </c>
      <c r="J6" s="1">
        <f t="shared" si="5"/>
        <v>0.34300592137499564</v>
      </c>
      <c r="K6" s="1">
        <f t="shared" si="6"/>
        <v>5.312225238410964E-3</v>
      </c>
      <c r="M6" s="1">
        <f t="shared" si="36"/>
        <v>64.503803535125002</v>
      </c>
      <c r="N6" s="1">
        <f t="shared" si="37"/>
        <v>6.5356464874994913E-2</v>
      </c>
      <c r="O6" s="1">
        <f t="shared" si="7"/>
        <v>1.0121932029934246E-3</v>
      </c>
      <c r="Q6" s="1">
        <f t="shared" si="38"/>
        <v>64.707168299624996</v>
      </c>
      <c r="R6" s="1">
        <f t="shared" si="39"/>
        <v>0.13800829962499961</v>
      </c>
      <c r="S6" s="1">
        <f t="shared" si="8"/>
        <v>2.1373717673421741E-3</v>
      </c>
      <c r="U6" s="1">
        <f t="shared" si="40"/>
        <v>64.86055782812501</v>
      </c>
      <c r="V6" s="1">
        <f t="shared" si="41"/>
        <v>0.2913978281250138</v>
      </c>
      <c r="W6" s="1">
        <f t="shared" si="9"/>
        <v>4.5129567757272024E-3</v>
      </c>
      <c r="X6" s="113" t="s">
        <v>34</v>
      </c>
      <c r="Y6" s="113"/>
      <c r="Z6" s="1">
        <f t="shared" si="10"/>
        <v>177.19722909037498</v>
      </c>
      <c r="AA6" s="1">
        <f t="shared" si="11"/>
        <v>0.81942109037498767</v>
      </c>
      <c r="AB6" s="15">
        <f t="shared" si="0"/>
        <v>4.6458287449347808E-3</v>
      </c>
      <c r="AC6" s="2"/>
      <c r="AD6" s="1">
        <f t="shared" si="12"/>
        <v>177.405308665875</v>
      </c>
      <c r="AE6" s="1">
        <f t="shared" si="13"/>
        <v>1.0275006658750101</v>
      </c>
      <c r="AF6" s="15">
        <f t="shared" si="1"/>
        <v>5.8255665921135057E-3</v>
      </c>
      <c r="AG6" s="14"/>
      <c r="AH6" s="1">
        <f t="shared" si="14"/>
        <v>177.57907859737503</v>
      </c>
      <c r="AI6" s="1">
        <f t="shared" si="15"/>
        <v>1.2012705973750428</v>
      </c>
      <c r="AJ6" s="1">
        <f t="shared" si="2"/>
        <v>6.8107808516082871E-3</v>
      </c>
      <c r="AK6" s="2"/>
      <c r="AL6" s="1">
        <f t="shared" si="16"/>
        <v>177.70071979687501</v>
      </c>
      <c r="AM6" s="1">
        <f t="shared" si="17"/>
        <v>1.3229117968750188</v>
      </c>
      <c r="AN6" s="1">
        <f t="shared" si="3"/>
        <v>7.5004435755036646E-3</v>
      </c>
      <c r="AR6" s="19">
        <f t="shared" si="18"/>
        <v>64.707168299624996</v>
      </c>
      <c r="AS6" s="1">
        <f t="shared" si="42"/>
        <v>9.9209183081249597E-2</v>
      </c>
      <c r="AT6" s="1">
        <f t="shared" si="19"/>
        <v>64.806377482706239</v>
      </c>
      <c r="AU6" s="1">
        <f t="shared" si="20"/>
        <v>3.6738511497786609E-3</v>
      </c>
      <c r="AW6" s="1">
        <f t="shared" si="43"/>
        <v>0.1518845924062493</v>
      </c>
      <c r="AX6" s="1">
        <f t="shared" si="21"/>
        <v>64.859052892031244</v>
      </c>
      <c r="AY6" s="1">
        <f t="shared" si="22"/>
        <v>4.4896494244504211E-3</v>
      </c>
      <c r="AZ6" s="2"/>
      <c r="BA6" s="1">
        <f t="shared" si="44"/>
        <v>0.23244243845624862</v>
      </c>
      <c r="BB6" s="1">
        <f t="shared" si="23"/>
        <v>64.939610738081242</v>
      </c>
      <c r="BC6" s="1">
        <f t="shared" si="24"/>
        <v>5.7372705186384005E-3</v>
      </c>
      <c r="BD6" s="2"/>
      <c r="BE6" s="1">
        <f t="shared" si="45"/>
        <v>0.34118194295624682</v>
      </c>
      <c r="BF6" s="1">
        <f t="shared" si="25"/>
        <v>65.048350242581236</v>
      </c>
      <c r="BG6" s="19">
        <f t="shared" si="26"/>
        <v>7.4213485599199302E-3</v>
      </c>
      <c r="BJ6" s="19">
        <f t="shared" si="27"/>
        <v>177.57907859737503</v>
      </c>
      <c r="BK6" s="1">
        <f t="shared" si="46"/>
        <v>7.8756460818754537E-2</v>
      </c>
      <c r="BL6" s="1">
        <f t="shared" si="28"/>
        <v>177.6578350581938</v>
      </c>
      <c r="BM6" s="1">
        <f t="shared" si="29"/>
        <v>7.2573022236097264E-3</v>
      </c>
      <c r="BO6" s="1">
        <f t="shared" si="47"/>
        <v>0.12587424059375651</v>
      </c>
      <c r="BP6" s="1">
        <f t="shared" si="30"/>
        <v>177.70495283796879</v>
      </c>
      <c r="BQ6" s="1">
        <f t="shared" si="31"/>
        <v>7.5244434264020478E-3</v>
      </c>
      <c r="BR6" s="2"/>
      <c r="BS6" s="1">
        <f t="shared" si="48"/>
        <v>0.20166935394375873</v>
      </c>
      <c r="BT6" s="1">
        <f t="shared" si="32"/>
        <v>177.7807479513188</v>
      </c>
      <c r="BU6" s="1">
        <f t="shared" si="33"/>
        <v>7.954175002100116E-3</v>
      </c>
      <c r="BV6" s="2"/>
      <c r="BW6" s="1">
        <f t="shared" si="49"/>
        <v>0.24519605144376128</v>
      </c>
      <c r="BX6" s="1">
        <f t="shared" si="34"/>
        <v>177.8242746488188</v>
      </c>
      <c r="BY6" s="19">
        <f t="shared" si="35"/>
        <v>8.2009560342127235E-3</v>
      </c>
    </row>
    <row r="7" spans="1:77" ht="18">
      <c r="A7" s="3">
        <v>43784</v>
      </c>
      <c r="B7" s="4">
        <v>6</v>
      </c>
      <c r="C7" s="1">
        <v>65.336212000000003</v>
      </c>
      <c r="D7" s="1">
        <v>178.43956</v>
      </c>
      <c r="E7" s="1"/>
      <c r="F7" s="1"/>
      <c r="G7" s="112" t="s">
        <v>10</v>
      </c>
      <c r="H7" s="112"/>
      <c r="I7" s="6">
        <f t="shared" si="4"/>
        <v>64.277604966831248</v>
      </c>
      <c r="J7" s="1">
        <f t="shared" si="5"/>
        <v>1.0586070331687552</v>
      </c>
      <c r="K7" s="1">
        <f t="shared" si="6"/>
        <v>1.6202454975026027E-2</v>
      </c>
      <c r="M7" s="1">
        <f t="shared" si="36"/>
        <v>64.526678297831253</v>
      </c>
      <c r="N7" s="1">
        <f t="shared" si="37"/>
        <v>0.80953370216874987</v>
      </c>
      <c r="O7" s="1">
        <f t="shared" si="7"/>
        <v>1.2390276041236516E-2</v>
      </c>
      <c r="Q7" s="1">
        <f t="shared" si="38"/>
        <v>64.631263734831251</v>
      </c>
      <c r="R7" s="1">
        <f t="shared" si="39"/>
        <v>0.70494826516875264</v>
      </c>
      <c r="S7" s="1">
        <f t="shared" si="8"/>
        <v>1.0789549066125117E-2</v>
      </c>
      <c r="U7" s="1">
        <f t="shared" si="40"/>
        <v>64.64200945703125</v>
      </c>
      <c r="V7" s="1">
        <f t="shared" si="41"/>
        <v>0.69420254296875328</v>
      </c>
      <c r="W7" s="1">
        <f t="shared" si="9"/>
        <v>1.0625080972994781E-2</v>
      </c>
      <c r="X7" s="113" t="s">
        <v>35</v>
      </c>
      <c r="Y7" s="113"/>
      <c r="Z7" s="1">
        <f t="shared" si="10"/>
        <v>177.07431592681871</v>
      </c>
      <c r="AA7" s="1">
        <f t="shared" si="11"/>
        <v>1.3652440731812874</v>
      </c>
      <c r="AB7" s="15">
        <f t="shared" si="0"/>
        <v>7.6510168102930055E-3</v>
      </c>
      <c r="AC7" s="2"/>
      <c r="AD7" s="1">
        <f t="shared" si="12"/>
        <v>177.04568343281875</v>
      </c>
      <c r="AE7" s="1">
        <f t="shared" si="13"/>
        <v>1.3938765671812519</v>
      </c>
      <c r="AF7" s="15">
        <f t="shared" si="1"/>
        <v>7.8114772709664375E-3</v>
      </c>
      <c r="AG7" s="14"/>
      <c r="AH7" s="1">
        <f t="shared" si="14"/>
        <v>176.91837976881874</v>
      </c>
      <c r="AI7" s="1">
        <f t="shared" si="15"/>
        <v>1.5211802311812619</v>
      </c>
      <c r="AJ7" s="1">
        <f t="shared" si="2"/>
        <v>8.5249046297875986E-3</v>
      </c>
      <c r="AK7" s="2"/>
      <c r="AL7" s="1">
        <f t="shared" si="16"/>
        <v>176.70853594921874</v>
      </c>
      <c r="AM7" s="1">
        <f t="shared" si="17"/>
        <v>1.731024050781258</v>
      </c>
      <c r="AN7" s="1">
        <f t="shared" si="3"/>
        <v>9.700898448647027E-3</v>
      </c>
      <c r="AR7" s="19">
        <f t="shared" si="18"/>
        <v>64.631263734831251</v>
      </c>
      <c r="AS7" s="1">
        <f t="shared" si="42"/>
        <v>7.2942120900000323E-2</v>
      </c>
      <c r="AT7" s="1">
        <f t="shared" si="19"/>
        <v>64.704205855731246</v>
      </c>
      <c r="AU7" s="1">
        <f t="shared" si="20"/>
        <v>9.6731372224143856E-3</v>
      </c>
      <c r="AW7" s="1">
        <f t="shared" si="43"/>
        <v>9.4937303106250592E-2</v>
      </c>
      <c r="AX7" s="1">
        <f t="shared" si="21"/>
        <v>64.7262010379375</v>
      </c>
      <c r="AY7" s="1">
        <f t="shared" si="22"/>
        <v>9.33649110331807E-3</v>
      </c>
      <c r="AZ7" s="2"/>
      <c r="BA7" s="1">
        <f t="shared" si="44"/>
        <v>9.3686286993751283E-2</v>
      </c>
      <c r="BB7" s="1">
        <f t="shared" si="23"/>
        <v>64.724950021824995</v>
      </c>
      <c r="BC7" s="1">
        <f t="shared" si="24"/>
        <v>9.3556384654654972E-3</v>
      </c>
      <c r="BD7" s="2"/>
      <c r="BE7" s="1">
        <f t="shared" si="45"/>
        <v>-1.3341588631246661E-2</v>
      </c>
      <c r="BF7" s="1">
        <f t="shared" si="25"/>
        <v>64.617922146200002</v>
      </c>
      <c r="BG7" s="19">
        <f t="shared" si="26"/>
        <v>1.0993748058121302E-2</v>
      </c>
      <c r="BJ7" s="19">
        <f t="shared" si="27"/>
        <v>176.91837976881874</v>
      </c>
      <c r="BK7" s="1">
        <f t="shared" si="46"/>
        <v>-3.2161832587502451E-2</v>
      </c>
      <c r="BL7" s="1">
        <f t="shared" si="28"/>
        <v>176.88621793623125</v>
      </c>
      <c r="BM7" s="1">
        <f t="shared" si="29"/>
        <v>8.7051439925583361E-3</v>
      </c>
      <c r="BO7" s="1">
        <f t="shared" si="47"/>
        <v>-7.0769026693755621E-2</v>
      </c>
      <c r="BP7" s="1">
        <f t="shared" si="30"/>
        <v>176.84761074212497</v>
      </c>
      <c r="BQ7" s="1">
        <f t="shared" si="31"/>
        <v>8.921504053669654E-3</v>
      </c>
      <c r="BR7" s="2"/>
      <c r="BS7" s="1">
        <f t="shared" si="48"/>
        <v>-0.18639632818126411</v>
      </c>
      <c r="BT7" s="1">
        <f t="shared" si="32"/>
        <v>176.73198344063746</v>
      </c>
      <c r="BU7" s="1">
        <f t="shared" si="33"/>
        <v>9.5694954603258164E-3</v>
      </c>
      <c r="BV7" s="2"/>
      <c r="BW7" s="1">
        <f t="shared" si="49"/>
        <v>-0.52481459655628404</v>
      </c>
      <c r="BX7" s="1">
        <f t="shared" si="34"/>
        <v>176.39356517226244</v>
      </c>
      <c r="BY7" s="19">
        <f t="shared" si="35"/>
        <v>1.1466038291831468E-2</v>
      </c>
    </row>
    <row r="8" spans="1:77" ht="18">
      <c r="A8" s="3">
        <v>43787</v>
      </c>
      <c r="B8" s="4">
        <v>7</v>
      </c>
      <c r="C8" s="1">
        <v>65.665633999999997</v>
      </c>
      <c r="D8" s="1">
        <v>176.52507</v>
      </c>
      <c r="E8" s="1"/>
      <c r="F8" s="1"/>
      <c r="G8" s="112" t="s">
        <v>11</v>
      </c>
      <c r="H8" s="112"/>
      <c r="I8" s="6">
        <f t="shared" si="4"/>
        <v>64.436396021806559</v>
      </c>
      <c r="J8" s="1">
        <f t="shared" si="5"/>
        <v>1.2292379781934386</v>
      </c>
      <c r="K8" s="1">
        <f t="shared" si="6"/>
        <v>1.8719654457207229E-2</v>
      </c>
      <c r="M8" s="1">
        <f t="shared" si="36"/>
        <v>64.810015093590323</v>
      </c>
      <c r="N8" s="1">
        <f t="shared" si="37"/>
        <v>0.8556189064096742</v>
      </c>
      <c r="O8" s="1">
        <f t="shared" si="7"/>
        <v>1.3029934446527605E-2</v>
      </c>
      <c r="Q8" s="1">
        <f t="shared" si="38"/>
        <v>65.018985280674073</v>
      </c>
      <c r="R8" s="1">
        <f t="shared" si="39"/>
        <v>0.64664871932592405</v>
      </c>
      <c r="S8" s="1">
        <f t="shared" si="8"/>
        <v>9.8475972884983342E-3</v>
      </c>
      <c r="U8" s="1">
        <f t="shared" si="40"/>
        <v>65.162661364257815</v>
      </c>
      <c r="V8" s="1">
        <f t="shared" si="41"/>
        <v>0.50297263574218221</v>
      </c>
      <c r="W8" s="1">
        <f t="shared" si="9"/>
        <v>7.6596022166203741E-3</v>
      </c>
      <c r="X8" s="37"/>
      <c r="Y8" s="2"/>
      <c r="Z8" s="1">
        <f t="shared" si="10"/>
        <v>177.27910253779589</v>
      </c>
      <c r="AA8" s="1">
        <f t="shared" si="11"/>
        <v>0.75403253779589363</v>
      </c>
      <c r="AB8" s="15">
        <f t="shared" si="0"/>
        <v>4.2715322973439053E-3</v>
      </c>
      <c r="AC8" s="2"/>
      <c r="AD8" s="1">
        <f t="shared" si="12"/>
        <v>177.53354023133218</v>
      </c>
      <c r="AE8" s="1">
        <f t="shared" si="13"/>
        <v>1.0084702313321827</v>
      </c>
      <c r="AF8" s="15">
        <f t="shared" si="1"/>
        <v>5.7129009003207458E-3</v>
      </c>
      <c r="AG8" s="14"/>
      <c r="AH8" s="1">
        <f t="shared" si="14"/>
        <v>177.75502889596845</v>
      </c>
      <c r="AI8" s="1">
        <f t="shared" si="15"/>
        <v>1.2299588959684513</v>
      </c>
      <c r="AJ8" s="1">
        <f t="shared" si="2"/>
        <v>6.9676159650776592E-3</v>
      </c>
      <c r="AK8" s="2"/>
      <c r="AL8" s="1">
        <f t="shared" si="16"/>
        <v>178.00680398730469</v>
      </c>
      <c r="AM8" s="1">
        <f t="shared" si="17"/>
        <v>1.4817339873046933</v>
      </c>
      <c r="AN8" s="1">
        <f t="shared" si="3"/>
        <v>8.3939011456259059E-3</v>
      </c>
      <c r="AR8" s="19">
        <f t="shared" si="18"/>
        <v>65.018985280674073</v>
      </c>
      <c r="AS8" s="1">
        <f t="shared" si="42"/>
        <v>0.12015903464142363</v>
      </c>
      <c r="AT8" s="1">
        <f t="shared" si="19"/>
        <v>65.139144315315491</v>
      </c>
      <c r="AU8" s="1">
        <f t="shared" si="20"/>
        <v>8.017735497452232E-3</v>
      </c>
      <c r="AW8" s="1">
        <f t="shared" si="43"/>
        <v>0.16813336379039356</v>
      </c>
      <c r="AX8" s="1">
        <f t="shared" si="21"/>
        <v>65.187118644464462</v>
      </c>
      <c r="AY8" s="1">
        <f t="shared" si="22"/>
        <v>7.2871504680139853E-3</v>
      </c>
      <c r="AZ8" s="2"/>
      <c r="BA8" s="1">
        <f t="shared" si="44"/>
        <v>0.22600215347583333</v>
      </c>
      <c r="BB8" s="1">
        <f t="shared" si="23"/>
        <v>65.244987434149905</v>
      </c>
      <c r="BC8" s="1">
        <f t="shared" si="24"/>
        <v>6.4058860050006028E-3</v>
      </c>
      <c r="BD8" s="2"/>
      <c r="BE8" s="1">
        <f t="shared" si="45"/>
        <v>0.32756207567171208</v>
      </c>
      <c r="BF8" s="1">
        <f t="shared" si="25"/>
        <v>65.346547356345781</v>
      </c>
      <c r="BG8" s="19">
        <f t="shared" si="26"/>
        <v>4.8592638830566469E-3</v>
      </c>
      <c r="BJ8" s="19">
        <f t="shared" si="27"/>
        <v>177.75502889596845</v>
      </c>
      <c r="BK8" s="1">
        <f t="shared" si="46"/>
        <v>9.8159811373079789E-2</v>
      </c>
      <c r="BL8" s="1">
        <f t="shared" si="28"/>
        <v>177.85318870734153</v>
      </c>
      <c r="BM8" s="1">
        <f t="shared" si="29"/>
        <v>7.5236832215476871E-3</v>
      </c>
      <c r="BO8" s="1">
        <f t="shared" si="47"/>
        <v>0.15608551176711141</v>
      </c>
      <c r="BP8" s="1">
        <f t="shared" si="30"/>
        <v>177.91111440773557</v>
      </c>
      <c r="BQ8" s="1">
        <f t="shared" si="31"/>
        <v>7.8518275491156475E-3</v>
      </c>
      <c r="BR8" s="2"/>
      <c r="BS8" s="1">
        <f t="shared" si="48"/>
        <v>0.2739741267176754</v>
      </c>
      <c r="BT8" s="1">
        <f t="shared" si="32"/>
        <v>178.02900302268614</v>
      </c>
      <c r="BU8" s="1">
        <f t="shared" si="33"/>
        <v>8.5196568548939876E-3</v>
      </c>
      <c r="BV8" s="2"/>
      <c r="BW8" s="1">
        <f t="shared" si="49"/>
        <v>0.63242956859381305</v>
      </c>
      <c r="BX8" s="1">
        <f t="shared" si="34"/>
        <v>178.38745846456226</v>
      </c>
      <c r="BY8" s="19">
        <f t="shared" si="35"/>
        <v>1.0550277445363757E-2</v>
      </c>
    </row>
    <row r="9" spans="1:77">
      <c r="A9" s="3">
        <v>43788</v>
      </c>
      <c r="B9" s="4">
        <v>8</v>
      </c>
      <c r="C9" s="1">
        <v>65.466507000000007</v>
      </c>
      <c r="D9" s="1">
        <v>176.839249</v>
      </c>
      <c r="E9" s="1"/>
      <c r="F9" s="1"/>
      <c r="I9" s="6">
        <f t="shared" si="4"/>
        <v>64.620781718535568</v>
      </c>
      <c r="J9" s="1">
        <f t="shared" si="5"/>
        <v>0.84572528146443915</v>
      </c>
      <c r="K9" s="1">
        <f t="shared" si="6"/>
        <v>1.2918442119791713E-2</v>
      </c>
      <c r="M9" s="1">
        <f t="shared" si="36"/>
        <v>65.109481710833705</v>
      </c>
      <c r="N9" s="1">
        <f t="shared" si="37"/>
        <v>0.35702528916630172</v>
      </c>
      <c r="O9" s="1">
        <f t="shared" si="7"/>
        <v>5.4535564142180627E-3</v>
      </c>
      <c r="Q9" s="1">
        <f t="shared" si="38"/>
        <v>65.374642076303331</v>
      </c>
      <c r="R9" s="1">
        <f t="shared" si="39"/>
        <v>9.186492369667576E-2</v>
      </c>
      <c r="S9" s="1">
        <f t="shared" si="8"/>
        <v>1.4032354543778507E-3</v>
      </c>
      <c r="U9" s="1">
        <f t="shared" si="40"/>
        <v>65.539890841064448</v>
      </c>
      <c r="V9" s="1">
        <f t="shared" si="41"/>
        <v>7.3383841064440958E-2</v>
      </c>
      <c r="W9" s="1">
        <f t="shared" si="9"/>
        <v>1.1209371696651075E-3</v>
      </c>
      <c r="X9" s="37"/>
      <c r="Y9" s="2"/>
      <c r="Z9" s="1">
        <f t="shared" si="10"/>
        <v>177.1659976571265</v>
      </c>
      <c r="AA9" s="1">
        <f t="shared" si="11"/>
        <v>0.32674865712650103</v>
      </c>
      <c r="AB9" s="15">
        <f t="shared" si="0"/>
        <v>1.8477157021092136E-3</v>
      </c>
      <c r="AC9" s="2"/>
      <c r="AD9" s="1">
        <f t="shared" si="12"/>
        <v>177.18057565036591</v>
      </c>
      <c r="AE9" s="1">
        <f t="shared" si="13"/>
        <v>0.34132665036591447</v>
      </c>
      <c r="AF9" s="15">
        <f t="shared" si="1"/>
        <v>1.9301521143980571E-3</v>
      </c>
      <c r="AG9" s="2"/>
      <c r="AH9" s="1">
        <f t="shared" si="14"/>
        <v>177.07855150318579</v>
      </c>
      <c r="AI9" s="1">
        <f t="shared" si="15"/>
        <v>0.23930250318579738</v>
      </c>
      <c r="AJ9" s="1">
        <f t="shared" si="2"/>
        <v>1.3532205352545768E-3</v>
      </c>
      <c r="AK9" s="2"/>
      <c r="AL9" s="1">
        <f t="shared" si="16"/>
        <v>176.89550349682617</v>
      </c>
      <c r="AM9" s="1">
        <f t="shared" si="17"/>
        <v>5.6254496826170453E-2</v>
      </c>
      <c r="AN9" s="1">
        <f t="shared" si="3"/>
        <v>3.1811092358897345E-4</v>
      </c>
      <c r="AR9" s="19">
        <f t="shared" si="18"/>
        <v>65.374642076303331</v>
      </c>
      <c r="AS9" s="1">
        <f t="shared" si="42"/>
        <v>0.15548369878959881</v>
      </c>
      <c r="AT9" s="1">
        <f t="shared" si="19"/>
        <v>65.530125775092927</v>
      </c>
      <c r="AU9" s="1">
        <f t="shared" si="20"/>
        <v>9.7177592036366888E-4</v>
      </c>
      <c r="AW9" s="1">
        <f t="shared" si="43"/>
        <v>0.21501422175010973</v>
      </c>
      <c r="AX9" s="1">
        <f t="shared" si="21"/>
        <v>65.589656298053441</v>
      </c>
      <c r="AY9" s="1">
        <f t="shared" si="22"/>
        <v>1.881103845259899E-3</v>
      </c>
      <c r="AZ9" s="2"/>
      <c r="BA9" s="1">
        <f t="shared" si="44"/>
        <v>0.28434674244487457</v>
      </c>
      <c r="BB9" s="1">
        <f t="shared" si="23"/>
        <v>65.658988818748199</v>
      </c>
      <c r="BC9" s="1">
        <f t="shared" si="24"/>
        <v>2.9401571516285692E-3</v>
      </c>
      <c r="BD9" s="2"/>
      <c r="BE9" s="1">
        <f t="shared" si="45"/>
        <v>0.3514425876356263</v>
      </c>
      <c r="BF9" s="1">
        <f t="shared" si="25"/>
        <v>65.726084663938963</v>
      </c>
      <c r="BG9" s="19">
        <f t="shared" si="26"/>
        <v>3.9650452702319292E-3</v>
      </c>
      <c r="BJ9" s="19">
        <f t="shared" si="27"/>
        <v>177.07855150318579</v>
      </c>
      <c r="BK9" s="1">
        <f t="shared" si="46"/>
        <v>-1.80357692502809E-2</v>
      </c>
      <c r="BL9" s="1">
        <f t="shared" si="28"/>
        <v>177.06051573393552</v>
      </c>
      <c r="BM9" s="1">
        <f t="shared" si="29"/>
        <v>1.2512309070907789E-3</v>
      </c>
      <c r="BO9" s="1">
        <f t="shared" si="47"/>
        <v>-5.2055214370330977E-2</v>
      </c>
      <c r="BP9" s="1">
        <f t="shared" si="30"/>
        <v>177.02649628881545</v>
      </c>
      <c r="BQ9" s="1">
        <f t="shared" si="31"/>
        <v>1.058855937662663E-3</v>
      </c>
      <c r="BR9" s="2"/>
      <c r="BS9" s="1">
        <f t="shared" si="48"/>
        <v>-0.15372905705747469</v>
      </c>
      <c r="BT9" s="1">
        <f t="shared" si="32"/>
        <v>176.92482244612833</v>
      </c>
      <c r="BU9" s="1">
        <f t="shared" si="33"/>
        <v>4.8390527901606375E-4</v>
      </c>
      <c r="BV9" s="2"/>
      <c r="BW9" s="1">
        <f t="shared" si="49"/>
        <v>-0.48014134857618751</v>
      </c>
      <c r="BX9" s="1">
        <f t="shared" si="34"/>
        <v>176.59841015460961</v>
      </c>
      <c r="BY9" s="19">
        <f t="shared" si="35"/>
        <v>1.3619083249464907E-3</v>
      </c>
    </row>
    <row r="10" spans="1:77">
      <c r="A10" s="3">
        <v>43789</v>
      </c>
      <c r="B10" s="4">
        <v>9</v>
      </c>
      <c r="C10" s="1">
        <v>64.704375999999996</v>
      </c>
      <c r="D10" s="1">
        <v>173.99208100000001</v>
      </c>
      <c r="E10" s="1"/>
      <c r="F10" s="1"/>
      <c r="I10" s="6">
        <f t="shared" si="4"/>
        <v>64.747640510755232</v>
      </c>
      <c r="J10" s="1">
        <f t="shared" si="5"/>
        <v>4.3264510755236074E-2</v>
      </c>
      <c r="K10" s="1">
        <f t="shared" si="6"/>
        <v>6.6864891418218881E-4</v>
      </c>
      <c r="M10" s="1">
        <f t="shared" si="36"/>
        <v>65.234440562041911</v>
      </c>
      <c r="N10" s="1">
        <f t="shared" si="37"/>
        <v>0.53006456204191466</v>
      </c>
      <c r="O10" s="1">
        <f t="shared" si="7"/>
        <v>8.1920975799521616E-3</v>
      </c>
      <c r="Q10" s="1">
        <f t="shared" si="38"/>
        <v>65.425167784336509</v>
      </c>
      <c r="R10" s="1">
        <f t="shared" si="39"/>
        <v>0.72079178433651236</v>
      </c>
      <c r="S10" s="1">
        <f t="shared" si="8"/>
        <v>1.1139768728107546E-2</v>
      </c>
      <c r="U10" s="1">
        <f t="shared" si="40"/>
        <v>65.484852960266124</v>
      </c>
      <c r="V10" s="1">
        <f t="shared" si="41"/>
        <v>0.78047696026612812</v>
      </c>
      <c r="W10" s="1">
        <f t="shared" si="9"/>
        <v>1.2062197466615366E-2</v>
      </c>
      <c r="X10" s="2"/>
      <c r="Y10" s="2"/>
      <c r="Z10" s="1">
        <f t="shared" si="10"/>
        <v>177.11698535855751</v>
      </c>
      <c r="AA10" s="1">
        <f t="shared" si="11"/>
        <v>3.1249043585575009</v>
      </c>
      <c r="AB10" s="15">
        <f t="shared" si="0"/>
        <v>1.7960037839638808E-2</v>
      </c>
      <c r="AC10" s="2"/>
      <c r="AD10" s="1">
        <f t="shared" si="12"/>
        <v>177.06111132273784</v>
      </c>
      <c r="AE10" s="1">
        <f t="shared" si="13"/>
        <v>3.0690303227378308</v>
      </c>
      <c r="AF10" s="15">
        <f t="shared" si="1"/>
        <v>1.7638908076154515E-2</v>
      </c>
      <c r="AG10" s="2"/>
      <c r="AH10" s="1">
        <f t="shared" si="14"/>
        <v>176.9469351264336</v>
      </c>
      <c r="AI10" s="1">
        <f t="shared" si="15"/>
        <v>2.9548541264335881</v>
      </c>
      <c r="AJ10" s="1">
        <f t="shared" si="2"/>
        <v>1.6982693174602517E-2</v>
      </c>
      <c r="AK10" s="2"/>
      <c r="AL10" s="1">
        <f t="shared" si="16"/>
        <v>176.85331262420652</v>
      </c>
      <c r="AM10" s="1">
        <f t="shared" si="17"/>
        <v>2.8612316242065106</v>
      </c>
      <c r="AN10" s="1">
        <f t="shared" si="3"/>
        <v>1.6444608327930224E-2</v>
      </c>
      <c r="AR10" s="19">
        <f t="shared" si="18"/>
        <v>65.425167784336509</v>
      </c>
      <c r="AS10" s="1">
        <f t="shared" si="42"/>
        <v>0.13974000017613561</v>
      </c>
      <c r="AT10" s="1">
        <f t="shared" si="19"/>
        <v>65.564907784512641</v>
      </c>
      <c r="AU10" s="1">
        <f t="shared" si="20"/>
        <v>1.3299437189729564E-2</v>
      </c>
      <c r="AW10" s="1">
        <f t="shared" si="43"/>
        <v>0.17389209332087663</v>
      </c>
      <c r="AX10" s="1">
        <f t="shared" si="21"/>
        <v>65.599059877657382</v>
      </c>
      <c r="AY10" s="1">
        <f t="shared" si="22"/>
        <v>1.3827254553191049E-2</v>
      </c>
      <c r="AZ10" s="2"/>
      <c r="BA10" s="1">
        <f t="shared" si="44"/>
        <v>0.17912727695961084</v>
      </c>
      <c r="BB10" s="1">
        <f t="shared" si="23"/>
        <v>65.604295061296114</v>
      </c>
      <c r="BC10" s="1">
        <f t="shared" si="24"/>
        <v>1.3908163820266457E-2</v>
      </c>
      <c r="BD10" s="2"/>
      <c r="BE10" s="1">
        <f t="shared" si="45"/>
        <v>9.56632399735447E-2</v>
      </c>
      <c r="BF10" s="1">
        <f t="shared" si="25"/>
        <v>65.520831024310056</v>
      </c>
      <c r="BG10" s="19">
        <f t="shared" si="26"/>
        <v>1.2618235037303494E-2</v>
      </c>
      <c r="BJ10" s="19">
        <f t="shared" si="27"/>
        <v>176.9469351264336</v>
      </c>
      <c r="BK10" s="1">
        <f t="shared" si="46"/>
        <v>-3.5072860375567477E-2</v>
      </c>
      <c r="BL10" s="1">
        <f t="shared" si="28"/>
        <v>176.91186226605802</v>
      </c>
      <c r="BM10" s="1">
        <f t="shared" si="29"/>
        <v>1.6781115837438656E-2</v>
      </c>
      <c r="BO10" s="1">
        <f t="shared" si="47"/>
        <v>-7.1945504965796075E-2</v>
      </c>
      <c r="BP10" s="1">
        <f t="shared" si="30"/>
        <v>176.87498962146782</v>
      </c>
      <c r="BQ10" s="1">
        <f t="shared" si="31"/>
        <v>1.6569194442060873E-2</v>
      </c>
      <c r="BR10" s="2"/>
      <c r="BS10" s="1">
        <f t="shared" si="48"/>
        <v>-0.14377835092009722</v>
      </c>
      <c r="BT10" s="1">
        <f t="shared" si="32"/>
        <v>176.80315677551351</v>
      </c>
      <c r="BU10" s="1">
        <f t="shared" si="33"/>
        <v>1.6156343204570909E-2</v>
      </c>
      <c r="BV10" s="2"/>
      <c r="BW10" s="1">
        <f t="shared" si="49"/>
        <v>-0.18389512252579082</v>
      </c>
      <c r="BX10" s="1">
        <f t="shared" si="34"/>
        <v>176.7630400039078</v>
      </c>
      <c r="BY10" s="19">
        <f t="shared" si="35"/>
        <v>1.592577655248454E-2</v>
      </c>
    </row>
    <row r="11" spans="1:77">
      <c r="A11" s="3">
        <v>43790</v>
      </c>
      <c r="B11" s="4">
        <v>10</v>
      </c>
      <c r="C11" s="1">
        <v>64.414268000000007</v>
      </c>
      <c r="D11" s="1">
        <v>173.31463600000001</v>
      </c>
      <c r="E11" s="1"/>
      <c r="F11" s="1"/>
      <c r="I11" s="6">
        <f t="shared" si="4"/>
        <v>64.741150834141948</v>
      </c>
      <c r="J11" s="1">
        <f t="shared" si="5"/>
        <v>0.32688283414194075</v>
      </c>
      <c r="K11" s="1">
        <f t="shared" si="6"/>
        <v>5.0746960928274576E-3</v>
      </c>
      <c r="M11" s="1">
        <f t="shared" si="36"/>
        <v>65.048917965327234</v>
      </c>
      <c r="N11" s="1">
        <f t="shared" si="37"/>
        <v>0.63464996532722751</v>
      </c>
      <c r="O11" s="1">
        <f t="shared" si="7"/>
        <v>9.8526302484292366E-3</v>
      </c>
      <c r="Q11" s="1">
        <f t="shared" si="38"/>
        <v>65.028732302951425</v>
      </c>
      <c r="R11" s="1">
        <f t="shared" si="39"/>
        <v>0.61446430295141852</v>
      </c>
      <c r="S11" s="1">
        <f t="shared" si="8"/>
        <v>9.5392577146327026E-3</v>
      </c>
      <c r="U11" s="1">
        <f t="shared" si="40"/>
        <v>64.899495240066528</v>
      </c>
      <c r="V11" s="1">
        <f t="shared" si="41"/>
        <v>0.4852272400665214</v>
      </c>
      <c r="W11" s="1">
        <f t="shared" si="9"/>
        <v>7.5329155345912084E-3</v>
      </c>
      <c r="X11" s="2"/>
      <c r="Y11" s="2"/>
      <c r="Z11" s="1">
        <f t="shared" si="10"/>
        <v>176.64824970477389</v>
      </c>
      <c r="AA11" s="1">
        <f t="shared" si="11"/>
        <v>3.3336137047738816</v>
      </c>
      <c r="AB11" s="15">
        <f t="shared" si="0"/>
        <v>1.923446156488412E-2</v>
      </c>
      <c r="AC11" s="2"/>
      <c r="AD11" s="1">
        <f t="shared" si="12"/>
        <v>175.98695070977959</v>
      </c>
      <c r="AE11" s="1">
        <f t="shared" si="13"/>
        <v>2.6723147097795845</v>
      </c>
      <c r="AF11" s="15">
        <f t="shared" si="1"/>
        <v>1.5418863469670181E-2</v>
      </c>
      <c r="AG11" s="2"/>
      <c r="AH11" s="1">
        <f t="shared" si="14"/>
        <v>175.32176535689513</v>
      </c>
      <c r="AI11" s="1">
        <f t="shared" si="15"/>
        <v>2.0071293568951205</v>
      </c>
      <c r="AJ11" s="1">
        <f t="shared" si="2"/>
        <v>1.1580841660107231E-2</v>
      </c>
      <c r="AK11" s="2"/>
      <c r="AL11" s="1">
        <f t="shared" si="16"/>
        <v>174.70738890605165</v>
      </c>
      <c r="AM11" s="1">
        <f t="shared" si="17"/>
        <v>1.3927529060516406</v>
      </c>
      <c r="AN11" s="1">
        <f t="shared" si="3"/>
        <v>8.0359797544832887E-3</v>
      </c>
      <c r="AR11" s="19">
        <f t="shared" si="18"/>
        <v>65.028732302951425</v>
      </c>
      <c r="AS11" s="1">
        <f t="shared" si="42"/>
        <v>5.9313677941952782E-2</v>
      </c>
      <c r="AT11" s="1">
        <f t="shared" si="19"/>
        <v>65.088045980893384</v>
      </c>
      <c r="AU11" s="1">
        <f t="shared" si="20"/>
        <v>1.0460073549130085E-2</v>
      </c>
      <c r="AW11" s="1">
        <f t="shared" si="43"/>
        <v>3.1310199644386666E-2</v>
      </c>
      <c r="AX11" s="1">
        <f t="shared" si="21"/>
        <v>65.060042502595806</v>
      </c>
      <c r="AY11" s="1">
        <f t="shared" si="22"/>
        <v>1.0025333247531416E-2</v>
      </c>
      <c r="AZ11" s="2"/>
      <c r="BA11" s="1">
        <f t="shared" si="44"/>
        <v>-7.9875964295501492E-2</v>
      </c>
      <c r="BB11" s="1">
        <f t="shared" si="23"/>
        <v>64.948856338655929</v>
      </c>
      <c r="BC11" s="1">
        <f t="shared" si="24"/>
        <v>8.2992224433245474E-3</v>
      </c>
      <c r="BD11" s="2"/>
      <c r="BE11" s="1">
        <f t="shared" si="45"/>
        <v>-0.32262067318128901</v>
      </c>
      <c r="BF11" s="1">
        <f t="shared" si="25"/>
        <v>64.706111629770135</v>
      </c>
      <c r="BG11" s="19">
        <f t="shared" si="26"/>
        <v>4.5307295857204746E-3</v>
      </c>
      <c r="BJ11" s="19">
        <f t="shared" si="27"/>
        <v>175.32176535689513</v>
      </c>
      <c r="BK11" s="1">
        <f t="shared" si="46"/>
        <v>-0.27358739675000338</v>
      </c>
      <c r="BL11" s="1">
        <f t="shared" si="28"/>
        <v>175.04817796014513</v>
      </c>
      <c r="BM11" s="1">
        <f t="shared" si="29"/>
        <v>1.0002282554746951E-2</v>
      </c>
      <c r="BO11" s="1">
        <f t="shared" si="47"/>
        <v>-0.46025157110896542</v>
      </c>
      <c r="BP11" s="1">
        <f t="shared" si="30"/>
        <v>174.86151378578617</v>
      </c>
      <c r="BQ11" s="1">
        <f t="shared" si="31"/>
        <v>8.9252576786773234E-3</v>
      </c>
      <c r="BR11" s="2"/>
      <c r="BS11" s="1">
        <f t="shared" si="48"/>
        <v>-0.81040448929836661</v>
      </c>
      <c r="BT11" s="1">
        <f t="shared" si="32"/>
        <v>174.51136086759675</v>
      </c>
      <c r="BU11" s="1">
        <f t="shared" si="33"/>
        <v>6.9049267575806038E-3</v>
      </c>
      <c r="BV11" s="2"/>
      <c r="BW11" s="1">
        <f t="shared" si="49"/>
        <v>-1.4089785724865709</v>
      </c>
      <c r="BX11" s="1">
        <f t="shared" si="34"/>
        <v>173.91278678440855</v>
      </c>
      <c r="BY11" s="19">
        <f t="shared" si="35"/>
        <v>3.4512421928898471E-3</v>
      </c>
    </row>
    <row r="12" spans="1:77">
      <c r="A12" s="3">
        <v>43791</v>
      </c>
      <c r="B12" s="4">
        <v>11</v>
      </c>
      <c r="C12" s="1">
        <v>64.357726999999997</v>
      </c>
      <c r="D12" s="1">
        <v>173.56990099999999</v>
      </c>
      <c r="E12" s="1"/>
      <c r="F12" s="1"/>
      <c r="I12" s="6">
        <f t="shared" si="4"/>
        <v>64.692118409020651</v>
      </c>
      <c r="J12" s="1">
        <f t="shared" si="5"/>
        <v>0.3343914090206539</v>
      </c>
      <c r="K12" s="1">
        <f t="shared" si="6"/>
        <v>5.1958237900579353E-3</v>
      </c>
      <c r="M12" s="1">
        <f t="shared" si="36"/>
        <v>64.826790477462708</v>
      </c>
      <c r="N12" s="1">
        <f t="shared" si="37"/>
        <v>0.46906347746271138</v>
      </c>
      <c r="O12" s="1">
        <f t="shared" si="7"/>
        <v>7.2883785572898088E-3</v>
      </c>
      <c r="Q12" s="1">
        <f t="shared" si="38"/>
        <v>64.690776936328149</v>
      </c>
      <c r="R12" s="1">
        <f t="shared" si="39"/>
        <v>0.33304993632815183</v>
      </c>
      <c r="S12" s="1">
        <f t="shared" si="8"/>
        <v>5.1749797864699583E-3</v>
      </c>
      <c r="U12" s="1">
        <f t="shared" si="40"/>
        <v>64.535574810016641</v>
      </c>
      <c r="V12" s="1">
        <f t="shared" si="41"/>
        <v>0.17784781001664385</v>
      </c>
      <c r="W12" s="1">
        <f t="shared" si="9"/>
        <v>2.7634259055892988E-3</v>
      </c>
      <c r="X12" s="2"/>
      <c r="Y12" s="2"/>
      <c r="Z12" s="1">
        <f t="shared" si="10"/>
        <v>176.14820764905781</v>
      </c>
      <c r="AA12" s="1">
        <f t="shared" si="11"/>
        <v>2.5783066490578221</v>
      </c>
      <c r="AB12" s="15">
        <f t="shared" si="0"/>
        <v>1.4854572331972595E-2</v>
      </c>
      <c r="AC12" s="2"/>
      <c r="AD12" s="1">
        <f t="shared" si="12"/>
        <v>175.05164056135675</v>
      </c>
      <c r="AE12" s="1">
        <f t="shared" si="13"/>
        <v>1.4817395613567612</v>
      </c>
      <c r="AF12" s="15">
        <f t="shared" si="1"/>
        <v>8.5368462666621063E-3</v>
      </c>
      <c r="AG12" s="2"/>
      <c r="AH12" s="1">
        <f t="shared" si="14"/>
        <v>174.21784421060281</v>
      </c>
      <c r="AI12" s="1">
        <f t="shared" si="15"/>
        <v>0.64794321060281845</v>
      </c>
      <c r="AJ12" s="1">
        <f t="shared" si="2"/>
        <v>3.7330390054368845E-3</v>
      </c>
      <c r="AK12" s="2"/>
      <c r="AL12" s="1">
        <f t="shared" si="16"/>
        <v>173.6628242265129</v>
      </c>
      <c r="AM12" s="1">
        <f t="shared" si="17"/>
        <v>9.2923226512908741E-2</v>
      </c>
      <c r="AN12" s="1">
        <f t="shared" si="3"/>
        <v>5.3536486440070475E-4</v>
      </c>
      <c r="AR12" s="19">
        <f t="shared" si="18"/>
        <v>64.690776936328149</v>
      </c>
      <c r="AS12" s="1">
        <f t="shared" si="42"/>
        <v>-2.7667874283163196E-4</v>
      </c>
      <c r="AT12" s="1">
        <f t="shared" si="19"/>
        <v>64.690500257585313</v>
      </c>
      <c r="AU12" s="1">
        <f t="shared" si="20"/>
        <v>5.170680710729827E-3</v>
      </c>
      <c r="AW12" s="1">
        <f t="shared" si="43"/>
        <v>-6.1006191922529159E-2</v>
      </c>
      <c r="AX12" s="1">
        <f t="shared" si="21"/>
        <v>64.629770744405619</v>
      </c>
      <c r="AY12" s="1">
        <f t="shared" si="22"/>
        <v>4.2270564404119125E-3</v>
      </c>
      <c r="AZ12" s="2"/>
      <c r="BA12" s="1">
        <f t="shared" si="44"/>
        <v>-0.19601169534300031</v>
      </c>
      <c r="BB12" s="1">
        <f t="shared" si="23"/>
        <v>64.494765240985146</v>
      </c>
      <c r="BC12" s="1">
        <f t="shared" si="24"/>
        <v>2.1293207105519546E-3</v>
      </c>
      <c r="BD12" s="2"/>
      <c r="BE12" s="1">
        <f t="shared" si="45"/>
        <v>-0.33565516260697847</v>
      </c>
      <c r="BF12" s="1">
        <f t="shared" si="25"/>
        <v>64.355121773721166</v>
      </c>
      <c r="BG12" s="19">
        <f t="shared" si="26"/>
        <v>4.0480396065435879E-5</v>
      </c>
      <c r="BJ12" s="19">
        <f t="shared" si="27"/>
        <v>174.21784421060281</v>
      </c>
      <c r="BK12" s="1">
        <f t="shared" si="46"/>
        <v>-0.39813745918135113</v>
      </c>
      <c r="BL12" s="1">
        <f t="shared" si="28"/>
        <v>173.81970675142145</v>
      </c>
      <c r="BM12" s="1">
        <f t="shared" si="29"/>
        <v>1.4392227568388268E-3</v>
      </c>
      <c r="BO12" s="1">
        <f t="shared" si="47"/>
        <v>-0.62116896490480455</v>
      </c>
      <c r="BP12" s="1">
        <f t="shared" si="30"/>
        <v>173.59667524569801</v>
      </c>
      <c r="BQ12" s="1">
        <f t="shared" si="31"/>
        <v>1.5425627106868927E-4</v>
      </c>
      <c r="BR12" s="2"/>
      <c r="BS12" s="1">
        <f t="shared" si="48"/>
        <v>-0.94248698494564653</v>
      </c>
      <c r="BT12" s="1">
        <f t="shared" si="32"/>
        <v>173.27535722565716</v>
      </c>
      <c r="BU12" s="1">
        <f t="shared" si="33"/>
        <v>1.6969749515662121E-3</v>
      </c>
      <c r="BV12" s="2"/>
      <c r="BW12" s="1">
        <f t="shared" si="49"/>
        <v>-1.1496797602214592</v>
      </c>
      <c r="BX12" s="1">
        <f t="shared" si="34"/>
        <v>173.06816445038135</v>
      </c>
      <c r="BY12" s="19">
        <f t="shared" si="35"/>
        <v>2.8906886892713125E-3</v>
      </c>
    </row>
    <row r="13" spans="1:77">
      <c r="A13" s="3">
        <v>43794</v>
      </c>
      <c r="B13" s="4">
        <v>12</v>
      </c>
      <c r="C13" s="1">
        <v>65.486168000000006</v>
      </c>
      <c r="D13" s="1">
        <v>173.29499799999999</v>
      </c>
      <c r="E13" s="1"/>
      <c r="F13" s="1"/>
      <c r="I13" s="6">
        <f t="shared" si="4"/>
        <v>64.641959697667545</v>
      </c>
      <c r="J13" s="1">
        <f t="shared" si="5"/>
        <v>0.84420830233246136</v>
      </c>
      <c r="K13" s="1">
        <f t="shared" si="6"/>
        <v>1.2891398719993225E-2</v>
      </c>
      <c r="M13" s="1">
        <f t="shared" si="36"/>
        <v>64.662618260350769</v>
      </c>
      <c r="N13" s="1">
        <f t="shared" si="37"/>
        <v>0.82354973964923772</v>
      </c>
      <c r="O13" s="1">
        <f t="shared" si="7"/>
        <v>1.2575934198031524E-2</v>
      </c>
      <c r="Q13" s="1">
        <f t="shared" si="38"/>
        <v>64.50759947134766</v>
      </c>
      <c r="R13" s="1">
        <f t="shared" si="39"/>
        <v>0.978568528652346</v>
      </c>
      <c r="S13" s="1">
        <f t="shared" si="8"/>
        <v>1.494313316137762E-2</v>
      </c>
      <c r="U13" s="1">
        <f t="shared" si="40"/>
        <v>64.402188952504162</v>
      </c>
      <c r="V13" s="1">
        <f t="shared" si="41"/>
        <v>1.0839790474958448</v>
      </c>
      <c r="W13" s="1">
        <f t="shared" si="9"/>
        <v>1.6552793980796749E-2</v>
      </c>
      <c r="X13" s="2"/>
      <c r="Y13" s="2"/>
      <c r="Z13" s="1">
        <f t="shared" si="10"/>
        <v>175.76146165169914</v>
      </c>
      <c r="AA13" s="1">
        <f t="shared" si="11"/>
        <v>2.4664636516991436</v>
      </c>
      <c r="AB13" s="15">
        <f t="shared" si="0"/>
        <v>1.4232745781266831E-2</v>
      </c>
      <c r="AC13" s="2"/>
      <c r="AD13" s="1">
        <f t="shared" si="12"/>
        <v>174.53303171488187</v>
      </c>
      <c r="AE13" s="1">
        <f t="shared" si="13"/>
        <v>1.2380337148818796</v>
      </c>
      <c r="AF13" s="15">
        <f t="shared" si="1"/>
        <v>7.1440822249346156E-3</v>
      </c>
      <c r="AG13" s="2"/>
      <c r="AH13" s="1">
        <f t="shared" si="14"/>
        <v>173.86147544477126</v>
      </c>
      <c r="AI13" s="1">
        <f t="shared" si="15"/>
        <v>0.56647744477126594</v>
      </c>
      <c r="AJ13" s="1">
        <f t="shared" si="2"/>
        <v>3.2688620635851588E-3</v>
      </c>
      <c r="AK13" s="2"/>
      <c r="AL13" s="1">
        <f t="shared" si="16"/>
        <v>173.59313180662821</v>
      </c>
      <c r="AM13" s="1">
        <f t="shared" si="17"/>
        <v>0.29813380662821487</v>
      </c>
      <c r="AN13" s="1">
        <f t="shared" si="3"/>
        <v>1.7203832197638786E-3</v>
      </c>
      <c r="AR13" s="19">
        <f t="shared" si="18"/>
        <v>64.50759947134766</v>
      </c>
      <c r="AS13" s="1">
        <f t="shared" si="42"/>
        <v>-2.7711796678480158E-2</v>
      </c>
      <c r="AT13" s="1">
        <f t="shared" si="19"/>
        <v>64.479887674669186</v>
      </c>
      <c r="AU13" s="1">
        <f t="shared" si="20"/>
        <v>1.5366303389913122E-2</v>
      </c>
      <c r="AW13" s="1">
        <f t="shared" si="43"/>
        <v>-9.1549010187018998E-2</v>
      </c>
      <c r="AX13" s="1">
        <f t="shared" si="21"/>
        <v>64.416050461160637</v>
      </c>
      <c r="AY13" s="1">
        <f t="shared" si="22"/>
        <v>1.6341123194738915E-2</v>
      </c>
      <c r="AZ13" s="2"/>
      <c r="BA13" s="1">
        <f t="shared" si="44"/>
        <v>-0.19023629167987</v>
      </c>
      <c r="BB13" s="1">
        <f t="shared" si="23"/>
        <v>64.317363179667794</v>
      </c>
      <c r="BC13" s="1">
        <f t="shared" si="24"/>
        <v>1.7848117488447522E-2</v>
      </c>
      <c r="BD13" s="2"/>
      <c r="BE13" s="1">
        <f t="shared" si="45"/>
        <v>-0.20604911962446198</v>
      </c>
      <c r="BF13" s="1">
        <f t="shared" si="25"/>
        <v>64.301550351723193</v>
      </c>
      <c r="BG13" s="19">
        <f t="shared" si="26"/>
        <v>1.8089585701163837E-2</v>
      </c>
      <c r="BJ13" s="19">
        <f t="shared" si="27"/>
        <v>173.86147544477126</v>
      </c>
      <c r="BK13" s="1">
        <f t="shared" si="46"/>
        <v>-0.39187215517888052</v>
      </c>
      <c r="BL13" s="1">
        <f t="shared" si="28"/>
        <v>173.46960328959238</v>
      </c>
      <c r="BM13" s="1">
        <f t="shared" si="29"/>
        <v>1.0075610468133214E-3</v>
      </c>
      <c r="BO13" s="1">
        <f t="shared" si="47"/>
        <v>-0.55496891513649027</v>
      </c>
      <c r="BP13" s="1">
        <f t="shared" si="30"/>
        <v>173.30650652963476</v>
      </c>
      <c r="BQ13" s="1">
        <f t="shared" si="31"/>
        <v>6.6410050881948878E-5</v>
      </c>
      <c r="BR13" s="2"/>
      <c r="BS13" s="1">
        <f t="shared" si="48"/>
        <v>-0.67873378634430193</v>
      </c>
      <c r="BT13" s="1">
        <f t="shared" si="32"/>
        <v>173.18274165842695</v>
      </c>
      <c r="BU13" s="1">
        <f t="shared" si="33"/>
        <v>6.4777600547387979E-4</v>
      </c>
      <c r="BV13" s="2"/>
      <c r="BW13" s="1">
        <f t="shared" si="49"/>
        <v>-0.47536541499003415</v>
      </c>
      <c r="BX13" s="1">
        <f t="shared" si="34"/>
        <v>173.38611002978124</v>
      </c>
      <c r="BY13" s="19">
        <f t="shared" si="35"/>
        <v>5.2576260615002355E-4</v>
      </c>
    </row>
    <row r="14" spans="1:77">
      <c r="A14" s="3">
        <v>43795</v>
      </c>
      <c r="B14" s="4">
        <v>13</v>
      </c>
      <c r="C14" s="1">
        <v>64.974815000000007</v>
      </c>
      <c r="D14" s="1">
        <v>175.26838699999999</v>
      </c>
      <c r="E14" s="1"/>
      <c r="F14" s="1"/>
      <c r="I14" s="6">
        <f t="shared" si="4"/>
        <v>64.768590943017415</v>
      </c>
      <c r="J14" s="1">
        <f t="shared" si="5"/>
        <v>0.20622405698259172</v>
      </c>
      <c r="K14" s="1">
        <f t="shared" si="6"/>
        <v>3.1739075668409627E-3</v>
      </c>
      <c r="M14" s="1">
        <f t="shared" si="36"/>
        <v>64.950860669228007</v>
      </c>
      <c r="N14" s="1">
        <f t="shared" si="37"/>
        <v>2.3954330771999821E-2</v>
      </c>
      <c r="O14" s="1">
        <f t="shared" si="7"/>
        <v>3.686710115603995E-4</v>
      </c>
      <c r="Q14" s="1">
        <f t="shared" si="38"/>
        <v>65.045812162106444</v>
      </c>
      <c r="R14" s="1">
        <f t="shared" si="39"/>
        <v>7.0997162106436917E-2</v>
      </c>
      <c r="S14" s="1">
        <f t="shared" si="8"/>
        <v>1.0926874067503987E-3</v>
      </c>
      <c r="U14" s="1">
        <f t="shared" si="40"/>
        <v>65.215173238126042</v>
      </c>
      <c r="V14" s="1">
        <f t="shared" si="41"/>
        <v>0.24035823812603496</v>
      </c>
      <c r="W14" s="1">
        <f t="shared" si="9"/>
        <v>3.6992523661057738E-3</v>
      </c>
      <c r="X14" s="2"/>
      <c r="Y14" s="2"/>
      <c r="Z14" s="1">
        <f t="shared" si="10"/>
        <v>175.39149210394424</v>
      </c>
      <c r="AA14" s="1">
        <f t="shared" si="11"/>
        <v>0.12310510394425478</v>
      </c>
      <c r="AB14" s="15">
        <f t="shared" si="0"/>
        <v>7.0238053793611271E-4</v>
      </c>
      <c r="AC14" s="2"/>
      <c r="AD14" s="1">
        <f t="shared" si="12"/>
        <v>174.09971991467322</v>
      </c>
      <c r="AE14" s="1">
        <f t="shared" si="13"/>
        <v>1.1686670853267742</v>
      </c>
      <c r="AF14" s="15">
        <f t="shared" si="1"/>
        <v>6.6678715159669624E-3</v>
      </c>
      <c r="AG14" s="2"/>
      <c r="AH14" s="1">
        <f t="shared" si="14"/>
        <v>173.54991285014705</v>
      </c>
      <c r="AI14" s="1">
        <f t="shared" si="15"/>
        <v>1.7184741498529377</v>
      </c>
      <c r="AJ14" s="1">
        <f t="shared" si="2"/>
        <v>9.8048152280475875E-3</v>
      </c>
      <c r="AK14" s="2"/>
      <c r="AL14" s="1">
        <f t="shared" si="16"/>
        <v>173.36953145165705</v>
      </c>
      <c r="AM14" s="1">
        <f t="shared" si="17"/>
        <v>1.8988555483429366</v>
      </c>
      <c r="AN14" s="1">
        <f t="shared" si="3"/>
        <v>1.0833987696497353E-2</v>
      </c>
      <c r="AR14" s="19">
        <f t="shared" si="18"/>
        <v>65.045812162106444</v>
      </c>
      <c r="AS14" s="1">
        <f t="shared" si="42"/>
        <v>5.7176876437109343E-2</v>
      </c>
      <c r="AT14" s="1">
        <f t="shared" si="19"/>
        <v>65.102989038543555</v>
      </c>
      <c r="AU14" s="1">
        <f t="shared" si="20"/>
        <v>1.9726726200536061E-3</v>
      </c>
      <c r="AW14" s="1">
        <f t="shared" si="43"/>
        <v>6.5891415049431551E-2</v>
      </c>
      <c r="AX14" s="1">
        <f t="shared" si="21"/>
        <v>65.111703577155879</v>
      </c>
      <c r="AY14" s="1">
        <f t="shared" si="22"/>
        <v>2.1067944118943979E-3</v>
      </c>
      <c r="AZ14" s="2"/>
      <c r="BA14" s="1">
        <f t="shared" si="44"/>
        <v>0.13756575041752395</v>
      </c>
      <c r="BB14" s="1">
        <f t="shared" si="23"/>
        <v>65.183377912523966</v>
      </c>
      <c r="BC14" s="1">
        <f t="shared" si="24"/>
        <v>3.2099039069824081E-3</v>
      </c>
      <c r="BD14" s="2"/>
      <c r="BE14" s="1">
        <f t="shared" si="45"/>
        <v>0.42657341920129638</v>
      </c>
      <c r="BF14" s="1">
        <f t="shared" si="25"/>
        <v>65.472385581307734</v>
      </c>
      <c r="BG14" s="19">
        <f t="shared" si="26"/>
        <v>7.6578991615093763E-3</v>
      </c>
      <c r="BJ14" s="19">
        <f t="shared" si="27"/>
        <v>173.54991285014705</v>
      </c>
      <c r="BK14" s="1">
        <f t="shared" si="46"/>
        <v>-0.37982572109567936</v>
      </c>
      <c r="BL14" s="1">
        <f t="shared" si="28"/>
        <v>173.17008712905138</v>
      </c>
      <c r="BM14" s="1">
        <f t="shared" si="29"/>
        <v>1.1971924354781723E-2</v>
      </c>
      <c r="BO14" s="1">
        <f t="shared" si="47"/>
        <v>-0.49411733500841926</v>
      </c>
      <c r="BP14" s="1">
        <f t="shared" si="30"/>
        <v>173.05579551513864</v>
      </c>
      <c r="BQ14" s="1">
        <f t="shared" si="31"/>
        <v>1.2624019212668107E-2</v>
      </c>
      <c r="BR14" s="2"/>
      <c r="BS14" s="1">
        <f t="shared" si="48"/>
        <v>-0.51350675007025881</v>
      </c>
      <c r="BT14" s="1">
        <f t="shared" si="32"/>
        <v>173.03640610007679</v>
      </c>
      <c r="BU14" s="1">
        <f t="shared" si="33"/>
        <v>1.2734646208179009E-2</v>
      </c>
      <c r="BV14" s="2"/>
      <c r="BW14" s="1">
        <f t="shared" si="49"/>
        <v>-0.33613301767908044</v>
      </c>
      <c r="BX14" s="1">
        <f t="shared" si="34"/>
        <v>173.21377983246796</v>
      </c>
      <c r="BY14" s="19">
        <f t="shared" si="35"/>
        <v>1.1722634085358624E-2</v>
      </c>
    </row>
    <row r="15" spans="1:77">
      <c r="A15" s="3">
        <v>43796</v>
      </c>
      <c r="B15" s="4">
        <v>14</v>
      </c>
      <c r="C15" s="1">
        <v>65.847565000000003</v>
      </c>
      <c r="D15" s="1">
        <v>176.151993</v>
      </c>
      <c r="E15" s="1"/>
      <c r="F15" s="1"/>
      <c r="I15" s="6">
        <f t="shared" si="4"/>
        <v>64.799524551564801</v>
      </c>
      <c r="J15" s="1">
        <f t="shared" si="5"/>
        <v>1.0480404484352022</v>
      </c>
      <c r="K15" s="1">
        <f t="shared" si="6"/>
        <v>1.5916161037013321E-2</v>
      </c>
      <c r="M15" s="1">
        <f t="shared" si="36"/>
        <v>64.959244684998197</v>
      </c>
      <c r="N15" s="1">
        <f t="shared" si="37"/>
        <v>0.88832031500180619</v>
      </c>
      <c r="O15" s="1">
        <f t="shared" si="7"/>
        <v>1.3490556788270092E-2</v>
      </c>
      <c r="Q15" s="1">
        <f t="shared" si="38"/>
        <v>65.006763722947909</v>
      </c>
      <c r="R15" s="1">
        <f t="shared" si="39"/>
        <v>0.84080127705209406</v>
      </c>
      <c r="S15" s="1">
        <f t="shared" si="8"/>
        <v>1.2768904621637779E-2</v>
      </c>
      <c r="U15" s="1">
        <f t="shared" si="40"/>
        <v>65.034904559531512</v>
      </c>
      <c r="V15" s="1">
        <f t="shared" si="41"/>
        <v>0.81266044046849117</v>
      </c>
      <c r="W15" s="1">
        <f t="shared" si="9"/>
        <v>1.2341541262284962E-2</v>
      </c>
      <c r="X15" s="2"/>
      <c r="Y15" s="2"/>
      <c r="Z15" s="1">
        <f t="shared" si="10"/>
        <v>175.37302633835262</v>
      </c>
      <c r="AA15" s="1">
        <f t="shared" si="11"/>
        <v>0.77896666164738804</v>
      </c>
      <c r="AB15" s="15">
        <f t="shared" si="0"/>
        <v>4.422128006507358E-3</v>
      </c>
      <c r="AC15" s="2"/>
      <c r="AD15" s="1">
        <f t="shared" si="12"/>
        <v>174.50875339453756</v>
      </c>
      <c r="AE15" s="1">
        <f t="shared" si="13"/>
        <v>1.6432396054624405</v>
      </c>
      <c r="AF15" s="15">
        <f t="shared" si="1"/>
        <v>9.3285325784672815E-3</v>
      </c>
      <c r="AG15" s="2"/>
      <c r="AH15" s="1">
        <f t="shared" si="14"/>
        <v>174.49507363256618</v>
      </c>
      <c r="AI15" s="1">
        <f t="shared" si="15"/>
        <v>1.6569193674338294</v>
      </c>
      <c r="AJ15" s="1">
        <f t="shared" si="2"/>
        <v>9.4061914328373748E-3</v>
      </c>
      <c r="AK15" s="2"/>
      <c r="AL15" s="1">
        <f t="shared" si="16"/>
        <v>174.79367311291426</v>
      </c>
      <c r="AM15" s="1">
        <f t="shared" si="17"/>
        <v>1.3583198870857416</v>
      </c>
      <c r="AN15" s="1">
        <f t="shared" si="3"/>
        <v>7.7110673796676344E-3</v>
      </c>
      <c r="AR15" s="19">
        <f t="shared" si="18"/>
        <v>65.006763722947909</v>
      </c>
      <c r="AS15" s="1">
        <f t="shared" si="42"/>
        <v>4.2743079097762746E-2</v>
      </c>
      <c r="AT15" s="1">
        <f t="shared" si="19"/>
        <v>65.04950680204567</v>
      </c>
      <c r="AU15" s="1">
        <f t="shared" si="20"/>
        <v>1.2119782985966649E-2</v>
      </c>
      <c r="AW15" s="1">
        <f t="shared" si="43"/>
        <v>3.9656451497440008E-2</v>
      </c>
      <c r="AX15" s="1">
        <f t="shared" si="21"/>
        <v>65.046420174445345</v>
      </c>
      <c r="AY15" s="1">
        <f t="shared" si="22"/>
        <v>1.2166658335120794E-2</v>
      </c>
      <c r="AZ15" s="2"/>
      <c r="BA15" s="1">
        <f t="shared" si="44"/>
        <v>5.8089365108297597E-2</v>
      </c>
      <c r="BB15" s="1">
        <f t="shared" si="23"/>
        <v>65.064853088056211</v>
      </c>
      <c r="BC15" s="1">
        <f t="shared" si="24"/>
        <v>1.1886725225811955E-2</v>
      </c>
      <c r="BD15" s="2"/>
      <c r="BE15" s="1">
        <f t="shared" si="45"/>
        <v>3.0794839595440042E-2</v>
      </c>
      <c r="BF15" s="1">
        <f t="shared" si="25"/>
        <v>65.037558562543353</v>
      </c>
      <c r="BG15" s="19">
        <f t="shared" si="26"/>
        <v>1.2301236005563E-2</v>
      </c>
      <c r="BJ15" s="19">
        <f t="shared" si="27"/>
        <v>174.49507363256618</v>
      </c>
      <c r="BK15" s="1">
        <f t="shared" si="46"/>
        <v>-0.18107774556845904</v>
      </c>
      <c r="BL15" s="1">
        <f t="shared" si="28"/>
        <v>174.3139958869977</v>
      </c>
      <c r="BM15" s="1">
        <f t="shared" si="29"/>
        <v>1.0434154514518052E-2</v>
      </c>
      <c r="BO15" s="1">
        <f t="shared" si="47"/>
        <v>-0.13429780565153371</v>
      </c>
      <c r="BP15" s="1">
        <f t="shared" si="30"/>
        <v>174.36077582691465</v>
      </c>
      <c r="BQ15" s="1">
        <f t="shared" si="31"/>
        <v>1.0168588743048494E-2</v>
      </c>
      <c r="BR15" s="2"/>
      <c r="BS15" s="1">
        <f t="shared" si="48"/>
        <v>0.14289363954996293</v>
      </c>
      <c r="BT15" s="1">
        <f t="shared" si="32"/>
        <v>174.63796727211613</v>
      </c>
      <c r="BU15" s="1">
        <f t="shared" si="33"/>
        <v>8.5949962989284832E-3</v>
      </c>
      <c r="BV15" s="2"/>
      <c r="BW15" s="1">
        <f t="shared" si="49"/>
        <v>0.75296671240439228</v>
      </c>
      <c r="BX15" s="1">
        <f t="shared" si="34"/>
        <v>175.24804034497058</v>
      </c>
      <c r="BY15" s="19">
        <f t="shared" si="35"/>
        <v>5.1316629442246979E-3</v>
      </c>
    </row>
    <row r="16" spans="1:77">
      <c r="A16" s="3">
        <v>43798</v>
      </c>
      <c r="B16" s="4">
        <v>15</v>
      </c>
      <c r="C16" s="1">
        <v>65.702515000000005</v>
      </c>
      <c r="D16" s="1">
        <v>175.29785200000001</v>
      </c>
      <c r="E16" s="1"/>
      <c r="F16" s="1"/>
      <c r="I16" s="6">
        <f t="shared" si="4"/>
        <v>64.956730618830079</v>
      </c>
      <c r="J16" s="1">
        <f t="shared" si="5"/>
        <v>0.74578438116992629</v>
      </c>
      <c r="K16" s="1">
        <f t="shared" si="6"/>
        <v>1.1350925929851029E-2</v>
      </c>
      <c r="M16" s="1">
        <f t="shared" si="36"/>
        <v>65.270156795248823</v>
      </c>
      <c r="N16" s="1">
        <f t="shared" si="37"/>
        <v>0.43235820475118203</v>
      </c>
      <c r="O16" s="1">
        <f t="shared" si="7"/>
        <v>6.5805426892894736E-3</v>
      </c>
      <c r="Q16" s="1">
        <f t="shared" si="38"/>
        <v>65.469204425326566</v>
      </c>
      <c r="R16" s="1">
        <f t="shared" si="39"/>
        <v>0.23331057467343896</v>
      </c>
      <c r="S16" s="1">
        <f t="shared" si="8"/>
        <v>3.5510143663973737E-3</v>
      </c>
      <c r="U16" s="1">
        <f t="shared" si="40"/>
        <v>65.644399889882877</v>
      </c>
      <c r="V16" s="1">
        <f t="shared" si="41"/>
        <v>5.8115110117128665E-2</v>
      </c>
      <c r="W16" s="1">
        <f t="shared" si="9"/>
        <v>8.8451880597156232E-4</v>
      </c>
      <c r="X16" s="2"/>
      <c r="Y16" s="2"/>
      <c r="Z16" s="1">
        <f t="shared" si="10"/>
        <v>175.48987133759971</v>
      </c>
      <c r="AA16" s="1">
        <f t="shared" si="11"/>
        <v>0.19201933759970302</v>
      </c>
      <c r="AB16" s="15">
        <f t="shared" si="0"/>
        <v>1.0953889931275542E-3</v>
      </c>
      <c r="AC16" s="2"/>
      <c r="AD16" s="1">
        <f t="shared" si="12"/>
        <v>175.0838872564494</v>
      </c>
      <c r="AE16" s="1">
        <f t="shared" si="13"/>
        <v>0.21396474355060491</v>
      </c>
      <c r="AF16" s="15">
        <f t="shared" si="1"/>
        <v>1.220578239319241E-3</v>
      </c>
      <c r="AG16" s="2"/>
      <c r="AH16" s="1">
        <f t="shared" si="14"/>
        <v>175.4063792846548</v>
      </c>
      <c r="AI16" s="1">
        <f t="shared" si="15"/>
        <v>0.108527284654798</v>
      </c>
      <c r="AJ16" s="1">
        <f t="shared" si="2"/>
        <v>6.1910219330467322E-4</v>
      </c>
      <c r="AK16" s="2"/>
      <c r="AL16" s="1">
        <f t="shared" si="16"/>
        <v>175.81241302822858</v>
      </c>
      <c r="AM16" s="1">
        <f t="shared" si="17"/>
        <v>0.51456102822857019</v>
      </c>
      <c r="AN16" s="1">
        <f t="shared" si="3"/>
        <v>2.9353527288433069E-3</v>
      </c>
      <c r="AR16" s="19">
        <f t="shared" si="18"/>
        <v>65.469204425326566</v>
      </c>
      <c r="AS16" s="1">
        <f t="shared" si="42"/>
        <v>0.10569772258989696</v>
      </c>
      <c r="AT16" s="1">
        <f t="shared" si="19"/>
        <v>65.574902147916461</v>
      </c>
      <c r="AU16" s="1">
        <f t="shared" si="20"/>
        <v>1.942282606435145E-3</v>
      </c>
      <c r="AW16" s="1">
        <f t="shared" si="43"/>
        <v>0.14535251421774437</v>
      </c>
      <c r="AX16" s="1">
        <f t="shared" si="21"/>
        <v>65.614556939544315</v>
      </c>
      <c r="AY16" s="1">
        <f t="shared" si="22"/>
        <v>1.3387320174226306E-3</v>
      </c>
      <c r="AZ16" s="2"/>
      <c r="BA16" s="1">
        <f t="shared" si="44"/>
        <v>0.24004746687995951</v>
      </c>
      <c r="BB16" s="1">
        <f t="shared" si="23"/>
        <v>65.709251892206524</v>
      </c>
      <c r="BC16" s="1">
        <f t="shared" si="24"/>
        <v>1.0253629113769113E-4</v>
      </c>
      <c r="BD16" s="2"/>
      <c r="BE16" s="1">
        <f t="shared" si="45"/>
        <v>0.39769382296117484</v>
      </c>
      <c r="BF16" s="1">
        <f t="shared" si="25"/>
        <v>65.86689824828774</v>
      </c>
      <c r="BG16" s="19">
        <f t="shared" si="26"/>
        <v>2.5019323581104056E-3</v>
      </c>
      <c r="BJ16" s="19">
        <f t="shared" si="27"/>
        <v>175.4063792846548</v>
      </c>
      <c r="BK16" s="1">
        <f t="shared" si="46"/>
        <v>-1.7220235919895854E-2</v>
      </c>
      <c r="BL16" s="1">
        <f t="shared" si="28"/>
        <v>175.38915904873491</v>
      </c>
      <c r="BM16" s="1">
        <f t="shared" si="29"/>
        <v>5.2086804084116548E-4</v>
      </c>
      <c r="BO16" s="1">
        <f t="shared" si="47"/>
        <v>0.12710305878350694</v>
      </c>
      <c r="BP16" s="1">
        <f t="shared" si="30"/>
        <v>175.53348234343832</v>
      </c>
      <c r="BQ16" s="1">
        <f t="shared" si="31"/>
        <v>1.3441713104294995E-3</v>
      </c>
      <c r="BS16" s="1">
        <f t="shared" si="48"/>
        <v>0.4886790451923626</v>
      </c>
      <c r="BT16" s="1">
        <f t="shared" si="32"/>
        <v>175.89505832984716</v>
      </c>
      <c r="BU16" s="1">
        <f t="shared" si="33"/>
        <v>3.4068091709826193E-3</v>
      </c>
      <c r="BW16" s="1">
        <f t="shared" si="49"/>
        <v>0.88755481113599344</v>
      </c>
      <c r="BX16" s="1">
        <f t="shared" si="34"/>
        <v>176.2939340957908</v>
      </c>
      <c r="BY16" s="19">
        <f t="shared" si="35"/>
        <v>5.682226475831529E-3</v>
      </c>
    </row>
    <row r="17" spans="1:77">
      <c r="A17" s="3">
        <v>43801</v>
      </c>
      <c r="B17" s="4">
        <v>16</v>
      </c>
      <c r="C17" s="1">
        <v>64.942841000000001</v>
      </c>
      <c r="D17" s="1">
        <v>171.144913</v>
      </c>
      <c r="E17" s="1"/>
      <c r="F17" s="1"/>
      <c r="I17" s="6">
        <f t="shared" si="4"/>
        <v>65.068598276005559</v>
      </c>
      <c r="J17" s="1">
        <f t="shared" si="5"/>
        <v>0.12575727600555808</v>
      </c>
      <c r="K17" s="1">
        <f t="shared" si="6"/>
        <v>1.9364301602629007E-3</v>
      </c>
      <c r="M17" s="1">
        <f t="shared" si="36"/>
        <v>65.421482166911744</v>
      </c>
      <c r="N17" s="1">
        <f t="shared" si="37"/>
        <v>0.47864116691174274</v>
      </c>
      <c r="O17" s="1">
        <f t="shared" si="7"/>
        <v>7.3701913797048508E-3</v>
      </c>
      <c r="Q17" s="1">
        <f t="shared" si="38"/>
        <v>65.597525241396966</v>
      </c>
      <c r="R17" s="1">
        <f t="shared" si="39"/>
        <v>0.65468424139696424</v>
      </c>
      <c r="S17" s="1">
        <f t="shared" si="8"/>
        <v>1.0080930112019033E-2</v>
      </c>
      <c r="U17" s="1">
        <f t="shared" si="40"/>
        <v>65.687986222470727</v>
      </c>
      <c r="V17" s="1">
        <f t="shared" si="41"/>
        <v>0.74514522247072534</v>
      </c>
      <c r="W17" s="1">
        <f t="shared" si="9"/>
        <v>1.1473862414961572E-2</v>
      </c>
      <c r="X17" s="2"/>
      <c r="Y17" s="2"/>
      <c r="Z17" s="1">
        <f t="shared" si="10"/>
        <v>175.46106843695975</v>
      </c>
      <c r="AA17" s="1">
        <f t="shared" si="11"/>
        <v>4.3161554369597468</v>
      </c>
      <c r="AB17" s="15">
        <f t="shared" si="0"/>
        <v>2.5219303111625332E-2</v>
      </c>
      <c r="AC17" s="2"/>
      <c r="AD17" s="1">
        <f t="shared" si="12"/>
        <v>175.1587749166921</v>
      </c>
      <c r="AE17" s="1">
        <f t="shared" si="13"/>
        <v>4.0138619166920932</v>
      </c>
      <c r="AF17" s="15">
        <f t="shared" si="1"/>
        <v>2.3453001589898808E-2</v>
      </c>
      <c r="AG17" s="2"/>
      <c r="AH17" s="1">
        <f t="shared" si="14"/>
        <v>175.34668927809469</v>
      </c>
      <c r="AI17" s="1">
        <f t="shared" si="15"/>
        <v>4.2017762780946839</v>
      </c>
      <c r="AJ17" s="1">
        <f t="shared" si="2"/>
        <v>2.4550985503698167E-2</v>
      </c>
      <c r="AK17" s="2"/>
      <c r="AL17" s="1">
        <f t="shared" si="16"/>
        <v>175.42649225705713</v>
      </c>
      <c r="AM17" s="1">
        <f t="shared" si="17"/>
        <v>4.2815792570571318</v>
      </c>
      <c r="AN17" s="1">
        <f t="shared" si="3"/>
        <v>2.5017274437231632E-2</v>
      </c>
      <c r="AR17" s="19">
        <f t="shared" si="18"/>
        <v>65.597525241396966</v>
      </c>
      <c r="AS17" s="1">
        <f t="shared" si="42"/>
        <v>0.1090911866119723</v>
      </c>
      <c r="AT17" s="1">
        <f t="shared" si="19"/>
        <v>65.706616428008942</v>
      </c>
      <c r="AU17" s="1">
        <f t="shared" si="20"/>
        <v>1.1760733227068724E-2</v>
      </c>
      <c r="AW17" s="1">
        <f t="shared" si="43"/>
        <v>0.1410945896809081</v>
      </c>
      <c r="AX17" s="1">
        <f t="shared" si="21"/>
        <v>65.73861983107787</v>
      </c>
      <c r="AY17" s="1">
        <f t="shared" si="22"/>
        <v>1.2253526621631292E-2</v>
      </c>
      <c r="AZ17" s="2"/>
      <c r="BA17" s="1">
        <f t="shared" si="44"/>
        <v>0.18977047401565741</v>
      </c>
      <c r="BB17" s="1">
        <f t="shared" si="23"/>
        <v>65.787295715412625</v>
      </c>
      <c r="BC17" s="1">
        <f t="shared" si="24"/>
        <v>1.3003045484453383E-2</v>
      </c>
      <c r="BD17" s="2"/>
      <c r="BE17" s="1">
        <f t="shared" si="45"/>
        <v>0.1687267671040156</v>
      </c>
      <c r="BF17" s="1">
        <f t="shared" si="25"/>
        <v>65.766252008500985</v>
      </c>
      <c r="BG17" s="19">
        <f t="shared" si="26"/>
        <v>1.2679011201573135E-2</v>
      </c>
      <c r="BJ17" s="19">
        <f t="shared" si="27"/>
        <v>175.34668927809469</v>
      </c>
      <c r="BK17" s="1">
        <f t="shared" si="46"/>
        <v>-2.3590701515929111E-2</v>
      </c>
      <c r="BL17" s="1">
        <f t="shared" si="28"/>
        <v>175.32309857657876</v>
      </c>
      <c r="BM17" s="1">
        <f t="shared" si="29"/>
        <v>2.4413144997063135E-2</v>
      </c>
      <c r="BO17" s="1">
        <f t="shared" si="47"/>
        <v>8.040479244760082E-2</v>
      </c>
      <c r="BP17" s="1">
        <f t="shared" si="30"/>
        <v>175.4270940705423</v>
      </c>
      <c r="BQ17" s="1">
        <f t="shared" si="31"/>
        <v>2.5020790834386606E-2</v>
      </c>
      <c r="BS17" s="1">
        <f t="shared" si="48"/>
        <v>0.24191297190374653</v>
      </c>
      <c r="BT17" s="1">
        <f t="shared" si="32"/>
        <v>175.58860224999844</v>
      </c>
      <c r="BU17" s="1">
        <f t="shared" si="33"/>
        <v>2.5964483384898752E-2</v>
      </c>
      <c r="BW17" s="1">
        <f t="shared" si="49"/>
        <v>8.2396716094299105E-2</v>
      </c>
      <c r="BX17" s="1">
        <f t="shared" si="34"/>
        <v>175.42908599418899</v>
      </c>
      <c r="BY17" s="19">
        <f t="shared" si="35"/>
        <v>2.5032429647435635E-2</v>
      </c>
    </row>
    <row r="18" spans="1:77">
      <c r="A18" s="3">
        <v>43802</v>
      </c>
      <c r="B18" s="4">
        <v>17</v>
      </c>
      <c r="C18" s="1">
        <v>63.784916000000003</v>
      </c>
      <c r="D18" s="1">
        <v>169.40713500000001</v>
      </c>
      <c r="E18" s="1"/>
      <c r="F18" s="1"/>
      <c r="I18" s="6">
        <f t="shared" si="4"/>
        <v>65.049734684604729</v>
      </c>
      <c r="J18" s="1">
        <f t="shared" si="5"/>
        <v>1.2648186846047267</v>
      </c>
      <c r="K18" s="1">
        <f t="shared" si="6"/>
        <v>1.9829432472792261E-2</v>
      </c>
      <c r="M18" s="1">
        <f t="shared" si="36"/>
        <v>65.253957758492632</v>
      </c>
      <c r="N18" s="1">
        <f t="shared" si="37"/>
        <v>1.4690417584926294</v>
      </c>
      <c r="O18" s="1">
        <f t="shared" si="7"/>
        <v>2.3031178068693064E-2</v>
      </c>
      <c r="Q18" s="1">
        <f t="shared" si="38"/>
        <v>65.237448908628636</v>
      </c>
      <c r="R18" s="1">
        <f t="shared" si="39"/>
        <v>1.4525329086286334</v>
      </c>
      <c r="S18" s="1">
        <f t="shared" si="8"/>
        <v>2.277235747443225E-2</v>
      </c>
      <c r="U18" s="1">
        <f t="shared" si="40"/>
        <v>65.129127305617686</v>
      </c>
      <c r="V18" s="1">
        <f t="shared" si="41"/>
        <v>1.3442113056176836</v>
      </c>
      <c r="W18" s="1">
        <f t="shared" si="9"/>
        <v>2.1074125199407389E-2</v>
      </c>
      <c r="X18" s="2"/>
      <c r="Y18" s="2"/>
      <c r="Z18" s="1">
        <f t="shared" si="10"/>
        <v>174.81364512141579</v>
      </c>
      <c r="AA18" s="1">
        <f t="shared" si="11"/>
        <v>5.4065101214157778</v>
      </c>
      <c r="AB18" s="15">
        <f t="shared" si="0"/>
        <v>3.1914299958002226E-2</v>
      </c>
      <c r="AC18" s="2"/>
      <c r="AD18" s="1">
        <f t="shared" si="12"/>
        <v>173.75392324584988</v>
      </c>
      <c r="AE18" s="1">
        <f t="shared" si="13"/>
        <v>4.346788245849865</v>
      </c>
      <c r="AF18" s="15">
        <f t="shared" si="1"/>
        <v>2.5658826269919888E-2</v>
      </c>
      <c r="AG18" s="2"/>
      <c r="AH18" s="1">
        <f t="shared" si="14"/>
        <v>173.03571232514261</v>
      </c>
      <c r="AI18" s="1">
        <f t="shared" si="15"/>
        <v>3.6285773251426008</v>
      </c>
      <c r="AJ18" s="1">
        <f t="shared" si="2"/>
        <v>2.1419270948313956E-2</v>
      </c>
      <c r="AK18" s="2"/>
      <c r="AL18" s="1">
        <f t="shared" si="16"/>
        <v>172.21530781426429</v>
      </c>
      <c r="AM18" s="1">
        <f t="shared" si="17"/>
        <v>2.8081728142642817</v>
      </c>
      <c r="AN18" s="1">
        <f t="shared" si="3"/>
        <v>1.6576473088127496E-2</v>
      </c>
      <c r="AR18" s="19">
        <f t="shared" si="18"/>
        <v>65.237448908628636</v>
      </c>
      <c r="AS18" s="1">
        <f t="shared" si="42"/>
        <v>3.871605870492701E-2</v>
      </c>
      <c r="AT18" s="1">
        <f t="shared" si="19"/>
        <v>65.276164967333557</v>
      </c>
      <c r="AU18" s="1">
        <f t="shared" si="20"/>
        <v>2.3379335756020345E-2</v>
      </c>
      <c r="AW18" s="1">
        <f t="shared" si="43"/>
        <v>1.580185906859867E-2</v>
      </c>
      <c r="AX18" s="1">
        <f t="shared" si="21"/>
        <v>65.253250767697239</v>
      </c>
      <c r="AY18" s="1">
        <f t="shared" si="22"/>
        <v>2.3020094087718733E-2</v>
      </c>
      <c r="AZ18" s="2"/>
      <c r="BA18" s="1">
        <f t="shared" si="44"/>
        <v>-5.7660589037136764E-2</v>
      </c>
      <c r="BB18" s="1">
        <f t="shared" si="23"/>
        <v>65.179788319591495</v>
      </c>
      <c r="BC18" s="1">
        <f t="shared" si="24"/>
        <v>2.1868372760598952E-2</v>
      </c>
      <c r="BD18" s="2"/>
      <c r="BE18" s="1">
        <f t="shared" si="45"/>
        <v>-0.2807558677874778</v>
      </c>
      <c r="BF18" s="1">
        <f t="shared" si="25"/>
        <v>64.956693040841159</v>
      </c>
      <c r="BG18" s="19">
        <f t="shared" si="26"/>
        <v>1.8370754628588941E-2</v>
      </c>
      <c r="BJ18" s="19">
        <f t="shared" si="27"/>
        <v>173.03571232514261</v>
      </c>
      <c r="BK18" s="1">
        <f t="shared" si="46"/>
        <v>-0.36669863923135099</v>
      </c>
      <c r="BL18" s="1">
        <f t="shared" si="28"/>
        <v>172.66901368591127</v>
      </c>
      <c r="BM18" s="1">
        <f t="shared" si="29"/>
        <v>1.9254671215065741E-2</v>
      </c>
      <c r="BO18" s="1">
        <f t="shared" si="47"/>
        <v>-0.51744064390231803</v>
      </c>
      <c r="BP18" s="1">
        <f t="shared" si="30"/>
        <v>172.51827168124029</v>
      </c>
      <c r="BQ18" s="1">
        <f t="shared" si="31"/>
        <v>1.8364850342580209E-2</v>
      </c>
      <c r="BS18" s="1">
        <f t="shared" si="48"/>
        <v>-0.90688749428137316</v>
      </c>
      <c r="BT18" s="1">
        <f t="shared" si="32"/>
        <v>172.12882483086125</v>
      </c>
      <c r="BU18" s="1">
        <f t="shared" si="33"/>
        <v>1.6065969304428867E-2</v>
      </c>
      <c r="BW18" s="1">
        <f t="shared" si="49"/>
        <v>-1.9519709025951186</v>
      </c>
      <c r="BX18" s="1">
        <f t="shared" si="34"/>
        <v>171.08374142254749</v>
      </c>
      <c r="BY18" s="19">
        <f t="shared" si="35"/>
        <v>9.8969055969660262E-3</v>
      </c>
    </row>
    <row r="19" spans="1:77">
      <c r="A19" s="3">
        <v>43803</v>
      </c>
      <c r="B19" s="4">
        <v>18</v>
      </c>
      <c r="C19" s="1">
        <v>64.347892999999999</v>
      </c>
      <c r="D19" s="1">
        <v>170.055115</v>
      </c>
      <c r="E19" s="1"/>
      <c r="F19" s="1"/>
      <c r="I19" s="6">
        <f t="shared" si="4"/>
        <v>64.860011881914019</v>
      </c>
      <c r="J19" s="1">
        <f t="shared" si="5"/>
        <v>0.51211888191402011</v>
      </c>
      <c r="K19" s="1">
        <f t="shared" si="6"/>
        <v>7.9585959700968004E-3</v>
      </c>
      <c r="M19" s="1">
        <f t="shared" si="36"/>
        <v>64.739793143020222</v>
      </c>
      <c r="N19" s="1">
        <f t="shared" si="37"/>
        <v>0.39190014302022291</v>
      </c>
      <c r="O19" s="1">
        <f t="shared" si="7"/>
        <v>6.0903337273253517E-3</v>
      </c>
      <c r="Q19" s="1">
        <f t="shared" si="38"/>
        <v>64.438555808882882</v>
      </c>
      <c r="R19" s="1">
        <f t="shared" si="39"/>
        <v>9.0662808882882473E-2</v>
      </c>
      <c r="S19" s="1">
        <f t="shared" si="8"/>
        <v>1.408947591848617E-3</v>
      </c>
      <c r="U19" s="1">
        <f t="shared" si="40"/>
        <v>64.120968826404422</v>
      </c>
      <c r="V19" s="1">
        <f t="shared" si="41"/>
        <v>0.22692417359557737</v>
      </c>
      <c r="W19" s="1">
        <f t="shared" si="9"/>
        <v>3.5265206522858078E-3</v>
      </c>
      <c r="X19" s="2"/>
      <c r="Y19" s="2"/>
      <c r="Z19" s="1">
        <f t="shared" si="10"/>
        <v>174.0026686032034</v>
      </c>
      <c r="AA19" s="1">
        <f t="shared" si="11"/>
        <v>3.9475536032034029</v>
      </c>
      <c r="AB19" s="15">
        <f t="shared" si="0"/>
        <v>2.3213377634676867E-2</v>
      </c>
      <c r="AC19" s="2"/>
      <c r="AD19" s="1">
        <f t="shared" si="12"/>
        <v>172.23254735980242</v>
      </c>
      <c r="AE19" s="1">
        <f t="shared" si="13"/>
        <v>2.1774323598024239</v>
      </c>
      <c r="AF19" s="15">
        <f t="shared" si="1"/>
        <v>1.2804274424808826E-2</v>
      </c>
      <c r="AG19" s="2"/>
      <c r="AH19" s="1">
        <f t="shared" si="14"/>
        <v>171.03999479631418</v>
      </c>
      <c r="AI19" s="1">
        <f t="shared" si="15"/>
        <v>0.98487979631417488</v>
      </c>
      <c r="AJ19" s="1">
        <f t="shared" si="2"/>
        <v>5.7915329175142714E-3</v>
      </c>
      <c r="AK19" s="2"/>
      <c r="AL19" s="1">
        <f t="shared" si="16"/>
        <v>170.10917820356607</v>
      </c>
      <c r="AM19" s="1">
        <f t="shared" si="17"/>
        <v>5.4063203566073526E-2</v>
      </c>
      <c r="AN19" s="1">
        <f t="shared" si="3"/>
        <v>3.1791577434218032E-4</v>
      </c>
      <c r="AR19" s="19">
        <f t="shared" si="18"/>
        <v>64.438555808882882</v>
      </c>
      <c r="AS19" s="1">
        <f t="shared" si="42"/>
        <v>-8.6925315062675201E-2</v>
      </c>
      <c r="AT19" s="1">
        <f t="shared" si="19"/>
        <v>64.35163049382021</v>
      </c>
      <c r="AU19" s="1">
        <f t="shared" si="20"/>
        <v>5.8082613834933218E-5</v>
      </c>
      <c r="AW19" s="1">
        <f t="shared" si="43"/>
        <v>-0.18787188063498961</v>
      </c>
      <c r="AX19" s="1">
        <f t="shared" si="21"/>
        <v>64.250683928247895</v>
      </c>
      <c r="AY19" s="1">
        <f t="shared" si="22"/>
        <v>1.5106799495688871E-3</v>
      </c>
      <c r="AZ19" s="2"/>
      <c r="BA19" s="1">
        <f t="shared" si="44"/>
        <v>-0.39121521885601468</v>
      </c>
      <c r="BB19" s="1">
        <f t="shared" si="23"/>
        <v>64.047340590026863</v>
      </c>
      <c r="BC19" s="1">
        <f t="shared" si="24"/>
        <v>4.6707420548041259E-3</v>
      </c>
      <c r="BD19" s="2"/>
      <c r="BE19" s="1">
        <f t="shared" si="45"/>
        <v>-0.72117251495201296</v>
      </c>
      <c r="BF19" s="1">
        <f t="shared" si="25"/>
        <v>63.717383293930865</v>
      </c>
      <c r="BG19" s="19">
        <f t="shared" si="26"/>
        <v>9.7984514593062715E-3</v>
      </c>
      <c r="BJ19" s="19">
        <f t="shared" si="27"/>
        <v>171.03999479631418</v>
      </c>
      <c r="BK19" s="1">
        <f t="shared" si="46"/>
        <v>-0.61105147267091375</v>
      </c>
      <c r="BL19" s="1">
        <f t="shared" si="28"/>
        <v>170.42894332364327</v>
      </c>
      <c r="BM19" s="1">
        <f t="shared" si="29"/>
        <v>2.1982774445994551E-3</v>
      </c>
      <c r="BO19" s="1">
        <f t="shared" si="47"/>
        <v>-0.88700986513384761</v>
      </c>
      <c r="BP19" s="1">
        <f t="shared" si="30"/>
        <v>170.15298493118033</v>
      </c>
      <c r="BQ19" s="1">
        <f t="shared" si="31"/>
        <v>5.755188909214923E-4</v>
      </c>
      <c r="BS19" s="1">
        <f t="shared" si="48"/>
        <v>-1.3968610098275516</v>
      </c>
      <c r="BT19" s="1">
        <f t="shared" si="32"/>
        <v>169.64313378648663</v>
      </c>
      <c r="BU19" s="1">
        <f t="shared" si="33"/>
        <v>2.422633470997749E-3</v>
      </c>
      <c r="BW19" s="1">
        <f t="shared" si="49"/>
        <v>-1.9891555348934384</v>
      </c>
      <c r="BX19" s="1">
        <f t="shared" si="34"/>
        <v>169.05083926142075</v>
      </c>
      <c r="BY19" s="19">
        <f t="shared" si="35"/>
        <v>5.9055897176586115E-3</v>
      </c>
    </row>
    <row r="20" spans="1:77">
      <c r="A20" s="3">
        <v>43804</v>
      </c>
      <c r="B20" s="4">
        <v>19</v>
      </c>
      <c r="C20" s="1">
        <v>65.291945999999996</v>
      </c>
      <c r="D20" s="1">
        <v>170.84053</v>
      </c>
      <c r="E20" s="1"/>
      <c r="F20" s="1"/>
      <c r="I20" s="6">
        <f t="shared" si="4"/>
        <v>64.783194049626914</v>
      </c>
      <c r="J20" s="1">
        <f t="shared" si="5"/>
        <v>0.50875195037308174</v>
      </c>
      <c r="K20" s="1">
        <f t="shared" si="6"/>
        <v>7.7919556934798939E-3</v>
      </c>
      <c r="M20" s="1">
        <f t="shared" si="36"/>
        <v>64.602628092963144</v>
      </c>
      <c r="N20" s="1">
        <f t="shared" si="37"/>
        <v>0.68931790703685181</v>
      </c>
      <c r="O20" s="1">
        <f t="shared" si="7"/>
        <v>1.0557472234582376E-2</v>
      </c>
      <c r="Q20" s="1">
        <f t="shared" si="38"/>
        <v>64.388691263997288</v>
      </c>
      <c r="R20" s="1">
        <f t="shared" si="39"/>
        <v>0.90325473600270811</v>
      </c>
      <c r="S20" s="1">
        <f t="shared" si="8"/>
        <v>1.3834091206329004E-2</v>
      </c>
      <c r="U20" s="1">
        <f t="shared" si="40"/>
        <v>64.291161956601101</v>
      </c>
      <c r="V20" s="1">
        <f t="shared" si="41"/>
        <v>1.0007840433988946</v>
      </c>
      <c r="W20" s="1">
        <f t="shared" si="9"/>
        <v>1.5327832982629967E-2</v>
      </c>
      <c r="X20" s="2"/>
      <c r="Y20" s="2"/>
      <c r="Z20" s="1">
        <f t="shared" si="10"/>
        <v>173.41053556272288</v>
      </c>
      <c r="AA20" s="1">
        <f t="shared" si="11"/>
        <v>2.5700055627228835</v>
      </c>
      <c r="AB20" s="15">
        <f t="shared" si="0"/>
        <v>1.5043301274720252E-2</v>
      </c>
      <c r="AD20" s="1">
        <f t="shared" si="12"/>
        <v>171.47044603387158</v>
      </c>
      <c r="AE20" s="1">
        <f t="shared" si="13"/>
        <v>0.62991603387158079</v>
      </c>
      <c r="AF20" s="15">
        <f t="shared" si="1"/>
        <v>3.6871580407271086E-3</v>
      </c>
      <c r="AH20" s="1">
        <f t="shared" si="14"/>
        <v>170.49831090834138</v>
      </c>
      <c r="AI20" s="1">
        <f t="shared" si="15"/>
        <v>0.3422190916586203</v>
      </c>
      <c r="AJ20" s="1">
        <f t="shared" si="2"/>
        <v>2.0031493209405303E-3</v>
      </c>
      <c r="AL20" s="1">
        <f t="shared" si="16"/>
        <v>170.06863080089153</v>
      </c>
      <c r="AM20" s="1">
        <f t="shared" si="17"/>
        <v>0.77189919910847493</v>
      </c>
      <c r="AN20" s="1">
        <f t="shared" si="3"/>
        <v>4.5182439969512793E-3</v>
      </c>
      <c r="AR20" s="19">
        <f t="shared" si="18"/>
        <v>64.388691263997288</v>
      </c>
      <c r="AS20" s="1">
        <f t="shared" si="42"/>
        <v>-8.1366199536113001E-2</v>
      </c>
      <c r="AT20" s="1">
        <f t="shared" si="19"/>
        <v>64.307325064461182</v>
      </c>
      <c r="AU20" s="1">
        <f t="shared" si="20"/>
        <v>1.5080281655854063E-2</v>
      </c>
      <c r="AW20" s="1">
        <f t="shared" si="43"/>
        <v>-0.15337004669764068</v>
      </c>
      <c r="AX20" s="1">
        <f t="shared" si="21"/>
        <v>64.235321217299642</v>
      </c>
      <c r="AY20" s="1">
        <f t="shared" si="22"/>
        <v>1.6183079957524219E-2</v>
      </c>
      <c r="AZ20" s="2"/>
      <c r="BA20" s="1">
        <f t="shared" si="44"/>
        <v>-0.23760741556932535</v>
      </c>
      <c r="BB20" s="1">
        <f t="shared" si="23"/>
        <v>64.151083848427959</v>
      </c>
      <c r="BC20" s="1">
        <f t="shared" si="24"/>
        <v>1.7473244733309634E-2</v>
      </c>
      <c r="BD20" s="2"/>
      <c r="BE20" s="1">
        <f t="shared" si="45"/>
        <v>-0.15056074039555678</v>
      </c>
      <c r="BF20" s="1">
        <f t="shared" si="25"/>
        <v>64.238130523601725</v>
      </c>
      <c r="BG20" s="19">
        <f t="shared" si="26"/>
        <v>1.6140053114640975E-2</v>
      </c>
      <c r="BJ20" s="19">
        <f t="shared" si="27"/>
        <v>170.49831090834138</v>
      </c>
      <c r="BK20" s="1">
        <f t="shared" si="46"/>
        <v>-0.60064633496619591</v>
      </c>
      <c r="BL20" s="1">
        <f t="shared" si="28"/>
        <v>169.89766457337518</v>
      </c>
      <c r="BM20" s="1">
        <f t="shared" si="29"/>
        <v>5.5189797562956531E-3</v>
      </c>
      <c r="BO20" s="1">
        <f t="shared" si="47"/>
        <v>-0.8006783708435844</v>
      </c>
      <c r="BP20" s="1">
        <f t="shared" si="30"/>
        <v>169.69763253749781</v>
      </c>
      <c r="BQ20" s="1">
        <f t="shared" si="31"/>
        <v>6.6898496656630068E-3</v>
      </c>
      <c r="BS20" s="1">
        <f t="shared" si="48"/>
        <v>-1.0120313049929111</v>
      </c>
      <c r="BT20" s="1">
        <f t="shared" si="32"/>
        <v>169.48627960334846</v>
      </c>
      <c r="BU20" s="1">
        <f t="shared" si="33"/>
        <v>7.9269854562704582E-3</v>
      </c>
      <c r="BW20" s="1">
        <f t="shared" si="49"/>
        <v>-0.75880463501089135</v>
      </c>
      <c r="BX20" s="1">
        <f t="shared" si="34"/>
        <v>169.73950627333048</v>
      </c>
      <c r="BY20" s="19">
        <f t="shared" si="35"/>
        <v>6.444745439911268E-3</v>
      </c>
    </row>
    <row r="21" spans="1:77">
      <c r="A21" s="3">
        <v>43805</v>
      </c>
      <c r="B21" s="4">
        <v>20</v>
      </c>
      <c r="C21" s="1">
        <v>66.553130999999993</v>
      </c>
      <c r="D21" s="1">
        <v>172.26414500000001</v>
      </c>
      <c r="E21" s="1"/>
      <c r="F21" s="1"/>
      <c r="I21" s="6">
        <f t="shared" si="4"/>
        <v>64.859506842182867</v>
      </c>
      <c r="J21" s="1">
        <f t="shared" si="5"/>
        <v>1.6936241578171263</v>
      </c>
      <c r="K21" s="1">
        <f t="shared" si="6"/>
        <v>2.5447700692205245E-2</v>
      </c>
      <c r="M21" s="1">
        <f t="shared" si="36"/>
        <v>64.843889360426033</v>
      </c>
      <c r="N21" s="1">
        <f t="shared" si="37"/>
        <v>1.7092416395739605</v>
      </c>
      <c r="O21" s="1">
        <f t="shared" si="7"/>
        <v>2.5682362555924838E-2</v>
      </c>
      <c r="Q21" s="1">
        <f t="shared" si="38"/>
        <v>64.885481368798779</v>
      </c>
      <c r="R21" s="1">
        <f t="shared" si="39"/>
        <v>1.6676496312012148</v>
      </c>
      <c r="S21" s="1">
        <f t="shared" si="8"/>
        <v>2.5057418128100015E-2</v>
      </c>
      <c r="U21" s="1">
        <f t="shared" si="40"/>
        <v>65.041749989150276</v>
      </c>
      <c r="V21" s="1">
        <f t="shared" si="41"/>
        <v>1.5113810108497177</v>
      </c>
      <c r="W21" s="1">
        <f t="shared" si="9"/>
        <v>2.2709390048827573E-2</v>
      </c>
      <c r="Z21" s="1">
        <f t="shared" si="10"/>
        <v>173.02503472831444</v>
      </c>
      <c r="AA21" s="1">
        <f t="shared" si="11"/>
        <v>0.76088972831442447</v>
      </c>
      <c r="AB21" s="15">
        <f t="shared" si="0"/>
        <v>4.4169941940873673E-3</v>
      </c>
      <c r="AD21" s="1">
        <f t="shared" si="12"/>
        <v>171.24997542201652</v>
      </c>
      <c r="AE21" s="1">
        <f t="shared" si="13"/>
        <v>1.0141695779834947</v>
      </c>
      <c r="AF21" s="15">
        <f t="shared" si="1"/>
        <v>5.8872934816673233E-3</v>
      </c>
      <c r="AH21" s="1">
        <f t="shared" si="14"/>
        <v>170.68653140875364</v>
      </c>
      <c r="AI21" s="1">
        <f t="shared" si="15"/>
        <v>1.5776135912463758</v>
      </c>
      <c r="AJ21" s="1">
        <f t="shared" si="2"/>
        <v>9.1581076912225449E-3</v>
      </c>
      <c r="AL21" s="1">
        <f t="shared" si="16"/>
        <v>170.64755520022288</v>
      </c>
      <c r="AM21" s="1">
        <f t="shared" si="17"/>
        <v>1.616589799777131</v>
      </c>
      <c r="AN21" s="1">
        <f t="shared" si="3"/>
        <v>9.3843660837090084E-3</v>
      </c>
      <c r="AR21" s="19">
        <f t="shared" si="18"/>
        <v>64.885481368798779</v>
      </c>
      <c r="AS21" s="1">
        <f t="shared" si="42"/>
        <v>5.3572461145275779E-3</v>
      </c>
      <c r="AT21" s="1">
        <f t="shared" si="19"/>
        <v>64.890838614913307</v>
      </c>
      <c r="AU21" s="1">
        <f t="shared" si="20"/>
        <v>2.4976922349253364E-2</v>
      </c>
      <c r="AW21" s="1">
        <f t="shared" si="43"/>
        <v>9.169991177142206E-3</v>
      </c>
      <c r="AX21" s="1">
        <f t="shared" si="21"/>
        <v>64.894651359975924</v>
      </c>
      <c r="AY21" s="1">
        <f t="shared" si="22"/>
        <v>2.4919633608583635E-2</v>
      </c>
      <c r="AZ21" s="2"/>
      <c r="BA21" s="1">
        <f t="shared" si="44"/>
        <v>9.2871468597541973E-2</v>
      </c>
      <c r="BB21" s="1">
        <f t="shared" si="23"/>
        <v>64.978352837396315</v>
      </c>
      <c r="BC21" s="1">
        <f t="shared" si="24"/>
        <v>2.366196960145539E-2</v>
      </c>
      <c r="BD21" s="2"/>
      <c r="BE21" s="1">
        <f t="shared" si="45"/>
        <v>0.39968747802193372</v>
      </c>
      <c r="BF21" s="1">
        <f t="shared" si="25"/>
        <v>65.28516884682071</v>
      </c>
      <c r="BG21" s="19">
        <f t="shared" si="26"/>
        <v>1.9051878313272496E-2</v>
      </c>
      <c r="BJ21" s="19">
        <f t="shared" si="27"/>
        <v>170.68653140875364</v>
      </c>
      <c r="BK21" s="1">
        <f t="shared" si="46"/>
        <v>-0.48231630965942801</v>
      </c>
      <c r="BL21" s="1">
        <f t="shared" si="28"/>
        <v>170.2042150990942</v>
      </c>
      <c r="BM21" s="1">
        <f t="shared" si="29"/>
        <v>1.195797245506785E-2</v>
      </c>
      <c r="BO21" s="1">
        <f t="shared" si="47"/>
        <v>-0.55345365302962413</v>
      </c>
      <c r="BP21" s="1">
        <f t="shared" si="30"/>
        <v>170.133077755724</v>
      </c>
      <c r="BQ21" s="1">
        <f t="shared" si="31"/>
        <v>1.2370927474640823E-2</v>
      </c>
      <c r="BS21" s="1">
        <f t="shared" si="48"/>
        <v>-0.47191799256058564</v>
      </c>
      <c r="BT21" s="1">
        <f t="shared" si="32"/>
        <v>170.21461341619306</v>
      </c>
      <c r="BU21" s="1">
        <f t="shared" si="33"/>
        <v>1.1897609823605214E-2</v>
      </c>
      <c r="BW21" s="1">
        <f t="shared" si="49"/>
        <v>4.6166730098784553E-2</v>
      </c>
      <c r="BX21" s="1">
        <f t="shared" si="34"/>
        <v>170.73269813885241</v>
      </c>
      <c r="BY21" s="19">
        <f t="shared" si="35"/>
        <v>8.8901080439437938E-3</v>
      </c>
    </row>
    <row r="22" spans="1:77">
      <c r="A22" s="3">
        <v>43808</v>
      </c>
      <c r="B22" s="4">
        <v>21</v>
      </c>
      <c r="C22" s="1">
        <v>65.621384000000006</v>
      </c>
      <c r="D22" s="1">
        <v>171.31179800000001</v>
      </c>
      <c r="E22" s="1"/>
      <c r="F22" s="1"/>
      <c r="I22" s="6">
        <f t="shared" si="4"/>
        <v>65.11355046585544</v>
      </c>
      <c r="J22" s="1">
        <f t="shared" si="5"/>
        <v>0.50783353414456656</v>
      </c>
      <c r="K22" s="1">
        <f t="shared" si="6"/>
        <v>7.7388421759676165E-3</v>
      </c>
      <c r="M22" s="1">
        <f t="shared" si="36"/>
        <v>65.442123934276921</v>
      </c>
      <c r="N22" s="1">
        <f t="shared" si="37"/>
        <v>0.17926006572308495</v>
      </c>
      <c r="O22" s="1">
        <f t="shared" si="7"/>
        <v>2.7317324749365989E-3</v>
      </c>
      <c r="Q22" s="1">
        <f t="shared" si="38"/>
        <v>65.802688665959437</v>
      </c>
      <c r="R22" s="1">
        <f t="shared" si="39"/>
        <v>0.18130466595943062</v>
      </c>
      <c r="S22" s="1">
        <f t="shared" si="8"/>
        <v>2.7628900048714397E-3</v>
      </c>
      <c r="U22" s="1">
        <f t="shared" si="40"/>
        <v>66.17528574728756</v>
      </c>
      <c r="V22" s="1">
        <f t="shared" si="41"/>
        <v>0.55390174728755426</v>
      </c>
      <c r="W22" s="1">
        <f t="shared" si="9"/>
        <v>8.4408726778385876E-3</v>
      </c>
      <c r="Z22" s="1">
        <f t="shared" si="10"/>
        <v>172.91090126906727</v>
      </c>
      <c r="AA22" s="1">
        <f t="shared" si="11"/>
        <v>1.5991032690672569</v>
      </c>
      <c r="AB22" s="15">
        <f t="shared" si="0"/>
        <v>9.3344608353667317E-3</v>
      </c>
      <c r="AD22" s="1">
        <f t="shared" si="12"/>
        <v>171.60493477431072</v>
      </c>
      <c r="AE22" s="1">
        <f t="shared" si="13"/>
        <v>0.29313677431071028</v>
      </c>
      <c r="AF22" s="15">
        <f t="shared" si="1"/>
        <v>1.7111301015631758E-3</v>
      </c>
      <c r="AH22" s="1">
        <f t="shared" si="14"/>
        <v>171.55421888393914</v>
      </c>
      <c r="AI22" s="1">
        <f t="shared" si="15"/>
        <v>0.24242088393913264</v>
      </c>
      <c r="AJ22" s="1">
        <f t="shared" si="2"/>
        <v>1.4150857487301174E-3</v>
      </c>
      <c r="AL22" s="1">
        <f t="shared" si="16"/>
        <v>171.85999755005574</v>
      </c>
      <c r="AM22" s="1">
        <f t="shared" si="17"/>
        <v>0.54819955005572751</v>
      </c>
      <c r="AN22" s="1">
        <f t="shared" si="3"/>
        <v>3.2000104864682321E-3</v>
      </c>
      <c r="AR22" s="19">
        <f t="shared" si="18"/>
        <v>65.802688665959437</v>
      </c>
      <c r="AS22" s="1">
        <f t="shared" si="42"/>
        <v>0.14213475377144716</v>
      </c>
      <c r="AT22" s="1">
        <f t="shared" si="19"/>
        <v>65.944823419730881</v>
      </c>
      <c r="AU22" s="1">
        <f t="shared" si="20"/>
        <v>4.9288722671694107E-3</v>
      </c>
      <c r="AW22" s="1">
        <f t="shared" si="43"/>
        <v>0.23617931767302119</v>
      </c>
      <c r="AX22" s="1">
        <f t="shared" si="21"/>
        <v>66.038867983632457</v>
      </c>
      <c r="AY22" s="1">
        <f t="shared" si="22"/>
        <v>6.3620112558499349E-3</v>
      </c>
      <c r="AZ22" s="2"/>
      <c r="BA22" s="1">
        <f t="shared" si="44"/>
        <v>0.46382259145094429</v>
      </c>
      <c r="BB22" s="1">
        <f t="shared" si="23"/>
        <v>66.266511257410386</v>
      </c>
      <c r="BC22" s="1">
        <f t="shared" si="24"/>
        <v>9.8310522894546025E-3</v>
      </c>
      <c r="BD22" s="2"/>
      <c r="BE22" s="1">
        <f t="shared" si="45"/>
        <v>0.83957932428984949</v>
      </c>
      <c r="BF22" s="1">
        <f t="shared" si="25"/>
        <v>66.64226799024928</v>
      </c>
      <c r="BG22" s="19">
        <f t="shared" si="26"/>
        <v>1.5557184686157702E-2</v>
      </c>
      <c r="BJ22" s="19">
        <f t="shared" si="27"/>
        <v>171.55421888393914</v>
      </c>
      <c r="BK22" s="1">
        <f t="shared" si="46"/>
        <v>-0.27981574193268799</v>
      </c>
      <c r="BL22" s="1">
        <f t="shared" si="28"/>
        <v>171.27440314200646</v>
      </c>
      <c r="BM22" s="1">
        <f t="shared" si="29"/>
        <v>2.1828536288870918E-4</v>
      </c>
      <c r="BO22" s="1">
        <f t="shared" si="47"/>
        <v>-0.19816837097584178</v>
      </c>
      <c r="BP22" s="1">
        <f t="shared" si="30"/>
        <v>171.35605051296329</v>
      </c>
      <c r="BQ22" s="1">
        <f t="shared" si="31"/>
        <v>2.5831561795459468E-4</v>
      </c>
      <c r="BS22" s="1">
        <f t="shared" si="48"/>
        <v>0.13090446792515525</v>
      </c>
      <c r="BT22" s="1">
        <f t="shared" si="32"/>
        <v>171.68512335186429</v>
      </c>
      <c r="BU22" s="1">
        <f t="shared" si="33"/>
        <v>2.1792156536952646E-3</v>
      </c>
      <c r="BW22" s="1">
        <f t="shared" si="49"/>
        <v>0.74445936342249708</v>
      </c>
      <c r="BX22" s="1">
        <f t="shared" si="34"/>
        <v>172.29867824736164</v>
      </c>
      <c r="BY22" s="19">
        <f t="shared" si="35"/>
        <v>5.7607255243542861E-3</v>
      </c>
    </row>
    <row r="23" spans="1:77">
      <c r="A23" s="3">
        <v>43809</v>
      </c>
      <c r="B23" s="4">
        <v>22</v>
      </c>
      <c r="C23" s="1">
        <v>66.004897999999997</v>
      </c>
      <c r="D23" s="1">
        <v>170.86998</v>
      </c>
      <c r="E23" s="1"/>
      <c r="F23" s="1"/>
      <c r="I23" s="6">
        <f t="shared" si="4"/>
        <v>65.189725495977129</v>
      </c>
      <c r="J23" s="1">
        <f t="shared" si="5"/>
        <v>0.81517250402286834</v>
      </c>
      <c r="K23" s="1">
        <f t="shared" si="6"/>
        <v>1.2350182012596526E-2</v>
      </c>
      <c r="M23" s="1">
        <f t="shared" si="36"/>
        <v>65.504864957280006</v>
      </c>
      <c r="N23" s="1">
        <f t="shared" si="37"/>
        <v>0.50003304271999127</v>
      </c>
      <c r="O23" s="1">
        <f t="shared" si="7"/>
        <v>7.5756960145592729E-3</v>
      </c>
      <c r="Q23" s="1">
        <f t="shared" si="38"/>
        <v>65.702971099681747</v>
      </c>
      <c r="R23" s="1">
        <f t="shared" si="39"/>
        <v>0.30192690031825009</v>
      </c>
      <c r="S23" s="1">
        <f t="shared" si="8"/>
        <v>4.5743105355340466E-3</v>
      </c>
      <c r="U23" s="1">
        <f t="shared" si="40"/>
        <v>65.759859436821898</v>
      </c>
      <c r="V23" s="1">
        <f t="shared" si="41"/>
        <v>0.24503856317809891</v>
      </c>
      <c r="W23" s="1">
        <f t="shared" si="9"/>
        <v>3.7124299953936587E-3</v>
      </c>
      <c r="Z23" s="1">
        <f t="shared" si="10"/>
        <v>172.67103577870716</v>
      </c>
      <c r="AA23" s="1">
        <f t="shared" si="11"/>
        <v>1.8010557787071662</v>
      </c>
      <c r="AB23" s="15">
        <f t="shared" si="0"/>
        <v>1.0540504415738599E-2</v>
      </c>
      <c r="AD23" s="1">
        <f t="shared" si="12"/>
        <v>171.50233690330197</v>
      </c>
      <c r="AE23" s="1">
        <f t="shared" si="13"/>
        <v>0.63235690330196803</v>
      </c>
      <c r="AF23" s="15">
        <f t="shared" si="1"/>
        <v>3.7008074987892434E-3</v>
      </c>
      <c r="AH23" s="1">
        <f t="shared" si="14"/>
        <v>171.42088739777262</v>
      </c>
      <c r="AI23" s="1">
        <f t="shared" si="15"/>
        <v>0.55090739777261888</v>
      </c>
      <c r="AJ23" s="1">
        <f t="shared" si="2"/>
        <v>3.2241321604451461E-3</v>
      </c>
      <c r="AL23" s="1">
        <f t="shared" si="16"/>
        <v>171.44884788751395</v>
      </c>
      <c r="AM23" s="1">
        <f t="shared" si="17"/>
        <v>0.57886788751395102</v>
      </c>
      <c r="AN23" s="1">
        <f t="shared" si="3"/>
        <v>3.3877682171786468E-3</v>
      </c>
      <c r="AR23" s="19">
        <f t="shared" si="18"/>
        <v>65.702971099681747</v>
      </c>
      <c r="AS23" s="1">
        <f t="shared" si="42"/>
        <v>0.10585690576407664</v>
      </c>
      <c r="AT23" s="1">
        <f t="shared" si="19"/>
        <v>65.808828005445818</v>
      </c>
      <c r="AU23" s="1">
        <f t="shared" si="20"/>
        <v>2.9705370433900083E-3</v>
      </c>
      <c r="AW23" s="1">
        <f t="shared" si="43"/>
        <v>0.15220509668534349</v>
      </c>
      <c r="AX23" s="1">
        <f t="shared" si="21"/>
        <v>65.855176196367097</v>
      </c>
      <c r="AY23" s="1">
        <f t="shared" si="22"/>
        <v>2.2683438376482337E-3</v>
      </c>
      <c r="AZ23" s="2"/>
      <c r="BA23" s="1">
        <f t="shared" si="44"/>
        <v>0.21022952047305898</v>
      </c>
      <c r="BB23" s="1">
        <f t="shared" si="23"/>
        <v>65.913200620154811</v>
      </c>
      <c r="BC23" s="1">
        <f t="shared" si="24"/>
        <v>1.3892511408045254E-3</v>
      </c>
      <c r="BD23" s="2"/>
      <c r="BE23" s="1">
        <f t="shared" si="45"/>
        <v>4.1176967307441206E-2</v>
      </c>
      <c r="BF23" s="1">
        <f t="shared" si="25"/>
        <v>65.744148066989183</v>
      </c>
      <c r="BG23" s="19">
        <f t="shared" si="26"/>
        <v>3.950463388502079E-3</v>
      </c>
      <c r="BJ23" s="19">
        <f t="shared" si="27"/>
        <v>171.42088739777262</v>
      </c>
      <c r="BK23" s="1">
        <f t="shared" si="46"/>
        <v>-0.25784310356776363</v>
      </c>
      <c r="BL23" s="1">
        <f t="shared" si="28"/>
        <v>171.16304429420487</v>
      </c>
      <c r="BM23" s="1">
        <f t="shared" si="29"/>
        <v>1.715130382790867E-3</v>
      </c>
      <c r="BO23" s="1">
        <f t="shared" si="47"/>
        <v>-0.1819591497735128</v>
      </c>
      <c r="BP23" s="1">
        <f t="shared" si="30"/>
        <v>171.2389282479991</v>
      </c>
      <c r="BQ23" s="1">
        <f t="shared" si="31"/>
        <v>2.1592338689282926E-3</v>
      </c>
      <c r="BS23" s="1">
        <f t="shared" si="48"/>
        <v>1.1998288583898786E-2</v>
      </c>
      <c r="BT23" s="1">
        <f t="shared" si="32"/>
        <v>171.43288568635651</v>
      </c>
      <c r="BU23" s="1">
        <f t="shared" si="33"/>
        <v>3.294350981702669E-3</v>
      </c>
      <c r="BW23" s="1">
        <f t="shared" si="49"/>
        <v>-1.662858728172345E-3</v>
      </c>
      <c r="BX23" s="1">
        <f t="shared" si="34"/>
        <v>171.41922453904445</v>
      </c>
      <c r="BY23" s="19">
        <f t="shared" si="35"/>
        <v>3.2144004408758728E-3</v>
      </c>
    </row>
    <row r="24" spans="1:77">
      <c r="A24" s="3">
        <v>43810</v>
      </c>
      <c r="B24" s="4">
        <v>23</v>
      </c>
      <c r="C24" s="1">
        <v>66.567886000000001</v>
      </c>
      <c r="D24" s="1">
        <v>172.804092</v>
      </c>
      <c r="E24" s="1"/>
      <c r="F24" s="1"/>
      <c r="I24" s="6">
        <f t="shared" si="4"/>
        <v>65.31200137158055</v>
      </c>
      <c r="J24" s="1">
        <f t="shared" si="5"/>
        <v>1.2558846284194516</v>
      </c>
      <c r="K24" s="1">
        <f t="shared" si="6"/>
        <v>1.8866223698608239E-2</v>
      </c>
      <c r="M24" s="1">
        <f t="shared" si="36"/>
        <v>65.679876522232007</v>
      </c>
      <c r="N24" s="1">
        <f t="shared" si="37"/>
        <v>0.88800947776799433</v>
      </c>
      <c r="O24" s="1">
        <f t="shared" si="7"/>
        <v>1.3339908041664329E-2</v>
      </c>
      <c r="Q24" s="1">
        <f t="shared" si="38"/>
        <v>65.869030894856792</v>
      </c>
      <c r="R24" s="1">
        <f t="shared" si="39"/>
        <v>0.6988551051432097</v>
      </c>
      <c r="S24" s="1">
        <f t="shared" si="8"/>
        <v>1.0498382134941309E-2</v>
      </c>
      <c r="U24" s="1">
        <f t="shared" si="40"/>
        <v>65.943638359205465</v>
      </c>
      <c r="V24" s="1">
        <f t="shared" si="41"/>
        <v>0.6242476407945361</v>
      </c>
      <c r="W24" s="1">
        <f t="shared" si="9"/>
        <v>9.3776095097046659E-3</v>
      </c>
      <c r="Z24" s="1">
        <f t="shared" si="10"/>
        <v>172.40087741190106</v>
      </c>
      <c r="AA24" s="1">
        <f t="shared" si="11"/>
        <v>0.40321458809893329</v>
      </c>
      <c r="AB24" s="15">
        <f t="shared" si="0"/>
        <v>2.3333624998818506E-3</v>
      </c>
      <c r="AD24" s="1">
        <f t="shared" si="12"/>
        <v>171.28101198714626</v>
      </c>
      <c r="AE24" s="1">
        <f t="shared" si="13"/>
        <v>1.5230800128537396</v>
      </c>
      <c r="AF24" s="15">
        <f t="shared" si="1"/>
        <v>8.813911726429138E-3</v>
      </c>
      <c r="AH24" s="1">
        <f t="shared" si="14"/>
        <v>171.11788832899768</v>
      </c>
      <c r="AI24" s="1">
        <f t="shared" si="15"/>
        <v>1.6862036710023176</v>
      </c>
      <c r="AJ24" s="1">
        <f t="shared" si="2"/>
        <v>9.7578920237740528E-3</v>
      </c>
      <c r="AL24" s="1">
        <f t="shared" si="16"/>
        <v>171.01469697187849</v>
      </c>
      <c r="AM24" s="1">
        <f t="shared" si="17"/>
        <v>1.7893950281215041</v>
      </c>
      <c r="AN24" s="1">
        <f t="shared" si="3"/>
        <v>1.0355050088290178E-2</v>
      </c>
      <c r="AR24" s="19">
        <f t="shared" si="18"/>
        <v>65.869030894856792</v>
      </c>
      <c r="AS24" s="1">
        <f t="shared" si="42"/>
        <v>0.11488733917572184</v>
      </c>
      <c r="AT24" s="1">
        <f t="shared" si="19"/>
        <v>65.983918234032515</v>
      </c>
      <c r="AU24" s="1">
        <f t="shared" si="20"/>
        <v>8.7725148124350259E-3</v>
      </c>
      <c r="AW24" s="1">
        <f t="shared" si="43"/>
        <v>0.15566877130776879</v>
      </c>
      <c r="AX24" s="1">
        <f t="shared" si="21"/>
        <v>66.024699666164565</v>
      </c>
      <c r="AY24" s="1">
        <f t="shared" si="22"/>
        <v>8.1598855916114876E-3</v>
      </c>
      <c r="AZ24" s="2"/>
      <c r="BA24" s="1">
        <f t="shared" si="44"/>
        <v>0.19035314408895254</v>
      </c>
      <c r="BB24" s="1">
        <f t="shared" si="23"/>
        <v>66.059384038945751</v>
      </c>
      <c r="BC24" s="1">
        <f t="shared" si="24"/>
        <v>7.6388479732441899E-3</v>
      </c>
      <c r="BD24" s="2"/>
      <c r="BE24" s="1">
        <f t="shared" si="45"/>
        <v>0.14732737099490412</v>
      </c>
      <c r="BF24" s="1">
        <f t="shared" si="25"/>
        <v>66.016358265851693</v>
      </c>
      <c r="BG24" s="19">
        <f t="shared" si="26"/>
        <v>8.2851922644547916E-3</v>
      </c>
      <c r="BJ24" s="19">
        <f t="shared" si="27"/>
        <v>171.11788832899768</v>
      </c>
      <c r="BK24" s="1">
        <f t="shared" si="46"/>
        <v>-0.26461649834883971</v>
      </c>
      <c r="BL24" s="1">
        <f t="shared" si="28"/>
        <v>170.85327183064885</v>
      </c>
      <c r="BM24" s="1">
        <f t="shared" si="29"/>
        <v>1.1289201238076854E-2</v>
      </c>
      <c r="BO24" s="1">
        <f t="shared" si="47"/>
        <v>-0.21221912952386898</v>
      </c>
      <c r="BP24" s="1">
        <f t="shared" si="30"/>
        <v>170.90566919947381</v>
      </c>
      <c r="BQ24" s="1">
        <f t="shared" si="31"/>
        <v>1.0985982904422143E-2</v>
      </c>
      <c r="BS24" s="1">
        <f t="shared" si="48"/>
        <v>-0.12975052222757757</v>
      </c>
      <c r="BT24" s="1">
        <f t="shared" si="32"/>
        <v>170.98813780677011</v>
      </c>
      <c r="BU24" s="1">
        <f t="shared" si="33"/>
        <v>1.0508745320856668E-2</v>
      </c>
      <c r="BW24" s="1">
        <f t="shared" si="49"/>
        <v>-0.25779863726792274</v>
      </c>
      <c r="BX24" s="1">
        <f t="shared" si="34"/>
        <v>170.86008969172977</v>
      </c>
      <c r="BY24" s="19">
        <f t="shared" si="35"/>
        <v>1.1249746957787483E-2</v>
      </c>
    </row>
    <row r="25" spans="1:77">
      <c r="A25" s="3">
        <v>43811</v>
      </c>
      <c r="B25" s="4">
        <v>24</v>
      </c>
      <c r="C25" s="1">
        <v>66.737517999999994</v>
      </c>
      <c r="D25" s="1">
        <v>174.15898100000001</v>
      </c>
      <c r="E25" s="1"/>
      <c r="F25" s="1"/>
      <c r="I25" s="6">
        <f t="shared" si="4"/>
        <v>65.500384065843463</v>
      </c>
      <c r="J25" s="1">
        <f t="shared" si="5"/>
        <v>1.2371339341565317</v>
      </c>
      <c r="K25" s="1">
        <f t="shared" si="6"/>
        <v>1.8537308117400047E-2</v>
      </c>
      <c r="M25" s="1">
        <f t="shared" si="36"/>
        <v>65.990679839450806</v>
      </c>
      <c r="N25" s="1">
        <f t="shared" si="37"/>
        <v>0.7468381605491885</v>
      </c>
      <c r="O25" s="1">
        <f t="shared" si="7"/>
        <v>1.1190679290008786E-2</v>
      </c>
      <c r="Q25" s="1">
        <f t="shared" si="38"/>
        <v>66.253401202685552</v>
      </c>
      <c r="R25" s="1">
        <f t="shared" si="39"/>
        <v>0.48411679731444224</v>
      </c>
      <c r="S25" s="1">
        <f t="shared" si="8"/>
        <v>7.254042580882949E-3</v>
      </c>
      <c r="U25" s="1">
        <f t="shared" si="40"/>
        <v>66.411824089801371</v>
      </c>
      <c r="V25" s="1">
        <f t="shared" si="41"/>
        <v>0.32569391019862337</v>
      </c>
      <c r="W25" s="1">
        <f t="shared" si="9"/>
        <v>4.8802220993388367E-3</v>
      </c>
      <c r="Z25" s="1">
        <f t="shared" si="10"/>
        <v>172.46135960011588</v>
      </c>
      <c r="AA25" s="1">
        <f t="shared" si="11"/>
        <v>1.6976213998841274</v>
      </c>
      <c r="AB25" s="15">
        <f t="shared" si="0"/>
        <v>9.7475386577056695E-3</v>
      </c>
      <c r="AD25" s="1">
        <f t="shared" si="12"/>
        <v>171.81408999164506</v>
      </c>
      <c r="AE25" s="1">
        <f t="shared" si="13"/>
        <v>2.3448910083549492</v>
      </c>
      <c r="AF25" s="15">
        <f t="shared" si="1"/>
        <v>1.346408318934152E-2</v>
      </c>
      <c r="AH25" s="1">
        <f t="shared" si="14"/>
        <v>172.04530034804895</v>
      </c>
      <c r="AI25" s="1">
        <f t="shared" si="15"/>
        <v>2.1136806519510571</v>
      </c>
      <c r="AJ25" s="1">
        <f t="shared" si="2"/>
        <v>1.2136501028052391E-2</v>
      </c>
      <c r="AL25" s="1">
        <f t="shared" si="16"/>
        <v>172.35674324296963</v>
      </c>
      <c r="AM25" s="1">
        <f t="shared" si="17"/>
        <v>1.8022377570303831</v>
      </c>
      <c r="AN25" s="1">
        <f t="shared" si="3"/>
        <v>1.0348233244603005E-2</v>
      </c>
      <c r="AR25" s="19">
        <f t="shared" si="18"/>
        <v>66.253401202685552</v>
      </c>
      <c r="AS25" s="1">
        <f t="shared" si="42"/>
        <v>0.1553097844736776</v>
      </c>
      <c r="AT25" s="1">
        <f t="shared" si="19"/>
        <v>66.408710987159225</v>
      </c>
      <c r="AU25" s="1">
        <f t="shared" si="20"/>
        <v>4.9268690639764226E-3</v>
      </c>
      <c r="AW25" s="1">
        <f t="shared" si="43"/>
        <v>0.21284415543801669</v>
      </c>
      <c r="AX25" s="1">
        <f t="shared" si="21"/>
        <v>66.466245358123572</v>
      </c>
      <c r="AY25" s="1">
        <f t="shared" si="22"/>
        <v>4.0647697128386165E-3</v>
      </c>
      <c r="AZ25" s="2"/>
      <c r="BA25" s="1">
        <f t="shared" si="44"/>
        <v>0.27766086777186605</v>
      </c>
      <c r="BB25" s="1">
        <f t="shared" si="23"/>
        <v>66.531062070457423</v>
      </c>
      <c r="BC25" s="1">
        <f t="shared" si="24"/>
        <v>3.0935512097194115E-3</v>
      </c>
      <c r="BD25" s="2"/>
      <c r="BE25" s="1">
        <f t="shared" si="45"/>
        <v>0.34881386730368191</v>
      </c>
      <c r="BF25" s="1">
        <f t="shared" si="25"/>
        <v>66.602215069989228</v>
      </c>
      <c r="BG25" s="19">
        <f t="shared" si="26"/>
        <v>2.0273893016333998E-3</v>
      </c>
      <c r="BJ25" s="19">
        <f t="shared" si="27"/>
        <v>172.04530034804895</v>
      </c>
      <c r="BK25" s="1">
        <f t="shared" si="46"/>
        <v>-8.5812220738822553E-2</v>
      </c>
      <c r="BL25" s="1">
        <f t="shared" si="28"/>
        <v>171.95948812731012</v>
      </c>
      <c r="BM25" s="1">
        <f t="shared" si="29"/>
        <v>1.2629224516936554E-2</v>
      </c>
      <c r="BO25" s="1">
        <f t="shared" si="47"/>
        <v>7.2688657619916941E-2</v>
      </c>
      <c r="BP25" s="1">
        <f t="shared" si="30"/>
        <v>172.11798900566887</v>
      </c>
      <c r="BQ25" s="1">
        <f t="shared" si="31"/>
        <v>1.1719131466043295E-2</v>
      </c>
      <c r="BS25" s="1">
        <f t="shared" si="48"/>
        <v>0.34597262134790596</v>
      </c>
      <c r="BT25" s="1">
        <f t="shared" si="32"/>
        <v>172.39127296939685</v>
      </c>
      <c r="BU25" s="1">
        <f t="shared" si="33"/>
        <v>1.0149967693042253E-2</v>
      </c>
      <c r="BW25" s="1">
        <f t="shared" si="49"/>
        <v>0.74963042060339502</v>
      </c>
      <c r="BX25" s="1">
        <f t="shared" si="34"/>
        <v>172.79493076865234</v>
      </c>
      <c r="BY25" s="19">
        <f t="shared" si="35"/>
        <v>7.8322129787132579E-3</v>
      </c>
    </row>
    <row r="26" spans="1:77">
      <c r="A26" s="3">
        <v>43812</v>
      </c>
      <c r="B26" s="4">
        <v>25</v>
      </c>
      <c r="C26" s="1">
        <v>67.644706999999997</v>
      </c>
      <c r="D26" s="1">
        <v>173.756439</v>
      </c>
      <c r="E26" s="1"/>
      <c r="F26" s="1"/>
      <c r="I26" s="6">
        <f t="shared" si="4"/>
        <v>65.68595415596694</v>
      </c>
      <c r="J26" s="1">
        <f t="shared" si="5"/>
        <v>1.9587528440330573</v>
      </c>
      <c r="K26" s="1">
        <f t="shared" si="6"/>
        <v>2.8956483528460805E-2</v>
      </c>
      <c r="M26" s="1">
        <f t="shared" si="36"/>
        <v>66.252073195643021</v>
      </c>
      <c r="N26" s="1">
        <f t="shared" si="37"/>
        <v>1.3926338043569757</v>
      </c>
      <c r="O26" s="1">
        <f t="shared" si="7"/>
        <v>2.0587476332138976E-2</v>
      </c>
      <c r="Q26" s="1">
        <f t="shared" si="38"/>
        <v>66.519665441208502</v>
      </c>
      <c r="R26" s="1">
        <f t="shared" si="39"/>
        <v>1.1250415587914944</v>
      </c>
      <c r="S26" s="1">
        <f t="shared" si="8"/>
        <v>1.6631627346563781E-2</v>
      </c>
      <c r="U26" s="1">
        <f t="shared" si="40"/>
        <v>66.656094522450331</v>
      </c>
      <c r="V26" s="1">
        <f t="shared" si="41"/>
        <v>0.98861247754966541</v>
      </c>
      <c r="W26" s="1">
        <f t="shared" si="9"/>
        <v>1.4614779505951079E-2</v>
      </c>
      <c r="Z26" s="1">
        <f t="shared" si="10"/>
        <v>172.71600281009847</v>
      </c>
      <c r="AA26" s="1">
        <f t="shared" si="11"/>
        <v>1.0404361899015271</v>
      </c>
      <c r="AB26" s="15">
        <f t="shared" si="0"/>
        <v>5.9879000507228808E-3</v>
      </c>
      <c r="AD26" s="1">
        <f t="shared" si="12"/>
        <v>172.6348018445693</v>
      </c>
      <c r="AE26" s="1">
        <f t="shared" si="13"/>
        <v>1.1216371554307045</v>
      </c>
      <c r="AF26" s="15">
        <f t="shared" si="1"/>
        <v>6.4552264185772394E-3</v>
      </c>
      <c r="AH26" s="1">
        <f t="shared" si="14"/>
        <v>173.20782470662203</v>
      </c>
      <c r="AI26" s="1">
        <f t="shared" si="15"/>
        <v>0.54861429337796608</v>
      </c>
      <c r="AJ26" s="1">
        <f t="shared" si="2"/>
        <v>3.1573753268387718E-3</v>
      </c>
      <c r="AL26" s="1">
        <f t="shared" si="16"/>
        <v>173.70842156074241</v>
      </c>
      <c r="AM26" s="1">
        <f t="shared" si="17"/>
        <v>4.8017439257591832E-2</v>
      </c>
      <c r="AN26" s="1">
        <f t="shared" si="3"/>
        <v>2.7634912141351971E-4</v>
      </c>
      <c r="AR26" s="19">
        <f t="shared" si="18"/>
        <v>66.519665441208502</v>
      </c>
      <c r="AS26" s="1">
        <f t="shared" si="42"/>
        <v>0.17195295258106852</v>
      </c>
      <c r="AT26" s="1">
        <f t="shared" si="19"/>
        <v>66.691618393789568</v>
      </c>
      <c r="AU26" s="1">
        <f t="shared" si="20"/>
        <v>1.4089625759047618E-2</v>
      </c>
      <c r="AW26" s="1">
        <f t="shared" si="43"/>
        <v>0.22619917620925009</v>
      </c>
      <c r="AX26" s="1">
        <f t="shared" si="21"/>
        <v>66.745864617417752</v>
      </c>
      <c r="AY26" s="1">
        <f t="shared" si="22"/>
        <v>1.3287697182016698E-2</v>
      </c>
      <c r="AZ26" s="2"/>
      <c r="BA26" s="1">
        <f t="shared" si="44"/>
        <v>0.27253238460985396</v>
      </c>
      <c r="BB26" s="1">
        <f t="shared" si="23"/>
        <v>66.792197825818363</v>
      </c>
      <c r="BC26" s="1">
        <f t="shared" si="24"/>
        <v>1.2602747679602396E-2</v>
      </c>
      <c r="BD26" s="2"/>
      <c r="BE26" s="1">
        <f t="shared" si="45"/>
        <v>0.27864668284006006</v>
      </c>
      <c r="BF26" s="1">
        <f t="shared" si="25"/>
        <v>66.798312124048564</v>
      </c>
      <c r="BG26" s="19">
        <f t="shared" si="26"/>
        <v>1.2512359258965116E-2</v>
      </c>
      <c r="BJ26" s="19">
        <f t="shared" si="27"/>
        <v>173.20782470662203</v>
      </c>
      <c r="BK26" s="1">
        <f t="shared" si="46"/>
        <v>0.10143826615796282</v>
      </c>
      <c r="BL26" s="1">
        <f t="shared" si="28"/>
        <v>173.30926297278</v>
      </c>
      <c r="BM26" s="1">
        <f t="shared" si="29"/>
        <v>2.5735796025377561E-3</v>
      </c>
      <c r="BO26" s="1">
        <f t="shared" si="47"/>
        <v>0.34514758285820768</v>
      </c>
      <c r="BP26" s="1">
        <f t="shared" si="30"/>
        <v>173.55297228948024</v>
      </c>
      <c r="BQ26" s="1">
        <f t="shared" si="31"/>
        <v>1.1709880318148251E-3</v>
      </c>
      <c r="BS26" s="1">
        <f t="shared" si="48"/>
        <v>0.71342090309923423</v>
      </c>
      <c r="BT26" s="1">
        <f t="shared" si="32"/>
        <v>173.92124560972127</v>
      </c>
      <c r="BU26" s="1">
        <f t="shared" si="33"/>
        <v>9.4849210003243513E-4</v>
      </c>
      <c r="BW26" s="1">
        <f t="shared" si="49"/>
        <v>1.1005902678776271</v>
      </c>
      <c r="BX26" s="1">
        <f t="shared" si="34"/>
        <v>174.30841497449967</v>
      </c>
      <c r="BY26" s="19">
        <f t="shared" si="35"/>
        <v>3.1767224148721708E-3</v>
      </c>
    </row>
    <row r="27" spans="1:77">
      <c r="A27" s="3">
        <v>43815</v>
      </c>
      <c r="B27" s="4">
        <v>26</v>
      </c>
      <c r="C27" s="1">
        <v>68.802634999999995</v>
      </c>
      <c r="D27" s="1">
        <v>173.18699599999999</v>
      </c>
      <c r="E27" s="1"/>
      <c r="F27" s="1"/>
      <c r="I27" s="6">
        <f t="shared" si="4"/>
        <v>65.979767082571897</v>
      </c>
      <c r="J27" s="1">
        <f t="shared" si="5"/>
        <v>2.8228679174280984</v>
      </c>
      <c r="K27" s="1">
        <f t="shared" si="6"/>
        <v>4.1028485572218255E-2</v>
      </c>
      <c r="M27" s="1">
        <f t="shared" si="36"/>
        <v>66.739495027167962</v>
      </c>
      <c r="N27" s="1">
        <f t="shared" si="37"/>
        <v>2.0631399728320332</v>
      </c>
      <c r="O27" s="1">
        <f t="shared" si="7"/>
        <v>2.9986351145301824E-2</v>
      </c>
      <c r="Q27" s="1">
        <f t="shared" si="38"/>
        <v>67.138438298543832</v>
      </c>
      <c r="R27" s="1">
        <f t="shared" si="39"/>
        <v>1.6641967014561629</v>
      </c>
      <c r="S27" s="1">
        <f t="shared" si="8"/>
        <v>2.4187979158881968E-2</v>
      </c>
      <c r="U27" s="1">
        <f t="shared" si="40"/>
        <v>67.397553880612577</v>
      </c>
      <c r="V27" s="1">
        <f t="shared" si="41"/>
        <v>1.4050811193874182</v>
      </c>
      <c r="W27" s="1">
        <f t="shared" si="9"/>
        <v>2.0421908541546675E-2</v>
      </c>
      <c r="Z27" s="1">
        <f t="shared" si="10"/>
        <v>172.87206823858369</v>
      </c>
      <c r="AA27" s="1">
        <f t="shared" si="11"/>
        <v>0.31492776141629975</v>
      </c>
      <c r="AB27" s="15">
        <f t="shared" si="0"/>
        <v>1.8184261445143362E-3</v>
      </c>
      <c r="AD27" s="1">
        <f t="shared" si="12"/>
        <v>173.02737484897003</v>
      </c>
      <c r="AE27" s="1">
        <f t="shared" si="13"/>
        <v>0.15962115102996677</v>
      </c>
      <c r="AF27" s="15">
        <f t="shared" si="1"/>
        <v>9.2166937886010091E-4</v>
      </c>
      <c r="AH27" s="1">
        <f t="shared" si="14"/>
        <v>173.50956256797991</v>
      </c>
      <c r="AI27" s="1">
        <f t="shared" si="15"/>
        <v>0.32256656797991923</v>
      </c>
      <c r="AJ27" s="1">
        <f t="shared" si="2"/>
        <v>1.8625334201184437E-3</v>
      </c>
      <c r="AL27" s="1">
        <f t="shared" si="16"/>
        <v>173.7444346401856</v>
      </c>
      <c r="AM27" s="1">
        <f t="shared" si="17"/>
        <v>0.55743864018560885</v>
      </c>
      <c r="AN27" s="1">
        <f t="shared" si="3"/>
        <v>3.2187095628450585E-3</v>
      </c>
      <c r="AR27" s="19">
        <f t="shared" si="18"/>
        <v>67.138438298543832</v>
      </c>
      <c r="AS27" s="1">
        <f t="shared" si="42"/>
        <v>0.23897593829420771</v>
      </c>
      <c r="AT27" s="1">
        <f t="shared" si="19"/>
        <v>67.377414236838035</v>
      </c>
      <c r="AU27" s="1">
        <f t="shared" si="20"/>
        <v>2.0714624711131484E-2</v>
      </c>
      <c r="AW27" s="1">
        <f t="shared" si="43"/>
        <v>0.32434259649077002</v>
      </c>
      <c r="AX27" s="1">
        <f t="shared" si="21"/>
        <v>67.462780895034598</v>
      </c>
      <c r="AY27" s="1">
        <f t="shared" si="22"/>
        <v>1.9473877780486128E-2</v>
      </c>
      <c r="AZ27" s="2"/>
      <c r="BA27" s="1">
        <f t="shared" si="44"/>
        <v>0.42834059733631813</v>
      </c>
      <c r="BB27" s="1">
        <f t="shared" si="23"/>
        <v>67.566778895880148</v>
      </c>
      <c r="BC27" s="1">
        <f t="shared" si="24"/>
        <v>1.7962336822126754E-2</v>
      </c>
      <c r="BD27" s="2"/>
      <c r="BE27" s="1">
        <f t="shared" si="45"/>
        <v>0.56775393116103923</v>
      </c>
      <c r="BF27" s="1">
        <f t="shared" si="25"/>
        <v>67.706192229704868</v>
      </c>
      <c r="BG27" s="19">
        <f t="shared" si="26"/>
        <v>1.5936057831144504E-2</v>
      </c>
      <c r="BJ27" s="19">
        <f t="shared" si="27"/>
        <v>173.50956256797991</v>
      </c>
      <c r="BK27" s="1">
        <f t="shared" si="46"/>
        <v>0.13148320543795017</v>
      </c>
      <c r="BL27" s="1">
        <f t="shared" si="28"/>
        <v>173.64104577341786</v>
      </c>
      <c r="BM27" s="1">
        <f t="shared" si="29"/>
        <v>2.6217313303238099E-3</v>
      </c>
      <c r="BO27" s="1">
        <f t="shared" si="47"/>
        <v>0.33429515248312536</v>
      </c>
      <c r="BP27" s="1">
        <f t="shared" si="30"/>
        <v>173.84385772046303</v>
      </c>
      <c r="BQ27" s="1">
        <f t="shared" si="31"/>
        <v>3.7927889254632109E-3</v>
      </c>
      <c r="BS27" s="1">
        <f t="shared" si="48"/>
        <v>0.52816353431562413</v>
      </c>
      <c r="BT27" s="1">
        <f t="shared" si="32"/>
        <v>174.03772610229555</v>
      </c>
      <c r="BU27" s="1">
        <f t="shared" si="33"/>
        <v>4.9122054308024226E-3</v>
      </c>
      <c r="BW27" s="1">
        <f t="shared" si="49"/>
        <v>0.42156572233584083</v>
      </c>
      <c r="BX27" s="1">
        <f t="shared" si="34"/>
        <v>173.93112829031574</v>
      </c>
      <c r="BY27" s="19">
        <f t="shared" si="35"/>
        <v>4.2966984098260297E-3</v>
      </c>
    </row>
    <row r="28" spans="1:77">
      <c r="A28" s="3">
        <v>43816</v>
      </c>
      <c r="B28" s="4">
        <v>27</v>
      </c>
      <c r="C28" s="1">
        <v>68.937850999999995</v>
      </c>
      <c r="D28" s="1">
        <v>173.481537</v>
      </c>
      <c r="E28" s="1"/>
      <c r="F28" s="1"/>
      <c r="I28" s="6">
        <f t="shared" si="4"/>
        <v>66.403197270186112</v>
      </c>
      <c r="J28" s="1">
        <f t="shared" si="5"/>
        <v>2.5346537298138827</v>
      </c>
      <c r="K28" s="1">
        <f t="shared" si="6"/>
        <v>3.6767228642126989E-2</v>
      </c>
      <c r="M28" s="1">
        <f t="shared" si="36"/>
        <v>67.461594017659181</v>
      </c>
      <c r="N28" s="1">
        <f t="shared" si="37"/>
        <v>1.4762569823408143</v>
      </c>
      <c r="O28" s="1">
        <f t="shared" si="7"/>
        <v>2.1414316821985274E-2</v>
      </c>
      <c r="Q28" s="1">
        <f t="shared" si="38"/>
        <v>68.053746484344728</v>
      </c>
      <c r="R28" s="1">
        <f t="shared" si="39"/>
        <v>0.88410451565526671</v>
      </c>
      <c r="S28" s="1">
        <f t="shared" si="8"/>
        <v>1.2824660224109202E-2</v>
      </c>
      <c r="U28" s="1">
        <f t="shared" si="40"/>
        <v>68.451364720153137</v>
      </c>
      <c r="V28" s="1">
        <f t="shared" si="41"/>
        <v>0.48648627984685788</v>
      </c>
      <c r="W28" s="1">
        <f t="shared" si="9"/>
        <v>7.056882000091037E-3</v>
      </c>
      <c r="Z28" s="1">
        <f t="shared" si="10"/>
        <v>172.91930740279614</v>
      </c>
      <c r="AA28" s="1">
        <f t="shared" si="11"/>
        <v>0.56222959720386712</v>
      </c>
      <c r="AB28" s="15">
        <f t="shared" si="0"/>
        <v>3.2408612866040441E-3</v>
      </c>
      <c r="AD28" s="1">
        <f t="shared" si="12"/>
        <v>173.08324225183051</v>
      </c>
      <c r="AE28" s="1">
        <f t="shared" si="13"/>
        <v>0.39829474816949073</v>
      </c>
      <c r="AF28" s="15">
        <f t="shared" si="1"/>
        <v>2.2958912807504741E-3</v>
      </c>
      <c r="AH28" s="1">
        <f t="shared" si="14"/>
        <v>173.33215095559095</v>
      </c>
      <c r="AI28" s="1">
        <f t="shared" si="15"/>
        <v>0.14938604440905578</v>
      </c>
      <c r="AJ28" s="1">
        <f t="shared" si="2"/>
        <v>8.6110629979636269E-4</v>
      </c>
      <c r="AL28" s="1">
        <f t="shared" si="16"/>
        <v>173.32635566004637</v>
      </c>
      <c r="AM28" s="1">
        <f t="shared" si="17"/>
        <v>0.15518133995362859</v>
      </c>
      <c r="AN28" s="1">
        <f t="shared" si="3"/>
        <v>8.9451213447358719E-4</v>
      </c>
      <c r="AR28" s="19">
        <f t="shared" si="18"/>
        <v>68.053746484344728</v>
      </c>
      <c r="AS28" s="1">
        <f t="shared" si="42"/>
        <v>0.34042577542021096</v>
      </c>
      <c r="AT28" s="1">
        <f t="shared" si="19"/>
        <v>68.394172259764943</v>
      </c>
      <c r="AU28" s="1">
        <f t="shared" si="20"/>
        <v>7.8865054878930283E-3</v>
      </c>
      <c r="AW28" s="1">
        <f t="shared" si="43"/>
        <v>0.47208399381830152</v>
      </c>
      <c r="AX28" s="1">
        <f t="shared" si="21"/>
        <v>68.52583047816303</v>
      </c>
      <c r="AY28" s="1">
        <f t="shared" si="22"/>
        <v>5.9766951806630121E-3</v>
      </c>
      <c r="AZ28" s="2"/>
      <c r="BA28" s="1">
        <f t="shared" si="44"/>
        <v>0.6474760121453782</v>
      </c>
      <c r="BB28" s="1">
        <f t="shared" si="23"/>
        <v>68.701222496490104</v>
      </c>
      <c r="BC28" s="1">
        <f t="shared" si="24"/>
        <v>3.432490280410557E-3</v>
      </c>
      <c r="BD28" s="2"/>
      <c r="BE28" s="1">
        <f t="shared" si="45"/>
        <v>0.86317504760491748</v>
      </c>
      <c r="BF28" s="1">
        <f t="shared" si="25"/>
        <v>68.91692153194964</v>
      </c>
      <c r="BG28" s="19">
        <f t="shared" si="26"/>
        <v>3.0359907868834891E-4</v>
      </c>
      <c r="BJ28" s="19">
        <f t="shared" si="27"/>
        <v>173.33215095559095</v>
      </c>
      <c r="BK28" s="1">
        <f t="shared" si="46"/>
        <v>8.5148982763912806E-2</v>
      </c>
      <c r="BL28" s="1">
        <f t="shared" si="28"/>
        <v>173.41729993835486</v>
      </c>
      <c r="BM28" s="1">
        <f t="shared" si="29"/>
        <v>3.7028183376738481E-4</v>
      </c>
      <c r="BO28" s="1">
        <f t="shared" si="47"/>
        <v>0.20636846126510267</v>
      </c>
      <c r="BP28" s="1">
        <f t="shared" si="30"/>
        <v>173.53851941685605</v>
      </c>
      <c r="BQ28" s="1">
        <f t="shared" si="31"/>
        <v>3.2846386907469256E-4</v>
      </c>
      <c r="BS28" s="1">
        <f t="shared" si="48"/>
        <v>0.21065471829855881</v>
      </c>
      <c r="BT28" s="1">
        <f t="shared" si="32"/>
        <v>173.54280567388952</v>
      </c>
      <c r="BU28" s="1">
        <f t="shared" si="33"/>
        <v>3.5317114978935746E-4</v>
      </c>
      <c r="BW28" s="1">
        <f t="shared" si="49"/>
        <v>-8.7565012180244553E-2</v>
      </c>
      <c r="BX28" s="1">
        <f t="shared" si="34"/>
        <v>173.2445859434107</v>
      </c>
      <c r="BY28" s="19">
        <f t="shared" si="35"/>
        <v>1.3658574894301586E-3</v>
      </c>
    </row>
    <row r="29" spans="1:77">
      <c r="A29" s="3">
        <v>43817</v>
      </c>
      <c r="B29" s="4">
        <v>28</v>
      </c>
      <c r="C29" s="1">
        <v>68.773132000000004</v>
      </c>
      <c r="D29" s="1">
        <v>171.45906099999999</v>
      </c>
      <c r="E29" s="1"/>
      <c r="F29" s="1"/>
      <c r="I29" s="6">
        <f t="shared" si="4"/>
        <v>66.783395329658191</v>
      </c>
      <c r="J29" s="1">
        <f t="shared" si="5"/>
        <v>1.9897366703418129</v>
      </c>
      <c r="K29" s="1">
        <f t="shared" si="6"/>
        <v>2.893188971445728E-2</v>
      </c>
      <c r="M29" s="1">
        <f t="shared" si="36"/>
        <v>67.978283961478468</v>
      </c>
      <c r="N29" s="1">
        <f t="shared" si="37"/>
        <v>0.79484803852153618</v>
      </c>
      <c r="O29" s="1">
        <f t="shared" si="7"/>
        <v>1.155753730281669E-2</v>
      </c>
      <c r="Q29" s="1">
        <f t="shared" si="38"/>
        <v>68.54000396795513</v>
      </c>
      <c r="R29" s="1">
        <f t="shared" si="39"/>
        <v>0.23312803204487409</v>
      </c>
      <c r="S29" s="1">
        <f t="shared" si="8"/>
        <v>3.3898126385297398E-3</v>
      </c>
      <c r="U29" s="1">
        <f t="shared" si="40"/>
        <v>68.816229430038277</v>
      </c>
      <c r="V29" s="1">
        <f t="shared" si="41"/>
        <v>4.3097430038272933E-2</v>
      </c>
      <c r="W29" s="1">
        <f t="shared" si="9"/>
        <v>6.2666085991652863E-4</v>
      </c>
      <c r="Z29" s="1">
        <f t="shared" si="10"/>
        <v>173.00364184237671</v>
      </c>
      <c r="AA29" s="1">
        <f t="shared" si="11"/>
        <v>1.5445808423767176</v>
      </c>
      <c r="AB29" s="15">
        <f t="shared" si="0"/>
        <v>9.0084527080007606E-3</v>
      </c>
      <c r="AD29" s="1">
        <f t="shared" si="12"/>
        <v>173.22264541368983</v>
      </c>
      <c r="AE29" s="1">
        <f t="shared" si="13"/>
        <v>1.7635844136898413</v>
      </c>
      <c r="AF29" s="15">
        <f t="shared" si="1"/>
        <v>1.02857463665326E-2</v>
      </c>
      <c r="AH29" s="1">
        <f t="shared" si="14"/>
        <v>173.41431328001593</v>
      </c>
      <c r="AI29" s="1">
        <f t="shared" si="15"/>
        <v>1.9552522800159409</v>
      </c>
      <c r="AJ29" s="1">
        <f t="shared" si="2"/>
        <v>1.1403610101515376E-2</v>
      </c>
      <c r="AL29" s="1">
        <f t="shared" si="16"/>
        <v>173.4427416650116</v>
      </c>
      <c r="AM29" s="1">
        <f t="shared" si="17"/>
        <v>1.9836806650116046</v>
      </c>
      <c r="AN29" s="1">
        <f t="shared" si="3"/>
        <v>1.1569412858335931E-2</v>
      </c>
      <c r="AR29" s="19">
        <f t="shared" si="18"/>
        <v>68.54000396795513</v>
      </c>
      <c r="AS29" s="1">
        <f t="shared" si="42"/>
        <v>0.36230053164873954</v>
      </c>
      <c r="AT29" s="1">
        <f t="shared" si="19"/>
        <v>68.902304499603872</v>
      </c>
      <c r="AU29" s="1">
        <f t="shared" si="20"/>
        <v>1.8782407583802947E-3</v>
      </c>
      <c r="AW29" s="1">
        <f t="shared" si="43"/>
        <v>0.47562736626632657</v>
      </c>
      <c r="AX29" s="1">
        <f t="shared" si="21"/>
        <v>69.015631334221453</v>
      </c>
      <c r="AY29" s="1">
        <f t="shared" si="22"/>
        <v>3.5260766402415581E-3</v>
      </c>
      <c r="AZ29" s="2"/>
      <c r="BA29" s="1">
        <f t="shared" si="44"/>
        <v>0.57492767430463876</v>
      </c>
      <c r="BB29" s="1">
        <f t="shared" si="23"/>
        <v>69.114931642259762</v>
      </c>
      <c r="BC29" s="1">
        <f t="shared" si="24"/>
        <v>4.9699589406478999E-3</v>
      </c>
      <c r="BD29" s="2"/>
      <c r="BE29" s="1">
        <f t="shared" si="45"/>
        <v>0.54279511820957904</v>
      </c>
      <c r="BF29" s="1">
        <f t="shared" si="25"/>
        <v>69.082799086164712</v>
      </c>
      <c r="BG29" s="19">
        <f t="shared" si="26"/>
        <v>4.5027335117543924E-3</v>
      </c>
      <c r="BJ29" s="19">
        <f t="shared" si="27"/>
        <v>173.41431328001593</v>
      </c>
      <c r="BK29" s="1">
        <f t="shared" si="46"/>
        <v>8.4700984013073619E-2</v>
      </c>
      <c r="BL29" s="1">
        <f t="shared" si="28"/>
        <v>173.499014264029</v>
      </c>
      <c r="BM29" s="1">
        <f t="shared" si="29"/>
        <v>1.1897611313927638E-2</v>
      </c>
      <c r="BO29" s="1">
        <f t="shared" si="47"/>
        <v>0.17531692705507324</v>
      </c>
      <c r="BP29" s="1">
        <f t="shared" si="30"/>
        <v>173.589630207071</v>
      </c>
      <c r="BQ29" s="1">
        <f t="shared" si="31"/>
        <v>1.2426110318375098E-2</v>
      </c>
      <c r="BS29" s="1">
        <f t="shared" si="48"/>
        <v>0.15283314105545059</v>
      </c>
      <c r="BT29" s="1">
        <f t="shared" si="32"/>
        <v>173.56714642107139</v>
      </c>
      <c r="BU29" s="1">
        <f t="shared" si="33"/>
        <v>1.2294978222652192E-2</v>
      </c>
      <c r="BW29" s="1">
        <f t="shared" si="49"/>
        <v>5.6703223934200506E-2</v>
      </c>
      <c r="BX29" s="1">
        <f t="shared" si="34"/>
        <v>173.47101650395012</v>
      </c>
      <c r="BY29" s="19">
        <f t="shared" si="35"/>
        <v>1.1734320089097734E-2</v>
      </c>
    </row>
    <row r="30" spans="1:77">
      <c r="A30" s="3">
        <v>43818</v>
      </c>
      <c r="B30" s="4">
        <v>29</v>
      </c>
      <c r="C30" s="1">
        <v>68.841965000000002</v>
      </c>
      <c r="D30" s="1">
        <v>173.28518700000001</v>
      </c>
      <c r="E30" s="1"/>
      <c r="F30" s="1"/>
      <c r="I30" s="6">
        <f t="shared" si="4"/>
        <v>67.081855830209463</v>
      </c>
      <c r="J30" s="1">
        <f t="shared" si="5"/>
        <v>1.7601091697905389</v>
      </c>
      <c r="K30" s="1">
        <f t="shared" si="6"/>
        <v>2.5567387127757593E-2</v>
      </c>
      <c r="M30" s="1">
        <f t="shared" si="36"/>
        <v>68.256480774961005</v>
      </c>
      <c r="N30" s="1">
        <f t="shared" si="37"/>
        <v>0.58548422503899644</v>
      </c>
      <c r="O30" s="1">
        <f t="shared" si="7"/>
        <v>8.504757600091695E-3</v>
      </c>
      <c r="Q30" s="1">
        <f t="shared" si="38"/>
        <v>68.668224385579805</v>
      </c>
      <c r="R30" s="1">
        <f t="shared" si="39"/>
        <v>0.17374061442019695</v>
      </c>
      <c r="S30" s="1">
        <f t="shared" si="8"/>
        <v>2.5237602444990776E-3</v>
      </c>
      <c r="U30" s="1">
        <f t="shared" si="40"/>
        <v>68.783906357509579</v>
      </c>
      <c r="V30" s="1">
        <f t="shared" si="41"/>
        <v>5.8058642490422585E-2</v>
      </c>
      <c r="W30" s="1">
        <f t="shared" si="9"/>
        <v>8.433612040333623E-4</v>
      </c>
      <c r="Z30" s="1">
        <f t="shared" si="10"/>
        <v>172.77195471602019</v>
      </c>
      <c r="AA30" s="1">
        <f t="shared" si="11"/>
        <v>0.51323228397981779</v>
      </c>
      <c r="AB30" s="15">
        <f t="shared" si="0"/>
        <v>2.9617781696471136E-3</v>
      </c>
      <c r="AD30" s="1">
        <f t="shared" si="12"/>
        <v>172.60539086889838</v>
      </c>
      <c r="AE30" s="1">
        <f t="shared" si="13"/>
        <v>0.67979613110162518</v>
      </c>
      <c r="AF30" s="15">
        <f t="shared" si="1"/>
        <v>3.9229904348467197E-3</v>
      </c>
      <c r="AH30" s="1">
        <f t="shared" si="14"/>
        <v>172.33892452600716</v>
      </c>
      <c r="AI30" s="1">
        <f t="shared" si="15"/>
        <v>0.9462624739928458</v>
      </c>
      <c r="AJ30" s="1">
        <f t="shared" si="2"/>
        <v>5.4607233911623723E-3</v>
      </c>
      <c r="AL30" s="1">
        <f t="shared" si="16"/>
        <v>171.95498116625288</v>
      </c>
      <c r="AM30" s="1">
        <f t="shared" si="17"/>
        <v>1.3302058337471294</v>
      </c>
      <c r="AN30" s="1">
        <f t="shared" si="3"/>
        <v>7.6763966775020955E-3</v>
      </c>
      <c r="AR30" s="19">
        <f t="shared" si="18"/>
        <v>68.668224385579805</v>
      </c>
      <c r="AS30" s="1">
        <f t="shared" si="42"/>
        <v>0.32718851454512987</v>
      </c>
      <c r="AT30" s="1">
        <f t="shared" si="19"/>
        <v>68.995412900124933</v>
      </c>
      <c r="AU30" s="1">
        <f t="shared" si="20"/>
        <v>2.2289878001729166E-3</v>
      </c>
      <c r="AW30" s="1">
        <f t="shared" si="43"/>
        <v>0.38877562910591368</v>
      </c>
      <c r="AX30" s="1">
        <f t="shared" si="21"/>
        <v>69.057000014685713</v>
      </c>
      <c r="AY30" s="1">
        <f t="shared" si="22"/>
        <v>3.1236036723488463E-3</v>
      </c>
      <c r="AZ30" s="2"/>
      <c r="BA30" s="1">
        <f t="shared" si="44"/>
        <v>0.37390940879865514</v>
      </c>
      <c r="BB30" s="1">
        <f t="shared" si="23"/>
        <v>69.042133794378458</v>
      </c>
      <c r="BC30" s="1">
        <f t="shared" si="24"/>
        <v>2.9076566071066685E-3</v>
      </c>
      <c r="BD30" s="2"/>
      <c r="BE30" s="1">
        <f t="shared" si="45"/>
        <v>0.19040662271241066</v>
      </c>
      <c r="BF30" s="1">
        <f t="shared" si="25"/>
        <v>68.858631008292221</v>
      </c>
      <c r="BG30" s="19">
        <f t="shared" si="26"/>
        <v>2.4209082777081105E-4</v>
      </c>
      <c r="BJ30" s="19">
        <f t="shared" si="27"/>
        <v>172.33892452600716</v>
      </c>
      <c r="BK30" s="1">
        <f t="shared" si="46"/>
        <v>-8.931247669020298E-2</v>
      </c>
      <c r="BL30" s="1">
        <f t="shared" si="28"/>
        <v>172.24961204931697</v>
      </c>
      <c r="BM30" s="1">
        <f t="shared" si="29"/>
        <v>5.9761308430999471E-3</v>
      </c>
      <c r="BO30" s="1">
        <f t="shared" si="47"/>
        <v>-0.13735949321088764</v>
      </c>
      <c r="BP30" s="1">
        <f t="shared" si="30"/>
        <v>172.20156503279628</v>
      </c>
      <c r="BQ30" s="1">
        <f t="shared" si="31"/>
        <v>6.2534021860952598E-3</v>
      </c>
      <c r="BS30" s="1">
        <f t="shared" si="48"/>
        <v>-0.39986671172344879</v>
      </c>
      <c r="BT30" s="1">
        <f t="shared" si="32"/>
        <v>171.9390578142837</v>
      </c>
      <c r="BU30" s="1">
        <f t="shared" si="33"/>
        <v>7.7682876939522104E-3</v>
      </c>
      <c r="BW30" s="1">
        <f t="shared" si="49"/>
        <v>-0.90557495731732474</v>
      </c>
      <c r="BX30" s="1">
        <f t="shared" si="34"/>
        <v>171.43334956868983</v>
      </c>
      <c r="BY30" s="19">
        <f t="shared" si="35"/>
        <v>1.0686645889184821E-2</v>
      </c>
    </row>
    <row r="31" spans="1:77">
      <c r="A31" s="3">
        <v>43819</v>
      </c>
      <c r="B31" s="4">
        <v>30</v>
      </c>
      <c r="C31" s="1">
        <v>68.699387000000002</v>
      </c>
      <c r="D31" s="1">
        <v>173.19682299999999</v>
      </c>
      <c r="E31" s="1"/>
      <c r="F31" s="1"/>
      <c r="I31" s="6">
        <f t="shared" si="4"/>
        <v>67.345872205678035</v>
      </c>
      <c r="J31" s="1">
        <f t="shared" si="5"/>
        <v>1.353514794321967</v>
      </c>
      <c r="K31" s="1">
        <f t="shared" si="6"/>
        <v>1.970199230921765E-2</v>
      </c>
      <c r="M31" s="1">
        <f t="shared" si="36"/>
        <v>68.461400253724662</v>
      </c>
      <c r="N31" s="1">
        <f t="shared" si="37"/>
        <v>0.23798674627533956</v>
      </c>
      <c r="O31" s="1">
        <f t="shared" si="7"/>
        <v>3.4641756887196029E-3</v>
      </c>
      <c r="Q31" s="1">
        <f t="shared" si="38"/>
        <v>68.763781723510903</v>
      </c>
      <c r="R31" s="1">
        <f t="shared" si="39"/>
        <v>6.4394723510901031E-2</v>
      </c>
      <c r="S31" s="1">
        <f t="shared" si="8"/>
        <v>9.3734058370711557E-4</v>
      </c>
      <c r="U31" s="1">
        <f t="shared" si="40"/>
        <v>68.827450339377393</v>
      </c>
      <c r="V31" s="1">
        <f t="shared" si="41"/>
        <v>0.12806333937739112</v>
      </c>
      <c r="W31" s="1">
        <f t="shared" si="9"/>
        <v>1.8641118206395512E-3</v>
      </c>
      <c r="Z31" s="1">
        <f t="shared" si="10"/>
        <v>172.84893955861716</v>
      </c>
      <c r="AA31" s="1">
        <f t="shared" si="11"/>
        <v>0.34788344138283378</v>
      </c>
      <c r="AB31" s="15">
        <f t="shared" si="0"/>
        <v>2.0086017477516536E-3</v>
      </c>
      <c r="AD31" s="1">
        <f t="shared" si="12"/>
        <v>172.84331951478396</v>
      </c>
      <c r="AE31" s="1">
        <f t="shared" si="13"/>
        <v>0.35350348521603792</v>
      </c>
      <c r="AF31" s="15">
        <f t="shared" si="1"/>
        <v>2.0410506329901785E-3</v>
      </c>
      <c r="AH31" s="1">
        <f t="shared" si="14"/>
        <v>172.85936888670324</v>
      </c>
      <c r="AI31" s="1">
        <f t="shared" si="15"/>
        <v>0.3374541132967579</v>
      </c>
      <c r="AJ31" s="1">
        <f t="shared" si="2"/>
        <v>1.9483851230732905E-3</v>
      </c>
      <c r="AL31" s="1">
        <f t="shared" si="16"/>
        <v>172.95263554156324</v>
      </c>
      <c r="AM31" s="1">
        <f t="shared" si="17"/>
        <v>0.24418745843675538</v>
      </c>
      <c r="AN31" s="1">
        <f t="shared" si="3"/>
        <v>1.4098841665054988E-3</v>
      </c>
      <c r="AR31" s="19">
        <f t="shared" si="18"/>
        <v>68.763781723510903</v>
      </c>
      <c r="AS31" s="1">
        <f t="shared" si="42"/>
        <v>0.29244383805302504</v>
      </c>
      <c r="AT31" s="1">
        <f t="shared" si="19"/>
        <v>69.056225561563934</v>
      </c>
      <c r="AU31" s="1">
        <f t="shared" si="20"/>
        <v>5.19420299287289E-3</v>
      </c>
      <c r="AW31" s="1">
        <f t="shared" si="43"/>
        <v>0.31547105631220967</v>
      </c>
      <c r="AX31" s="1">
        <f t="shared" si="21"/>
        <v>69.079252779823108</v>
      </c>
      <c r="AY31" s="1">
        <f t="shared" si="22"/>
        <v>5.5293911112060754E-3</v>
      </c>
      <c r="AZ31" s="2"/>
      <c r="BA31" s="1">
        <f t="shared" si="44"/>
        <v>0.2486509769082543</v>
      </c>
      <c r="BB31" s="1">
        <f t="shared" si="23"/>
        <v>69.012432700419154</v>
      </c>
      <c r="BC31" s="1">
        <f t="shared" si="24"/>
        <v>4.5567466332582076E-3</v>
      </c>
      <c r="BD31" s="2"/>
      <c r="BE31" s="1">
        <f t="shared" si="45"/>
        <v>0.10978473064829462</v>
      </c>
      <c r="BF31" s="1">
        <f t="shared" si="25"/>
        <v>68.873566454159203</v>
      </c>
      <c r="BG31" s="19">
        <f t="shared" si="26"/>
        <v>2.5353858566336471E-3</v>
      </c>
      <c r="BJ31" s="19">
        <f t="shared" si="27"/>
        <v>172.85936888670324</v>
      </c>
      <c r="BK31" s="1">
        <f t="shared" si="46"/>
        <v>2.1510489177387349E-3</v>
      </c>
      <c r="BL31" s="1">
        <f t="shared" si="28"/>
        <v>172.86151993562098</v>
      </c>
      <c r="BM31" s="1">
        <f t="shared" si="29"/>
        <v>1.9359654442334612E-3</v>
      </c>
      <c r="BO31" s="1">
        <f t="shared" si="47"/>
        <v>2.7091470265853054E-2</v>
      </c>
      <c r="BP31" s="1">
        <f t="shared" si="30"/>
        <v>172.88646035696908</v>
      </c>
      <c r="BQ31" s="1">
        <f t="shared" si="31"/>
        <v>1.7919649890512912E-3</v>
      </c>
      <c r="BS31" s="1">
        <f t="shared" si="48"/>
        <v>1.4273270865336973E-2</v>
      </c>
      <c r="BT31" s="1">
        <f t="shared" si="32"/>
        <v>172.87364215756858</v>
      </c>
      <c r="BU31" s="1">
        <f t="shared" si="33"/>
        <v>1.8659744262827062E-3</v>
      </c>
      <c r="BW31" s="1">
        <f t="shared" si="49"/>
        <v>0.30654146299406515</v>
      </c>
      <c r="BX31" s="1">
        <f t="shared" si="34"/>
        <v>173.1659103496973</v>
      </c>
      <c r="BY31" s="19">
        <f t="shared" si="35"/>
        <v>1.7848277911365596E-4</v>
      </c>
    </row>
    <row r="32" spans="1:77">
      <c r="A32" s="3">
        <v>43822</v>
      </c>
      <c r="B32" s="4">
        <v>31</v>
      </c>
      <c r="C32" s="1">
        <v>69.820442</v>
      </c>
      <c r="D32" s="1">
        <v>173.21646100000001</v>
      </c>
      <c r="E32" s="1"/>
      <c r="F32" s="1"/>
      <c r="I32" s="6">
        <f t="shared" si="4"/>
        <v>67.548899424826331</v>
      </c>
      <c r="J32" s="1">
        <f t="shared" si="5"/>
        <v>2.2715425751736689</v>
      </c>
      <c r="K32" s="1">
        <f t="shared" si="6"/>
        <v>3.2534061803471091E-2</v>
      </c>
      <c r="M32" s="1">
        <f t="shared" si="36"/>
        <v>68.544695614921039</v>
      </c>
      <c r="N32" s="1">
        <f t="shared" si="37"/>
        <v>1.2757463850789605</v>
      </c>
      <c r="O32" s="1">
        <f t="shared" si="7"/>
        <v>1.8271817658773351E-2</v>
      </c>
      <c r="Q32" s="1">
        <f t="shared" si="38"/>
        <v>68.7283646255799</v>
      </c>
      <c r="R32" s="1">
        <f t="shared" si="39"/>
        <v>1.0920773744201</v>
      </c>
      <c r="S32" s="1">
        <f t="shared" si="8"/>
        <v>1.5641226883383236E-2</v>
      </c>
      <c r="U32" s="1">
        <f t="shared" si="40"/>
        <v>68.731402834844346</v>
      </c>
      <c r="V32" s="1">
        <f t="shared" si="41"/>
        <v>1.0890391651556541</v>
      </c>
      <c r="W32" s="1">
        <f t="shared" si="9"/>
        <v>1.5597712273944844E-2</v>
      </c>
      <c r="Z32" s="1">
        <f t="shared" si="10"/>
        <v>172.90112207482457</v>
      </c>
      <c r="AA32" s="1">
        <f t="shared" si="11"/>
        <v>0.31533892517543904</v>
      </c>
      <c r="AB32" s="15">
        <f t="shared" si="0"/>
        <v>1.8204905200980813E-3</v>
      </c>
      <c r="AD32" s="1">
        <f t="shared" si="12"/>
        <v>172.96704573460957</v>
      </c>
      <c r="AE32" s="1">
        <f t="shared" si="13"/>
        <v>0.24941526539043934</v>
      </c>
      <c r="AF32" s="15">
        <f t="shared" si="1"/>
        <v>1.4399050988025863E-3</v>
      </c>
      <c r="AH32" s="1">
        <f t="shared" si="14"/>
        <v>173.04496864901645</v>
      </c>
      <c r="AI32" s="1">
        <f t="shared" si="15"/>
        <v>0.17149235098355575</v>
      </c>
      <c r="AJ32" s="1">
        <f t="shared" si="2"/>
        <v>9.9004650016233588E-4</v>
      </c>
      <c r="AL32" s="1">
        <f t="shared" si="16"/>
        <v>173.13577613539081</v>
      </c>
      <c r="AM32" s="1">
        <f t="shared" si="17"/>
        <v>8.0684864609196438E-2</v>
      </c>
      <c r="AN32" s="1">
        <f t="shared" si="3"/>
        <v>4.6580367791486301E-4</v>
      </c>
      <c r="AR32" s="19">
        <f t="shared" si="18"/>
        <v>68.7283646255799</v>
      </c>
      <c r="AS32" s="1">
        <f t="shared" si="42"/>
        <v>0.24326469765542086</v>
      </c>
      <c r="AT32" s="1">
        <f t="shared" si="19"/>
        <v>68.971629323235319</v>
      </c>
      <c r="AU32" s="1">
        <f t="shared" si="20"/>
        <v>1.2157079681115172E-2</v>
      </c>
      <c r="AW32" s="1">
        <f t="shared" si="43"/>
        <v>0.2277490177514066</v>
      </c>
      <c r="AX32" s="1">
        <f t="shared" si="21"/>
        <v>68.956113643331307</v>
      </c>
      <c r="AY32" s="1">
        <f t="shared" si="22"/>
        <v>1.2379302277529168E-2</v>
      </c>
      <c r="AZ32" s="2"/>
      <c r="BA32" s="1">
        <f t="shared" si="44"/>
        <v>0.12082034323058866</v>
      </c>
      <c r="BB32" s="1">
        <f t="shared" si="23"/>
        <v>68.849184968810491</v>
      </c>
      <c r="BC32" s="1">
        <f t="shared" si="24"/>
        <v>1.3910783194261492E-2</v>
      </c>
      <c r="BD32" s="2"/>
      <c r="BE32" s="1">
        <f t="shared" si="45"/>
        <v>-1.3636823644108075E-2</v>
      </c>
      <c r="BF32" s="1">
        <f t="shared" si="25"/>
        <v>68.714727801935794</v>
      </c>
      <c r="BG32" s="19">
        <f t="shared" si="26"/>
        <v>1.5836539649293623E-2</v>
      </c>
      <c r="BJ32" s="19">
        <f t="shared" si="27"/>
        <v>173.04496864901645</v>
      </c>
      <c r="BK32" s="1">
        <f t="shared" si="46"/>
        <v>2.966835592706045E-2</v>
      </c>
      <c r="BL32" s="1">
        <f t="shared" si="28"/>
        <v>173.07463700494353</v>
      </c>
      <c r="BM32" s="1">
        <f t="shared" si="29"/>
        <v>8.1876742105061189E-4</v>
      </c>
      <c r="BO32" s="1">
        <f t="shared" si="47"/>
        <v>6.6718543277693998E-2</v>
      </c>
      <c r="BP32" s="1">
        <f t="shared" si="30"/>
        <v>173.11168719229414</v>
      </c>
      <c r="BQ32" s="1">
        <f t="shared" si="31"/>
        <v>6.048721183944994E-4</v>
      </c>
      <c r="BS32" s="1">
        <f t="shared" si="48"/>
        <v>9.1370192016882915E-2</v>
      </c>
      <c r="BT32" s="1">
        <f t="shared" si="32"/>
        <v>173.13633884103334</v>
      </c>
      <c r="BU32" s="1">
        <f t="shared" si="33"/>
        <v>4.625551088165567E-4</v>
      </c>
      <c r="BW32" s="1">
        <f t="shared" si="49"/>
        <v>0.20374101741534412</v>
      </c>
      <c r="BX32" s="1">
        <f t="shared" si="34"/>
        <v>173.24870966643181</v>
      </c>
      <c r="BY32" s="19">
        <f t="shared" si="35"/>
        <v>1.8617553000230041E-4</v>
      </c>
    </row>
    <row r="33" spans="1:77">
      <c r="A33" s="3">
        <v>43823</v>
      </c>
      <c r="B33" s="4">
        <v>32</v>
      </c>
      <c r="C33" s="1">
        <v>69.886818000000005</v>
      </c>
      <c r="D33" s="1">
        <v>173.098648</v>
      </c>
      <c r="E33" s="1"/>
      <c r="F33" s="1"/>
      <c r="I33" s="6">
        <f t="shared" si="4"/>
        <v>67.889630811102379</v>
      </c>
      <c r="J33" s="1">
        <f t="shared" si="5"/>
        <v>1.9971871888976267</v>
      </c>
      <c r="K33" s="1">
        <f t="shared" si="6"/>
        <v>2.8577452029617752E-2</v>
      </c>
      <c r="M33" s="1">
        <f t="shared" si="36"/>
        <v>68.991206849698671</v>
      </c>
      <c r="N33" s="1">
        <f t="shared" si="37"/>
        <v>0.89561115030133465</v>
      </c>
      <c r="O33" s="1">
        <f t="shared" si="7"/>
        <v>1.2815165662590828E-2</v>
      </c>
      <c r="Q33" s="1">
        <f t="shared" si="38"/>
        <v>69.329007181510946</v>
      </c>
      <c r="R33" s="1">
        <f t="shared" si="39"/>
        <v>0.55781081848905956</v>
      </c>
      <c r="S33" s="1">
        <f t="shared" si="8"/>
        <v>7.9816313641445161E-3</v>
      </c>
      <c r="U33" s="1">
        <f t="shared" si="40"/>
        <v>69.548182208711083</v>
      </c>
      <c r="V33" s="1">
        <f t="shared" si="41"/>
        <v>0.33863579128892241</v>
      </c>
      <c r="W33" s="1">
        <f t="shared" si="9"/>
        <v>4.8454887628296712E-3</v>
      </c>
      <c r="Z33" s="1">
        <f t="shared" si="10"/>
        <v>172.94842291360089</v>
      </c>
      <c r="AA33" s="1">
        <f t="shared" si="11"/>
        <v>0.1502250863991037</v>
      </c>
      <c r="AB33" s="15">
        <f t="shared" si="0"/>
        <v>8.6785823075350484E-4</v>
      </c>
      <c r="AD33" s="1">
        <f t="shared" si="12"/>
        <v>173.05434107749622</v>
      </c>
      <c r="AE33" s="1">
        <f t="shared" si="13"/>
        <v>4.4306922503778878E-2</v>
      </c>
      <c r="AF33" s="15">
        <f t="shared" si="1"/>
        <v>2.5596342326012205E-4</v>
      </c>
      <c r="AH33" s="1">
        <f t="shared" si="14"/>
        <v>173.13928944205742</v>
      </c>
      <c r="AI33" s="1">
        <f t="shared" si="15"/>
        <v>4.0641442057420818E-2</v>
      </c>
      <c r="AJ33" s="1">
        <f t="shared" si="2"/>
        <v>2.3478774980045377E-4</v>
      </c>
      <c r="AL33" s="1">
        <f t="shared" si="16"/>
        <v>173.1962897838477</v>
      </c>
      <c r="AM33" s="1">
        <f t="shared" si="17"/>
        <v>9.7641783847706165E-2</v>
      </c>
      <c r="AN33" s="1">
        <f t="shared" si="3"/>
        <v>5.6408172435700463E-4</v>
      </c>
      <c r="AR33" s="19">
        <f t="shared" si="18"/>
        <v>69.329007181510946</v>
      </c>
      <c r="AS33" s="1">
        <f t="shared" si="42"/>
        <v>0.29687137639676459</v>
      </c>
      <c r="AT33" s="1">
        <f t="shared" si="19"/>
        <v>69.625878557907711</v>
      </c>
      <c r="AU33" s="1">
        <f t="shared" si="20"/>
        <v>3.7337433518906797E-3</v>
      </c>
      <c r="AW33" s="1">
        <f t="shared" si="43"/>
        <v>0.32097240229631641</v>
      </c>
      <c r="AX33" s="1">
        <f t="shared" si="21"/>
        <v>69.649979583807266</v>
      </c>
      <c r="AY33" s="1">
        <f t="shared" si="22"/>
        <v>3.3888853859785043E-3</v>
      </c>
      <c r="AZ33" s="2"/>
      <c r="BA33" s="1">
        <f t="shared" si="44"/>
        <v>0.33674033894579436</v>
      </c>
      <c r="BB33" s="1">
        <f t="shared" si="23"/>
        <v>69.665747520456733</v>
      </c>
      <c r="BC33" s="1">
        <f t="shared" si="24"/>
        <v>3.1632643446904657E-3</v>
      </c>
      <c r="BD33" s="2"/>
      <c r="BE33" s="1">
        <f t="shared" si="45"/>
        <v>0.50850064899477265</v>
      </c>
      <c r="BF33" s="1">
        <f t="shared" si="25"/>
        <v>69.837507830505714</v>
      </c>
      <c r="BG33" s="19">
        <f t="shared" si="26"/>
        <v>7.0557182177461255E-4</v>
      </c>
      <c r="BJ33" s="19">
        <f t="shared" si="27"/>
        <v>173.13928944205742</v>
      </c>
      <c r="BK33" s="1">
        <f t="shared" si="46"/>
        <v>3.9366221494146009E-2</v>
      </c>
      <c r="BL33" s="1">
        <f t="shared" si="28"/>
        <v>173.17865566355155</v>
      </c>
      <c r="BM33" s="1">
        <f t="shared" si="29"/>
        <v>4.6220848328957023E-4</v>
      </c>
      <c r="BO33" s="1">
        <f t="shared" si="47"/>
        <v>7.3619105718511546E-2</v>
      </c>
      <c r="BP33" s="1">
        <f t="shared" si="30"/>
        <v>173.21290854777592</v>
      </c>
      <c r="BQ33" s="1">
        <f t="shared" si="31"/>
        <v>6.6008919824681435E-4</v>
      </c>
      <c r="BS33" s="1">
        <f t="shared" si="48"/>
        <v>9.2697962477719498E-2</v>
      </c>
      <c r="BT33" s="1">
        <f t="shared" si="32"/>
        <v>173.23198740453515</v>
      </c>
      <c r="BU33" s="1">
        <f t="shared" si="33"/>
        <v>7.703087579005799E-4</v>
      </c>
      <c r="BW33" s="1">
        <f t="shared" si="49"/>
        <v>0.11073382669712117</v>
      </c>
      <c r="BX33" s="1">
        <f t="shared" si="34"/>
        <v>173.25002326875455</v>
      </c>
      <c r="BY33" s="19">
        <f t="shared" si="35"/>
        <v>8.7450289475715084E-4</v>
      </c>
    </row>
    <row r="34" spans="1:77">
      <c r="A34" s="3">
        <v>43825</v>
      </c>
      <c r="B34" s="4">
        <v>33</v>
      </c>
      <c r="C34" s="1">
        <v>71.273392000000001</v>
      </c>
      <c r="D34" s="1">
        <v>173.658264</v>
      </c>
      <c r="E34" s="1"/>
      <c r="F34" s="1"/>
      <c r="I34" s="6">
        <f t="shared" si="4"/>
        <v>68.189208889437026</v>
      </c>
      <c r="J34" s="1">
        <f t="shared" si="5"/>
        <v>3.0841831105629751</v>
      </c>
      <c r="K34" s="1">
        <f t="shared" si="6"/>
        <v>4.3272573733588754E-2</v>
      </c>
      <c r="M34" s="1">
        <f t="shared" si="36"/>
        <v>69.304670752304133</v>
      </c>
      <c r="N34" s="1">
        <f t="shared" si="37"/>
        <v>1.9687212476958678</v>
      </c>
      <c r="O34" s="1">
        <f t="shared" si="7"/>
        <v>2.7622106826287539E-2</v>
      </c>
      <c r="Q34" s="1">
        <f t="shared" si="38"/>
        <v>69.635803131679921</v>
      </c>
      <c r="R34" s="1">
        <f t="shared" si="39"/>
        <v>1.6375888683200799</v>
      </c>
      <c r="S34" s="1">
        <f t="shared" si="8"/>
        <v>2.2976160140099407E-2</v>
      </c>
      <c r="U34" s="1">
        <f t="shared" si="40"/>
        <v>69.802159052177771</v>
      </c>
      <c r="V34" s="1">
        <f t="shared" si="41"/>
        <v>1.4712329478222301</v>
      </c>
      <c r="W34" s="1">
        <f t="shared" si="9"/>
        <v>2.064210649357379E-2</v>
      </c>
      <c r="Z34" s="1">
        <f t="shared" si="10"/>
        <v>172.97095667656075</v>
      </c>
      <c r="AA34" s="1">
        <f t="shared" si="11"/>
        <v>0.68730732343925638</v>
      </c>
      <c r="AB34" s="15">
        <f t="shared" si="0"/>
        <v>3.9578152378585123E-3</v>
      </c>
      <c r="AD34" s="1">
        <f t="shared" si="12"/>
        <v>173.06984850037253</v>
      </c>
      <c r="AE34" s="1">
        <f t="shared" si="13"/>
        <v>0.58841549962747308</v>
      </c>
      <c r="AF34" s="15">
        <f t="shared" si="1"/>
        <v>3.3883529990111675E-3</v>
      </c>
      <c r="AH34" s="1">
        <f t="shared" si="14"/>
        <v>173.11693664892584</v>
      </c>
      <c r="AI34" s="1">
        <f t="shared" si="15"/>
        <v>0.54132735107415897</v>
      </c>
      <c r="AJ34" s="1">
        <f t="shared" si="2"/>
        <v>3.1171989089684724E-3</v>
      </c>
      <c r="AL34" s="1">
        <f t="shared" si="16"/>
        <v>173.12305844596193</v>
      </c>
      <c r="AM34" s="1">
        <f t="shared" si="17"/>
        <v>0.5352055540380718</v>
      </c>
      <c r="AN34" s="1">
        <f t="shared" si="3"/>
        <v>3.0819469324999803E-3</v>
      </c>
      <c r="AR34" s="19">
        <f t="shared" si="18"/>
        <v>69.635803131679921</v>
      </c>
      <c r="AS34" s="1">
        <f t="shared" si="42"/>
        <v>0.29836006246259628</v>
      </c>
      <c r="AT34" s="1">
        <f t="shared" si="19"/>
        <v>69.934163194142513</v>
      </c>
      <c r="AU34" s="1">
        <f t="shared" si="20"/>
        <v>1.8790024836442296E-2</v>
      </c>
      <c r="AW34" s="1">
        <f t="shared" si="43"/>
        <v>0.31742828926448119</v>
      </c>
      <c r="AX34" s="1">
        <f t="shared" si="21"/>
        <v>69.953231420944405</v>
      </c>
      <c r="AY34" s="1">
        <f t="shared" si="22"/>
        <v>1.852248843517362E-2</v>
      </c>
      <c r="AZ34" s="2"/>
      <c r="BA34" s="1">
        <f t="shared" si="44"/>
        <v>0.32326536399622596</v>
      </c>
      <c r="BB34" s="1">
        <f t="shared" si="23"/>
        <v>69.959068495676149</v>
      </c>
      <c r="BC34" s="1">
        <f t="shared" si="24"/>
        <v>1.8440591466782608E-2</v>
      </c>
      <c r="BD34" s="2"/>
      <c r="BE34" s="1">
        <f t="shared" si="45"/>
        <v>0.33705165499284517</v>
      </c>
      <c r="BF34" s="1">
        <f t="shared" si="25"/>
        <v>69.972854786672769</v>
      </c>
      <c r="BG34" s="19">
        <f t="shared" si="26"/>
        <v>1.8247163167528658E-2</v>
      </c>
      <c r="BJ34" s="19">
        <f t="shared" si="27"/>
        <v>173.11693664892584</v>
      </c>
      <c r="BK34" s="1">
        <f t="shared" si="46"/>
        <v>3.0108369300287954E-2</v>
      </c>
      <c r="BL34" s="1">
        <f t="shared" si="28"/>
        <v>173.14704501822612</v>
      </c>
      <c r="BM34" s="1">
        <f t="shared" si="29"/>
        <v>2.9438217911350274E-3</v>
      </c>
      <c r="BO34" s="1">
        <f t="shared" si="47"/>
        <v>4.9626131005990073E-2</v>
      </c>
      <c r="BP34" s="1">
        <f t="shared" si="30"/>
        <v>173.16656277993184</v>
      </c>
      <c r="BQ34" s="1">
        <f t="shared" si="31"/>
        <v>2.8314300093899673E-3</v>
      </c>
      <c r="BS34" s="1">
        <f t="shared" si="48"/>
        <v>4.0925122453537272E-2</v>
      </c>
      <c r="BT34" s="1">
        <f t="shared" si="32"/>
        <v>173.15786177137937</v>
      </c>
      <c r="BU34" s="1">
        <f t="shared" si="33"/>
        <v>2.8815342103191205E-3</v>
      </c>
      <c r="BW34" s="1">
        <f t="shared" si="49"/>
        <v>-2.3898001572700139E-3</v>
      </c>
      <c r="BX34" s="1">
        <f t="shared" si="34"/>
        <v>173.11454684876858</v>
      </c>
      <c r="BY34" s="19">
        <f t="shared" si="35"/>
        <v>3.130960420239024E-3</v>
      </c>
    </row>
    <row r="35" spans="1:77">
      <c r="A35" s="3">
        <v>43826</v>
      </c>
      <c r="B35" s="4">
        <v>34</v>
      </c>
      <c r="C35" s="1">
        <v>71.246352999999999</v>
      </c>
      <c r="D35" s="1">
        <v>173.26556400000001</v>
      </c>
      <c r="E35" s="1"/>
      <c r="F35" s="1"/>
      <c r="I35" s="6">
        <f t="shared" si="4"/>
        <v>68.651836356021477</v>
      </c>
      <c r="J35" s="1">
        <f t="shared" si="5"/>
        <v>2.5945166439785226</v>
      </c>
      <c r="K35" s="1">
        <f t="shared" si="6"/>
        <v>3.6416132682307575E-2</v>
      </c>
      <c r="M35" s="1">
        <f t="shared" si="36"/>
        <v>69.993723188997691</v>
      </c>
      <c r="N35" s="1">
        <f t="shared" si="37"/>
        <v>1.2526298110023077</v>
      </c>
      <c r="O35" s="1">
        <f t="shared" si="7"/>
        <v>1.7581669211928753E-2</v>
      </c>
      <c r="Q35" s="1">
        <f t="shared" si="38"/>
        <v>70.536477009255975</v>
      </c>
      <c r="R35" s="1">
        <f t="shared" si="39"/>
        <v>0.70987599074402397</v>
      </c>
      <c r="S35" s="1">
        <f t="shared" si="8"/>
        <v>9.9636818005831677E-3</v>
      </c>
      <c r="U35" s="1">
        <f t="shared" si="40"/>
        <v>70.905583763044447</v>
      </c>
      <c r="V35" s="1">
        <f t="shared" si="41"/>
        <v>0.34076923695555195</v>
      </c>
      <c r="W35" s="1">
        <f t="shared" si="9"/>
        <v>4.7829709536929129E-3</v>
      </c>
      <c r="Z35" s="1">
        <f t="shared" si="10"/>
        <v>173.07405277507664</v>
      </c>
      <c r="AA35" s="1">
        <f t="shared" si="11"/>
        <v>0.19151122492337436</v>
      </c>
      <c r="AB35" s="15">
        <f t="shared" si="0"/>
        <v>1.105304600072605E-3</v>
      </c>
      <c r="AD35" s="1">
        <f t="shared" si="12"/>
        <v>173.27579392524214</v>
      </c>
      <c r="AE35" s="1">
        <f t="shared" si="13"/>
        <v>1.0229925242128957E-2</v>
      </c>
      <c r="AF35" s="15">
        <f t="shared" si="1"/>
        <v>5.9041883487759608E-5</v>
      </c>
      <c r="AH35" s="1">
        <f t="shared" si="14"/>
        <v>173.41466669201662</v>
      </c>
      <c r="AI35" s="1">
        <f t="shared" si="15"/>
        <v>0.14910269201661208</v>
      </c>
      <c r="AJ35" s="1">
        <f t="shared" si="2"/>
        <v>8.6054429151664587E-4</v>
      </c>
      <c r="AL35" s="1">
        <f t="shared" si="16"/>
        <v>173.52446261149049</v>
      </c>
      <c r="AM35" s="1">
        <f t="shared" si="17"/>
        <v>0.25889861149047988</v>
      </c>
      <c r="AN35" s="1">
        <f t="shared" si="3"/>
        <v>1.4942300449873574E-3</v>
      </c>
      <c r="AR35" s="19">
        <f t="shared" si="18"/>
        <v>70.536477009255975</v>
      </c>
      <c r="AS35" s="1">
        <f t="shared" si="42"/>
        <v>0.38870713472961493</v>
      </c>
      <c r="AT35" s="1">
        <f t="shared" si="19"/>
        <v>70.925184143985589</v>
      </c>
      <c r="AU35" s="1">
        <f t="shared" si="20"/>
        <v>4.5078638062275231E-3</v>
      </c>
      <c r="AW35" s="1">
        <f t="shared" si="43"/>
        <v>0.46323968634237433</v>
      </c>
      <c r="AX35" s="1">
        <f t="shared" si="21"/>
        <v>70.999716695598352</v>
      </c>
      <c r="AY35" s="1">
        <f t="shared" si="22"/>
        <v>3.4617393595100581E-3</v>
      </c>
      <c r="AZ35" s="2"/>
      <c r="BA35" s="1">
        <f t="shared" si="44"/>
        <v>0.58309919510714858</v>
      </c>
      <c r="BB35" s="1">
        <f t="shared" si="23"/>
        <v>71.119576204363128</v>
      </c>
      <c r="BC35" s="1">
        <f t="shared" si="24"/>
        <v>1.779414528584663E-3</v>
      </c>
      <c r="BD35" s="2"/>
      <c r="BE35" s="1">
        <f t="shared" si="45"/>
        <v>0.81613054418857256</v>
      </c>
      <c r="BF35" s="1">
        <f t="shared" si="25"/>
        <v>71.352607553444543</v>
      </c>
      <c r="BG35" s="19">
        <f t="shared" si="26"/>
        <v>1.4913683152952878E-3</v>
      </c>
      <c r="BJ35" s="19">
        <f t="shared" si="27"/>
        <v>173.41466669201662</v>
      </c>
      <c r="BK35" s="1">
        <f t="shared" si="46"/>
        <v>7.0251620368861817E-2</v>
      </c>
      <c r="BL35" s="1">
        <f t="shared" si="28"/>
        <v>173.48491831238547</v>
      </c>
      <c r="BM35" s="1">
        <f t="shared" si="29"/>
        <v>1.2660006254068027E-3</v>
      </c>
      <c r="BO35" s="1">
        <f t="shared" si="47"/>
        <v>0.11165210902718764</v>
      </c>
      <c r="BP35" s="1">
        <f t="shared" si="30"/>
        <v>173.5263188010438</v>
      </c>
      <c r="BQ35" s="1">
        <f t="shared" si="31"/>
        <v>1.5049430193976E-3</v>
      </c>
      <c r="BS35" s="1">
        <f t="shared" si="48"/>
        <v>0.15648733674029663</v>
      </c>
      <c r="BT35" s="1">
        <f t="shared" si="32"/>
        <v>173.57115402875692</v>
      </c>
      <c r="BU35" s="1">
        <f t="shared" si="33"/>
        <v>1.7637089661792819E-3</v>
      </c>
      <c r="BW35" s="1">
        <f t="shared" si="49"/>
        <v>0.25271206660357276</v>
      </c>
      <c r="BX35" s="1">
        <f t="shared" si="34"/>
        <v>173.6673787586202</v>
      </c>
      <c r="BY35" s="19">
        <f t="shared" si="35"/>
        <v>2.3190687713352583E-3</v>
      </c>
    </row>
    <row r="36" spans="1:77">
      <c r="A36" s="3">
        <v>43829</v>
      </c>
      <c r="B36" s="4">
        <v>35</v>
      </c>
      <c r="C36" s="1">
        <v>71.669212000000002</v>
      </c>
      <c r="D36" s="1">
        <v>173.20661899999999</v>
      </c>
      <c r="E36" s="1"/>
      <c r="F36" s="1"/>
      <c r="I36" s="6">
        <f t="shared" si="4"/>
        <v>69.041013852618249</v>
      </c>
      <c r="J36" s="1">
        <f t="shared" si="5"/>
        <v>2.6281981473817524</v>
      </c>
      <c r="K36" s="1">
        <f t="shared" si="6"/>
        <v>3.6671229863414048E-2</v>
      </c>
      <c r="M36" s="1">
        <f t="shared" si="36"/>
        <v>70.4321436228485</v>
      </c>
      <c r="N36" s="1">
        <f t="shared" si="37"/>
        <v>1.2370683771515019</v>
      </c>
      <c r="O36" s="1">
        <f t="shared" si="7"/>
        <v>1.7260806176458334E-2</v>
      </c>
      <c r="Q36" s="1">
        <f t="shared" si="38"/>
        <v>70.926908804165194</v>
      </c>
      <c r="R36" s="1">
        <f t="shared" si="39"/>
        <v>0.74230319583480764</v>
      </c>
      <c r="S36" s="1">
        <f t="shared" si="8"/>
        <v>1.0357351157074359E-2</v>
      </c>
      <c r="U36" s="1">
        <f t="shared" si="40"/>
        <v>71.161160690761108</v>
      </c>
      <c r="V36" s="1">
        <f t="shared" si="41"/>
        <v>0.50805130923889408</v>
      </c>
      <c r="W36" s="1">
        <f t="shared" si="9"/>
        <v>7.088836266804413E-3</v>
      </c>
      <c r="Z36" s="1">
        <f t="shared" si="10"/>
        <v>173.10277945881512</v>
      </c>
      <c r="AA36" s="1">
        <f t="shared" si="11"/>
        <v>0.10383954118486827</v>
      </c>
      <c r="AB36" s="15">
        <f t="shared" si="0"/>
        <v>5.99512546254761E-4</v>
      </c>
      <c r="AD36" s="1">
        <f t="shared" si="12"/>
        <v>173.2722134514074</v>
      </c>
      <c r="AE36" s="1">
        <f t="shared" si="13"/>
        <v>6.5594451407406495E-2</v>
      </c>
      <c r="AF36" s="15">
        <f t="shared" si="1"/>
        <v>3.7870637846355339E-4</v>
      </c>
      <c r="AH36" s="1">
        <f t="shared" si="14"/>
        <v>173.33266021140747</v>
      </c>
      <c r="AI36" s="1">
        <f t="shared" si="15"/>
        <v>0.12604121140748248</v>
      </c>
      <c r="AJ36" s="1">
        <f t="shared" si="2"/>
        <v>7.2769281067418376E-4</v>
      </c>
      <c r="AL36" s="1">
        <f t="shared" si="16"/>
        <v>173.33028865287264</v>
      </c>
      <c r="AM36" s="1">
        <f t="shared" si="17"/>
        <v>0.12366965287264975</v>
      </c>
      <c r="AN36" s="1">
        <f t="shared" si="3"/>
        <v>7.1400073268937695E-4</v>
      </c>
      <c r="AR36" s="19">
        <f t="shared" si="18"/>
        <v>70.926908804165194</v>
      </c>
      <c r="AS36" s="1">
        <f t="shared" si="42"/>
        <v>0.38896583375655552</v>
      </c>
      <c r="AT36" s="1">
        <f t="shared" si="19"/>
        <v>71.315874637921752</v>
      </c>
      <c r="AU36" s="1">
        <f t="shared" si="20"/>
        <v>4.9301136738917938E-3</v>
      </c>
      <c r="AW36" s="1">
        <f t="shared" si="43"/>
        <v>0.4450377134840855</v>
      </c>
      <c r="AX36" s="1">
        <f t="shared" si="21"/>
        <v>71.371946517649278</v>
      </c>
      <c r="AY36" s="1">
        <f t="shared" si="22"/>
        <v>4.1477431390026182E-3</v>
      </c>
      <c r="AZ36" s="2"/>
      <c r="BA36" s="1">
        <f t="shared" si="44"/>
        <v>0.49639886501808028</v>
      </c>
      <c r="BB36" s="1">
        <f t="shared" si="23"/>
        <v>71.423307669183274</v>
      </c>
      <c r="BC36" s="1">
        <f t="shared" si="24"/>
        <v>3.4311013607450872E-3</v>
      </c>
      <c r="BD36" s="2"/>
      <c r="BE36" s="1">
        <f t="shared" si="45"/>
        <v>0.45428660730112197</v>
      </c>
      <c r="BF36" s="1">
        <f t="shared" si="25"/>
        <v>71.381195411466322</v>
      </c>
      <c r="BG36" s="19">
        <f t="shared" si="26"/>
        <v>4.0186933900386596E-3</v>
      </c>
      <c r="BJ36" s="19">
        <f t="shared" si="27"/>
        <v>173.33266021140747</v>
      </c>
      <c r="BK36" s="1">
        <f t="shared" si="46"/>
        <v>4.7412905222159706E-2</v>
      </c>
      <c r="BL36" s="1">
        <f t="shared" si="28"/>
        <v>173.38007311662963</v>
      </c>
      <c r="BM36" s="1">
        <f t="shared" si="29"/>
        <v>1.0014289155407068E-3</v>
      </c>
      <c r="BO36" s="1">
        <f t="shared" si="47"/>
        <v>6.3237461618102661E-2</v>
      </c>
      <c r="BP36" s="1">
        <f t="shared" si="30"/>
        <v>173.39589767302559</v>
      </c>
      <c r="BQ36" s="1">
        <f t="shared" si="31"/>
        <v>1.0927912230975295E-3</v>
      </c>
      <c r="BS36" s="1">
        <f t="shared" si="48"/>
        <v>4.9165118933044635E-2</v>
      </c>
      <c r="BT36" s="1">
        <f t="shared" si="32"/>
        <v>173.38182533034052</v>
      </c>
      <c r="BU36" s="1">
        <f t="shared" si="33"/>
        <v>1.0115452362737325E-3</v>
      </c>
      <c r="BW36" s="1">
        <f t="shared" si="49"/>
        <v>-3.1798698527243513E-2</v>
      </c>
      <c r="BX36" s="1">
        <f t="shared" si="34"/>
        <v>173.30086151288023</v>
      </c>
      <c r="BY36" s="19">
        <f t="shared" si="35"/>
        <v>5.4410456958485325E-4</v>
      </c>
    </row>
    <row r="37" spans="1:77">
      <c r="A37" s="3">
        <v>43830</v>
      </c>
      <c r="B37" s="4">
        <v>36</v>
      </c>
      <c r="C37" s="1">
        <v>72.192863000000003</v>
      </c>
      <c r="D37" s="1">
        <v>173.776062</v>
      </c>
      <c r="E37" s="1"/>
      <c r="F37" s="1"/>
      <c r="I37" s="6">
        <f t="shared" si="4"/>
        <v>69.435243574725519</v>
      </c>
      <c r="J37" s="1">
        <f t="shared" si="5"/>
        <v>2.7576194252744841</v>
      </c>
      <c r="K37" s="1">
        <f t="shared" si="6"/>
        <v>3.8197950748600787E-2</v>
      </c>
      <c r="M37" s="1">
        <f t="shared" si="36"/>
        <v>70.865117554851523</v>
      </c>
      <c r="N37" s="1">
        <f t="shared" si="37"/>
        <v>1.32774544514848</v>
      </c>
      <c r="O37" s="1">
        <f t="shared" si="7"/>
        <v>1.8391644131754131E-2</v>
      </c>
      <c r="Q37" s="1">
        <f t="shared" si="38"/>
        <v>71.335175561874337</v>
      </c>
      <c r="R37" s="1">
        <f t="shared" si="39"/>
        <v>0.85768743812566584</v>
      </c>
      <c r="S37" s="1">
        <f t="shared" si="8"/>
        <v>1.1880501790400885E-2</v>
      </c>
      <c r="U37" s="1">
        <f t="shared" si="40"/>
        <v>71.542199172690275</v>
      </c>
      <c r="V37" s="1">
        <f t="shared" si="41"/>
        <v>0.65066382730972805</v>
      </c>
      <c r="W37" s="1">
        <f t="shared" si="9"/>
        <v>9.0128552916612821E-3</v>
      </c>
      <c r="Z37" s="1">
        <f t="shared" si="10"/>
        <v>173.11835538999284</v>
      </c>
      <c r="AA37" s="1">
        <f t="shared" si="11"/>
        <v>0.65770661000715336</v>
      </c>
      <c r="AB37" s="15">
        <f t="shared" si="0"/>
        <v>3.784794075993927E-3</v>
      </c>
      <c r="AD37" s="1">
        <f t="shared" si="12"/>
        <v>173.24925539341481</v>
      </c>
      <c r="AE37" s="1">
        <f t="shared" si="13"/>
        <v>0.52680660658518264</v>
      </c>
      <c r="AF37" s="15">
        <f t="shared" si="1"/>
        <v>3.0315257494164106E-3</v>
      </c>
      <c r="AH37" s="1">
        <f t="shared" si="14"/>
        <v>173.26333754513337</v>
      </c>
      <c r="AI37" s="1">
        <f t="shared" si="15"/>
        <v>0.51272445486662832</v>
      </c>
      <c r="AJ37" s="1">
        <f t="shared" si="2"/>
        <v>2.9504895493985147E-3</v>
      </c>
      <c r="AL37" s="1">
        <f t="shared" si="16"/>
        <v>173.23753641321815</v>
      </c>
      <c r="AM37" s="1">
        <f t="shared" si="17"/>
        <v>0.53852558678184437</v>
      </c>
      <c r="AN37" s="1">
        <f t="shared" si="3"/>
        <v>3.0989630020609189E-3</v>
      </c>
      <c r="AR37" s="19">
        <f t="shared" si="18"/>
        <v>71.335175561874337</v>
      </c>
      <c r="AS37" s="1">
        <f t="shared" si="42"/>
        <v>0.39186097234944361</v>
      </c>
      <c r="AT37" s="1">
        <f t="shared" si="19"/>
        <v>71.727036534223785</v>
      </c>
      <c r="AU37" s="1">
        <f t="shared" si="20"/>
        <v>6.4525279427720917E-3</v>
      </c>
      <c r="AW37" s="1">
        <f t="shared" si="43"/>
        <v>0.43584497454034982</v>
      </c>
      <c r="AX37" s="1">
        <f t="shared" si="21"/>
        <v>71.771020536414682</v>
      </c>
      <c r="AY37" s="1">
        <f t="shared" si="22"/>
        <v>5.8432710112261517E-3</v>
      </c>
      <c r="AZ37" s="2"/>
      <c r="BA37" s="1">
        <f t="shared" si="44"/>
        <v>0.45673941672905843</v>
      </c>
      <c r="BB37" s="1">
        <f t="shared" si="23"/>
        <v>71.791914978603401</v>
      </c>
      <c r="BC37" s="1">
        <f t="shared" si="24"/>
        <v>5.55384569519845E-3</v>
      </c>
      <c r="BD37" s="2"/>
      <c r="BE37" s="1">
        <f t="shared" si="45"/>
        <v>0.41516973514793964</v>
      </c>
      <c r="BF37" s="1">
        <f t="shared" si="25"/>
        <v>71.750345297022278</v>
      </c>
      <c r="BG37" s="19">
        <f t="shared" si="26"/>
        <v>6.1296599772989267E-3</v>
      </c>
      <c r="BJ37" s="19">
        <f t="shared" si="27"/>
        <v>173.26333754513337</v>
      </c>
      <c r="BK37" s="1">
        <f t="shared" si="46"/>
        <v>2.9902569497720154E-2</v>
      </c>
      <c r="BL37" s="1">
        <f t="shared" si="28"/>
        <v>173.29324011463109</v>
      </c>
      <c r="BM37" s="1">
        <f t="shared" si="29"/>
        <v>2.7784142407882772E-3</v>
      </c>
      <c r="BO37" s="1">
        <f t="shared" si="47"/>
        <v>3.0097429645050994E-2</v>
      </c>
      <c r="BP37" s="1">
        <f t="shared" si="30"/>
        <v>173.29343497477842</v>
      </c>
      <c r="BQ37" s="1">
        <f t="shared" si="31"/>
        <v>2.777292911733579E-3</v>
      </c>
      <c r="BS37" s="1">
        <f t="shared" si="48"/>
        <v>-4.1543844101722439E-3</v>
      </c>
      <c r="BT37" s="1">
        <f t="shared" si="32"/>
        <v>173.25918316072318</v>
      </c>
      <c r="BU37" s="1">
        <f t="shared" si="33"/>
        <v>2.9743960895880672E-3</v>
      </c>
      <c r="BW37" s="1">
        <f t="shared" si="49"/>
        <v>-6.3694071112074924E-2</v>
      </c>
      <c r="BX37" s="1">
        <f t="shared" si="34"/>
        <v>173.19964347402129</v>
      </c>
      <c r="BY37" s="19">
        <f t="shared" si="35"/>
        <v>3.3170191529527803E-3</v>
      </c>
    </row>
    <row r="38" spans="1:77">
      <c r="A38" s="3">
        <v>43832</v>
      </c>
      <c r="B38" s="4">
        <v>37</v>
      </c>
      <c r="C38" s="1">
        <v>73.840041999999997</v>
      </c>
      <c r="D38" s="1">
        <v>177.49704</v>
      </c>
      <c r="E38" s="1"/>
      <c r="F38" s="1"/>
      <c r="I38" s="6">
        <f t="shared" si="4"/>
        <v>69.848886488516683</v>
      </c>
      <c r="J38" s="1">
        <f t="shared" si="5"/>
        <v>3.9911555114833135</v>
      </c>
      <c r="K38" s="1">
        <f t="shared" si="6"/>
        <v>5.4051371090543442E-2</v>
      </c>
      <c r="M38" s="1">
        <f t="shared" si="36"/>
        <v>71.329828460653488</v>
      </c>
      <c r="N38" s="1">
        <f t="shared" si="37"/>
        <v>2.510213539346509</v>
      </c>
      <c r="O38" s="1">
        <f t="shared" si="7"/>
        <v>3.399528861788173E-2</v>
      </c>
      <c r="Q38" s="1">
        <f t="shared" si="38"/>
        <v>71.806903652843459</v>
      </c>
      <c r="R38" s="1">
        <f t="shared" si="39"/>
        <v>2.0331383471565374</v>
      </c>
      <c r="S38" s="1">
        <f t="shared" si="8"/>
        <v>2.7534360654298349E-2</v>
      </c>
      <c r="U38" s="1">
        <f t="shared" si="40"/>
        <v>72.030197043172578</v>
      </c>
      <c r="V38" s="1">
        <f t="shared" si="41"/>
        <v>1.8098449568274191</v>
      </c>
      <c r="W38" s="1">
        <f t="shared" si="9"/>
        <v>2.4510345712254866E-2</v>
      </c>
      <c r="Z38" s="1">
        <f t="shared" si="10"/>
        <v>173.2170113814939</v>
      </c>
      <c r="AA38" s="1">
        <f t="shared" si="11"/>
        <v>4.2800286185060941</v>
      </c>
      <c r="AB38" s="15">
        <f t="shared" si="0"/>
        <v>2.4113239401097022E-2</v>
      </c>
      <c r="AD38" s="1">
        <f t="shared" si="12"/>
        <v>173.43363770571963</v>
      </c>
      <c r="AE38" s="1">
        <f t="shared" si="13"/>
        <v>4.0634022942803654</v>
      </c>
      <c r="AF38" s="15">
        <f t="shared" si="1"/>
        <v>2.2892789053160355E-2</v>
      </c>
      <c r="AH38" s="1">
        <f t="shared" si="14"/>
        <v>173.54533599531001</v>
      </c>
      <c r="AI38" s="1">
        <f t="shared" si="15"/>
        <v>3.9517040046899865</v>
      </c>
      <c r="AJ38" s="1">
        <f t="shared" si="2"/>
        <v>2.2263492420436907E-2</v>
      </c>
      <c r="AL38" s="1">
        <f t="shared" si="16"/>
        <v>173.64143060330451</v>
      </c>
      <c r="AM38" s="1">
        <f t="shared" si="17"/>
        <v>3.8556093966954847</v>
      </c>
      <c r="AN38" s="1">
        <f t="shared" si="3"/>
        <v>2.1722105319026644E-2</v>
      </c>
      <c r="AR38" s="19">
        <f t="shared" si="18"/>
        <v>71.806903652843459</v>
      </c>
      <c r="AS38" s="1">
        <f t="shared" si="42"/>
        <v>0.40384104014239541</v>
      </c>
      <c r="AT38" s="1">
        <f t="shared" si="19"/>
        <v>72.210744692985855</v>
      </c>
      <c r="AU38" s="1">
        <f t="shared" si="20"/>
        <v>2.2065227251822819E-2</v>
      </c>
      <c r="AW38" s="1">
        <f t="shared" si="43"/>
        <v>0.444815753647543</v>
      </c>
      <c r="AX38" s="1">
        <f t="shared" si="21"/>
        <v>72.251719406491006</v>
      </c>
      <c r="AY38" s="1">
        <f t="shared" si="22"/>
        <v>2.1510315412726758E-2</v>
      </c>
      <c r="AZ38" s="2"/>
      <c r="BA38" s="1">
        <f t="shared" si="44"/>
        <v>0.46348432013708735</v>
      </c>
      <c r="BB38" s="1">
        <f t="shared" si="23"/>
        <v>72.270387972980544</v>
      </c>
      <c r="BC38" s="1">
        <f t="shared" si="24"/>
        <v>2.1257490983272374E-2</v>
      </c>
      <c r="BD38" s="2"/>
      <c r="BE38" s="1">
        <f t="shared" si="45"/>
        <v>0.46324433759594513</v>
      </c>
      <c r="BF38" s="1">
        <f t="shared" si="25"/>
        <v>72.270147990439398</v>
      </c>
      <c r="BG38" s="19">
        <f t="shared" si="26"/>
        <v>2.126074101583798E-2</v>
      </c>
      <c r="BJ38" s="19">
        <f t="shared" si="27"/>
        <v>173.54533599531001</v>
      </c>
      <c r="BK38" s="1">
        <f t="shared" si="46"/>
        <v>6.7716951599558747E-2</v>
      </c>
      <c r="BL38" s="1">
        <f t="shared" si="28"/>
        <v>173.61305294690956</v>
      </c>
      <c r="BM38" s="1">
        <f t="shared" si="29"/>
        <v>2.1881982105675882E-2</v>
      </c>
      <c r="BO38" s="1">
        <f t="shared" si="47"/>
        <v>9.3072684777949277E-2</v>
      </c>
      <c r="BP38" s="1">
        <f t="shared" si="30"/>
        <v>173.63840868008796</v>
      </c>
      <c r="BQ38" s="1">
        <f t="shared" si="31"/>
        <v>2.1739130522469757E-2</v>
      </c>
      <c r="BS38" s="1">
        <f t="shared" si="48"/>
        <v>0.12461439115389512</v>
      </c>
      <c r="BT38" s="1">
        <f t="shared" si="32"/>
        <v>173.66995038646391</v>
      </c>
      <c r="BU38" s="1">
        <f t="shared" si="33"/>
        <v>2.1561427804858542E-2</v>
      </c>
      <c r="BW38" s="1">
        <f t="shared" si="49"/>
        <v>0.23014457198333627</v>
      </c>
      <c r="BX38" s="1">
        <f t="shared" si="34"/>
        <v>173.77548056729336</v>
      </c>
      <c r="BY38" s="19">
        <f t="shared" si="35"/>
        <v>2.0966881660148481E-2</v>
      </c>
    </row>
    <row r="39" spans="1:77">
      <c r="A39" s="3">
        <v>43833</v>
      </c>
      <c r="B39" s="4">
        <v>38</v>
      </c>
      <c r="C39" s="1">
        <v>73.122153999999995</v>
      </c>
      <c r="D39" s="1">
        <v>175.602203</v>
      </c>
      <c r="E39" s="1"/>
      <c r="F39" s="1"/>
      <c r="I39" s="6">
        <f t="shared" si="4"/>
        <v>70.447559815239174</v>
      </c>
      <c r="J39" s="1">
        <f t="shared" si="5"/>
        <v>2.6745941847608208</v>
      </c>
      <c r="K39" s="1">
        <f t="shared" si="6"/>
        <v>3.6577070538168513E-2</v>
      </c>
      <c r="M39" s="1">
        <f t="shared" si="36"/>
        <v>72.208403199424765</v>
      </c>
      <c r="N39" s="1">
        <f t="shared" si="37"/>
        <v>0.9137508005752295</v>
      </c>
      <c r="O39" s="1">
        <f t="shared" si="7"/>
        <v>1.2496223792521615E-2</v>
      </c>
      <c r="Q39" s="1">
        <f t="shared" si="38"/>
        <v>72.925129743779564</v>
      </c>
      <c r="R39" s="1">
        <f t="shared" si="39"/>
        <v>0.19702425622043052</v>
      </c>
      <c r="S39" s="1">
        <f t="shared" si="8"/>
        <v>2.6944536702300992E-3</v>
      </c>
      <c r="U39" s="1">
        <f t="shared" si="40"/>
        <v>73.387580760793142</v>
      </c>
      <c r="V39" s="1">
        <f t="shared" si="41"/>
        <v>0.26542676079314731</v>
      </c>
      <c r="W39" s="1">
        <f t="shared" si="9"/>
        <v>3.6299089437812149E-3</v>
      </c>
      <c r="Z39" s="1">
        <f t="shared" si="10"/>
        <v>173.85901567426981</v>
      </c>
      <c r="AA39" s="1">
        <f t="shared" si="11"/>
        <v>1.7431873257301902</v>
      </c>
      <c r="AB39" s="15">
        <f t="shared" si="0"/>
        <v>9.9269103459379161E-3</v>
      </c>
      <c r="AD39" s="1">
        <f t="shared" si="12"/>
        <v>174.85582850871776</v>
      </c>
      <c r="AE39" s="1">
        <f t="shared" si="13"/>
        <v>0.74637449128223921</v>
      </c>
      <c r="AF39" s="15">
        <f t="shared" si="1"/>
        <v>4.2503708867606812E-3</v>
      </c>
      <c r="AH39" s="1">
        <f t="shared" si="14"/>
        <v>175.7187731978895</v>
      </c>
      <c r="AI39" s="1">
        <f t="shared" si="15"/>
        <v>0.11657019788950151</v>
      </c>
      <c r="AJ39" s="1">
        <f t="shared" si="2"/>
        <v>6.6383106759487244E-4</v>
      </c>
      <c r="AL39" s="1">
        <f t="shared" si="16"/>
        <v>176.53313765082612</v>
      </c>
      <c r="AM39" s="1">
        <f t="shared" si="17"/>
        <v>0.93093465082611715</v>
      </c>
      <c r="AN39" s="1">
        <f t="shared" si="3"/>
        <v>5.301383666730634E-3</v>
      </c>
      <c r="AR39" s="19">
        <f t="shared" si="18"/>
        <v>72.925129743779564</v>
      </c>
      <c r="AS39" s="1">
        <f t="shared" si="42"/>
        <v>0.51099879776145185</v>
      </c>
      <c r="AT39" s="1">
        <f t="shared" si="19"/>
        <v>73.436128541541009</v>
      </c>
      <c r="AU39" s="1">
        <f t="shared" si="20"/>
        <v>4.2938360587820579E-3</v>
      </c>
      <c r="AW39" s="1">
        <f t="shared" si="43"/>
        <v>0.61316833796968351</v>
      </c>
      <c r="AX39" s="1">
        <f t="shared" si="21"/>
        <v>73.538298081749247</v>
      </c>
      <c r="AY39" s="1">
        <f t="shared" si="22"/>
        <v>5.6910807325130479E-3</v>
      </c>
      <c r="AZ39" s="2"/>
      <c r="BA39" s="1">
        <f t="shared" si="44"/>
        <v>0.75811811699664522</v>
      </c>
      <c r="BB39" s="1">
        <f t="shared" si="23"/>
        <v>73.683247860776206</v>
      </c>
      <c r="BC39" s="1">
        <f t="shared" si="24"/>
        <v>7.673377083177977E-3</v>
      </c>
      <c r="BD39" s="2"/>
      <c r="BE39" s="1">
        <f t="shared" si="45"/>
        <v>1.0199788279350808</v>
      </c>
      <c r="BF39" s="1">
        <f t="shared" si="25"/>
        <v>73.945108571714641</v>
      </c>
      <c r="BG39" s="19">
        <f t="shared" si="26"/>
        <v>1.125451763517041E-2</v>
      </c>
      <c r="BJ39" s="19">
        <f t="shared" si="27"/>
        <v>175.7187731978895</v>
      </c>
      <c r="BK39" s="1">
        <f t="shared" si="46"/>
        <v>0.38357498924654876</v>
      </c>
      <c r="BL39" s="1">
        <f t="shared" si="28"/>
        <v>176.10234818713604</v>
      </c>
      <c r="BM39" s="1">
        <f t="shared" si="29"/>
        <v>2.8481714841358885E-3</v>
      </c>
      <c r="BO39" s="1">
        <f t="shared" si="47"/>
        <v>0.6131638142283351</v>
      </c>
      <c r="BP39" s="1">
        <f t="shared" si="30"/>
        <v>176.33193701211783</v>
      </c>
      <c r="BQ39" s="1">
        <f t="shared" si="31"/>
        <v>4.1556085268351153E-3</v>
      </c>
      <c r="BS39" s="1">
        <f t="shared" si="48"/>
        <v>1.046584656295414</v>
      </c>
      <c r="BT39" s="1">
        <f t="shared" si="32"/>
        <v>176.76535785418491</v>
      </c>
      <c r="BU39" s="1">
        <f t="shared" si="33"/>
        <v>6.623805591920222E-3</v>
      </c>
      <c r="BW39" s="1">
        <f t="shared" si="49"/>
        <v>1.8819433079900689</v>
      </c>
      <c r="BX39" s="1">
        <f t="shared" si="34"/>
        <v>177.60071650587957</v>
      </c>
      <c r="BY39" s="19">
        <f t="shared" si="35"/>
        <v>1.1380913631701829E-2</v>
      </c>
    </row>
    <row r="40" spans="1:77">
      <c r="A40" s="3">
        <v>43836</v>
      </c>
      <c r="B40" s="4">
        <v>39</v>
      </c>
      <c r="C40" s="1">
        <v>73.704819000000001</v>
      </c>
      <c r="D40" s="1">
        <v>174.276794</v>
      </c>
      <c r="E40" s="1"/>
      <c r="F40" s="1"/>
      <c r="I40" s="6">
        <f t="shared" si="4"/>
        <v>70.848748942953293</v>
      </c>
      <c r="J40" s="1">
        <f t="shared" si="5"/>
        <v>2.8560700570467077</v>
      </c>
      <c r="K40" s="1">
        <f t="shared" si="6"/>
        <v>3.875011289352339E-2</v>
      </c>
      <c r="M40" s="1">
        <f t="shared" si="36"/>
        <v>72.528215979626097</v>
      </c>
      <c r="N40" s="1">
        <f t="shared" si="37"/>
        <v>1.1766030203739035</v>
      </c>
      <c r="O40" s="1">
        <f t="shared" si="7"/>
        <v>1.5963719012374259E-2</v>
      </c>
      <c r="Q40" s="1">
        <f t="shared" si="38"/>
        <v>73.033493084700808</v>
      </c>
      <c r="R40" s="1">
        <f t="shared" si="39"/>
        <v>0.67132591529919239</v>
      </c>
      <c r="S40" s="1">
        <f t="shared" si="8"/>
        <v>9.1083042385490757E-3</v>
      </c>
      <c r="U40" s="1">
        <f t="shared" si="40"/>
        <v>73.188510690198285</v>
      </c>
      <c r="V40" s="1">
        <f t="shared" si="41"/>
        <v>0.51630830980171538</v>
      </c>
      <c r="W40" s="1">
        <f t="shared" si="9"/>
        <v>7.0050821209087476E-3</v>
      </c>
      <c r="Z40" s="1">
        <f t="shared" si="10"/>
        <v>174.12049377312934</v>
      </c>
      <c r="AA40" s="1">
        <f t="shared" si="11"/>
        <v>0.15630022687065548</v>
      </c>
      <c r="AB40" s="15">
        <f t="shared" si="0"/>
        <v>8.9685048297741515E-4</v>
      </c>
      <c r="AD40" s="1">
        <f t="shared" si="12"/>
        <v>175.11705958066653</v>
      </c>
      <c r="AE40" s="1">
        <f t="shared" si="13"/>
        <v>0.84026558066653934</v>
      </c>
      <c r="AF40" s="15">
        <f t="shared" si="1"/>
        <v>4.8214427255675778E-3</v>
      </c>
      <c r="AH40" s="1">
        <f t="shared" si="14"/>
        <v>175.65465958905028</v>
      </c>
      <c r="AI40" s="1">
        <f t="shared" si="15"/>
        <v>1.3778655890502876</v>
      </c>
      <c r="AJ40" s="1">
        <f t="shared" si="2"/>
        <v>7.9061908210813631E-3</v>
      </c>
      <c r="AL40" s="1">
        <f t="shared" si="16"/>
        <v>175.83493666270653</v>
      </c>
      <c r="AM40" s="1">
        <f t="shared" si="17"/>
        <v>1.5581426627065298</v>
      </c>
      <c r="AN40" s="1">
        <f t="shared" si="3"/>
        <v>8.9406204173490232E-3</v>
      </c>
      <c r="AR40" s="19">
        <f t="shared" si="18"/>
        <v>73.033493084700808</v>
      </c>
      <c r="AS40" s="1">
        <f t="shared" si="42"/>
        <v>0.45060347923542066</v>
      </c>
      <c r="AT40" s="1">
        <f t="shared" si="19"/>
        <v>73.484096563936234</v>
      </c>
      <c r="AU40" s="1">
        <f t="shared" si="20"/>
        <v>2.9946812034606141E-3</v>
      </c>
      <c r="AW40" s="1">
        <f t="shared" si="43"/>
        <v>0.4869670887075736</v>
      </c>
      <c r="AX40" s="1">
        <f t="shared" si="21"/>
        <v>73.520460173408381</v>
      </c>
      <c r="AY40" s="1">
        <f t="shared" si="22"/>
        <v>2.5013130632831433E-3</v>
      </c>
      <c r="AZ40" s="2"/>
      <c r="BA40" s="1">
        <f t="shared" si="44"/>
        <v>0.46572846776271465</v>
      </c>
      <c r="BB40" s="1">
        <f t="shared" si="23"/>
        <v>73.499221552463524</v>
      </c>
      <c r="BC40" s="1">
        <f t="shared" si="24"/>
        <v>2.7894708965566601E-3</v>
      </c>
      <c r="BD40" s="2"/>
      <c r="BE40" s="1">
        <f t="shared" si="45"/>
        <v>0.24510566397331945</v>
      </c>
      <c r="BF40" s="1">
        <f t="shared" si="25"/>
        <v>73.278598748674128</v>
      </c>
      <c r="BG40" s="19">
        <f t="shared" si="26"/>
        <v>5.7828003257951533E-3</v>
      </c>
      <c r="BJ40" s="19">
        <f t="shared" si="27"/>
        <v>175.65465958905028</v>
      </c>
      <c r="BK40" s="1">
        <f t="shared" si="46"/>
        <v>0.31642169953368315</v>
      </c>
      <c r="BL40" s="1">
        <f t="shared" si="28"/>
        <v>175.97108128858397</v>
      </c>
      <c r="BM40" s="1">
        <f t="shared" si="29"/>
        <v>9.7218180900434693E-3</v>
      </c>
      <c r="BO40" s="1">
        <f t="shared" si="47"/>
        <v>0.44384445846144593</v>
      </c>
      <c r="BP40" s="1">
        <f t="shared" si="30"/>
        <v>176.09850404751174</v>
      </c>
      <c r="BQ40" s="1">
        <f t="shared" si="31"/>
        <v>1.0452969702390459E-2</v>
      </c>
      <c r="BS40" s="1">
        <f t="shared" si="48"/>
        <v>0.54677043698482808</v>
      </c>
      <c r="BT40" s="1">
        <f t="shared" si="32"/>
        <v>176.2014300260351</v>
      </c>
      <c r="BU40" s="1">
        <f t="shared" si="33"/>
        <v>1.1043558823070286E-2</v>
      </c>
      <c r="BW40" s="1">
        <f t="shared" si="49"/>
        <v>0.22779492868517207</v>
      </c>
      <c r="BX40" s="1">
        <f t="shared" si="34"/>
        <v>175.88245451773545</v>
      </c>
      <c r="BY40" s="19">
        <f t="shared" si="35"/>
        <v>9.2132778029842474E-3</v>
      </c>
    </row>
    <row r="41" spans="1:77">
      <c r="A41" s="3">
        <v>43837</v>
      </c>
      <c r="B41" s="4">
        <v>40</v>
      </c>
      <c r="C41" s="1">
        <v>73.358185000000006</v>
      </c>
      <c r="D41" s="1">
        <v>174.37496899999999</v>
      </c>
      <c r="E41" s="1"/>
      <c r="F41" s="1"/>
      <c r="I41" s="6">
        <f t="shared" si="4"/>
        <v>71.2771594515103</v>
      </c>
      <c r="J41" s="1">
        <f t="shared" si="5"/>
        <v>2.0810255484897056</v>
      </c>
      <c r="K41" s="1">
        <f t="shared" si="6"/>
        <v>2.8368007584834678E-2</v>
      </c>
      <c r="M41" s="1">
        <f t="shared" si="36"/>
        <v>72.940027036756959</v>
      </c>
      <c r="N41" s="1">
        <f t="shared" si="37"/>
        <v>0.41815796324304699</v>
      </c>
      <c r="O41" s="1">
        <f t="shared" si="7"/>
        <v>5.7002223166105724E-3</v>
      </c>
      <c r="Q41" s="1">
        <f t="shared" si="38"/>
        <v>73.402722338115353</v>
      </c>
      <c r="R41" s="1">
        <f t="shared" si="39"/>
        <v>4.4537338115347325E-2</v>
      </c>
      <c r="S41" s="1">
        <f t="shared" si="8"/>
        <v>6.0712159270771653E-4</v>
      </c>
      <c r="U41" s="1">
        <f t="shared" si="40"/>
        <v>73.575741922549582</v>
      </c>
      <c r="V41" s="1">
        <f t="shared" si="41"/>
        <v>0.21755692254957637</v>
      </c>
      <c r="W41" s="1">
        <f t="shared" si="9"/>
        <v>2.9656802788888023E-3</v>
      </c>
      <c r="Z41" s="1">
        <f t="shared" si="10"/>
        <v>174.14393880715994</v>
      </c>
      <c r="AA41" s="1">
        <f t="shared" si="11"/>
        <v>0.231030192840052</v>
      </c>
      <c r="AB41" s="15">
        <f t="shared" si="0"/>
        <v>1.3249045672378127E-3</v>
      </c>
      <c r="AD41" s="1">
        <f t="shared" si="12"/>
        <v>174.82296662743323</v>
      </c>
      <c r="AE41" s="1">
        <f t="shared" si="13"/>
        <v>0.44799762743323868</v>
      </c>
      <c r="AF41" s="15">
        <f t="shared" si="1"/>
        <v>2.569162477862512E-3</v>
      </c>
      <c r="AH41" s="1">
        <f t="shared" si="14"/>
        <v>174.89683351507261</v>
      </c>
      <c r="AI41" s="1">
        <f t="shared" si="15"/>
        <v>0.52186451507262177</v>
      </c>
      <c r="AJ41" s="1">
        <f t="shared" si="2"/>
        <v>2.9927719446511949E-3</v>
      </c>
      <c r="AL41" s="1">
        <f t="shared" si="16"/>
        <v>174.66632966567664</v>
      </c>
      <c r="AM41" s="1">
        <f t="shared" si="17"/>
        <v>0.29136066567664898</v>
      </c>
      <c r="AN41" s="1">
        <f t="shared" si="3"/>
        <v>1.6708858349769743E-3</v>
      </c>
      <c r="AR41" s="19">
        <f t="shared" si="18"/>
        <v>73.402722338115353</v>
      </c>
      <c r="AS41" s="1">
        <f t="shared" si="42"/>
        <v>0.4383973453622893</v>
      </c>
      <c r="AT41" s="1">
        <f t="shared" si="19"/>
        <v>73.841119683477643</v>
      </c>
      <c r="AU41" s="1">
        <f t="shared" si="20"/>
        <v>6.583241985575806E-3</v>
      </c>
      <c r="AW41" s="1">
        <f t="shared" si="43"/>
        <v>0.45753262988431648</v>
      </c>
      <c r="AX41" s="1">
        <f t="shared" si="21"/>
        <v>73.860254967999666</v>
      </c>
      <c r="AY41" s="1">
        <f t="shared" si="22"/>
        <v>6.8440892860102739E-3</v>
      </c>
      <c r="AZ41" s="2"/>
      <c r="BA41" s="1">
        <f t="shared" si="44"/>
        <v>0.42230382130603838</v>
      </c>
      <c r="BB41" s="1">
        <f t="shared" si="23"/>
        <v>73.825026159421398</v>
      </c>
      <c r="BC41" s="1">
        <f t="shared" si="24"/>
        <v>6.3638591851937461E-3</v>
      </c>
      <c r="BD41" s="2"/>
      <c r="BE41" s="1">
        <f t="shared" si="45"/>
        <v>0.35061071499836133</v>
      </c>
      <c r="BF41" s="1">
        <f t="shared" si="25"/>
        <v>73.753333053113721</v>
      </c>
      <c r="BG41" s="19">
        <f t="shared" si="26"/>
        <v>5.3865571117076442E-3</v>
      </c>
      <c r="BJ41" s="19">
        <f t="shared" si="27"/>
        <v>174.89683351507261</v>
      </c>
      <c r="BK41" s="1">
        <f t="shared" si="46"/>
        <v>0.15528453350698046</v>
      </c>
      <c r="BL41" s="1">
        <f t="shared" si="28"/>
        <v>175.05211804857959</v>
      </c>
      <c r="BM41" s="1">
        <f t="shared" si="29"/>
        <v>3.8832927252282047E-3</v>
      </c>
      <c r="BO41" s="1">
        <f t="shared" si="47"/>
        <v>0.1434268253516674</v>
      </c>
      <c r="BP41" s="1">
        <f t="shared" si="30"/>
        <v>175.04026034042428</v>
      </c>
      <c r="BQ41" s="1">
        <f t="shared" si="31"/>
        <v>3.8152915194169267E-3</v>
      </c>
      <c r="BS41" s="1">
        <f t="shared" si="48"/>
        <v>-4.0297992948295225E-2</v>
      </c>
      <c r="BT41" s="1">
        <f t="shared" si="32"/>
        <v>174.85653552212432</v>
      </c>
      <c r="BU41" s="1">
        <f t="shared" si="33"/>
        <v>2.7616723024296284E-3</v>
      </c>
      <c r="BW41" s="1">
        <f t="shared" si="49"/>
        <v>-0.60998292357824202</v>
      </c>
      <c r="BX41" s="1">
        <f t="shared" si="34"/>
        <v>174.28685059149439</v>
      </c>
      <c r="BY41" s="19">
        <f t="shared" si="35"/>
        <v>5.0533863323931377E-4</v>
      </c>
    </row>
    <row r="42" spans="1:77">
      <c r="A42" s="3">
        <v>43838</v>
      </c>
      <c r="B42" s="4">
        <v>41</v>
      </c>
      <c r="C42" s="1">
        <v>74.538239000000004</v>
      </c>
      <c r="D42" s="1">
        <v>174.522232</v>
      </c>
      <c r="E42" s="1"/>
      <c r="F42" s="1"/>
      <c r="I42" s="6">
        <f t="shared" si="4"/>
        <v>71.589313283783753</v>
      </c>
      <c r="J42" s="1">
        <f t="shared" si="5"/>
        <v>2.9489257162162517</v>
      </c>
      <c r="K42" s="1">
        <f t="shared" si="6"/>
        <v>3.956258902516132E-2</v>
      </c>
      <c r="M42" s="1">
        <f t="shared" si="36"/>
        <v>73.086382323892025</v>
      </c>
      <c r="N42" s="1">
        <f t="shared" si="37"/>
        <v>1.4518566761079796</v>
      </c>
      <c r="O42" s="1">
        <f t="shared" si="7"/>
        <v>1.9478011495656339E-2</v>
      </c>
      <c r="Q42" s="1">
        <f t="shared" si="38"/>
        <v>73.378226802151914</v>
      </c>
      <c r="R42" s="1">
        <f t="shared" si="39"/>
        <v>1.16001219784809</v>
      </c>
      <c r="S42" s="1">
        <f t="shared" si="8"/>
        <v>1.556264560862633E-2</v>
      </c>
      <c r="U42" s="1">
        <f t="shared" si="40"/>
        <v>73.412574230637404</v>
      </c>
      <c r="V42" s="1">
        <f t="shared" si="41"/>
        <v>1.1256647693626007</v>
      </c>
      <c r="W42" s="1">
        <f t="shared" si="9"/>
        <v>1.5101842818725576E-2</v>
      </c>
      <c r="Z42" s="1">
        <f t="shared" si="10"/>
        <v>174.17859333608595</v>
      </c>
      <c r="AA42" s="1">
        <f t="shared" si="11"/>
        <v>0.3436386639140494</v>
      </c>
      <c r="AB42" s="15">
        <f t="shared" si="0"/>
        <v>1.9690251492660796E-3</v>
      </c>
      <c r="AD42" s="1">
        <f t="shared" si="12"/>
        <v>174.66616745783159</v>
      </c>
      <c r="AE42" s="1">
        <f t="shared" si="13"/>
        <v>0.14393545783158856</v>
      </c>
      <c r="AF42" s="15">
        <f t="shared" si="1"/>
        <v>8.2473995537478894E-4</v>
      </c>
      <c r="AH42" s="1">
        <f t="shared" si="14"/>
        <v>174.60980803178268</v>
      </c>
      <c r="AI42" s="1">
        <f t="shared" si="15"/>
        <v>8.757603178267459E-2</v>
      </c>
      <c r="AJ42" s="1">
        <f t="shared" si="2"/>
        <v>5.0180444507880574E-4</v>
      </c>
      <c r="AL42" s="1">
        <f t="shared" si="16"/>
        <v>174.44780916641918</v>
      </c>
      <c r="AM42" s="1">
        <f t="shared" si="17"/>
        <v>7.4422833580825909E-2</v>
      </c>
      <c r="AN42" s="1">
        <f t="shared" si="3"/>
        <v>4.264375531297692E-4</v>
      </c>
      <c r="AR42" s="19">
        <f t="shared" si="18"/>
        <v>73.378226802151914</v>
      </c>
      <c r="AS42" s="1">
        <f t="shared" si="42"/>
        <v>0.36896341316343007</v>
      </c>
      <c r="AT42" s="1">
        <f t="shared" si="19"/>
        <v>73.747190215315342</v>
      </c>
      <c r="AU42" s="1">
        <f t="shared" si="20"/>
        <v>1.0612657278966063E-2</v>
      </c>
      <c r="AW42" s="1">
        <f t="shared" si="43"/>
        <v>0.33702558842237762</v>
      </c>
      <c r="AX42" s="1">
        <f t="shared" si="21"/>
        <v>73.715252390574292</v>
      </c>
      <c r="AY42" s="1">
        <f t="shared" si="22"/>
        <v>1.1041132987133112E-2</v>
      </c>
      <c r="AZ42" s="2"/>
      <c r="BA42" s="1">
        <f t="shared" si="44"/>
        <v>0.22124411053477364</v>
      </c>
      <c r="BB42" s="1">
        <f t="shared" si="23"/>
        <v>73.599470912686684</v>
      </c>
      <c r="BC42" s="1">
        <f t="shared" si="24"/>
        <v>1.2594449505485642E-2</v>
      </c>
      <c r="BD42" s="2"/>
      <c r="BE42" s="1">
        <f t="shared" si="45"/>
        <v>3.1770401680831145E-2</v>
      </c>
      <c r="BF42" s="1">
        <f t="shared" si="25"/>
        <v>73.409997203832745</v>
      </c>
      <c r="BG42" s="19">
        <f t="shared" si="26"/>
        <v>1.51364160369721E-2</v>
      </c>
      <c r="BJ42" s="19">
        <f t="shared" si="27"/>
        <v>174.60980803178268</v>
      </c>
      <c r="BK42" s="1">
        <f t="shared" si="46"/>
        <v>8.893803098744274E-2</v>
      </c>
      <c r="BL42" s="1">
        <f t="shared" si="28"/>
        <v>174.69874606277011</v>
      </c>
      <c r="BM42" s="1">
        <f t="shared" si="29"/>
        <v>1.011413048912359E-3</v>
      </c>
      <c r="BO42" s="1">
        <f t="shared" si="47"/>
        <v>3.581374819126612E-2</v>
      </c>
      <c r="BP42" s="1">
        <f t="shared" si="30"/>
        <v>174.64562177997394</v>
      </c>
      <c r="BQ42" s="1">
        <f t="shared" si="31"/>
        <v>7.0701467979124777E-4</v>
      </c>
      <c r="BS42" s="1">
        <f t="shared" si="48"/>
        <v>-0.15132536360203436</v>
      </c>
      <c r="BT42" s="1">
        <f t="shared" si="32"/>
        <v>174.45848266818064</v>
      </c>
      <c r="BU42" s="1">
        <f t="shared" si="33"/>
        <v>3.6527914575013146E-4</v>
      </c>
      <c r="BW42" s="1">
        <f t="shared" si="49"/>
        <v>-0.33546909933318336</v>
      </c>
      <c r="BX42" s="1">
        <f t="shared" si="34"/>
        <v>174.2743389324495</v>
      </c>
      <c r="BY42" s="19">
        <f t="shared" si="35"/>
        <v>1.4204096790975426E-3</v>
      </c>
    </row>
    <row r="43" spans="1:77">
      <c r="A43" s="3">
        <v>43839</v>
      </c>
      <c r="B43" s="4">
        <v>42</v>
      </c>
      <c r="C43" s="1">
        <v>76.121498000000003</v>
      </c>
      <c r="D43" s="1">
        <v>175.80838</v>
      </c>
      <c r="E43" s="1"/>
      <c r="F43" s="1"/>
      <c r="I43" s="6">
        <f t="shared" si="4"/>
        <v>72.031652141216185</v>
      </c>
      <c r="J43" s="1">
        <f t="shared" si="5"/>
        <v>4.0898458587838178</v>
      </c>
      <c r="K43" s="1">
        <f t="shared" si="6"/>
        <v>5.372786881813358E-2</v>
      </c>
      <c r="M43" s="1">
        <f t="shared" si="36"/>
        <v>73.594532160529823</v>
      </c>
      <c r="N43" s="1">
        <f t="shared" si="37"/>
        <v>2.5269658394701793</v>
      </c>
      <c r="O43" s="1">
        <f t="shared" si="7"/>
        <v>3.3196480703390506E-2</v>
      </c>
      <c r="Q43" s="1">
        <f t="shared" si="38"/>
        <v>74.016233510968362</v>
      </c>
      <c r="R43" s="1">
        <f t="shared" si="39"/>
        <v>2.1052644890316401</v>
      </c>
      <c r="S43" s="1">
        <f t="shared" si="8"/>
        <v>2.7656635041938351E-2</v>
      </c>
      <c r="U43" s="1">
        <f t="shared" si="40"/>
        <v>74.256822807659347</v>
      </c>
      <c r="V43" s="1">
        <f t="shared" si="41"/>
        <v>1.8646751923406555</v>
      </c>
      <c r="W43" s="1">
        <f t="shared" si="9"/>
        <v>2.4496039112901529E-2</v>
      </c>
      <c r="Z43" s="1">
        <f t="shared" si="10"/>
        <v>174.23013913567306</v>
      </c>
      <c r="AA43" s="1">
        <f t="shared" si="11"/>
        <v>1.5782408643269434</v>
      </c>
      <c r="AB43" s="15">
        <f t="shared" si="0"/>
        <v>8.9770514029362172E-3</v>
      </c>
      <c r="AD43" s="1">
        <f t="shared" si="12"/>
        <v>174.61579004759054</v>
      </c>
      <c r="AE43" s="1">
        <f t="shared" si="13"/>
        <v>1.1925899524094632</v>
      </c>
      <c r="AF43" s="15">
        <f t="shared" si="1"/>
        <v>6.7834647723246369E-3</v>
      </c>
      <c r="AH43" s="1">
        <f t="shared" si="14"/>
        <v>174.5616412143022</v>
      </c>
      <c r="AI43" s="1">
        <f t="shared" si="15"/>
        <v>1.2467387856978007</v>
      </c>
      <c r="AJ43" s="1">
        <f t="shared" si="2"/>
        <v>7.091463931911555E-3</v>
      </c>
      <c r="AL43" s="1">
        <f t="shared" si="16"/>
        <v>174.5036262916048</v>
      </c>
      <c r="AM43" s="1">
        <f t="shared" si="17"/>
        <v>1.3047537083951966</v>
      </c>
      <c r="AN43" s="1">
        <f t="shared" si="3"/>
        <v>7.4214534505988652E-3</v>
      </c>
      <c r="AR43" s="19">
        <f t="shared" si="18"/>
        <v>74.016233510968362</v>
      </c>
      <c r="AS43" s="1">
        <f t="shared" si="42"/>
        <v>0.40931990751138275</v>
      </c>
      <c r="AT43" s="1">
        <f t="shared" si="19"/>
        <v>74.425553418479751</v>
      </c>
      <c r="AU43" s="1">
        <f t="shared" si="20"/>
        <v>2.2279443075598059E-2</v>
      </c>
      <c r="AW43" s="1">
        <f t="shared" si="43"/>
        <v>0.41227086852089523</v>
      </c>
      <c r="AX43" s="1">
        <f t="shared" si="21"/>
        <v>74.428504379489254</v>
      </c>
      <c r="AY43" s="1">
        <f t="shared" si="22"/>
        <v>2.2240676615569863E-2</v>
      </c>
      <c r="AZ43" s="2"/>
      <c r="BA43" s="1">
        <f t="shared" si="44"/>
        <v>0.40878727976152718</v>
      </c>
      <c r="BB43" s="1">
        <f t="shared" si="23"/>
        <v>74.425020790729889</v>
      </c>
      <c r="BC43" s="1">
        <f t="shared" si="24"/>
        <v>2.2286440149537175E-2</v>
      </c>
      <c r="BD43" s="2"/>
      <c r="BE43" s="1">
        <f t="shared" si="45"/>
        <v>0.54707126274610551</v>
      </c>
      <c r="BF43" s="1">
        <f t="shared" si="25"/>
        <v>74.563304773714464</v>
      </c>
      <c r="BG43" s="19">
        <f t="shared" si="26"/>
        <v>2.0469818214632861E-2</v>
      </c>
      <c r="BJ43" s="19">
        <f t="shared" si="27"/>
        <v>174.5616412143022</v>
      </c>
      <c r="BK43" s="1">
        <f t="shared" si="46"/>
        <v>6.8372303717254598E-2</v>
      </c>
      <c r="BL43" s="1">
        <f t="shared" si="28"/>
        <v>174.63001351801947</v>
      </c>
      <c r="BM43" s="1">
        <f t="shared" si="29"/>
        <v>6.7025615160126745E-3</v>
      </c>
      <c r="BO43" s="1">
        <f t="shared" si="47"/>
        <v>1.4818606773330058E-2</v>
      </c>
      <c r="BP43" s="1">
        <f t="shared" si="30"/>
        <v>174.57645982107553</v>
      </c>
      <c r="BQ43" s="1">
        <f t="shared" si="31"/>
        <v>7.0071755335238779E-3</v>
      </c>
      <c r="BS43" s="1">
        <f t="shared" si="48"/>
        <v>-0.10490401784733407</v>
      </c>
      <c r="BT43" s="1">
        <f t="shared" si="32"/>
        <v>174.45673719645487</v>
      </c>
      <c r="BU43" s="1">
        <f t="shared" si="33"/>
        <v>7.6881591397698597E-3</v>
      </c>
      <c r="BW43" s="1">
        <f t="shared" si="49"/>
        <v>-9.1262159758383921E-2</v>
      </c>
      <c r="BX43" s="1">
        <f t="shared" si="34"/>
        <v>174.47037905454383</v>
      </c>
      <c r="BY43" s="19">
        <f t="shared" si="35"/>
        <v>7.6105641008475987E-3</v>
      </c>
    </row>
    <row r="44" spans="1:77">
      <c r="A44" s="3">
        <v>43840</v>
      </c>
      <c r="B44" s="4">
        <v>43</v>
      </c>
      <c r="C44" s="1">
        <v>76.293578999999994</v>
      </c>
      <c r="D44" s="1">
        <v>175.42546100000001</v>
      </c>
      <c r="E44" s="1"/>
      <c r="F44" s="1"/>
      <c r="I44" s="6">
        <f t="shared" si="4"/>
        <v>72.64512902003375</v>
      </c>
      <c r="J44" s="1">
        <f t="shared" si="5"/>
        <v>3.6484499799662444</v>
      </c>
      <c r="K44" s="1">
        <f t="shared" si="6"/>
        <v>4.7821193182800412E-2</v>
      </c>
      <c r="M44" s="1">
        <f t="shared" si="36"/>
        <v>74.478970204344392</v>
      </c>
      <c r="N44" s="1">
        <f t="shared" si="37"/>
        <v>1.8146087956556016</v>
      </c>
      <c r="O44" s="1">
        <f t="shared" si="7"/>
        <v>2.3784554603941202E-2</v>
      </c>
      <c r="Q44" s="1">
        <f t="shared" si="38"/>
        <v>75.174128979935773</v>
      </c>
      <c r="R44" s="1">
        <f t="shared" si="39"/>
        <v>1.119450020064221</v>
      </c>
      <c r="S44" s="1">
        <f t="shared" si="8"/>
        <v>1.4672925752561969E-2</v>
      </c>
      <c r="U44" s="1">
        <f t="shared" si="40"/>
        <v>75.655329201914839</v>
      </c>
      <c r="V44" s="1">
        <f t="shared" si="41"/>
        <v>0.63824979808515536</v>
      </c>
      <c r="W44" s="1">
        <f t="shared" si="9"/>
        <v>8.3657079199961955E-3</v>
      </c>
      <c r="Z44" s="1">
        <f t="shared" si="10"/>
        <v>174.46687526532207</v>
      </c>
      <c r="AA44" s="1">
        <f t="shared" si="11"/>
        <v>0.95858573467793917</v>
      </c>
      <c r="AB44" s="15">
        <f t="shared" si="0"/>
        <v>5.4643478159532334E-3</v>
      </c>
      <c r="AD44" s="1">
        <f t="shared" si="12"/>
        <v>175.03319653093385</v>
      </c>
      <c r="AE44" s="1">
        <f t="shared" si="13"/>
        <v>0.39226446906616275</v>
      </c>
      <c r="AF44" s="15">
        <f t="shared" si="1"/>
        <v>2.2360748937473945E-3</v>
      </c>
      <c r="AH44" s="1">
        <f t="shared" si="14"/>
        <v>175.247347546436</v>
      </c>
      <c r="AI44" s="1">
        <f t="shared" si="15"/>
        <v>0.17811345356400921</v>
      </c>
      <c r="AJ44" s="1">
        <f t="shared" si="2"/>
        <v>1.0153227048610076E-3</v>
      </c>
      <c r="AL44" s="1">
        <f t="shared" si="16"/>
        <v>175.48219157290123</v>
      </c>
      <c r="AM44" s="1">
        <f t="shared" si="17"/>
        <v>5.6730572901216192E-2</v>
      </c>
      <c r="AN44" s="1">
        <f t="shared" si="3"/>
        <v>3.2338847837610178E-4</v>
      </c>
      <c r="AR44" s="19">
        <f t="shared" si="18"/>
        <v>75.174128979935773</v>
      </c>
      <c r="AS44" s="1">
        <f t="shared" si="42"/>
        <v>0.52160624172978687</v>
      </c>
      <c r="AT44" s="1">
        <f t="shared" si="19"/>
        <v>75.695735221665558</v>
      </c>
      <c r="AU44" s="1">
        <f t="shared" si="20"/>
        <v>7.8360955950753895E-3</v>
      </c>
      <c r="AW44" s="1">
        <f t="shared" si="43"/>
        <v>0.59867701863252409</v>
      </c>
      <c r="AX44" s="1">
        <f t="shared" si="21"/>
        <v>75.772805998568302</v>
      </c>
      <c r="AY44" s="1">
        <f t="shared" si="22"/>
        <v>6.8259086578136841E-3</v>
      </c>
      <c r="AZ44" s="2"/>
      <c r="BA44" s="1">
        <f t="shared" si="44"/>
        <v>0.7458859649041748</v>
      </c>
      <c r="BB44" s="1">
        <f t="shared" si="23"/>
        <v>75.920014944839949</v>
      </c>
      <c r="BC44" s="1">
        <f t="shared" si="24"/>
        <v>4.8964022930428454E-3</v>
      </c>
      <c r="BD44" s="2"/>
      <c r="BE44" s="1">
        <f t="shared" si="45"/>
        <v>1.0662718380342149</v>
      </c>
      <c r="BF44" s="1">
        <f t="shared" si="25"/>
        <v>76.240400817969984</v>
      </c>
      <c r="BG44" s="19">
        <f t="shared" si="26"/>
        <v>6.9702041412960433E-4</v>
      </c>
      <c r="BJ44" s="19">
        <f t="shared" si="27"/>
        <v>175.247347546436</v>
      </c>
      <c r="BK44" s="1">
        <f t="shared" si="46"/>
        <v>0.16097240797973711</v>
      </c>
      <c r="BL44" s="1">
        <f t="shared" si="28"/>
        <v>175.40831995441573</v>
      </c>
      <c r="BM44" s="1">
        <f t="shared" si="29"/>
        <v>9.771127569835347E-5</v>
      </c>
      <c r="BO44" s="1">
        <f t="shared" si="47"/>
        <v>0.1825405381134487</v>
      </c>
      <c r="BP44" s="1">
        <f t="shared" si="30"/>
        <v>175.42988808454945</v>
      </c>
      <c r="BQ44" s="1">
        <f t="shared" si="31"/>
        <v>2.5236271429458333E-5</v>
      </c>
      <c r="BS44" s="1">
        <f t="shared" si="48"/>
        <v>0.25087063964417833</v>
      </c>
      <c r="BT44" s="1">
        <f t="shared" si="32"/>
        <v>175.49821818608018</v>
      </c>
      <c r="BU44" s="1">
        <f t="shared" si="33"/>
        <v>4.1474701371978982E-4</v>
      </c>
      <c r="BW44" s="1">
        <f t="shared" si="49"/>
        <v>0.56916105834997632</v>
      </c>
      <c r="BX44" s="1">
        <f t="shared" si="34"/>
        <v>175.81650860478598</v>
      </c>
      <c r="BY44" s="19">
        <f t="shared" si="35"/>
        <v>2.2291382479876589E-3</v>
      </c>
    </row>
    <row r="45" spans="1:77">
      <c r="A45" s="3">
        <v>43843</v>
      </c>
      <c r="B45" s="4">
        <v>44</v>
      </c>
      <c r="C45" s="1">
        <v>77.923537999999994</v>
      </c>
      <c r="D45" s="1">
        <v>177.96829199999999</v>
      </c>
      <c r="E45" s="1"/>
      <c r="F45" s="1"/>
      <c r="I45" s="6">
        <f t="shared" si="4"/>
        <v>73.192396517028683</v>
      </c>
      <c r="J45" s="1">
        <f t="shared" si="5"/>
        <v>4.7311414829713101</v>
      </c>
      <c r="K45" s="1">
        <f t="shared" si="6"/>
        <v>6.0715178037364148E-2</v>
      </c>
      <c r="M45" s="1">
        <f t="shared" si="36"/>
        <v>75.114083282823856</v>
      </c>
      <c r="N45" s="1">
        <f t="shared" si="37"/>
        <v>2.8094547171761377</v>
      </c>
      <c r="O45" s="1">
        <f t="shared" si="7"/>
        <v>3.6053993302718593E-2</v>
      </c>
      <c r="Q45" s="1">
        <f t="shared" si="38"/>
        <v>75.789826490971095</v>
      </c>
      <c r="R45" s="1">
        <f t="shared" si="39"/>
        <v>2.1337115090288989</v>
      </c>
      <c r="S45" s="1">
        <f t="shared" si="8"/>
        <v>2.738211795553866E-2</v>
      </c>
      <c r="U45" s="1">
        <f t="shared" si="40"/>
        <v>76.134016550478705</v>
      </c>
      <c r="V45" s="1">
        <f t="shared" si="41"/>
        <v>1.7895214495212883</v>
      </c>
      <c r="W45" s="1">
        <f t="shared" si="9"/>
        <v>2.2965094956562272E-2</v>
      </c>
      <c r="Z45" s="1">
        <f t="shared" si="10"/>
        <v>174.61066312552376</v>
      </c>
      <c r="AA45" s="1">
        <f t="shared" si="11"/>
        <v>3.3576288744762337</v>
      </c>
      <c r="AB45" s="15">
        <f t="shared" si="0"/>
        <v>1.8866444335355163E-2</v>
      </c>
      <c r="AD45" s="1">
        <f t="shared" si="12"/>
        <v>175.170489095107</v>
      </c>
      <c r="AE45" s="1">
        <f t="shared" si="13"/>
        <v>2.7978029048929898</v>
      </c>
      <c r="AF45" s="15">
        <f t="shared" si="1"/>
        <v>1.5720794268750917E-2</v>
      </c>
      <c r="AH45" s="1">
        <f t="shared" si="14"/>
        <v>175.34530994589619</v>
      </c>
      <c r="AI45" s="1">
        <f t="shared" si="15"/>
        <v>2.6229820541038009</v>
      </c>
      <c r="AJ45" s="1">
        <f t="shared" si="2"/>
        <v>1.4738479673130769E-2</v>
      </c>
      <c r="AL45" s="1">
        <f t="shared" si="16"/>
        <v>175.43964364322531</v>
      </c>
      <c r="AM45" s="1">
        <f t="shared" si="17"/>
        <v>2.5286483567746814</v>
      </c>
      <c r="AN45" s="1">
        <f t="shared" si="3"/>
        <v>1.4208420659421069E-2</v>
      </c>
      <c r="AR45" s="19">
        <f t="shared" si="18"/>
        <v>75.789826490971095</v>
      </c>
      <c r="AS45" s="1">
        <f t="shared" si="42"/>
        <v>0.53571993212561708</v>
      </c>
      <c r="AT45" s="1">
        <f t="shared" si="19"/>
        <v>76.325546423096711</v>
      </c>
      <c r="AU45" s="1">
        <f t="shared" si="20"/>
        <v>2.0507174313662235E-2</v>
      </c>
      <c r="AW45" s="1">
        <f t="shared" si="43"/>
        <v>0.6029321417332234</v>
      </c>
      <c r="AX45" s="1">
        <f t="shared" si="21"/>
        <v>76.392758632704314</v>
      </c>
      <c r="AY45" s="1">
        <f t="shared" si="22"/>
        <v>1.9644633785694886E-2</v>
      </c>
      <c r="AZ45" s="2"/>
      <c r="BA45" s="1">
        <f t="shared" si="44"/>
        <v>0.68730116066319091</v>
      </c>
      <c r="BB45" s="1">
        <f t="shared" si="23"/>
        <v>76.477127651634291</v>
      </c>
      <c r="BC45" s="1">
        <f t="shared" si="24"/>
        <v>1.8561918330321486E-2</v>
      </c>
      <c r="BD45" s="2"/>
      <c r="BE45" s="1">
        <f t="shared" si="45"/>
        <v>0.68328366008515551</v>
      </c>
      <c r="BF45" s="1">
        <f t="shared" si="25"/>
        <v>76.473110151056247</v>
      </c>
      <c r="BG45" s="19">
        <f t="shared" si="26"/>
        <v>1.861347528834929E-2</v>
      </c>
      <c r="BJ45" s="19">
        <f t="shared" si="27"/>
        <v>175.34530994589619</v>
      </c>
      <c r="BK45" s="1">
        <f t="shared" si="46"/>
        <v>0.15152090670180451</v>
      </c>
      <c r="BL45" s="1">
        <f t="shared" si="28"/>
        <v>175.49683085259798</v>
      </c>
      <c r="BM45" s="1">
        <f t="shared" si="29"/>
        <v>1.388708696154712E-2</v>
      </c>
      <c r="BO45" s="1">
        <f t="shared" si="47"/>
        <v>0.16139600345013316</v>
      </c>
      <c r="BP45" s="1">
        <f t="shared" si="30"/>
        <v>175.50670594934633</v>
      </c>
      <c r="BQ45" s="1">
        <f t="shared" si="31"/>
        <v>1.3831599005589518E-2</v>
      </c>
      <c r="BS45" s="1">
        <f t="shared" si="48"/>
        <v>0.18206193156138206</v>
      </c>
      <c r="BT45" s="1">
        <f t="shared" si="32"/>
        <v>175.52737187745757</v>
      </c>
      <c r="BU45" s="1">
        <f t="shared" si="33"/>
        <v>1.3715477600596531E-2</v>
      </c>
      <c r="BW45" s="1">
        <f t="shared" si="49"/>
        <v>0.16864219829365507</v>
      </c>
      <c r="BX45" s="1">
        <f t="shared" si="34"/>
        <v>175.51395214418986</v>
      </c>
      <c r="BY45" s="19">
        <f t="shared" si="35"/>
        <v>1.3790882792818695E-2</v>
      </c>
    </row>
    <row r="46" spans="1:77">
      <c r="A46" s="3">
        <v>43844</v>
      </c>
      <c r="B46" s="4">
        <v>45</v>
      </c>
      <c r="C46" s="1">
        <v>76.871323000000004</v>
      </c>
      <c r="D46" s="1">
        <v>177.16322299999999</v>
      </c>
      <c r="E46" s="1"/>
      <c r="F46" s="1"/>
      <c r="I46" s="6">
        <f t="shared" si="4"/>
        <v>73.902067739474376</v>
      </c>
      <c r="J46" s="1">
        <f t="shared" si="5"/>
        <v>2.9692552605256282</v>
      </c>
      <c r="K46" s="1">
        <f t="shared" si="6"/>
        <v>3.8626306204273708E-2</v>
      </c>
      <c r="M46" s="1">
        <f t="shared" si="36"/>
        <v>76.097392433835495</v>
      </c>
      <c r="N46" s="1">
        <f t="shared" si="37"/>
        <v>0.77393056616450906</v>
      </c>
      <c r="O46" s="1">
        <f t="shared" si="7"/>
        <v>1.0067871033838055E-2</v>
      </c>
      <c r="Q46" s="1">
        <f t="shared" si="38"/>
        <v>76.96336782093698</v>
      </c>
      <c r="R46" s="1">
        <f t="shared" si="39"/>
        <v>9.2044820936976635E-2</v>
      </c>
      <c r="S46" s="1">
        <f t="shared" si="8"/>
        <v>1.1973882762103187E-3</v>
      </c>
      <c r="U46" s="1">
        <f t="shared" si="40"/>
        <v>77.476157637619664</v>
      </c>
      <c r="V46" s="1">
        <f t="shared" si="41"/>
        <v>0.6048346376196605</v>
      </c>
      <c r="W46" s="1">
        <f t="shared" si="9"/>
        <v>7.8681439841962967E-3</v>
      </c>
      <c r="Z46" s="1">
        <f t="shared" si="10"/>
        <v>175.11430745669517</v>
      </c>
      <c r="AA46" s="1">
        <f t="shared" si="11"/>
        <v>2.0489155433048154</v>
      </c>
      <c r="AB46" s="15">
        <f t="shared" si="0"/>
        <v>1.1565129086101666E-2</v>
      </c>
      <c r="AD46" s="1">
        <f t="shared" si="12"/>
        <v>176.14972011181953</v>
      </c>
      <c r="AE46" s="1">
        <f t="shared" si="13"/>
        <v>1.0135028881804544</v>
      </c>
      <c r="AF46" s="15">
        <f t="shared" si="1"/>
        <v>5.7207295680122873E-3</v>
      </c>
      <c r="AH46" s="1">
        <f t="shared" si="14"/>
        <v>176.78795007565327</v>
      </c>
      <c r="AI46" s="1">
        <f t="shared" si="15"/>
        <v>0.37527292434671722</v>
      </c>
      <c r="AJ46" s="1">
        <f t="shared" si="2"/>
        <v>2.1182326556946711E-3</v>
      </c>
      <c r="AL46" s="1">
        <f t="shared" si="16"/>
        <v>177.33612991080631</v>
      </c>
      <c r="AM46" s="1">
        <f t="shared" si="17"/>
        <v>0.17290691080631859</v>
      </c>
      <c r="AN46" s="1">
        <f t="shared" si="3"/>
        <v>9.7597519326185771E-4</v>
      </c>
      <c r="AR46" s="19">
        <f t="shared" si="18"/>
        <v>76.96336782093698</v>
      </c>
      <c r="AS46" s="1">
        <f t="shared" si="42"/>
        <v>0.6313931418016574</v>
      </c>
      <c r="AT46" s="1">
        <f t="shared" si="19"/>
        <v>77.594760962738633</v>
      </c>
      <c r="AU46" s="1">
        <f t="shared" si="20"/>
        <v>9.4110252628100202E-3</v>
      </c>
      <c r="AW46" s="1">
        <f t="shared" si="43"/>
        <v>0.74558443879138903</v>
      </c>
      <c r="AX46" s="1">
        <f t="shared" si="21"/>
        <v>77.708952259728363</v>
      </c>
      <c r="AY46" s="1">
        <f t="shared" si="22"/>
        <v>1.0896511560342983E-2</v>
      </c>
      <c r="AZ46" s="2"/>
      <c r="BA46" s="1">
        <f t="shared" si="44"/>
        <v>0.9061092368494037</v>
      </c>
      <c r="BB46" s="1">
        <f t="shared" si="23"/>
        <v>77.869477057786384</v>
      </c>
      <c r="BC46" s="1">
        <f t="shared" si="24"/>
        <v>1.2984738896537264E-2</v>
      </c>
      <c r="BD46" s="2"/>
      <c r="BE46" s="1">
        <f t="shared" si="45"/>
        <v>1.1000026794837763</v>
      </c>
      <c r="BF46" s="1">
        <f t="shared" si="25"/>
        <v>78.06337050042076</v>
      </c>
      <c r="BG46" s="19">
        <f t="shared" si="26"/>
        <v>1.5507050664664065E-2</v>
      </c>
      <c r="BJ46" s="19">
        <f t="shared" si="27"/>
        <v>176.78795007565327</v>
      </c>
      <c r="BK46" s="1">
        <f t="shared" si="46"/>
        <v>0.3451887901600959</v>
      </c>
      <c r="BL46" s="1">
        <f t="shared" si="28"/>
        <v>177.13313886581338</v>
      </c>
      <c r="BM46" s="1">
        <f t="shared" si="29"/>
        <v>1.6981026692322558E-4</v>
      </c>
      <c r="BO46" s="1">
        <f t="shared" si="47"/>
        <v>0.48170703502687001</v>
      </c>
      <c r="BP46" s="1">
        <f t="shared" si="30"/>
        <v>177.26965711068013</v>
      </c>
      <c r="BQ46" s="1">
        <f t="shared" si="31"/>
        <v>6.0076865208159348E-4</v>
      </c>
      <c r="BS46" s="1">
        <f t="shared" si="48"/>
        <v>0.74932212074944637</v>
      </c>
      <c r="BT46" s="1">
        <f t="shared" si="32"/>
        <v>177.53727219640271</v>
      </c>
      <c r="BU46" s="1">
        <f t="shared" si="33"/>
        <v>2.1113253082030623E-3</v>
      </c>
      <c r="BW46" s="1">
        <f t="shared" si="49"/>
        <v>1.2515404400375667</v>
      </c>
      <c r="BX46" s="1">
        <f t="shared" si="34"/>
        <v>178.03949051569083</v>
      </c>
      <c r="BY46" s="19">
        <f t="shared" si="35"/>
        <v>4.9461028132844562E-3</v>
      </c>
    </row>
    <row r="47" spans="1:77">
      <c r="A47" s="3">
        <v>43845</v>
      </c>
      <c r="B47" s="4">
        <v>46</v>
      </c>
      <c r="C47" s="1">
        <v>76.541884999999994</v>
      </c>
      <c r="D47" s="1">
        <v>177.43812600000001</v>
      </c>
      <c r="E47" s="1"/>
      <c r="F47" s="1"/>
      <c r="I47" s="6">
        <f t="shared" si="4"/>
        <v>74.347456028553211</v>
      </c>
      <c r="J47" s="1">
        <f t="shared" si="5"/>
        <v>2.1944289714467828</v>
      </c>
      <c r="K47" s="1">
        <f t="shared" si="6"/>
        <v>2.8669648930736199E-2</v>
      </c>
      <c r="M47" s="1">
        <f t="shared" si="36"/>
        <v>76.368268131993062</v>
      </c>
      <c r="N47" s="1">
        <f t="shared" si="37"/>
        <v>0.17361686800693121</v>
      </c>
      <c r="O47" s="1">
        <f t="shared" si="7"/>
        <v>2.2682596333619327E-3</v>
      </c>
      <c r="Q47" s="1">
        <f t="shared" si="38"/>
        <v>76.912743169421645</v>
      </c>
      <c r="R47" s="1">
        <f t="shared" si="39"/>
        <v>0.37085816942165195</v>
      </c>
      <c r="S47" s="1">
        <f t="shared" si="8"/>
        <v>4.8451664003525911E-3</v>
      </c>
      <c r="U47" s="1">
        <f t="shared" si="40"/>
        <v>77.022531659404919</v>
      </c>
      <c r="V47" s="1">
        <f t="shared" si="41"/>
        <v>0.48064665940492546</v>
      </c>
      <c r="W47" s="1">
        <f t="shared" si="9"/>
        <v>6.2795247256443388E-3</v>
      </c>
      <c r="Z47" s="1">
        <f t="shared" si="10"/>
        <v>175.42164478819089</v>
      </c>
      <c r="AA47" s="1">
        <f t="shared" si="11"/>
        <v>2.016481211809122</v>
      </c>
      <c r="AB47" s="15">
        <f t="shared" si="0"/>
        <v>1.1364419007722849E-2</v>
      </c>
      <c r="AD47" s="1">
        <f t="shared" si="12"/>
        <v>176.50444612268268</v>
      </c>
      <c r="AE47" s="1">
        <f t="shared" si="13"/>
        <v>0.93367987731733137</v>
      </c>
      <c r="AF47" s="15">
        <f t="shared" si="1"/>
        <v>5.26200258290223E-3</v>
      </c>
      <c r="AH47" s="1">
        <f t="shared" si="14"/>
        <v>176.99435018404395</v>
      </c>
      <c r="AI47" s="1">
        <f t="shared" si="15"/>
        <v>0.44377581595605875</v>
      </c>
      <c r="AJ47" s="1">
        <f t="shared" si="2"/>
        <v>2.5010172613976925E-3</v>
      </c>
      <c r="AL47" s="1">
        <f t="shared" si="16"/>
        <v>177.20644972770157</v>
      </c>
      <c r="AM47" s="1">
        <f t="shared" si="17"/>
        <v>0.23167627229844356</v>
      </c>
      <c r="AN47" s="1">
        <f t="shared" si="3"/>
        <v>1.3056735749026314E-3</v>
      </c>
      <c r="AR47" s="19">
        <f t="shared" si="18"/>
        <v>76.912743169421645</v>
      </c>
      <c r="AS47" s="1">
        <f t="shared" si="42"/>
        <v>0.52909047280410859</v>
      </c>
      <c r="AT47" s="1">
        <f t="shared" si="19"/>
        <v>77.44183364222576</v>
      </c>
      <c r="AU47" s="1">
        <f t="shared" si="20"/>
        <v>1.1757597062389647E-2</v>
      </c>
      <c r="AW47" s="1">
        <f t="shared" si="43"/>
        <v>0.54653216621470802</v>
      </c>
      <c r="AX47" s="1">
        <f t="shared" si="21"/>
        <v>77.459275335636349</v>
      </c>
      <c r="AY47" s="1">
        <f t="shared" si="22"/>
        <v>1.1985468291463627E-2</v>
      </c>
      <c r="AZ47" s="2"/>
      <c r="BA47" s="1">
        <f t="shared" si="44"/>
        <v>0.47557898708527135</v>
      </c>
      <c r="BB47" s="1">
        <f t="shared" si="23"/>
        <v>77.388322156506916</v>
      </c>
      <c r="BC47" s="1">
        <f t="shared" si="24"/>
        <v>1.1058483293257319E-2</v>
      </c>
      <c r="BD47" s="2"/>
      <c r="BE47" s="1">
        <f t="shared" si="45"/>
        <v>0.1219694481345317</v>
      </c>
      <c r="BF47" s="1">
        <f t="shared" si="25"/>
        <v>77.034712617556181</v>
      </c>
      <c r="BG47" s="19">
        <f t="shared" si="26"/>
        <v>6.4386658044309686E-3</v>
      </c>
      <c r="BJ47" s="19">
        <f t="shared" si="27"/>
        <v>176.99435018404395</v>
      </c>
      <c r="BK47" s="1">
        <f t="shared" si="46"/>
        <v>0.32437048789468376</v>
      </c>
      <c r="BL47" s="1">
        <f t="shared" si="28"/>
        <v>177.31872067193865</v>
      </c>
      <c r="BM47" s="1">
        <f t="shared" si="29"/>
        <v>6.7294065121811309E-4</v>
      </c>
      <c r="BO47" s="1">
        <f t="shared" si="47"/>
        <v>0.41288030336782294</v>
      </c>
      <c r="BP47" s="1">
        <f t="shared" si="30"/>
        <v>177.40723048741177</v>
      </c>
      <c r="BQ47" s="1">
        <f t="shared" si="31"/>
        <v>1.7411992160154381E-4</v>
      </c>
      <c r="BS47" s="1">
        <f t="shared" si="48"/>
        <v>0.50500721518800229</v>
      </c>
      <c r="BT47" s="1">
        <f t="shared" si="32"/>
        <v>177.49935739923197</v>
      </c>
      <c r="BU47" s="1">
        <f t="shared" si="33"/>
        <v>3.4508592156770796E-4</v>
      </c>
      <c r="BW47" s="1">
        <f t="shared" si="49"/>
        <v>0.36317115813771444</v>
      </c>
      <c r="BX47" s="1">
        <f t="shared" si="34"/>
        <v>177.35752134218166</v>
      </c>
      <c r="BY47" s="19">
        <f t="shared" si="35"/>
        <v>4.5426910008255757E-4</v>
      </c>
    </row>
    <row r="48" spans="1:77">
      <c r="A48" s="3">
        <v>43846</v>
      </c>
      <c r="B48" s="4">
        <v>47</v>
      </c>
      <c r="C48" s="1">
        <v>77.500693999999996</v>
      </c>
      <c r="D48" s="1">
        <v>178.94026199999999</v>
      </c>
      <c r="E48" s="1"/>
      <c r="F48" s="1"/>
      <c r="I48" s="6">
        <f t="shared" si="4"/>
        <v>74.676620374270229</v>
      </c>
      <c r="J48" s="1">
        <f t="shared" si="5"/>
        <v>2.8240736257297669</v>
      </c>
      <c r="K48" s="1">
        <f t="shared" si="6"/>
        <v>3.6439333378482611E-2</v>
      </c>
      <c r="M48" s="1">
        <f t="shared" si="36"/>
        <v>76.429034035795482</v>
      </c>
      <c r="N48" s="1">
        <f t="shared" si="37"/>
        <v>1.0716599642045139</v>
      </c>
      <c r="O48" s="1">
        <f t="shared" si="7"/>
        <v>1.3827746680623454E-2</v>
      </c>
      <c r="Q48" s="1">
        <f t="shared" si="38"/>
        <v>76.708771176239736</v>
      </c>
      <c r="R48" s="1">
        <f t="shared" si="39"/>
        <v>0.79192282376025958</v>
      </c>
      <c r="S48" s="1">
        <f t="shared" si="8"/>
        <v>1.021826751332394E-2</v>
      </c>
      <c r="U48" s="1">
        <f t="shared" si="40"/>
        <v>76.662046664851232</v>
      </c>
      <c r="V48" s="1">
        <f t="shared" si="41"/>
        <v>0.83864733514876377</v>
      </c>
      <c r="W48" s="1">
        <f t="shared" si="9"/>
        <v>1.0821159035669587E-2</v>
      </c>
      <c r="Z48" s="1">
        <f t="shared" si="10"/>
        <v>175.72411696996224</v>
      </c>
      <c r="AA48" s="1">
        <f t="shared" si="11"/>
        <v>3.216145030037751</v>
      </c>
      <c r="AB48" s="15">
        <f t="shared" si="0"/>
        <v>1.7973288929451502E-2</v>
      </c>
      <c r="AD48" s="1">
        <f t="shared" si="12"/>
        <v>176.83123407974375</v>
      </c>
      <c r="AE48" s="1">
        <f t="shared" si="13"/>
        <v>2.1090279202562385</v>
      </c>
      <c r="AF48" s="15">
        <f t="shared" si="1"/>
        <v>1.1786212318478883E-2</v>
      </c>
      <c r="AH48" s="1">
        <f t="shared" si="14"/>
        <v>177.23842688281979</v>
      </c>
      <c r="AI48" s="1">
        <f t="shared" si="15"/>
        <v>1.7018351171801953</v>
      </c>
      <c r="AJ48" s="1">
        <f t="shared" si="2"/>
        <v>9.5106327561999184E-3</v>
      </c>
      <c r="AL48" s="1">
        <f t="shared" si="16"/>
        <v>177.38020693192539</v>
      </c>
      <c r="AM48" s="1">
        <f t="shared" si="17"/>
        <v>1.5600550680746039</v>
      </c>
      <c r="AN48" s="1">
        <f t="shared" si="3"/>
        <v>8.7183010164286218E-3</v>
      </c>
      <c r="AR48" s="19">
        <f t="shared" si="18"/>
        <v>76.708771176239736</v>
      </c>
      <c r="AS48" s="1">
        <f t="shared" si="42"/>
        <v>0.41913110290620592</v>
      </c>
      <c r="AT48" s="1">
        <f t="shared" si="19"/>
        <v>77.127902279145943</v>
      </c>
      <c r="AU48" s="1">
        <f t="shared" si="20"/>
        <v>4.8101726786350229E-3</v>
      </c>
      <c r="AW48" s="1">
        <f t="shared" si="43"/>
        <v>0.35890612636555369</v>
      </c>
      <c r="AX48" s="1">
        <f t="shared" si="21"/>
        <v>77.06767730260529</v>
      </c>
      <c r="AY48" s="1">
        <f t="shared" si="22"/>
        <v>5.5872621914160644E-3</v>
      </c>
      <c r="AZ48" s="2"/>
      <c r="BA48" s="1">
        <f t="shared" si="44"/>
        <v>0.16978104596504012</v>
      </c>
      <c r="BB48" s="1">
        <f t="shared" si="23"/>
        <v>76.878552222204775</v>
      </c>
      <c r="BC48" s="1">
        <f t="shared" si="24"/>
        <v>8.027563956978517E-3</v>
      </c>
      <c r="BD48" s="2"/>
      <c r="BE48" s="1">
        <f t="shared" si="45"/>
        <v>-0.15508077698444311</v>
      </c>
      <c r="BF48" s="1">
        <f t="shared" si="25"/>
        <v>76.553690399255288</v>
      </c>
      <c r="BG48" s="19">
        <f t="shared" si="26"/>
        <v>1.2219291878143799E-2</v>
      </c>
      <c r="BJ48" s="19">
        <f t="shared" si="27"/>
        <v>177.23842688281979</v>
      </c>
      <c r="BK48" s="1">
        <f t="shared" si="46"/>
        <v>0.31232641952685752</v>
      </c>
      <c r="BL48" s="1">
        <f t="shared" si="28"/>
        <v>177.55075330234666</v>
      </c>
      <c r="BM48" s="1">
        <f t="shared" si="29"/>
        <v>7.7652099204667899E-3</v>
      </c>
      <c r="BO48" s="1">
        <f t="shared" si="47"/>
        <v>0.37067940221982776</v>
      </c>
      <c r="BP48" s="1">
        <f t="shared" si="30"/>
        <v>177.60910628503962</v>
      </c>
      <c r="BQ48" s="1">
        <f t="shared" si="31"/>
        <v>7.4391067727417005E-3</v>
      </c>
      <c r="BS48" s="1">
        <f t="shared" si="48"/>
        <v>0.38758848280253028</v>
      </c>
      <c r="BT48" s="1">
        <f t="shared" si="32"/>
        <v>177.62601536562232</v>
      </c>
      <c r="BU48" s="1">
        <f t="shared" si="33"/>
        <v>7.3446110991927998E-3</v>
      </c>
      <c r="BW48" s="1">
        <f t="shared" si="49"/>
        <v>0.26194086768012309</v>
      </c>
      <c r="BX48" s="1">
        <f t="shared" si="34"/>
        <v>177.50036775049992</v>
      </c>
      <c r="BY48" s="19">
        <f t="shared" si="35"/>
        <v>8.046787421715473E-3</v>
      </c>
    </row>
    <row r="49" spans="1:77">
      <c r="A49" s="3">
        <v>43847</v>
      </c>
      <c r="B49" s="4">
        <v>48</v>
      </c>
      <c r="C49" s="1">
        <v>78.358695999999995</v>
      </c>
      <c r="D49" s="1">
        <v>179.89259300000001</v>
      </c>
      <c r="E49" s="1"/>
      <c r="F49" s="1"/>
      <c r="I49" s="6">
        <f t="shared" si="4"/>
        <v>75.100231418129695</v>
      </c>
      <c r="J49" s="1">
        <f t="shared" si="5"/>
        <v>3.2584645818702995</v>
      </c>
      <c r="K49" s="1">
        <f t="shared" si="6"/>
        <v>4.1583956193838395E-2</v>
      </c>
      <c r="M49" s="1">
        <f t="shared" si="36"/>
        <v>76.804115023267059</v>
      </c>
      <c r="N49" s="1">
        <f t="shared" si="37"/>
        <v>1.5545809767329359</v>
      </c>
      <c r="O49" s="1">
        <f t="shared" si="7"/>
        <v>1.9839291056259232E-2</v>
      </c>
      <c r="Q49" s="1">
        <f t="shared" si="38"/>
        <v>77.144328729307887</v>
      </c>
      <c r="R49" s="1">
        <f t="shared" si="39"/>
        <v>1.214367270692108</v>
      </c>
      <c r="S49" s="1">
        <f t="shared" si="8"/>
        <v>1.5497543127722647E-2</v>
      </c>
      <c r="U49" s="1">
        <f t="shared" si="40"/>
        <v>77.291032166212801</v>
      </c>
      <c r="V49" s="1">
        <f t="shared" si="41"/>
        <v>1.0676638337871935</v>
      </c>
      <c r="W49" s="1">
        <f t="shared" si="9"/>
        <v>1.3625339474602711E-2</v>
      </c>
      <c r="Z49" s="1">
        <f t="shared" si="10"/>
        <v>176.20653872446792</v>
      </c>
      <c r="AA49" s="1">
        <f t="shared" si="11"/>
        <v>3.6860542755320864</v>
      </c>
      <c r="AB49" s="15">
        <f t="shared" si="0"/>
        <v>2.049030598792962E-2</v>
      </c>
      <c r="AD49" s="1">
        <f t="shared" si="12"/>
        <v>177.56939385183341</v>
      </c>
      <c r="AE49" s="1">
        <f t="shared" si="13"/>
        <v>2.3231991481665943</v>
      </c>
      <c r="AF49" s="15">
        <f t="shared" si="1"/>
        <v>1.2914368009396554E-2</v>
      </c>
      <c r="AH49" s="1">
        <f t="shared" si="14"/>
        <v>178.1744361972689</v>
      </c>
      <c r="AI49" s="1">
        <f t="shared" si="15"/>
        <v>1.7181568027311016</v>
      </c>
      <c r="AJ49" s="1">
        <f t="shared" si="2"/>
        <v>9.5510147142695394E-3</v>
      </c>
      <c r="AL49" s="1">
        <f t="shared" si="16"/>
        <v>178.55024823298135</v>
      </c>
      <c r="AM49" s="1">
        <f t="shared" si="17"/>
        <v>1.342344767018659</v>
      </c>
      <c r="AN49" s="1">
        <f t="shared" si="3"/>
        <v>7.4619234990884751E-3</v>
      </c>
      <c r="AR49" s="19">
        <f t="shared" si="18"/>
        <v>77.144328729307887</v>
      </c>
      <c r="AS49" s="1">
        <f t="shared" si="42"/>
        <v>0.4215950704304976</v>
      </c>
      <c r="AT49" s="1">
        <f t="shared" si="19"/>
        <v>77.565923799738385</v>
      </c>
      <c r="AU49" s="1">
        <f t="shared" si="20"/>
        <v>1.0117220432836317E-2</v>
      </c>
      <c r="AW49" s="1">
        <f t="shared" si="43"/>
        <v>0.3780689830412029</v>
      </c>
      <c r="AX49" s="1">
        <f t="shared" si="21"/>
        <v>77.52239771234909</v>
      </c>
      <c r="AY49" s="1">
        <f t="shared" si="22"/>
        <v>1.0672692762152462E-2</v>
      </c>
      <c r="AZ49" s="2"/>
      <c r="BA49" s="1">
        <f t="shared" si="44"/>
        <v>0.28938047416143986</v>
      </c>
      <c r="BB49" s="1">
        <f t="shared" si="23"/>
        <v>77.43370920346932</v>
      </c>
      <c r="BC49" s="1">
        <f t="shared" si="24"/>
        <v>1.1804520030944298E-2</v>
      </c>
      <c r="BD49" s="2"/>
      <c r="BE49" s="1">
        <f t="shared" si="45"/>
        <v>0.34696180356026152</v>
      </c>
      <c r="BF49" s="1">
        <f t="shared" si="25"/>
        <v>77.491290532868149</v>
      </c>
      <c r="BG49" s="19">
        <f t="shared" si="26"/>
        <v>1.1069677156595943E-2</v>
      </c>
      <c r="BJ49" s="19">
        <f t="shared" si="27"/>
        <v>178.1744361972689</v>
      </c>
      <c r="BK49" s="1">
        <f t="shared" si="46"/>
        <v>0.40587885376519522</v>
      </c>
      <c r="BL49" s="1">
        <f t="shared" si="28"/>
        <v>178.58031505103409</v>
      </c>
      <c r="BM49" s="1">
        <f t="shared" si="29"/>
        <v>7.2947858890772327E-3</v>
      </c>
      <c r="BO49" s="1">
        <f t="shared" si="47"/>
        <v>0.51201188027714806</v>
      </c>
      <c r="BP49" s="1">
        <f t="shared" si="30"/>
        <v>178.68644807754606</v>
      </c>
      <c r="BQ49" s="1">
        <f t="shared" si="31"/>
        <v>6.7048059196853334E-3</v>
      </c>
      <c r="BS49" s="1">
        <f t="shared" si="48"/>
        <v>0.63437785704349059</v>
      </c>
      <c r="BT49" s="1">
        <f t="shared" si="32"/>
        <v>178.80881405431239</v>
      </c>
      <c r="BU49" s="1">
        <f t="shared" si="33"/>
        <v>6.024589048464115E-3</v>
      </c>
      <c r="BW49" s="1">
        <f t="shared" si="49"/>
        <v>0.83489904743376098</v>
      </c>
      <c r="BX49" s="1">
        <f t="shared" si="34"/>
        <v>179.00933524470267</v>
      </c>
      <c r="BY49" s="19">
        <f t="shared" si="35"/>
        <v>4.9099173043624768E-3</v>
      </c>
    </row>
    <row r="50" spans="1:77">
      <c r="A50" s="3">
        <v>43851</v>
      </c>
      <c r="B50" s="4">
        <v>49</v>
      </c>
      <c r="C50" s="1">
        <v>77.827667000000005</v>
      </c>
      <c r="D50" s="1">
        <v>177.634491</v>
      </c>
      <c r="E50" s="1"/>
      <c r="F50" s="1"/>
      <c r="I50" s="6">
        <f t="shared" si="4"/>
        <v>75.589001105410233</v>
      </c>
      <c r="J50" s="1">
        <f t="shared" si="5"/>
        <v>2.2386658945897722</v>
      </c>
      <c r="K50" s="1">
        <f t="shared" si="6"/>
        <v>2.8764396786939175E-2</v>
      </c>
      <c r="M50" s="1">
        <f t="shared" si="36"/>
        <v>77.348218365123586</v>
      </c>
      <c r="N50" s="1">
        <f t="shared" si="37"/>
        <v>0.47944863487641953</v>
      </c>
      <c r="O50" s="1">
        <f t="shared" si="7"/>
        <v>6.160388115917949E-3</v>
      </c>
      <c r="Q50" s="1">
        <f t="shared" si="38"/>
        <v>77.812230728188553</v>
      </c>
      <c r="R50" s="1">
        <f t="shared" si="39"/>
        <v>1.5436271811452684E-2</v>
      </c>
      <c r="S50" s="1">
        <f t="shared" si="8"/>
        <v>1.9833913062629365E-4</v>
      </c>
      <c r="U50" s="1">
        <f t="shared" si="40"/>
        <v>78.091780041553193</v>
      </c>
      <c r="V50" s="1">
        <f t="shared" si="41"/>
        <v>0.2641130415531876</v>
      </c>
      <c r="W50" s="1">
        <f t="shared" si="9"/>
        <v>3.3935623632812685E-3</v>
      </c>
      <c r="Z50" s="1">
        <f t="shared" si="10"/>
        <v>176.75944686579771</v>
      </c>
      <c r="AA50" s="1">
        <f t="shared" si="11"/>
        <v>0.87504413420228389</v>
      </c>
      <c r="AB50" s="15">
        <f t="shared" si="0"/>
        <v>4.926093627854536E-3</v>
      </c>
      <c r="AD50" s="1">
        <f t="shared" si="12"/>
        <v>178.38251355369169</v>
      </c>
      <c r="AE50" s="1">
        <f t="shared" si="13"/>
        <v>0.74802255369169757</v>
      </c>
      <c r="AF50" s="15">
        <f t="shared" si="1"/>
        <v>4.2110208973531928E-3</v>
      </c>
      <c r="AH50" s="1">
        <f t="shared" si="14"/>
        <v>179.11942243877101</v>
      </c>
      <c r="AI50" s="1">
        <f t="shared" si="15"/>
        <v>1.4849314387710137</v>
      </c>
      <c r="AJ50" s="1">
        <f t="shared" si="2"/>
        <v>8.3594769822658704E-3</v>
      </c>
      <c r="AL50" s="1">
        <f t="shared" si="16"/>
        <v>179.55700680824532</v>
      </c>
      <c r="AM50" s="1">
        <f t="shared" si="17"/>
        <v>1.922515808245322</v>
      </c>
      <c r="AN50" s="1">
        <f t="shared" si="3"/>
        <v>1.0822874529729264E-2</v>
      </c>
      <c r="AR50" s="19">
        <f t="shared" si="18"/>
        <v>77.812230728188553</v>
      </c>
      <c r="AS50" s="1">
        <f t="shared" si="42"/>
        <v>0.45854110969802286</v>
      </c>
      <c r="AT50" s="1">
        <f t="shared" si="19"/>
        <v>78.270771837886571</v>
      </c>
      <c r="AU50" s="1">
        <f t="shared" si="20"/>
        <v>5.6934102609881056E-3</v>
      </c>
      <c r="AW50" s="1">
        <f t="shared" si="43"/>
        <v>0.45052723700106861</v>
      </c>
      <c r="AX50" s="1">
        <f t="shared" si="21"/>
        <v>78.262757965189621</v>
      </c>
      <c r="AY50" s="1">
        <f t="shared" si="22"/>
        <v>5.5904408028781844E-3</v>
      </c>
      <c r="AZ50" s="2"/>
      <c r="BA50" s="1">
        <f t="shared" si="44"/>
        <v>0.45971516028509157</v>
      </c>
      <c r="BB50" s="1">
        <f t="shared" si="23"/>
        <v>78.271945888473638</v>
      </c>
      <c r="BC50" s="1">
        <f t="shared" si="24"/>
        <v>5.7084955209261642E-3</v>
      </c>
      <c r="BD50" s="2"/>
      <c r="BE50" s="1">
        <f t="shared" si="45"/>
        <v>0.61976096958260518</v>
      </c>
      <c r="BF50" s="1">
        <f t="shared" si="25"/>
        <v>78.431991697771153</v>
      </c>
      <c r="BG50" s="19">
        <f t="shared" si="26"/>
        <v>7.7649083040244229E-3</v>
      </c>
      <c r="BJ50" s="19">
        <f t="shared" si="27"/>
        <v>179.11942243877101</v>
      </c>
      <c r="BK50" s="1">
        <f t="shared" si="46"/>
        <v>0.48674496192573202</v>
      </c>
      <c r="BL50" s="1">
        <f t="shared" si="28"/>
        <v>179.60616740069673</v>
      </c>
      <c r="BM50" s="1">
        <f t="shared" si="29"/>
        <v>1.1099625920603092E-2</v>
      </c>
      <c r="BO50" s="1">
        <f t="shared" si="47"/>
        <v>0.62025547058338781</v>
      </c>
      <c r="BP50" s="1">
        <f t="shared" si="30"/>
        <v>179.73967790935441</v>
      </c>
      <c r="BQ50" s="1">
        <f t="shared" si="31"/>
        <v>1.1851228314406664E-2</v>
      </c>
      <c r="BS50" s="1">
        <f t="shared" si="48"/>
        <v>0.77415163004986809</v>
      </c>
      <c r="BT50" s="1">
        <f t="shared" si="32"/>
        <v>179.89357406882087</v>
      </c>
      <c r="BU50" s="1">
        <f t="shared" si="33"/>
        <v>1.2717592490643448E-2</v>
      </c>
      <c r="BW50" s="1">
        <f t="shared" si="49"/>
        <v>0.9284731623918554</v>
      </c>
      <c r="BX50" s="1">
        <f t="shared" si="34"/>
        <v>180.04789560116288</v>
      </c>
      <c r="BY50" s="19">
        <f t="shared" si="35"/>
        <v>1.3586351319366695E-2</v>
      </c>
    </row>
    <row r="51" spans="1:77">
      <c r="A51" s="3">
        <v>43852</v>
      </c>
      <c r="B51" s="4">
        <v>50</v>
      </c>
      <c r="C51" s="1">
        <v>78.105475999999996</v>
      </c>
      <c r="D51" s="1">
        <v>176.770523</v>
      </c>
      <c r="E51" s="1"/>
      <c r="F51" s="1"/>
      <c r="I51" s="6">
        <f t="shared" si="4"/>
        <v>75.924800989598694</v>
      </c>
      <c r="J51" s="1">
        <f t="shared" si="5"/>
        <v>2.180675010401302</v>
      </c>
      <c r="K51" s="1">
        <f t="shared" si="6"/>
        <v>2.7919617446557805E-2</v>
      </c>
      <c r="M51" s="1">
        <f t="shared" si="36"/>
        <v>77.51602538733033</v>
      </c>
      <c r="N51" s="1">
        <f t="shared" si="37"/>
        <v>0.58945061266966547</v>
      </c>
      <c r="O51" s="1">
        <f t="shared" si="7"/>
        <v>7.5468538552875023E-3</v>
      </c>
      <c r="Q51" s="1">
        <f t="shared" si="38"/>
        <v>77.820720677684847</v>
      </c>
      <c r="R51" s="1">
        <f t="shared" si="39"/>
        <v>0.28475532231514933</v>
      </c>
      <c r="S51" s="1">
        <f t="shared" si="8"/>
        <v>3.6457792321136274E-3</v>
      </c>
      <c r="U51" s="1">
        <f t="shared" si="40"/>
        <v>77.893695260388299</v>
      </c>
      <c r="V51" s="1">
        <f t="shared" si="41"/>
        <v>0.2117807396116973</v>
      </c>
      <c r="W51" s="1">
        <f t="shared" si="9"/>
        <v>2.711471083176003E-3</v>
      </c>
      <c r="Z51" s="1">
        <f t="shared" si="10"/>
        <v>176.89070348592804</v>
      </c>
      <c r="AA51" s="1">
        <f t="shared" si="11"/>
        <v>0.12018048592804575</v>
      </c>
      <c r="AB51" s="15">
        <f t="shared" si="0"/>
        <v>6.7986723062445065E-4</v>
      </c>
      <c r="AD51" s="1">
        <f t="shared" si="12"/>
        <v>178.12070565989961</v>
      </c>
      <c r="AE51" s="1">
        <f t="shared" si="13"/>
        <v>1.3501826598996161</v>
      </c>
      <c r="AF51" s="15">
        <f t="shared" si="1"/>
        <v>7.6380532058482175E-3</v>
      </c>
      <c r="AH51" s="1">
        <f t="shared" si="14"/>
        <v>178.30271014744693</v>
      </c>
      <c r="AI51" s="1">
        <f t="shared" si="15"/>
        <v>1.5321871474469333</v>
      </c>
      <c r="AJ51" s="1">
        <f t="shared" si="2"/>
        <v>8.6676620142541148E-3</v>
      </c>
      <c r="AL51" s="1">
        <f t="shared" si="16"/>
        <v>178.11511995206132</v>
      </c>
      <c r="AM51" s="1">
        <f t="shared" si="17"/>
        <v>1.3445969520613232</v>
      </c>
      <c r="AN51" s="1">
        <f t="shared" si="3"/>
        <v>7.6064545674355633E-3</v>
      </c>
      <c r="AR51" s="19">
        <f t="shared" si="18"/>
        <v>77.820720677684847</v>
      </c>
      <c r="AS51" s="1">
        <f t="shared" si="42"/>
        <v>0.3910334356677635</v>
      </c>
      <c r="AT51" s="1">
        <f t="shared" si="19"/>
        <v>78.211754113352612</v>
      </c>
      <c r="AU51" s="1">
        <f t="shared" si="20"/>
        <v>1.3606998996154359E-3</v>
      </c>
      <c r="AW51" s="1">
        <f t="shared" si="43"/>
        <v>0.34001791512487495</v>
      </c>
      <c r="AX51" s="1">
        <f t="shared" si="21"/>
        <v>78.160738592809722</v>
      </c>
      <c r="AY51" s="1">
        <f t="shared" si="22"/>
        <v>7.0753800680666327E-4</v>
      </c>
      <c r="AZ51" s="2"/>
      <c r="BA51" s="1">
        <f t="shared" si="44"/>
        <v>0.25666381543013267</v>
      </c>
      <c r="BB51" s="1">
        <f t="shared" si="23"/>
        <v>78.077384493114977</v>
      </c>
      <c r="BC51" s="1">
        <f t="shared" si="24"/>
        <v>3.5966117004419969E-4</v>
      </c>
      <c r="BD51" s="2"/>
      <c r="BE51" s="1">
        <f t="shared" si="45"/>
        <v>0.10018060250924068</v>
      </c>
      <c r="BF51" s="1">
        <f t="shared" si="25"/>
        <v>77.920901280194087</v>
      </c>
      <c r="BG51" s="19">
        <f t="shared" si="26"/>
        <v>2.3631469809608317E-3</v>
      </c>
      <c r="BJ51" s="19">
        <f t="shared" si="27"/>
        <v>178.30271014744693</v>
      </c>
      <c r="BK51" s="1">
        <f t="shared" si="46"/>
        <v>0.29122637393826017</v>
      </c>
      <c r="BL51" s="1">
        <f t="shared" si="28"/>
        <v>178.59393652138519</v>
      </c>
      <c r="BM51" s="1">
        <f t="shared" si="29"/>
        <v>1.0315144688377662E-2</v>
      </c>
      <c r="BO51" s="1">
        <f t="shared" si="47"/>
        <v>0.26101353010652079</v>
      </c>
      <c r="BP51" s="1">
        <f t="shared" si="30"/>
        <v>178.56372367755344</v>
      </c>
      <c r="BQ51" s="1">
        <f t="shared" si="31"/>
        <v>1.0144229066706123E-2</v>
      </c>
      <c r="BS51" s="1">
        <f t="shared" si="48"/>
        <v>5.8262865431591315E-2</v>
      </c>
      <c r="BT51" s="1">
        <f t="shared" si="32"/>
        <v>178.36097301287853</v>
      </c>
      <c r="BU51" s="1">
        <f t="shared" si="33"/>
        <v>8.9972580602623118E-3</v>
      </c>
      <c r="BW51" s="1">
        <f t="shared" si="49"/>
        <v>-0.55493447326668988</v>
      </c>
      <c r="BX51" s="1">
        <f t="shared" si="34"/>
        <v>177.74777567418025</v>
      </c>
      <c r="BY51" s="19">
        <f t="shared" si="35"/>
        <v>5.5283689700926517E-3</v>
      </c>
    </row>
    <row r="52" spans="1:77">
      <c r="A52" s="3">
        <v>43853</v>
      </c>
      <c r="B52" s="4">
        <v>51</v>
      </c>
      <c r="C52" s="1">
        <v>78.481621000000004</v>
      </c>
      <c r="D52" s="1">
        <v>176.30909700000001</v>
      </c>
      <c r="E52" s="1"/>
      <c r="F52" s="1"/>
      <c r="I52" s="6">
        <f t="shared" si="4"/>
        <v>76.251902241158888</v>
      </c>
      <c r="J52" s="1">
        <f t="shared" si="5"/>
        <v>2.2297187588411163</v>
      </c>
      <c r="K52" s="1">
        <f t="shared" si="6"/>
        <v>2.8410712348068298E-2</v>
      </c>
      <c r="M52" s="1">
        <f t="shared" si="36"/>
        <v>77.722333101764718</v>
      </c>
      <c r="N52" s="1">
        <f t="shared" si="37"/>
        <v>0.75928789823528575</v>
      </c>
      <c r="O52" s="1">
        <f t="shared" si="7"/>
        <v>9.6747224198552896E-3</v>
      </c>
      <c r="Q52" s="1">
        <f t="shared" si="38"/>
        <v>77.977336104958169</v>
      </c>
      <c r="R52" s="1">
        <f t="shared" si="39"/>
        <v>0.5042848950418346</v>
      </c>
      <c r="S52" s="1">
        <f t="shared" si="8"/>
        <v>6.4255157910389563E-3</v>
      </c>
      <c r="U52" s="1">
        <f t="shared" si="40"/>
        <v>78.052530815097072</v>
      </c>
      <c r="V52" s="1">
        <f t="shared" si="41"/>
        <v>0.42909018490293249</v>
      </c>
      <c r="W52" s="1">
        <f t="shared" si="9"/>
        <v>5.4673970725315733E-3</v>
      </c>
      <c r="Z52" s="1">
        <f t="shared" si="10"/>
        <v>176.87267641303882</v>
      </c>
      <c r="AA52" s="1">
        <f t="shared" si="11"/>
        <v>0.56357941303880921</v>
      </c>
      <c r="AB52" s="15">
        <f t="shared" si="0"/>
        <v>3.1965418837055764E-3</v>
      </c>
      <c r="AD52" s="1">
        <f t="shared" si="12"/>
        <v>177.64814172893475</v>
      </c>
      <c r="AE52" s="1">
        <f t="shared" si="13"/>
        <v>1.3390447289347378</v>
      </c>
      <c r="AF52" s="15">
        <f t="shared" si="1"/>
        <v>7.5948703255779128E-3</v>
      </c>
      <c r="AH52" s="1">
        <f t="shared" si="14"/>
        <v>177.46000721635113</v>
      </c>
      <c r="AI52" s="1">
        <f t="shared" si="15"/>
        <v>1.1509102163511216</v>
      </c>
      <c r="AJ52" s="1">
        <f t="shared" si="2"/>
        <v>6.527798258481929E-3</v>
      </c>
      <c r="AL52" s="1">
        <f t="shared" si="16"/>
        <v>177.10667223801534</v>
      </c>
      <c r="AM52" s="1">
        <f t="shared" si="17"/>
        <v>0.7975752380153267</v>
      </c>
      <c r="AN52" s="1">
        <f t="shared" si="3"/>
        <v>4.5237327601724752E-3</v>
      </c>
      <c r="AR52" s="19">
        <f t="shared" si="18"/>
        <v>77.977336104958169</v>
      </c>
      <c r="AS52" s="1">
        <f t="shared" si="42"/>
        <v>0.3558707344085974</v>
      </c>
      <c r="AT52" s="1">
        <f t="shared" si="19"/>
        <v>78.333206839366767</v>
      </c>
      <c r="AU52" s="1">
        <f t="shared" si="20"/>
        <v>1.8910690011517115E-3</v>
      </c>
      <c r="AW52" s="1">
        <f t="shared" si="43"/>
        <v>0.29416729316198692</v>
      </c>
      <c r="AX52" s="1">
        <f t="shared" si="21"/>
        <v>78.27150339812016</v>
      </c>
      <c r="AY52" s="1">
        <f t="shared" si="22"/>
        <v>2.6772841743399269E-3</v>
      </c>
      <c r="AZ52" s="2"/>
      <c r="BA52" s="1">
        <f t="shared" si="44"/>
        <v>0.2116420407595683</v>
      </c>
      <c r="BB52" s="1">
        <f t="shared" si="23"/>
        <v>78.188978145717741</v>
      </c>
      <c r="BC52" s="1">
        <f t="shared" si="24"/>
        <v>3.7288074654098116E-3</v>
      </c>
      <c r="BD52" s="2"/>
      <c r="BE52" s="1">
        <f t="shared" si="45"/>
        <v>0.14815020355871056</v>
      </c>
      <c r="BF52" s="1">
        <f t="shared" si="25"/>
        <v>78.125486308516884</v>
      </c>
      <c r="BG52" s="19">
        <f t="shared" si="26"/>
        <v>4.5378100878308882E-3</v>
      </c>
      <c r="BJ52" s="19">
        <f t="shared" si="27"/>
        <v>177.46000721635113</v>
      </c>
      <c r="BK52" s="1">
        <f t="shared" si="46"/>
        <v>0.12113697818315108</v>
      </c>
      <c r="BL52" s="1">
        <f t="shared" si="28"/>
        <v>177.58114419453429</v>
      </c>
      <c r="BM52" s="1">
        <f t="shared" si="29"/>
        <v>7.2148698857795223E-3</v>
      </c>
      <c r="BO52" s="1">
        <f t="shared" si="47"/>
        <v>-1.4915585194059555E-2</v>
      </c>
      <c r="BP52" s="1">
        <f t="shared" si="30"/>
        <v>177.44509163115708</v>
      </c>
      <c r="BQ52" s="1">
        <f t="shared" si="31"/>
        <v>6.4431991910041666E-3</v>
      </c>
      <c r="BS52" s="1">
        <f t="shared" si="48"/>
        <v>-0.34717174300573506</v>
      </c>
      <c r="BT52" s="1">
        <f t="shared" si="32"/>
        <v>177.1128354733454</v>
      </c>
      <c r="BU52" s="1">
        <f t="shared" si="33"/>
        <v>4.5586897501119321E-3</v>
      </c>
      <c r="BW52" s="1">
        <f t="shared" si="49"/>
        <v>-0.79953766242143387</v>
      </c>
      <c r="BX52" s="1">
        <f t="shared" si="34"/>
        <v>176.66046955392969</v>
      </c>
      <c r="BY52" s="19">
        <f t="shared" si="35"/>
        <v>1.9929349075486365E-3</v>
      </c>
    </row>
    <row r="53" spans="1:77">
      <c r="A53" s="3">
        <v>43854</v>
      </c>
      <c r="B53" s="4">
        <v>52</v>
      </c>
      <c r="C53" s="1">
        <v>78.255439999999993</v>
      </c>
      <c r="D53" s="1">
        <v>173.903717</v>
      </c>
      <c r="E53" s="1"/>
      <c r="F53" s="1"/>
      <c r="I53" s="6">
        <f t="shared" si="4"/>
        <v>76.58636005498505</v>
      </c>
      <c r="J53" s="1">
        <f t="shared" si="5"/>
        <v>1.6690799450149427</v>
      </c>
      <c r="K53" s="1">
        <f t="shared" si="6"/>
        <v>2.1328612362475286E-2</v>
      </c>
      <c r="M53" s="1">
        <f t="shared" si="36"/>
        <v>77.988083866147065</v>
      </c>
      <c r="N53" s="1">
        <f t="shared" si="37"/>
        <v>0.26735613385292822</v>
      </c>
      <c r="O53" s="1">
        <f t="shared" si="7"/>
        <v>3.4164542919051795E-3</v>
      </c>
      <c r="Q53" s="1">
        <f t="shared" si="38"/>
        <v>78.254692797231172</v>
      </c>
      <c r="R53" s="1">
        <f t="shared" si="39"/>
        <v>7.472027688208982E-4</v>
      </c>
      <c r="S53" s="1">
        <f t="shared" si="8"/>
        <v>9.5482533715342763E-6</v>
      </c>
      <c r="U53" s="1">
        <f t="shared" si="40"/>
        <v>78.374348453774275</v>
      </c>
      <c r="V53" s="1">
        <f t="shared" si="41"/>
        <v>0.1189084537742815</v>
      </c>
      <c r="W53" s="1">
        <f t="shared" si="9"/>
        <v>1.5194912171509292E-3</v>
      </c>
      <c r="Z53" s="1">
        <f t="shared" si="10"/>
        <v>176.78813950108298</v>
      </c>
      <c r="AA53" s="1">
        <f t="shared" si="11"/>
        <v>2.8844225010829803</v>
      </c>
      <c r="AB53" s="15">
        <f t="shared" si="0"/>
        <v>1.6586318859895217E-2</v>
      </c>
      <c r="AD53" s="1">
        <f t="shared" si="12"/>
        <v>177.17947607380759</v>
      </c>
      <c r="AE53" s="1">
        <f t="shared" si="13"/>
        <v>3.2757590738075919</v>
      </c>
      <c r="AF53" s="15">
        <f t="shared" si="1"/>
        <v>1.8836624830782609E-2</v>
      </c>
      <c r="AH53" s="1">
        <f t="shared" si="14"/>
        <v>176.82700659735801</v>
      </c>
      <c r="AI53" s="1">
        <f t="shared" si="15"/>
        <v>2.9232895973580071</v>
      </c>
      <c r="AJ53" s="1">
        <f t="shared" si="2"/>
        <v>1.6809816649048435E-2</v>
      </c>
      <c r="AL53" s="1">
        <f t="shared" si="16"/>
        <v>176.50849080950383</v>
      </c>
      <c r="AM53" s="1">
        <f t="shared" si="17"/>
        <v>2.6047738095038255</v>
      </c>
      <c r="AN53" s="1">
        <f t="shared" si="3"/>
        <v>1.4978252647146268E-2</v>
      </c>
      <c r="AR53" s="19">
        <f t="shared" si="18"/>
        <v>78.254692797231172</v>
      </c>
      <c r="AS53" s="1">
        <f t="shared" si="42"/>
        <v>0.34409362808825816</v>
      </c>
      <c r="AT53" s="1">
        <f t="shared" si="19"/>
        <v>78.598786425319432</v>
      </c>
      <c r="AU53" s="1">
        <f t="shared" si="20"/>
        <v>4.3875087191310759E-3</v>
      </c>
      <c r="AW53" s="1">
        <f t="shared" si="43"/>
        <v>0.28996464293974084</v>
      </c>
      <c r="AX53" s="1">
        <f t="shared" si="21"/>
        <v>78.544657440170909</v>
      </c>
      <c r="AY53" s="1">
        <f t="shared" si="22"/>
        <v>3.6958125872260839E-3</v>
      </c>
      <c r="AZ53" s="2"/>
      <c r="BA53" s="1">
        <f t="shared" si="44"/>
        <v>0.24121363394061376</v>
      </c>
      <c r="BB53" s="1">
        <f t="shared" si="23"/>
        <v>78.49590643117179</v>
      </c>
      <c r="BC53" s="1">
        <f t="shared" si="24"/>
        <v>3.0728398073258112E-3</v>
      </c>
      <c r="BD53" s="2"/>
      <c r="BE53" s="1">
        <f t="shared" si="45"/>
        <v>0.2579757189658588</v>
      </c>
      <c r="BF53" s="1">
        <f t="shared" si="25"/>
        <v>78.512668516197024</v>
      </c>
      <c r="BG53" s="19">
        <f t="shared" si="26"/>
        <v>3.2870368653863729E-3</v>
      </c>
      <c r="BJ53" s="19">
        <f t="shared" si="27"/>
        <v>176.82700659735801</v>
      </c>
      <c r="BK53" s="1">
        <f t="shared" si="46"/>
        <v>8.0163386067100412E-3</v>
      </c>
      <c r="BL53" s="1">
        <f t="shared" si="28"/>
        <v>176.83502293596473</v>
      </c>
      <c r="BM53" s="1">
        <f t="shared" si="29"/>
        <v>1.6855913068061276E-2</v>
      </c>
      <c r="BO53" s="1">
        <f t="shared" si="47"/>
        <v>-0.1694368436438253</v>
      </c>
      <c r="BP53" s="1">
        <f t="shared" si="30"/>
        <v>176.65756975371417</v>
      </c>
      <c r="BQ53" s="1">
        <f t="shared" si="31"/>
        <v>1.5835502548310513E-2</v>
      </c>
      <c r="BS53" s="1">
        <f t="shared" si="48"/>
        <v>-0.47579473720005944</v>
      </c>
      <c r="BT53" s="1">
        <f t="shared" si="32"/>
        <v>176.35121186015795</v>
      </c>
      <c r="BU53" s="1">
        <f t="shared" si="33"/>
        <v>1.4073850187790671E-2</v>
      </c>
      <c r="BW53" s="1">
        <f t="shared" si="49"/>
        <v>-0.65798117550736923</v>
      </c>
      <c r="BX53" s="1">
        <f t="shared" si="34"/>
        <v>176.16902542185065</v>
      </c>
      <c r="BY53" s="19">
        <f t="shared" si="35"/>
        <v>1.3026221986104229E-2</v>
      </c>
    </row>
    <row r="54" spans="1:77">
      <c r="A54" s="3">
        <v>43857</v>
      </c>
      <c r="B54" s="4">
        <v>53</v>
      </c>
      <c r="C54" s="1">
        <v>75.954314999999994</v>
      </c>
      <c r="D54" s="1">
        <v>170.37908899999999</v>
      </c>
      <c r="E54" s="1"/>
      <c r="F54" s="1"/>
      <c r="I54" s="6">
        <f t="shared" si="4"/>
        <v>76.836722046737293</v>
      </c>
      <c r="J54" s="1">
        <f t="shared" si="5"/>
        <v>0.88240704673729908</v>
      </c>
      <c r="K54" s="1">
        <f t="shared" si="6"/>
        <v>1.1617602590942978E-2</v>
      </c>
      <c r="M54" s="1">
        <f t="shared" si="36"/>
        <v>78.081658512995588</v>
      </c>
      <c r="N54" s="1">
        <f t="shared" si="37"/>
        <v>2.1273435129955942</v>
      </c>
      <c r="O54" s="1">
        <f t="shared" si="7"/>
        <v>2.8008198257012711E-2</v>
      </c>
      <c r="Q54" s="1">
        <f t="shared" si="38"/>
        <v>78.255103758754018</v>
      </c>
      <c r="R54" s="1">
        <f t="shared" si="39"/>
        <v>2.3007887587540239</v>
      </c>
      <c r="S54" s="1">
        <f t="shared" si="8"/>
        <v>3.0291745225455909E-2</v>
      </c>
      <c r="U54" s="1">
        <f t="shared" si="40"/>
        <v>78.285167113443563</v>
      </c>
      <c r="V54" s="1">
        <f t="shared" si="41"/>
        <v>2.3308521134435694</v>
      </c>
      <c r="W54" s="1">
        <f t="shared" si="9"/>
        <v>3.0687553609608217E-2</v>
      </c>
      <c r="Z54" s="1">
        <f t="shared" si="10"/>
        <v>176.35547612592055</v>
      </c>
      <c r="AA54" s="1">
        <f t="shared" si="11"/>
        <v>5.976387125920553</v>
      </c>
      <c r="AB54" s="15">
        <f t="shared" si="0"/>
        <v>3.5076998949798079E-2</v>
      </c>
      <c r="AD54" s="1">
        <f t="shared" si="12"/>
        <v>176.03296039797493</v>
      </c>
      <c r="AE54" s="1">
        <f t="shared" si="13"/>
        <v>5.6538713979749389</v>
      </c>
      <c r="AF54" s="15">
        <f t="shared" si="1"/>
        <v>3.3184068720868314E-2</v>
      </c>
      <c r="AH54" s="1">
        <f t="shared" si="14"/>
        <v>175.2191973188111</v>
      </c>
      <c r="AI54" s="1">
        <f t="shared" si="15"/>
        <v>4.8401083188111045</v>
      </c>
      <c r="AJ54" s="1">
        <f t="shared" si="2"/>
        <v>2.8407877675711159E-2</v>
      </c>
      <c r="AL54" s="1">
        <f t="shared" si="16"/>
        <v>174.55491045237596</v>
      </c>
      <c r="AM54" s="1">
        <f t="shared" si="17"/>
        <v>4.1758214523759705</v>
      </c>
      <c r="AN54" s="1">
        <f t="shared" si="3"/>
        <v>2.4509002113375374E-2</v>
      </c>
      <c r="AR54" s="19">
        <f t="shared" si="18"/>
        <v>78.255103758754018</v>
      </c>
      <c r="AS54" s="1">
        <f t="shared" si="42"/>
        <v>0.29254122810344629</v>
      </c>
      <c r="AT54" s="1">
        <f t="shared" si="19"/>
        <v>78.547644986857463</v>
      </c>
      <c r="AU54" s="1">
        <f t="shared" si="20"/>
        <v>3.4143287143824148E-2</v>
      </c>
      <c r="AW54" s="1">
        <f t="shared" si="43"/>
        <v>0.21757622258551707</v>
      </c>
      <c r="AX54" s="1">
        <f t="shared" si="21"/>
        <v>78.472679981339539</v>
      </c>
      <c r="AY54" s="1">
        <f t="shared" si="22"/>
        <v>3.3156312203454733E-2</v>
      </c>
      <c r="AZ54" s="2"/>
      <c r="BA54" s="1">
        <f t="shared" si="44"/>
        <v>0.13285243135261818</v>
      </c>
      <c r="BB54" s="1">
        <f t="shared" si="23"/>
        <v>78.387956190106635</v>
      </c>
      <c r="BC54" s="1">
        <f t="shared" si="24"/>
        <v>3.2040854954805943E-2</v>
      </c>
      <c r="BD54" s="2"/>
      <c r="BE54" s="1">
        <f t="shared" si="45"/>
        <v>3.9045675139297763E-2</v>
      </c>
      <c r="BF54" s="1">
        <f t="shared" si="25"/>
        <v>78.29414943389331</v>
      </c>
      <c r="BG54" s="19">
        <f t="shared" si="26"/>
        <v>3.0805813124551461E-2</v>
      </c>
      <c r="BJ54" s="19">
        <f t="shared" si="27"/>
        <v>175.2191973188111</v>
      </c>
      <c r="BK54" s="1">
        <f t="shared" si="46"/>
        <v>-0.2343575039663329</v>
      </c>
      <c r="BL54" s="1">
        <f t="shared" si="28"/>
        <v>174.98483981484478</v>
      </c>
      <c r="BM54" s="1">
        <f t="shared" si="29"/>
        <v>2.7032371412930741E-2</v>
      </c>
      <c r="BO54" s="1">
        <f t="shared" si="47"/>
        <v>-0.52902995236959638</v>
      </c>
      <c r="BP54" s="1">
        <f t="shared" si="30"/>
        <v>174.6901673664415</v>
      </c>
      <c r="BQ54" s="1">
        <f t="shared" si="31"/>
        <v>2.5302860766214724E-2</v>
      </c>
      <c r="BS54" s="1">
        <f t="shared" si="48"/>
        <v>-0.985201280806142</v>
      </c>
      <c r="BT54" s="1">
        <f t="shared" si="32"/>
        <v>174.23399603800496</v>
      </c>
      <c r="BU54" s="1">
        <f t="shared" si="33"/>
        <v>2.2625470417939417E-2</v>
      </c>
      <c r="BW54" s="1">
        <f t="shared" si="49"/>
        <v>-1.4653350630909785</v>
      </c>
      <c r="BX54" s="1">
        <f t="shared" si="34"/>
        <v>173.75386225572012</v>
      </c>
      <c r="BY54" s="19">
        <f t="shared" si="35"/>
        <v>1.9807438081325398E-2</v>
      </c>
    </row>
    <row r="55" spans="1:77">
      <c r="A55" s="3">
        <v>43858</v>
      </c>
      <c r="B55" s="4">
        <v>54</v>
      </c>
      <c r="C55" s="1">
        <v>78.103012000000007</v>
      </c>
      <c r="D55" s="1">
        <v>172.26414500000001</v>
      </c>
      <c r="E55" s="1"/>
      <c r="F55" s="1"/>
      <c r="I55" s="6">
        <f t="shared" si="4"/>
        <v>76.704360989726695</v>
      </c>
      <c r="J55" s="1">
        <f t="shared" si="5"/>
        <v>1.3986510102733121</v>
      </c>
      <c r="K55" s="1">
        <f t="shared" si="6"/>
        <v>1.7907773009744003E-2</v>
      </c>
      <c r="M55" s="1">
        <f t="shared" si="36"/>
        <v>77.33708828344713</v>
      </c>
      <c r="N55" s="1">
        <f t="shared" si="37"/>
        <v>0.7659237165528765</v>
      </c>
      <c r="O55" s="1">
        <f t="shared" si="7"/>
        <v>9.8065835995272046E-3</v>
      </c>
      <c r="Q55" s="1">
        <f t="shared" si="38"/>
        <v>76.989669941439303</v>
      </c>
      <c r="R55" s="1">
        <f t="shared" si="39"/>
        <v>1.1133420585607041</v>
      </c>
      <c r="S55" s="1">
        <f t="shared" si="8"/>
        <v>1.4254790308992233E-2</v>
      </c>
      <c r="U55" s="1">
        <f t="shared" si="40"/>
        <v>76.537028028360879</v>
      </c>
      <c r="V55" s="1">
        <f t="shared" si="41"/>
        <v>1.5659839716391275</v>
      </c>
      <c r="W55" s="1">
        <f t="shared" si="9"/>
        <v>2.0050237904258129E-2</v>
      </c>
      <c r="Z55" s="1">
        <f t="shared" si="10"/>
        <v>175.45901805703244</v>
      </c>
      <c r="AA55" s="1">
        <f t="shared" si="11"/>
        <v>3.1948730570324244</v>
      </c>
      <c r="AB55" s="15">
        <f t="shared" si="0"/>
        <v>1.8546361211919195E-2</v>
      </c>
      <c r="AD55" s="1">
        <f t="shared" si="12"/>
        <v>174.05410540868371</v>
      </c>
      <c r="AE55" s="1">
        <f t="shared" si="13"/>
        <v>1.7899604086836973</v>
      </c>
      <c r="AF55" s="15">
        <f t="shared" si="1"/>
        <v>1.0390789149324703E-2</v>
      </c>
      <c r="AH55" s="1">
        <f t="shared" si="14"/>
        <v>172.55713774346498</v>
      </c>
      <c r="AI55" s="1">
        <f t="shared" si="15"/>
        <v>0.29299274346496418</v>
      </c>
      <c r="AJ55" s="1">
        <f t="shared" si="2"/>
        <v>1.7008341664190431E-3</v>
      </c>
      <c r="AL55" s="1">
        <f t="shared" si="16"/>
        <v>171.42304436309399</v>
      </c>
      <c r="AM55" s="1">
        <f t="shared" si="17"/>
        <v>0.84110063690602033</v>
      </c>
      <c r="AN55" s="1">
        <f t="shared" si="3"/>
        <v>4.8826216094244122E-3</v>
      </c>
      <c r="AR55" s="19">
        <f t="shared" si="18"/>
        <v>76.989669941439303</v>
      </c>
      <c r="AS55" s="1">
        <f t="shared" si="42"/>
        <v>5.8844971290722053E-2</v>
      </c>
      <c r="AT55" s="1">
        <f t="shared" si="19"/>
        <v>77.048514912730028</v>
      </c>
      <c r="AU55" s="1">
        <f t="shared" si="20"/>
        <v>1.3501362626962186E-2</v>
      </c>
      <c r="AW55" s="1">
        <f t="shared" si="43"/>
        <v>-0.15317628738954103</v>
      </c>
      <c r="AX55" s="1">
        <f t="shared" si="21"/>
        <v>76.836493654049761</v>
      </c>
      <c r="AY55" s="1">
        <f t="shared" si="22"/>
        <v>1.6215998762637292E-2</v>
      </c>
      <c r="AZ55" s="2"/>
      <c r="BA55" s="1">
        <f t="shared" si="44"/>
        <v>-0.49637638054768196</v>
      </c>
      <c r="BB55" s="1">
        <f t="shared" si="23"/>
        <v>76.493293560891615</v>
      </c>
      <c r="BC55" s="1">
        <f t="shared" si="24"/>
        <v>2.0610196686248045E-2</v>
      </c>
      <c r="BD55" s="2"/>
      <c r="BE55" s="1">
        <f t="shared" si="45"/>
        <v>-1.0697618934466131</v>
      </c>
      <c r="BF55" s="1">
        <f t="shared" si="25"/>
        <v>75.919908047992692</v>
      </c>
      <c r="BG55" s="19">
        <f t="shared" si="26"/>
        <v>2.7951597462173603E-2</v>
      </c>
      <c r="BJ55" s="19">
        <f t="shared" si="27"/>
        <v>172.55713774346498</v>
      </c>
      <c r="BK55" s="1">
        <f t="shared" si="46"/>
        <v>-0.59851281467330097</v>
      </c>
      <c r="BL55" s="1">
        <f t="shared" si="28"/>
        <v>171.95862492879166</v>
      </c>
      <c r="BM55" s="1">
        <f t="shared" si="29"/>
        <v>1.7735557867155059E-3</v>
      </c>
      <c r="BO55" s="1">
        <f t="shared" si="47"/>
        <v>-1.0622873581137273</v>
      </c>
      <c r="BP55" s="1">
        <f t="shared" si="30"/>
        <v>171.49485038535124</v>
      </c>
      <c r="BQ55" s="1">
        <f t="shared" si="31"/>
        <v>4.4657848831442621E-3</v>
      </c>
      <c r="BS55" s="1">
        <f t="shared" si="48"/>
        <v>-1.7397875133491323</v>
      </c>
      <c r="BT55" s="1">
        <f t="shared" si="32"/>
        <v>170.81735023011584</v>
      </c>
      <c r="BU55" s="1">
        <f t="shared" si="33"/>
        <v>8.3986993920538607E-3</v>
      </c>
      <c r="BW55" s="1">
        <f t="shared" si="49"/>
        <v>-2.4825508985078488</v>
      </c>
      <c r="BX55" s="1">
        <f t="shared" si="34"/>
        <v>170.07458684495714</v>
      </c>
      <c r="BY55" s="19">
        <f t="shared" si="35"/>
        <v>1.2710469465615578E-2</v>
      </c>
    </row>
    <row r="56" spans="1:77">
      <c r="A56" s="3">
        <v>43859</v>
      </c>
      <c r="B56" s="4">
        <v>55</v>
      </c>
      <c r="C56" s="1">
        <v>79.737899999999996</v>
      </c>
      <c r="D56" s="1">
        <v>172.47030599999999</v>
      </c>
      <c r="E56" s="1"/>
      <c r="F56" s="1"/>
      <c r="I56" s="6">
        <f t="shared" si="4"/>
        <v>76.91415864126769</v>
      </c>
      <c r="J56" s="1">
        <f t="shared" si="5"/>
        <v>2.8237413587323061</v>
      </c>
      <c r="K56" s="1">
        <f t="shared" si="6"/>
        <v>3.5412788131268899E-2</v>
      </c>
      <c r="M56" s="1">
        <f t="shared" si="36"/>
        <v>77.605161584240633</v>
      </c>
      <c r="N56" s="1">
        <f t="shared" si="37"/>
        <v>2.1327384157593627</v>
      </c>
      <c r="O56" s="1">
        <f t="shared" si="7"/>
        <v>2.6746859595742589E-2</v>
      </c>
      <c r="Q56" s="1">
        <f t="shared" si="38"/>
        <v>77.602008073647696</v>
      </c>
      <c r="R56" s="1">
        <f t="shared" si="39"/>
        <v>2.1358919263523006</v>
      </c>
      <c r="S56" s="1">
        <f t="shared" si="8"/>
        <v>2.6786408048773552E-2</v>
      </c>
      <c r="U56" s="1">
        <f t="shared" si="40"/>
        <v>77.711516007090225</v>
      </c>
      <c r="V56" s="1">
        <f t="shared" si="41"/>
        <v>2.0263839929097713</v>
      </c>
      <c r="W56" s="1">
        <f t="shared" si="9"/>
        <v>2.5413059447386643E-2</v>
      </c>
      <c r="Z56" s="1">
        <f t="shared" si="10"/>
        <v>174.97978709847757</v>
      </c>
      <c r="AA56" s="1">
        <f t="shared" si="11"/>
        <v>2.5094810984775791</v>
      </c>
      <c r="AB56" s="15">
        <f t="shared" si="0"/>
        <v>1.4550221175334258E-2</v>
      </c>
      <c r="AD56" s="1">
        <f t="shared" si="12"/>
        <v>173.42761926564441</v>
      </c>
      <c r="AE56" s="1">
        <f t="shared" si="13"/>
        <v>0.95731326564441588</v>
      </c>
      <c r="AF56" s="15">
        <f t="shared" si="1"/>
        <v>5.5505975947211222E-3</v>
      </c>
      <c r="AH56" s="1">
        <f t="shared" si="14"/>
        <v>172.39599173455923</v>
      </c>
      <c r="AI56" s="1">
        <f t="shared" si="15"/>
        <v>7.4314265440762028E-2</v>
      </c>
      <c r="AJ56" s="1">
        <f t="shared" si="2"/>
        <v>4.3088150745648952E-4</v>
      </c>
      <c r="AL56" s="1">
        <f t="shared" si="16"/>
        <v>172.05386984077353</v>
      </c>
      <c r="AM56" s="1">
        <f t="shared" si="17"/>
        <v>0.41643615922646404</v>
      </c>
      <c r="AN56" s="1">
        <f t="shared" si="3"/>
        <v>2.4145382987055411E-3</v>
      </c>
      <c r="AR56" s="19">
        <f t="shared" si="18"/>
        <v>77.602008073647696</v>
      </c>
      <c r="AS56" s="1">
        <f t="shared" si="42"/>
        <v>0.14186894542837269</v>
      </c>
      <c r="AT56" s="1">
        <f t="shared" si="19"/>
        <v>77.743877019076066</v>
      </c>
      <c r="AU56" s="1">
        <f t="shared" si="20"/>
        <v>2.5007217156758955E-2</v>
      </c>
      <c r="AW56" s="1">
        <f t="shared" si="43"/>
        <v>3.8202317509942463E-2</v>
      </c>
      <c r="AX56" s="1">
        <f t="shared" si="21"/>
        <v>77.640210391157638</v>
      </c>
      <c r="AY56" s="1">
        <f t="shared" si="22"/>
        <v>2.6307309433059547E-2</v>
      </c>
      <c r="AZ56" s="2"/>
      <c r="BA56" s="1">
        <f t="shared" si="44"/>
        <v>2.5451501925516928E-3</v>
      </c>
      <c r="BB56" s="1">
        <f t="shared" si="23"/>
        <v>77.604553223840242</v>
      </c>
      <c r="BC56" s="1">
        <f t="shared" si="24"/>
        <v>2.6754489096900654E-2</v>
      </c>
      <c r="BD56" s="2"/>
      <c r="BE56" s="1">
        <f t="shared" si="45"/>
        <v>0.36002312836014205</v>
      </c>
      <c r="BF56" s="1">
        <f t="shared" si="25"/>
        <v>77.962031202007836</v>
      </c>
      <c r="BG56" s="19">
        <f t="shared" si="26"/>
        <v>2.2271326408046369E-2</v>
      </c>
      <c r="BJ56" s="19">
        <f t="shared" si="27"/>
        <v>172.39599173455923</v>
      </c>
      <c r="BK56" s="1">
        <f t="shared" si="46"/>
        <v>-0.53290779380816766</v>
      </c>
      <c r="BL56" s="1">
        <f t="shared" si="28"/>
        <v>171.86308394075107</v>
      </c>
      <c r="BM56" s="1">
        <f t="shared" si="29"/>
        <v>3.5207339357821161E-3</v>
      </c>
      <c r="BO56" s="1">
        <f t="shared" si="47"/>
        <v>-0.83700202081173192</v>
      </c>
      <c r="BP56" s="1">
        <f t="shared" si="30"/>
        <v>171.55898971374751</v>
      </c>
      <c r="BQ56" s="1">
        <f t="shared" si="31"/>
        <v>5.2839025301693729E-3</v>
      </c>
      <c r="BS56" s="1">
        <f t="shared" si="48"/>
        <v>-1.0293988363496085</v>
      </c>
      <c r="BT56" s="1">
        <f t="shared" si="32"/>
        <v>171.36659289820963</v>
      </c>
      <c r="BU56" s="1">
        <f t="shared" si="33"/>
        <v>6.3994384157372687E-3</v>
      </c>
      <c r="BW56" s="1">
        <f t="shared" si="49"/>
        <v>-0.50935674234606143</v>
      </c>
      <c r="BX56" s="1">
        <f t="shared" si="34"/>
        <v>171.88663499221317</v>
      </c>
      <c r="BY56" s="19">
        <f t="shared" si="35"/>
        <v>3.3841825953901828E-3</v>
      </c>
    </row>
    <row r="57" spans="1:77">
      <c r="A57" s="3">
        <v>43860</v>
      </c>
      <c r="B57" s="4">
        <v>56</v>
      </c>
      <c r="C57" s="1">
        <v>79.622337000000002</v>
      </c>
      <c r="D57" s="1">
        <v>175.09165999999999</v>
      </c>
      <c r="E57" s="1"/>
      <c r="F57" s="1"/>
      <c r="I57" s="6">
        <f t="shared" si="4"/>
        <v>77.33771984507753</v>
      </c>
      <c r="J57" s="1">
        <f t="shared" si="5"/>
        <v>2.2846171549224721</v>
      </c>
      <c r="K57" s="1">
        <f t="shared" si="6"/>
        <v>2.8693168789085805E-2</v>
      </c>
      <c r="M57" s="1">
        <f t="shared" si="36"/>
        <v>78.351620029756404</v>
      </c>
      <c r="N57" s="1">
        <f t="shared" si="37"/>
        <v>1.2707169702435976</v>
      </c>
      <c r="O57" s="1">
        <f t="shared" si="7"/>
        <v>1.595930260428801E-2</v>
      </c>
      <c r="Q57" s="1">
        <f t="shared" si="38"/>
        <v>78.776748633141466</v>
      </c>
      <c r="R57" s="1">
        <f t="shared" si="39"/>
        <v>0.84558836685853578</v>
      </c>
      <c r="S57" s="1">
        <f t="shared" si="8"/>
        <v>1.061998929846201E-2</v>
      </c>
      <c r="U57" s="1">
        <f t="shared" si="40"/>
        <v>79.231304001772557</v>
      </c>
      <c r="V57" s="1">
        <f t="shared" si="41"/>
        <v>0.39103299822744475</v>
      </c>
      <c r="W57" s="1">
        <f t="shared" si="9"/>
        <v>4.9110967218589019E-3</v>
      </c>
      <c r="Z57" s="1">
        <f t="shared" si="10"/>
        <v>174.60336493370593</v>
      </c>
      <c r="AA57" s="1">
        <f t="shared" si="11"/>
        <v>0.48829506629405728</v>
      </c>
      <c r="AB57" s="15">
        <f t="shared" si="0"/>
        <v>2.7887968295809023E-3</v>
      </c>
      <c r="AD57" s="1">
        <f t="shared" si="12"/>
        <v>173.09255962266886</v>
      </c>
      <c r="AE57" s="1">
        <f t="shared" si="13"/>
        <v>1.999100377331132</v>
      </c>
      <c r="AF57" s="15">
        <f t="shared" si="1"/>
        <v>1.1417450593198626E-2</v>
      </c>
      <c r="AH57" s="1">
        <f t="shared" si="14"/>
        <v>172.43686458055166</v>
      </c>
      <c r="AI57" s="1">
        <f t="shared" si="15"/>
        <v>2.6547954194483339</v>
      </c>
      <c r="AJ57" s="1">
        <f t="shared" si="2"/>
        <v>1.5162317950771236E-2</v>
      </c>
      <c r="AL57" s="1">
        <f t="shared" si="16"/>
        <v>172.36619696019341</v>
      </c>
      <c r="AM57" s="1">
        <f t="shared" si="17"/>
        <v>2.7254630398065842</v>
      </c>
      <c r="AN57" s="1">
        <f t="shared" si="3"/>
        <v>1.5565921528224613E-2</v>
      </c>
      <c r="AR57" s="19">
        <f t="shared" si="18"/>
        <v>78.776748633141466</v>
      </c>
      <c r="AS57" s="1">
        <f t="shared" si="42"/>
        <v>0.29679968753818231</v>
      </c>
      <c r="AT57" s="1">
        <f t="shared" si="19"/>
        <v>79.073548320679649</v>
      </c>
      <c r="AU57" s="1">
        <f t="shared" si="20"/>
        <v>6.8923960285209021E-3</v>
      </c>
      <c r="AW57" s="1">
        <f t="shared" si="43"/>
        <v>0.32233687800589944</v>
      </c>
      <c r="AX57" s="1">
        <f t="shared" si="21"/>
        <v>79.099085511147365</v>
      </c>
      <c r="AY57" s="1">
        <f t="shared" si="22"/>
        <v>6.5716670543422596E-3</v>
      </c>
      <c r="AZ57" s="2"/>
      <c r="BA57" s="1">
        <f t="shared" si="44"/>
        <v>0.53003308437810015</v>
      </c>
      <c r="BB57" s="1">
        <f t="shared" si="23"/>
        <v>79.30678171751957</v>
      </c>
      <c r="BC57" s="1">
        <f t="shared" si="24"/>
        <v>3.9631502210294546E-3</v>
      </c>
      <c r="BD57" s="2"/>
      <c r="BE57" s="1">
        <f t="shared" si="45"/>
        <v>1.0525329448237259</v>
      </c>
      <c r="BF57" s="1">
        <f t="shared" si="25"/>
        <v>79.82928157796519</v>
      </c>
      <c r="BG57" s="19">
        <f t="shared" si="26"/>
        <v>2.5990769143737721E-3</v>
      </c>
      <c r="BJ57" s="19">
        <f t="shared" si="27"/>
        <v>172.43686458055166</v>
      </c>
      <c r="BK57" s="1">
        <f t="shared" si="46"/>
        <v>-0.44684069783807878</v>
      </c>
      <c r="BL57" s="1">
        <f t="shared" si="28"/>
        <v>171.99002388271359</v>
      </c>
      <c r="BM57" s="1">
        <f t="shared" si="29"/>
        <v>1.7714356682016746E-2</v>
      </c>
      <c r="BO57" s="1">
        <f t="shared" si="47"/>
        <v>-0.61753330411069274</v>
      </c>
      <c r="BP57" s="1">
        <f t="shared" si="30"/>
        <v>171.81933127644098</v>
      </c>
      <c r="BQ57" s="1">
        <f t="shared" si="31"/>
        <v>1.8689232391531464E-2</v>
      </c>
      <c r="BS57" s="1">
        <f t="shared" si="48"/>
        <v>-0.54777657929569357</v>
      </c>
      <c r="BT57" s="1">
        <f t="shared" si="32"/>
        <v>171.88908800125597</v>
      </c>
      <c r="BU57" s="1">
        <f t="shared" si="33"/>
        <v>1.8290831206603558E-2</v>
      </c>
      <c r="BW57" s="1">
        <f t="shared" si="49"/>
        <v>-4.1661592258348153E-2</v>
      </c>
      <c r="BX57" s="1">
        <f t="shared" si="34"/>
        <v>172.39520298829331</v>
      </c>
      <c r="BY57" s="19">
        <f t="shared" si="35"/>
        <v>1.5400259565228202E-2</v>
      </c>
    </row>
    <row r="58" spans="1:77">
      <c r="A58" s="3">
        <v>43861</v>
      </c>
      <c r="B58" s="4">
        <v>57</v>
      </c>
      <c r="C58" s="1">
        <v>76.091994999999997</v>
      </c>
      <c r="D58" s="1">
        <v>170.06492600000001</v>
      </c>
      <c r="E58" s="1"/>
      <c r="F58" s="1"/>
      <c r="I58" s="6">
        <f t="shared" si="4"/>
        <v>77.68041241831591</v>
      </c>
      <c r="J58" s="1">
        <f t="shared" si="5"/>
        <v>1.5884174183159132</v>
      </c>
      <c r="K58" s="1">
        <f t="shared" si="6"/>
        <v>2.0874960872243043E-2</v>
      </c>
      <c r="M58" s="1">
        <f t="shared" si="36"/>
        <v>78.796370969341666</v>
      </c>
      <c r="N58" s="1">
        <f t="shared" si="37"/>
        <v>2.7043759693416689</v>
      </c>
      <c r="O58" s="1">
        <f t="shared" si="7"/>
        <v>3.5540873508989601E-2</v>
      </c>
      <c r="Q58" s="1">
        <f t="shared" si="38"/>
        <v>79.241822234913656</v>
      </c>
      <c r="R58" s="1">
        <f t="shared" si="39"/>
        <v>3.1498272349136585</v>
      </c>
      <c r="S58" s="1">
        <f t="shared" si="8"/>
        <v>4.1394988197032537E-2</v>
      </c>
      <c r="U58" s="1">
        <f t="shared" si="40"/>
        <v>79.524578750443141</v>
      </c>
      <c r="V58" s="1">
        <f t="shared" si="41"/>
        <v>3.4325837504431433</v>
      </c>
      <c r="W58" s="1">
        <f t="shared" si="9"/>
        <v>4.5110970614492936E-2</v>
      </c>
      <c r="Z58" s="1">
        <f t="shared" si="10"/>
        <v>174.67660919365002</v>
      </c>
      <c r="AA58" s="1">
        <f t="shared" si="11"/>
        <v>4.6116831936500091</v>
      </c>
      <c r="AB58" s="15">
        <f t="shared" si="0"/>
        <v>2.7117191663906106E-2</v>
      </c>
      <c r="AD58" s="1">
        <f t="shared" si="12"/>
        <v>173.79224475473475</v>
      </c>
      <c r="AE58" s="1">
        <f t="shared" si="13"/>
        <v>3.7273187547347391</v>
      </c>
      <c r="AF58" s="15">
        <f t="shared" si="1"/>
        <v>2.1917033937584159E-2</v>
      </c>
      <c r="AH58" s="1">
        <f t="shared" si="14"/>
        <v>173.89700206124826</v>
      </c>
      <c r="AI58" s="1">
        <f t="shared" si="15"/>
        <v>3.8320760612482445</v>
      </c>
      <c r="AJ58" s="1">
        <f t="shared" si="2"/>
        <v>2.2533018132429281E-2</v>
      </c>
      <c r="AL58" s="1">
        <f t="shared" si="16"/>
        <v>174.41029424004833</v>
      </c>
      <c r="AM58" s="1">
        <f t="shared" si="17"/>
        <v>4.345368240048316</v>
      </c>
      <c r="AN58" s="1">
        <f t="shared" si="3"/>
        <v>2.5551231181250834E-2</v>
      </c>
      <c r="AR58" s="19">
        <f t="shared" si="18"/>
        <v>79.241822234913656</v>
      </c>
      <c r="AS58" s="1">
        <f t="shared" si="42"/>
        <v>0.3220407746732834</v>
      </c>
      <c r="AT58" s="1">
        <f t="shared" si="19"/>
        <v>79.563863009586939</v>
      </c>
      <c r="AU58" s="1">
        <f t="shared" si="20"/>
        <v>4.5627243832770344E-2</v>
      </c>
      <c r="AW58" s="1">
        <f t="shared" si="43"/>
        <v>0.35802105894747199</v>
      </c>
      <c r="AX58" s="1">
        <f t="shared" si="21"/>
        <v>79.599843293861127</v>
      </c>
      <c r="AY58" s="1">
        <f t="shared" si="22"/>
        <v>4.6100096256657883E-2</v>
      </c>
      <c r="AZ58" s="2"/>
      <c r="BA58" s="1">
        <f t="shared" si="44"/>
        <v>0.50080131720544052</v>
      </c>
      <c r="BB58" s="1">
        <f t="shared" si="23"/>
        <v>79.742623552119099</v>
      </c>
      <c r="BC58" s="1">
        <f t="shared" si="24"/>
        <v>4.7976512537476534E-2</v>
      </c>
      <c r="BD58" s="2"/>
      <c r="BE58" s="1">
        <f t="shared" si="45"/>
        <v>0.55319250322992009</v>
      </c>
      <c r="BF58" s="1">
        <f t="shared" si="25"/>
        <v>79.795014738143578</v>
      </c>
      <c r="BG58" s="19">
        <f t="shared" si="26"/>
        <v>4.8665036816863343E-2</v>
      </c>
      <c r="BJ58" s="19">
        <f t="shared" si="27"/>
        <v>173.89700206124826</v>
      </c>
      <c r="BK58" s="1">
        <f t="shared" si="46"/>
        <v>-0.16079397105787663</v>
      </c>
      <c r="BL58" s="1">
        <f t="shared" si="28"/>
        <v>173.73620809019039</v>
      </c>
      <c r="BM58" s="1">
        <f t="shared" si="29"/>
        <v>2.158753234156215E-2</v>
      </c>
      <c r="BO58" s="1">
        <f t="shared" si="47"/>
        <v>-9.8115607908869029E-2</v>
      </c>
      <c r="BP58" s="1">
        <f t="shared" si="30"/>
        <v>173.79888645333938</v>
      </c>
      <c r="BQ58" s="1">
        <f t="shared" si="31"/>
        <v>2.1956087837531908E-2</v>
      </c>
      <c r="BS58" s="1">
        <f t="shared" si="48"/>
        <v>0.35578474770083945</v>
      </c>
      <c r="BT58" s="1">
        <f t="shared" si="32"/>
        <v>174.25278680894911</v>
      </c>
      <c r="BU58" s="1">
        <f t="shared" si="33"/>
        <v>2.4625070597738045E-2</v>
      </c>
      <c r="BW58" s="1">
        <f t="shared" si="49"/>
        <v>1.2348676197533595</v>
      </c>
      <c r="BX58" s="1">
        <f t="shared" si="34"/>
        <v>175.13186968100163</v>
      </c>
      <c r="BY58" s="19">
        <f t="shared" si="35"/>
        <v>2.9794172144593869E-2</v>
      </c>
    </row>
    <row r="59" spans="1:77">
      <c r="A59" s="3">
        <v>43864</v>
      </c>
      <c r="B59" s="4">
        <v>58</v>
      </c>
      <c r="C59" s="1">
        <v>75.883018000000007</v>
      </c>
      <c r="D59" s="1">
        <v>168.19955400000001</v>
      </c>
      <c r="E59" s="1"/>
      <c r="F59" s="1"/>
      <c r="I59" s="6">
        <f t="shared" si="4"/>
        <v>77.442149805568519</v>
      </c>
      <c r="J59" s="1">
        <f t="shared" si="5"/>
        <v>1.5591318055685122</v>
      </c>
      <c r="K59" s="1">
        <f t="shared" si="6"/>
        <v>2.0546518136225315E-2</v>
      </c>
      <c r="M59" s="1">
        <f t="shared" si="36"/>
        <v>77.849839380072083</v>
      </c>
      <c r="N59" s="1">
        <f t="shared" si="37"/>
        <v>1.9668213800720764</v>
      </c>
      <c r="O59" s="1">
        <f t="shared" si="7"/>
        <v>2.5919124356283196E-2</v>
      </c>
      <c r="Q59" s="1">
        <f t="shared" si="38"/>
        <v>77.509417255711142</v>
      </c>
      <c r="R59" s="1">
        <f t="shared" si="39"/>
        <v>1.6263992557111351</v>
      </c>
      <c r="S59" s="1">
        <f t="shared" si="8"/>
        <v>2.1432980640162927E-2</v>
      </c>
      <c r="U59" s="1">
        <f t="shared" si="40"/>
        <v>76.950140937610783</v>
      </c>
      <c r="V59" s="1">
        <f t="shared" si="41"/>
        <v>1.067122937610776</v>
      </c>
      <c r="W59" s="1">
        <f t="shared" si="9"/>
        <v>1.4062737167501376E-2</v>
      </c>
      <c r="Z59" s="1">
        <f t="shared" si="10"/>
        <v>173.98485671460253</v>
      </c>
      <c r="AA59" s="1">
        <f t="shared" si="11"/>
        <v>5.7853027146025227</v>
      </c>
      <c r="AB59" s="15">
        <f t="shared" si="0"/>
        <v>3.4395470005839153E-2</v>
      </c>
      <c r="AD59" s="1">
        <f t="shared" si="12"/>
        <v>172.4876831905776</v>
      </c>
      <c r="AE59" s="1">
        <f t="shared" si="13"/>
        <v>4.2881291905775925</v>
      </c>
      <c r="AF59" s="15">
        <f t="shared" si="1"/>
        <v>2.5494295844432455E-2</v>
      </c>
      <c r="AH59" s="1">
        <f t="shared" si="14"/>
        <v>171.78936022756173</v>
      </c>
      <c r="AI59" s="1">
        <f t="shared" si="15"/>
        <v>3.5898062275617235</v>
      </c>
      <c r="AJ59" s="1">
        <f t="shared" si="2"/>
        <v>2.1342543081664316E-2</v>
      </c>
      <c r="AL59" s="1">
        <f t="shared" si="16"/>
        <v>171.15126806001209</v>
      </c>
      <c r="AM59" s="1">
        <f t="shared" si="17"/>
        <v>2.9517140600120797</v>
      </c>
      <c r="AN59" s="1">
        <f t="shared" si="3"/>
        <v>1.7548881610067048E-2</v>
      </c>
      <c r="AR59" s="19">
        <f t="shared" si="18"/>
        <v>77.509417255711142</v>
      </c>
      <c r="AS59" s="1">
        <f t="shared" si="42"/>
        <v>1.3873911591913868E-2</v>
      </c>
      <c r="AT59" s="1">
        <f t="shared" si="19"/>
        <v>77.523291167303057</v>
      </c>
      <c r="AU59" s="1">
        <f t="shared" si="20"/>
        <v>2.161581353160005E-2</v>
      </c>
      <c r="AW59" s="1">
        <f t="shared" si="43"/>
        <v>-0.16458545059002438</v>
      </c>
      <c r="AX59" s="1">
        <f t="shared" si="21"/>
        <v>77.344831805121117</v>
      </c>
      <c r="AY59" s="1">
        <f t="shared" si="22"/>
        <v>1.926404409905139E-2</v>
      </c>
      <c r="AZ59" s="2"/>
      <c r="BA59" s="1">
        <f t="shared" si="44"/>
        <v>-0.50414151617813885</v>
      </c>
      <c r="BB59" s="1">
        <f t="shared" si="23"/>
        <v>77.005275739533005</v>
      </c>
      <c r="BC59" s="1">
        <f t="shared" si="24"/>
        <v>1.4789313460529439E-2</v>
      </c>
      <c r="BD59" s="2"/>
      <c r="BE59" s="1">
        <f t="shared" si="45"/>
        <v>-1.3895653568376485</v>
      </c>
      <c r="BF59" s="1">
        <f t="shared" si="25"/>
        <v>76.119851898873492</v>
      </c>
      <c r="BG59" s="19">
        <f t="shared" si="26"/>
        <v>3.1210395305242711E-3</v>
      </c>
      <c r="BJ59" s="19">
        <f t="shared" si="27"/>
        <v>171.78936022756173</v>
      </c>
      <c r="BK59" s="1">
        <f t="shared" si="46"/>
        <v>-0.45282115045217441</v>
      </c>
      <c r="BL59" s="1">
        <f t="shared" si="28"/>
        <v>171.33653907710956</v>
      </c>
      <c r="BM59" s="1">
        <f t="shared" si="29"/>
        <v>1.8650376903553246E-2</v>
      </c>
      <c r="BO59" s="1">
        <f t="shared" si="47"/>
        <v>-0.60049716435328393</v>
      </c>
      <c r="BP59" s="1">
        <f t="shared" si="30"/>
        <v>171.18886306320846</v>
      </c>
      <c r="BQ59" s="1">
        <f t="shared" si="31"/>
        <v>1.7772395895939486E-2</v>
      </c>
      <c r="BS59" s="1">
        <f t="shared" si="48"/>
        <v>-0.75275721392347628</v>
      </c>
      <c r="BT59" s="1">
        <f t="shared" si="32"/>
        <v>171.03660301363826</v>
      </c>
      <c r="BU59" s="1">
        <f t="shared" si="33"/>
        <v>1.6867161334079697E-2</v>
      </c>
      <c r="BW59" s="1">
        <f t="shared" si="49"/>
        <v>-1.6062654156705456</v>
      </c>
      <c r="BX59" s="1">
        <f t="shared" si="34"/>
        <v>170.18309481189118</v>
      </c>
      <c r="BY59" s="19">
        <f t="shared" si="35"/>
        <v>1.1792782826827081E-2</v>
      </c>
    </row>
    <row r="60" spans="1:77">
      <c r="A60" s="3">
        <v>43865</v>
      </c>
      <c r="B60" s="4">
        <v>59</v>
      </c>
      <c r="C60" s="1">
        <v>78.388199</v>
      </c>
      <c r="D60" s="1">
        <v>172.01869199999999</v>
      </c>
      <c r="E60" s="1"/>
      <c r="F60" s="1"/>
      <c r="I60" s="6">
        <f t="shared" si="4"/>
        <v>77.208280034733235</v>
      </c>
      <c r="J60" s="1">
        <f t="shared" si="5"/>
        <v>1.179918965266765</v>
      </c>
      <c r="K60" s="1">
        <f t="shared" si="6"/>
        <v>1.5052252511462407E-2</v>
      </c>
      <c r="M60" s="1">
        <f t="shared" si="36"/>
        <v>77.161451897046859</v>
      </c>
      <c r="N60" s="1">
        <f t="shared" si="37"/>
        <v>1.2267471029531407</v>
      </c>
      <c r="O60" s="1">
        <f t="shared" si="7"/>
        <v>1.5649640106582124E-2</v>
      </c>
      <c r="Q60" s="1">
        <f t="shared" si="38"/>
        <v>76.614897665070018</v>
      </c>
      <c r="R60" s="1">
        <f t="shared" si="39"/>
        <v>1.7733013349299824</v>
      </c>
      <c r="S60" s="1">
        <f t="shared" si="8"/>
        <v>2.2622044613245705E-2</v>
      </c>
      <c r="U60" s="1">
        <f t="shared" si="40"/>
        <v>76.149798734402708</v>
      </c>
      <c r="V60" s="1">
        <f t="shared" si="41"/>
        <v>2.2384002655972921</v>
      </c>
      <c r="W60" s="1">
        <f t="shared" si="9"/>
        <v>2.8555322027455844E-2</v>
      </c>
      <c r="Z60" s="1">
        <f t="shared" si="10"/>
        <v>173.11706130741214</v>
      </c>
      <c r="AA60" s="1">
        <f t="shared" si="11"/>
        <v>1.0983693074121561</v>
      </c>
      <c r="AB60" s="15">
        <f t="shared" si="0"/>
        <v>6.3851741612600812E-3</v>
      </c>
      <c r="AD60" s="1">
        <f t="shared" si="12"/>
        <v>170.98683797387545</v>
      </c>
      <c r="AE60" s="1">
        <f t="shared" si="13"/>
        <v>1.0318540261245346</v>
      </c>
      <c r="AF60" s="15">
        <f t="shared" si="1"/>
        <v>5.9984994312393368E-3</v>
      </c>
      <c r="AH60" s="1">
        <f t="shared" si="14"/>
        <v>169.81496680240281</v>
      </c>
      <c r="AI60" s="1">
        <f t="shared" si="15"/>
        <v>2.2037251975971799</v>
      </c>
      <c r="AJ60" s="1">
        <f t="shared" si="2"/>
        <v>1.2810963575965222E-2</v>
      </c>
      <c r="AL60" s="1">
        <f t="shared" si="16"/>
        <v>168.93748251500301</v>
      </c>
      <c r="AM60" s="1">
        <f t="shared" si="17"/>
        <v>3.0812094849969753</v>
      </c>
      <c r="AN60" s="1">
        <f t="shared" si="3"/>
        <v>1.7912062050773968E-2</v>
      </c>
      <c r="AR60" s="19">
        <f t="shared" si="18"/>
        <v>76.614897665070018</v>
      </c>
      <c r="AS60" s="1">
        <f t="shared" si="42"/>
        <v>-0.12238511374304185</v>
      </c>
      <c r="AT60" s="1">
        <f t="shared" si="19"/>
        <v>76.492512551326982</v>
      </c>
      <c r="AU60" s="1">
        <f t="shared" si="20"/>
        <v>2.4183314234238477E-2</v>
      </c>
      <c r="AW60" s="1">
        <f t="shared" si="43"/>
        <v>-0.34706898560279936</v>
      </c>
      <c r="AX60" s="1">
        <f t="shared" si="21"/>
        <v>76.267828679467215</v>
      </c>
      <c r="AY60" s="1">
        <f t="shared" si="22"/>
        <v>2.7049611390265332E-2</v>
      </c>
      <c r="AZ60" s="2"/>
      <c r="BA60" s="1">
        <f t="shared" si="44"/>
        <v>-0.67981164968648233</v>
      </c>
      <c r="BB60" s="1">
        <f t="shared" si="23"/>
        <v>75.935086015383533</v>
      </c>
      <c r="BC60" s="1">
        <f t="shared" si="24"/>
        <v>3.1294416964681986E-2</v>
      </c>
      <c r="BD60" s="2"/>
      <c r="BE60" s="1">
        <f t="shared" si="45"/>
        <v>-0.96877645557060288</v>
      </c>
      <c r="BF60" s="1">
        <f t="shared" si="25"/>
        <v>75.646121209499412</v>
      </c>
      <c r="BG60" s="19">
        <f t="shared" si="26"/>
        <v>3.4980747427308383E-2</v>
      </c>
      <c r="BJ60" s="19">
        <f t="shared" si="27"/>
        <v>169.81496680240281</v>
      </c>
      <c r="BK60" s="1">
        <f t="shared" si="46"/>
        <v>-0.68105699165818656</v>
      </c>
      <c r="BL60" s="1">
        <f t="shared" si="28"/>
        <v>169.13390981074463</v>
      </c>
      <c r="BM60" s="1">
        <f t="shared" si="29"/>
        <v>1.6770166984267972E-2</v>
      </c>
      <c r="BO60" s="1">
        <f t="shared" si="47"/>
        <v>-0.94397122955469359</v>
      </c>
      <c r="BP60" s="1">
        <f t="shared" si="30"/>
        <v>168.8709955728481</v>
      </c>
      <c r="BQ60" s="1">
        <f t="shared" si="31"/>
        <v>1.8298572036298737E-2</v>
      </c>
      <c r="BS60" s="1">
        <f t="shared" si="48"/>
        <v>-1.3024935089794272</v>
      </c>
      <c r="BT60" s="1">
        <f t="shared" si="32"/>
        <v>168.51247329342337</v>
      </c>
      <c r="BU60" s="1">
        <f t="shared" si="33"/>
        <v>2.038277739361382E-2</v>
      </c>
      <c r="BW60" s="1">
        <f t="shared" si="49"/>
        <v>-1.9191742237356659</v>
      </c>
      <c r="BX60" s="1">
        <f t="shared" si="34"/>
        <v>167.89579257866714</v>
      </c>
      <c r="BY60" s="19">
        <f t="shared" si="35"/>
        <v>2.3967740792569487E-2</v>
      </c>
    </row>
    <row r="61" spans="1:77">
      <c r="A61" s="3">
        <v>43866</v>
      </c>
      <c r="B61" s="4">
        <v>60</v>
      </c>
      <c r="C61" s="1">
        <v>79.027405000000002</v>
      </c>
      <c r="D61" s="1">
        <v>173.677887</v>
      </c>
      <c r="E61" s="1"/>
      <c r="F61" s="1"/>
      <c r="I61" s="6">
        <f t="shared" si="4"/>
        <v>77.385267879523241</v>
      </c>
      <c r="J61" s="1">
        <f t="shared" si="5"/>
        <v>1.642137120476761</v>
      </c>
      <c r="K61" s="1">
        <f t="shared" si="6"/>
        <v>2.0779337502942946E-2</v>
      </c>
      <c r="M61" s="1">
        <f t="shared" si="36"/>
        <v>77.590813383080459</v>
      </c>
      <c r="N61" s="1">
        <f t="shared" si="37"/>
        <v>1.436591616919543</v>
      </c>
      <c r="O61" s="1">
        <f t="shared" si="7"/>
        <v>1.8178397948402113E-2</v>
      </c>
      <c r="Q61" s="1">
        <f t="shared" si="38"/>
        <v>77.59021339928151</v>
      </c>
      <c r="R61" s="1">
        <f t="shared" si="39"/>
        <v>1.4371916007184922</v>
      </c>
      <c r="S61" s="1">
        <f t="shared" si="8"/>
        <v>1.8185990046345215E-2</v>
      </c>
      <c r="U61" s="1">
        <f t="shared" si="40"/>
        <v>77.828598933600688</v>
      </c>
      <c r="V61" s="1">
        <f t="shared" si="41"/>
        <v>1.1988060663993139</v>
      </c>
      <c r="W61" s="1">
        <f t="shared" si="9"/>
        <v>1.5169498054495321E-2</v>
      </c>
      <c r="Z61" s="1">
        <f t="shared" si="10"/>
        <v>172.9523059113003</v>
      </c>
      <c r="AA61" s="1">
        <f t="shared" si="11"/>
        <v>0.72558108869969828</v>
      </c>
      <c r="AB61" s="15">
        <f t="shared" si="0"/>
        <v>4.1777401903772488E-3</v>
      </c>
      <c r="AD61" s="1">
        <f t="shared" si="12"/>
        <v>171.34798688301905</v>
      </c>
      <c r="AE61" s="1">
        <f t="shared" si="13"/>
        <v>2.3299001169809515</v>
      </c>
      <c r="AF61" s="15">
        <f t="shared" si="1"/>
        <v>1.341506484922258E-2</v>
      </c>
      <c r="AH61" s="1">
        <f t="shared" si="14"/>
        <v>171.02701566108124</v>
      </c>
      <c r="AI61" s="1">
        <f t="shared" si="15"/>
        <v>2.6508713389187619</v>
      </c>
      <c r="AJ61" s="1">
        <f t="shared" si="2"/>
        <v>1.5263148260888053E-2</v>
      </c>
      <c r="AL61" s="1">
        <f t="shared" si="16"/>
        <v>171.24838962875074</v>
      </c>
      <c r="AM61" s="1">
        <f t="shared" si="17"/>
        <v>2.4294973712492549</v>
      </c>
      <c r="AN61" s="1">
        <f t="shared" si="3"/>
        <v>1.3988524464540814E-2</v>
      </c>
      <c r="AR61" s="19">
        <f t="shared" si="18"/>
        <v>77.59021339928151</v>
      </c>
      <c r="AS61" s="1">
        <f t="shared" si="42"/>
        <v>4.2270013450138186E-2</v>
      </c>
      <c r="AT61" s="1">
        <f t="shared" si="19"/>
        <v>77.632483412731645</v>
      </c>
      <c r="AU61" s="1">
        <f t="shared" si="20"/>
        <v>1.7651112133422027E-2</v>
      </c>
      <c r="AW61" s="1">
        <f t="shared" si="43"/>
        <v>-1.6472805649226596E-2</v>
      </c>
      <c r="AX61" s="1">
        <f t="shared" si="21"/>
        <v>77.57374059363228</v>
      </c>
      <c r="AY61" s="1">
        <f t="shared" si="22"/>
        <v>1.839443426451522E-2</v>
      </c>
      <c r="AZ61" s="2"/>
      <c r="BA61" s="1">
        <f t="shared" si="44"/>
        <v>6.4995673067606008E-2</v>
      </c>
      <c r="BB61" s="1">
        <f t="shared" si="23"/>
        <v>77.655209072349109</v>
      </c>
      <c r="BC61" s="1">
        <f t="shared" si="24"/>
        <v>1.7363545312551926E-2</v>
      </c>
      <c r="BD61" s="2"/>
      <c r="BE61" s="1">
        <f t="shared" si="45"/>
        <v>0.68370190574417755</v>
      </c>
      <c r="BF61" s="1">
        <f t="shared" si="25"/>
        <v>78.273915305025682</v>
      </c>
      <c r="BG61" s="19">
        <f t="shared" si="26"/>
        <v>9.5345367214616245E-3</v>
      </c>
      <c r="BJ61" s="19">
        <f t="shared" si="27"/>
        <v>171.02701566108124</v>
      </c>
      <c r="BK61" s="1">
        <f t="shared" si="46"/>
        <v>-0.39709111410769427</v>
      </c>
      <c r="BL61" s="1">
        <f t="shared" si="28"/>
        <v>170.62992454697354</v>
      </c>
      <c r="BM61" s="1">
        <f t="shared" si="29"/>
        <v>1.7549513675430985E-2</v>
      </c>
      <c r="BO61" s="1">
        <f t="shared" si="47"/>
        <v>-0.40496620749641288</v>
      </c>
      <c r="BP61" s="1">
        <f t="shared" si="30"/>
        <v>170.62204945358482</v>
      </c>
      <c r="BQ61" s="1">
        <f t="shared" si="31"/>
        <v>1.7594856773074263E-2</v>
      </c>
      <c r="BS61" s="1">
        <f t="shared" si="48"/>
        <v>-0.17094944353339192</v>
      </c>
      <c r="BT61" s="1">
        <f t="shared" si="32"/>
        <v>170.85606621754783</v>
      </c>
      <c r="BU61" s="1">
        <f t="shared" si="33"/>
        <v>1.6247438468963895E-2</v>
      </c>
      <c r="BW61" s="1">
        <f t="shared" si="49"/>
        <v>0.74236539631631482</v>
      </c>
      <c r="BX61" s="1">
        <f t="shared" si="34"/>
        <v>171.76938105739754</v>
      </c>
      <c r="BY61" s="19">
        <f t="shared" si="35"/>
        <v>1.0988767629367001E-2</v>
      </c>
    </row>
    <row r="62" spans="1:77">
      <c r="A62" s="3">
        <v>43867</v>
      </c>
      <c r="B62" s="4">
        <v>61</v>
      </c>
      <c r="C62" s="1">
        <v>79.951774999999998</v>
      </c>
      <c r="D62" s="1">
        <v>173.137924</v>
      </c>
      <c r="E62" s="1"/>
      <c r="F62" s="1"/>
      <c r="I62" s="6">
        <f t="shared" si="4"/>
        <v>77.631588447594751</v>
      </c>
      <c r="J62" s="1">
        <f t="shared" si="5"/>
        <v>2.3201865524052465</v>
      </c>
      <c r="K62" s="1">
        <f t="shared" si="6"/>
        <v>2.9019825418575718E-2</v>
      </c>
      <c r="M62" s="1">
        <f t="shared" si="36"/>
        <v>78.093620449002302</v>
      </c>
      <c r="N62" s="1">
        <f t="shared" si="37"/>
        <v>1.8581545509976962</v>
      </c>
      <c r="O62" s="1">
        <f t="shared" si="7"/>
        <v>2.3240941817710692E-2</v>
      </c>
      <c r="Q62" s="1">
        <f t="shared" si="38"/>
        <v>78.380668779676682</v>
      </c>
      <c r="R62" s="1">
        <f t="shared" si="39"/>
        <v>1.5711062203233155</v>
      </c>
      <c r="S62" s="1">
        <f t="shared" si="8"/>
        <v>1.9650673425615824E-2</v>
      </c>
      <c r="U62" s="1">
        <f t="shared" si="40"/>
        <v>78.727703483400177</v>
      </c>
      <c r="V62" s="1">
        <f t="shared" si="41"/>
        <v>1.2240715165998211</v>
      </c>
      <c r="W62" s="1">
        <f t="shared" si="9"/>
        <v>1.5310123091073602E-2</v>
      </c>
      <c r="Z62" s="1">
        <f t="shared" si="10"/>
        <v>173.06114307460527</v>
      </c>
      <c r="AA62" s="1">
        <f t="shared" si="11"/>
        <v>7.6780925394729138E-2</v>
      </c>
      <c r="AB62" s="15">
        <f t="shared" si="0"/>
        <v>4.4346682471905542E-4</v>
      </c>
      <c r="AD62" s="1">
        <f t="shared" si="12"/>
        <v>172.16345192396238</v>
      </c>
      <c r="AE62" s="1">
        <f t="shared" si="13"/>
        <v>0.97447207603761399</v>
      </c>
      <c r="AF62" s="15">
        <f t="shared" si="1"/>
        <v>5.6282994131176831E-3</v>
      </c>
      <c r="AH62" s="1">
        <f t="shared" si="14"/>
        <v>172.48499489748656</v>
      </c>
      <c r="AI62" s="1">
        <f t="shared" si="15"/>
        <v>0.65292910251343983</v>
      </c>
      <c r="AJ62" s="1">
        <f t="shared" si="2"/>
        <v>3.7711501179455049E-3</v>
      </c>
      <c r="AL62" s="1">
        <f t="shared" si="16"/>
        <v>173.07051265718766</v>
      </c>
      <c r="AM62" s="1">
        <f t="shared" si="17"/>
        <v>6.7411342812334851E-2</v>
      </c>
      <c r="AN62" s="1">
        <f t="shared" si="3"/>
        <v>3.8935053196280009E-4</v>
      </c>
      <c r="AR62" s="19">
        <f t="shared" si="18"/>
        <v>78.380668779676682</v>
      </c>
      <c r="AS62" s="1">
        <f t="shared" si="42"/>
        <v>0.15449781849189337</v>
      </c>
      <c r="AT62" s="1">
        <f t="shared" si="19"/>
        <v>78.535166598168573</v>
      </c>
      <c r="AU62" s="1">
        <f t="shared" si="20"/>
        <v>1.7718285827067942E-2</v>
      </c>
      <c r="AW62" s="1">
        <f t="shared" si="43"/>
        <v>0.18525924086187326</v>
      </c>
      <c r="AX62" s="1">
        <f t="shared" si="21"/>
        <v>78.56592802053855</v>
      </c>
      <c r="AY62" s="1">
        <f t="shared" si="22"/>
        <v>1.7333536115507728E-2</v>
      </c>
      <c r="AZ62" s="2"/>
      <c r="BA62" s="1">
        <f t="shared" si="44"/>
        <v>0.39145254136501106</v>
      </c>
      <c r="BB62" s="1">
        <f t="shared" si="23"/>
        <v>78.772121321041695</v>
      </c>
      <c r="BC62" s="1">
        <f t="shared" si="24"/>
        <v>1.4754565223327475E-2</v>
      </c>
      <c r="BD62" s="2"/>
      <c r="BE62" s="1">
        <f t="shared" si="45"/>
        <v>0.77444235919752358</v>
      </c>
      <c r="BF62" s="1">
        <f t="shared" si="25"/>
        <v>79.155111138874204</v>
      </c>
      <c r="BG62" s="19">
        <f t="shared" si="26"/>
        <v>9.9643048716028318E-3</v>
      </c>
      <c r="BJ62" s="19">
        <f t="shared" si="27"/>
        <v>172.48499489748656</v>
      </c>
      <c r="BK62" s="1">
        <f t="shared" si="46"/>
        <v>-0.11883056153074187</v>
      </c>
      <c r="BL62" s="1">
        <f t="shared" si="28"/>
        <v>172.36616433595583</v>
      </c>
      <c r="BM62" s="1">
        <f t="shared" si="29"/>
        <v>4.4574847971734282E-3</v>
      </c>
      <c r="BO62" s="1">
        <f t="shared" si="47"/>
        <v>6.0770153479020816E-2</v>
      </c>
      <c r="BP62" s="1">
        <f t="shared" si="30"/>
        <v>172.54576505096557</v>
      </c>
      <c r="BQ62" s="1">
        <f t="shared" si="31"/>
        <v>3.4201573829337785E-3</v>
      </c>
      <c r="BS62" s="1">
        <f t="shared" si="48"/>
        <v>0.5620684624390293</v>
      </c>
      <c r="BT62" s="1">
        <f t="shared" si="32"/>
        <v>173.04706335992557</v>
      </c>
      <c r="BU62" s="1">
        <f t="shared" si="33"/>
        <v>5.2478762581457743E-4</v>
      </c>
      <c r="BW62" s="1">
        <f t="shared" si="49"/>
        <v>1.3506371603919709</v>
      </c>
      <c r="BX62" s="1">
        <f t="shared" si="34"/>
        <v>173.83563205787854</v>
      </c>
      <c r="BY62" s="19">
        <f t="shared" si="35"/>
        <v>4.0297818164814272E-3</v>
      </c>
    </row>
    <row r="63" spans="1:77">
      <c r="A63" s="3">
        <v>43868</v>
      </c>
      <c r="B63" s="4">
        <v>62</v>
      </c>
      <c r="C63" s="1">
        <v>78.865020999999999</v>
      </c>
      <c r="D63" s="1">
        <v>172.08738700000001</v>
      </c>
      <c r="E63" s="1"/>
      <c r="F63" s="1"/>
      <c r="I63" s="6">
        <f t="shared" si="4"/>
        <v>77.979616430455536</v>
      </c>
      <c r="J63" s="1">
        <f t="shared" si="5"/>
        <v>0.88540456954446256</v>
      </c>
      <c r="K63" s="1">
        <f t="shared" si="6"/>
        <v>1.1226834892296074E-2</v>
      </c>
      <c r="M63" s="1">
        <f t="shared" si="36"/>
        <v>78.743974541851486</v>
      </c>
      <c r="N63" s="1">
        <f t="shared" si="37"/>
        <v>0.12104645814851267</v>
      </c>
      <c r="O63" s="1">
        <f t="shared" si="7"/>
        <v>1.5348560948016824E-3</v>
      </c>
      <c r="Q63" s="1">
        <f t="shared" si="38"/>
        <v>79.244777200854514</v>
      </c>
      <c r="R63" s="1">
        <f t="shared" si="39"/>
        <v>0.37975620085451567</v>
      </c>
      <c r="S63" s="1">
        <f t="shared" si="8"/>
        <v>4.8152678594292862E-3</v>
      </c>
      <c r="U63" s="1">
        <f t="shared" si="40"/>
        <v>79.64575712085005</v>
      </c>
      <c r="V63" s="1">
        <f t="shared" si="41"/>
        <v>0.78073612085005095</v>
      </c>
      <c r="W63" s="1">
        <f t="shared" si="9"/>
        <v>9.8996501991681588E-3</v>
      </c>
      <c r="Z63" s="1">
        <f t="shared" si="10"/>
        <v>173.07266021341445</v>
      </c>
      <c r="AA63" s="1">
        <f t="shared" si="11"/>
        <v>0.98527321341444463</v>
      </c>
      <c r="AB63" s="15">
        <f t="shared" si="0"/>
        <v>5.7254237547022819E-3</v>
      </c>
      <c r="AD63" s="1">
        <f t="shared" si="12"/>
        <v>172.50451715057557</v>
      </c>
      <c r="AE63" s="1">
        <f t="shared" si="13"/>
        <v>0.41713015057555936</v>
      </c>
      <c r="AF63" s="15">
        <f t="shared" si="1"/>
        <v>2.4239437755862918E-3</v>
      </c>
      <c r="AH63" s="1">
        <f t="shared" si="14"/>
        <v>172.84410590386895</v>
      </c>
      <c r="AI63" s="1">
        <f t="shared" si="15"/>
        <v>0.75671890386894347</v>
      </c>
      <c r="AJ63" s="1">
        <f t="shared" si="2"/>
        <v>4.3972944040863576E-3</v>
      </c>
      <c r="AL63" s="1">
        <f t="shared" si="16"/>
        <v>173.12107116429692</v>
      </c>
      <c r="AM63" s="1">
        <f t="shared" si="17"/>
        <v>1.0336841642969148</v>
      </c>
      <c r="AN63" s="1">
        <f t="shared" si="3"/>
        <v>6.0067398448958656E-3</v>
      </c>
      <c r="AR63" s="19">
        <f t="shared" si="18"/>
        <v>79.244777200854514</v>
      </c>
      <c r="AS63" s="1">
        <f t="shared" si="42"/>
        <v>0.26093940889478417</v>
      </c>
      <c r="AT63" s="1">
        <f t="shared" si="19"/>
        <v>79.5057166097493</v>
      </c>
      <c r="AU63" s="1">
        <f t="shared" si="20"/>
        <v>8.1239515519725899E-3</v>
      </c>
      <c r="AW63" s="1">
        <f t="shared" si="43"/>
        <v>0.35497153594086295</v>
      </c>
      <c r="AX63" s="1">
        <f t="shared" si="21"/>
        <v>79.599748736795377</v>
      </c>
      <c r="AY63" s="1">
        <f t="shared" si="22"/>
        <v>9.3162688284249354E-3</v>
      </c>
      <c r="AZ63" s="2"/>
      <c r="BA63" s="1">
        <f t="shared" si="44"/>
        <v>0.6041476872807805</v>
      </c>
      <c r="BB63" s="1">
        <f t="shared" si="23"/>
        <v>79.848924888135301</v>
      </c>
      <c r="BC63" s="1">
        <f t="shared" si="24"/>
        <v>1.2475795677976196E-2</v>
      </c>
      <c r="BD63" s="2"/>
      <c r="BE63" s="1">
        <f t="shared" si="45"/>
        <v>0.85065851188078578</v>
      </c>
      <c r="BF63" s="1">
        <f t="shared" si="25"/>
        <v>80.095435712735295</v>
      </c>
      <c r="BG63" s="19">
        <f t="shared" si="26"/>
        <v>1.560152647059203E-2</v>
      </c>
      <c r="BJ63" s="19">
        <f t="shared" si="27"/>
        <v>172.84410590386895</v>
      </c>
      <c r="BK63" s="1">
        <f t="shared" si="46"/>
        <v>-4.7139326343771805E-2</v>
      </c>
      <c r="BL63" s="1">
        <f t="shared" si="28"/>
        <v>172.79696657752518</v>
      </c>
      <c r="BM63" s="1">
        <f t="shared" si="29"/>
        <v>4.1233677255217774E-3</v>
      </c>
      <c r="BO63" s="1">
        <f t="shared" si="47"/>
        <v>0.13535536670486359</v>
      </c>
      <c r="BP63" s="1">
        <f t="shared" si="30"/>
        <v>172.97946127057381</v>
      </c>
      <c r="BQ63" s="1">
        <f t="shared" si="31"/>
        <v>5.183844592711497E-3</v>
      </c>
      <c r="BS63" s="1">
        <f t="shared" si="48"/>
        <v>0.47073760721354252</v>
      </c>
      <c r="BT63" s="1">
        <f t="shared" si="32"/>
        <v>173.3148435110825</v>
      </c>
      <c r="BU63" s="1">
        <f t="shared" si="33"/>
        <v>7.1327511706740813E-3</v>
      </c>
      <c r="BW63" s="1">
        <f t="shared" si="49"/>
        <v>0.50783992948382872</v>
      </c>
      <c r="BX63" s="1">
        <f t="shared" si="34"/>
        <v>173.35194583335277</v>
      </c>
      <c r="BY63" s="19">
        <f t="shared" si="35"/>
        <v>7.3483528072441793E-3</v>
      </c>
    </row>
    <row r="64" spans="1:77">
      <c r="A64" s="3">
        <v>43871</v>
      </c>
      <c r="B64" s="4">
        <v>63</v>
      </c>
      <c r="C64" s="1">
        <v>79.239593999999997</v>
      </c>
      <c r="D64" s="1">
        <v>173.72699</v>
      </c>
      <c r="E64" s="1"/>
      <c r="F64" s="1"/>
      <c r="I64" s="6">
        <f t="shared" si="4"/>
        <v>78.112427115887201</v>
      </c>
      <c r="J64" s="1">
        <f t="shared" si="5"/>
        <v>1.1271668841127962</v>
      </c>
      <c r="K64" s="1">
        <f t="shared" si="6"/>
        <v>1.42247937831786E-2</v>
      </c>
      <c r="M64" s="1">
        <f t="shared" si="36"/>
        <v>78.786340802203455</v>
      </c>
      <c r="N64" s="1">
        <f t="shared" si="37"/>
        <v>0.45325319779654194</v>
      </c>
      <c r="O64" s="1">
        <f t="shared" si="7"/>
        <v>5.7200343277445612E-3</v>
      </c>
      <c r="Q64" s="1">
        <f t="shared" si="38"/>
        <v>79.035911290384519</v>
      </c>
      <c r="R64" s="1">
        <f t="shared" si="39"/>
        <v>0.20368270961547807</v>
      </c>
      <c r="S64" s="1">
        <f t="shared" si="8"/>
        <v>2.5704663455933165E-3</v>
      </c>
      <c r="U64" s="1">
        <f t="shared" si="40"/>
        <v>79.060205030212501</v>
      </c>
      <c r="V64" s="1">
        <f t="shared" si="41"/>
        <v>0.17938896978749597</v>
      </c>
      <c r="W64" s="1">
        <f t="shared" si="9"/>
        <v>2.2638804760596828E-3</v>
      </c>
      <c r="Z64" s="1">
        <f t="shared" si="10"/>
        <v>172.92486923140228</v>
      </c>
      <c r="AA64" s="1">
        <f t="shared" si="11"/>
        <v>0.80212076859771742</v>
      </c>
      <c r="AB64" s="15">
        <f t="shared" si="0"/>
        <v>4.6171338638729504E-3</v>
      </c>
      <c r="AD64" s="1">
        <f t="shared" si="12"/>
        <v>172.35852159787413</v>
      </c>
      <c r="AE64" s="1">
        <f t="shared" si="13"/>
        <v>1.3684684021258704</v>
      </c>
      <c r="AF64" s="15">
        <f t="shared" si="1"/>
        <v>7.8771203146147314E-3</v>
      </c>
      <c r="AH64" s="1">
        <f t="shared" si="14"/>
        <v>172.42791050674106</v>
      </c>
      <c r="AI64" s="1">
        <f t="shared" si="15"/>
        <v>1.2990794932589438</v>
      </c>
      <c r="AJ64" s="1">
        <f t="shared" si="2"/>
        <v>7.4777067930489318E-3</v>
      </c>
      <c r="AL64" s="1">
        <f t="shared" si="16"/>
        <v>172.34580804107424</v>
      </c>
      <c r="AM64" s="1">
        <f t="shared" si="17"/>
        <v>1.3811819589257652</v>
      </c>
      <c r="AN64" s="1">
        <f t="shared" si="3"/>
        <v>7.9503015560550786E-3</v>
      </c>
      <c r="AR64" s="19">
        <f t="shared" si="18"/>
        <v>79.035911290384519</v>
      </c>
      <c r="AS64" s="1">
        <f t="shared" si="42"/>
        <v>0.19046861099006721</v>
      </c>
      <c r="AT64" s="1">
        <f t="shared" si="19"/>
        <v>79.226379901374585</v>
      </c>
      <c r="AU64" s="1">
        <f t="shared" si="20"/>
        <v>1.6676131159141795E-4</v>
      </c>
      <c r="AW64" s="1">
        <f t="shared" si="43"/>
        <v>0.21401217433814829</v>
      </c>
      <c r="AX64" s="1">
        <f t="shared" si="21"/>
        <v>79.24992346472267</v>
      </c>
      <c r="AY64" s="1">
        <f t="shared" si="22"/>
        <v>1.3035736556996072E-4</v>
      </c>
      <c r="AZ64" s="2"/>
      <c r="BA64" s="1">
        <f t="shared" si="44"/>
        <v>0.23829156829293119</v>
      </c>
      <c r="BB64" s="1">
        <f t="shared" si="23"/>
        <v>79.274202858677455</v>
      </c>
      <c r="BC64" s="1">
        <f t="shared" si="24"/>
        <v>4.3676219084941862E-4</v>
      </c>
      <c r="BD64" s="2"/>
      <c r="BE64" s="1">
        <f t="shared" si="45"/>
        <v>-4.993724711737843E-2</v>
      </c>
      <c r="BF64" s="1">
        <f t="shared" si="25"/>
        <v>78.985974043267134</v>
      </c>
      <c r="BG64" s="19">
        <f t="shared" si="26"/>
        <v>3.200672087401941E-3</v>
      </c>
      <c r="BJ64" s="19">
        <f t="shared" si="27"/>
        <v>172.42791050674106</v>
      </c>
      <c r="BK64" s="1">
        <f t="shared" si="46"/>
        <v>-0.10249773696139003</v>
      </c>
      <c r="BL64" s="1">
        <f t="shared" si="28"/>
        <v>172.32541276977966</v>
      </c>
      <c r="BM64" s="1">
        <f t="shared" si="29"/>
        <v>8.0676999596915842E-3</v>
      </c>
      <c r="BO64" s="1">
        <f t="shared" si="47"/>
        <v>-2.5323242533256407E-3</v>
      </c>
      <c r="BP64" s="1">
        <f t="shared" si="30"/>
        <v>172.42537818248772</v>
      </c>
      <c r="BQ64" s="1">
        <f t="shared" si="31"/>
        <v>7.4922832515102074E-3</v>
      </c>
      <c r="BS64" s="1">
        <f t="shared" si="48"/>
        <v>7.1617755259896387E-2</v>
      </c>
      <c r="BT64" s="1">
        <f t="shared" si="32"/>
        <v>172.49952826200095</v>
      </c>
      <c r="BU64" s="1">
        <f t="shared" si="33"/>
        <v>7.0654636795298778E-3</v>
      </c>
      <c r="BW64" s="1">
        <f t="shared" si="49"/>
        <v>-0.277590098136135</v>
      </c>
      <c r="BX64" s="1">
        <f t="shared" si="34"/>
        <v>172.15032040860493</v>
      </c>
      <c r="BY64" s="19">
        <f t="shared" si="35"/>
        <v>9.0755592518760274E-3</v>
      </c>
    </row>
    <row r="65" spans="1:77">
      <c r="A65" s="3">
        <v>43872</v>
      </c>
      <c r="B65" s="4">
        <v>64</v>
      </c>
      <c r="C65" s="1">
        <v>78.761520000000004</v>
      </c>
      <c r="D65" s="1">
        <v>175.88691700000001</v>
      </c>
      <c r="E65" s="1"/>
      <c r="F65" s="1"/>
      <c r="I65" s="6">
        <f t="shared" si="4"/>
        <v>78.281502148504117</v>
      </c>
      <c r="J65" s="1">
        <f t="shared" si="5"/>
        <v>0.48001785149588727</v>
      </c>
      <c r="K65" s="1">
        <f t="shared" si="6"/>
        <v>6.09457323190166E-3</v>
      </c>
      <c r="M65" s="1">
        <f t="shared" si="36"/>
        <v>78.944979421432237</v>
      </c>
      <c r="N65" s="1">
        <f t="shared" si="37"/>
        <v>0.18345942143223226</v>
      </c>
      <c r="O65" s="1">
        <f t="shared" si="7"/>
        <v>2.3293027030488016E-3</v>
      </c>
      <c r="Q65" s="1">
        <f t="shared" si="38"/>
        <v>79.147936780673035</v>
      </c>
      <c r="R65" s="1">
        <f t="shared" si="39"/>
        <v>0.38641678067303076</v>
      </c>
      <c r="S65" s="1">
        <f t="shared" si="8"/>
        <v>4.9061620531578205E-3</v>
      </c>
      <c r="U65" s="1">
        <f t="shared" si="40"/>
        <v>79.194746757553119</v>
      </c>
      <c r="V65" s="1">
        <f t="shared" si="41"/>
        <v>0.43322675755311479</v>
      </c>
      <c r="W65" s="1">
        <f t="shared" si="9"/>
        <v>5.5004875166593378E-3</v>
      </c>
      <c r="Z65" s="1">
        <f t="shared" si="10"/>
        <v>173.04518734669193</v>
      </c>
      <c r="AA65" s="1">
        <f t="shared" si="11"/>
        <v>2.8417296533080787</v>
      </c>
      <c r="AB65" s="15">
        <f t="shared" si="0"/>
        <v>1.6156572084938408E-2</v>
      </c>
      <c r="AD65" s="1">
        <f t="shared" si="12"/>
        <v>172.83748553861818</v>
      </c>
      <c r="AE65" s="1">
        <f t="shared" si="13"/>
        <v>3.049431461381829</v>
      </c>
      <c r="AF65" s="15">
        <f t="shared" si="1"/>
        <v>1.7337454731677564E-2</v>
      </c>
      <c r="AH65" s="1">
        <f t="shared" si="14"/>
        <v>173.14240422803346</v>
      </c>
      <c r="AI65" s="1">
        <f t="shared" si="15"/>
        <v>2.744512771966555</v>
      </c>
      <c r="AJ65" s="1">
        <f t="shared" si="2"/>
        <v>1.5603848306503404E-2</v>
      </c>
      <c r="AL65" s="1">
        <f t="shared" si="16"/>
        <v>173.38169451026857</v>
      </c>
      <c r="AM65" s="1">
        <f t="shared" si="17"/>
        <v>2.5052224897314375</v>
      </c>
      <c r="AN65" s="1">
        <f t="shared" si="3"/>
        <v>1.4243370299858274E-2</v>
      </c>
      <c r="AR65" s="19">
        <f t="shared" si="18"/>
        <v>79.147936780673035</v>
      </c>
      <c r="AS65" s="1">
        <f t="shared" si="42"/>
        <v>0.1787021428848346</v>
      </c>
      <c r="AT65" s="1">
        <f t="shared" si="19"/>
        <v>79.326638923557866</v>
      </c>
      <c r="AU65" s="1">
        <f t="shared" si="20"/>
        <v>7.1750637057012264E-3</v>
      </c>
      <c r="AW65" s="1">
        <f t="shared" si="43"/>
        <v>0.18851550332574035</v>
      </c>
      <c r="AX65" s="1">
        <f t="shared" si="21"/>
        <v>79.336452283998781</v>
      </c>
      <c r="AY65" s="1">
        <f t="shared" si="22"/>
        <v>7.2996595799417899E-3</v>
      </c>
      <c r="AZ65" s="2"/>
      <c r="BA65" s="1">
        <f t="shared" si="44"/>
        <v>0.18147183319094459</v>
      </c>
      <c r="BB65" s="1">
        <f t="shared" si="23"/>
        <v>79.329408613863976</v>
      </c>
      <c r="BC65" s="1">
        <f t="shared" si="24"/>
        <v>7.2102292320408634E-3</v>
      </c>
      <c r="BD65" s="2"/>
      <c r="BE65" s="1">
        <f t="shared" si="45"/>
        <v>8.7731079677632259E-2</v>
      </c>
      <c r="BF65" s="1">
        <f t="shared" si="25"/>
        <v>79.235667860350674</v>
      </c>
      <c r="BG65" s="19">
        <f t="shared" si="26"/>
        <v>6.0200445642830305E-3</v>
      </c>
      <c r="BJ65" s="19">
        <f t="shared" si="27"/>
        <v>173.14240422803346</v>
      </c>
      <c r="BK65" s="1">
        <f t="shared" si="46"/>
        <v>2.0050981776678356E-2</v>
      </c>
      <c r="BL65" s="1">
        <f t="shared" si="28"/>
        <v>173.16245520981013</v>
      </c>
      <c r="BM65" s="1">
        <f t="shared" si="29"/>
        <v>1.5489849027201253E-2</v>
      </c>
      <c r="BO65" s="1">
        <f t="shared" si="47"/>
        <v>0.17672418713310556</v>
      </c>
      <c r="BP65" s="1">
        <f t="shared" si="30"/>
        <v>173.31912841516657</v>
      </c>
      <c r="BQ65" s="1">
        <f t="shared" si="31"/>
        <v>1.4599088031279989E-2</v>
      </c>
      <c r="BS65" s="1">
        <f t="shared" si="48"/>
        <v>0.3609119399745227</v>
      </c>
      <c r="BT65" s="1">
        <f t="shared" si="32"/>
        <v>173.50331616800798</v>
      </c>
      <c r="BU65" s="1">
        <f t="shared" si="33"/>
        <v>1.3551893868217762E-2</v>
      </c>
      <c r="BW65" s="1">
        <f t="shared" si="49"/>
        <v>0.565681148378119</v>
      </c>
      <c r="BX65" s="1">
        <f t="shared" si="34"/>
        <v>173.70808537641159</v>
      </c>
      <c r="BY65" s="19">
        <f t="shared" si="35"/>
        <v>1.2387684432426672E-2</v>
      </c>
    </row>
    <row r="66" spans="1:77">
      <c r="A66" s="3">
        <v>43873</v>
      </c>
      <c r="B66" s="4">
        <v>65</v>
      </c>
      <c r="C66" s="1">
        <v>80.631927000000005</v>
      </c>
      <c r="D66" s="1">
        <v>177.879929</v>
      </c>
      <c r="E66" s="1"/>
      <c r="F66" s="1"/>
      <c r="I66" s="6">
        <f t="shared" si="4"/>
        <v>78.353504826228502</v>
      </c>
      <c r="J66" s="1">
        <f t="shared" si="5"/>
        <v>2.2784221737715029</v>
      </c>
      <c r="K66" s="1">
        <f t="shared" si="6"/>
        <v>2.8257072087232923E-2</v>
      </c>
      <c r="M66" s="1">
        <f t="shared" si="36"/>
        <v>78.880768623930948</v>
      </c>
      <c r="N66" s="1">
        <f t="shared" si="37"/>
        <v>1.751158376069057</v>
      </c>
      <c r="O66" s="1">
        <f t="shared" si="7"/>
        <v>2.1717927888155977E-2</v>
      </c>
      <c r="Q66" s="1">
        <f t="shared" si="38"/>
        <v>78.935407551302859</v>
      </c>
      <c r="R66" s="1">
        <f t="shared" si="39"/>
        <v>1.6965194486971455</v>
      </c>
      <c r="S66" s="1">
        <f t="shared" si="8"/>
        <v>2.1040293985497151E-2</v>
      </c>
      <c r="U66" s="1">
        <f t="shared" si="40"/>
        <v>78.869826689388276</v>
      </c>
      <c r="V66" s="1">
        <f t="shared" si="41"/>
        <v>1.7621003106117286</v>
      </c>
      <c r="W66" s="1">
        <f t="shared" si="9"/>
        <v>2.1853630145931256E-2</v>
      </c>
      <c r="Z66" s="1">
        <f t="shared" si="10"/>
        <v>173.47144679468815</v>
      </c>
      <c r="AA66" s="1">
        <f t="shared" si="11"/>
        <v>4.4084822053118558</v>
      </c>
      <c r="AB66" s="15">
        <f t="shared" ref="AB66:AB129" si="50">ABS((D66-Z66)/D66)</f>
        <v>2.4783471806489508E-2</v>
      </c>
      <c r="AD66" s="1">
        <f t="shared" si="12"/>
        <v>173.90478655010182</v>
      </c>
      <c r="AE66" s="1">
        <f t="shared" si="13"/>
        <v>3.9751424498981862</v>
      </c>
      <c r="AF66" s="15">
        <f t="shared" ref="AF66:AF129" si="51">ABS((D66-AD66)/D66)</f>
        <v>2.2347335487738956E-2</v>
      </c>
      <c r="AH66" s="1">
        <f t="shared" si="14"/>
        <v>174.65188625261507</v>
      </c>
      <c r="AI66" s="1">
        <f t="shared" si="15"/>
        <v>3.2280427473849329</v>
      </c>
      <c r="AJ66" s="1">
        <f t="shared" ref="AJ66:AJ129" si="52">ABS((D66-AH66)/D66)</f>
        <v>1.8147312996650303E-2</v>
      </c>
      <c r="AL66" s="1">
        <f t="shared" si="16"/>
        <v>175.26061137756716</v>
      </c>
      <c r="AM66" s="1">
        <f t="shared" si="17"/>
        <v>2.6193176224328454</v>
      </c>
      <c r="AN66" s="1">
        <f t="shared" ref="AN66:AN129" si="53">ABS((D66-AL66)/D66)</f>
        <v>1.4725200516764571E-2</v>
      </c>
      <c r="AR66" s="19">
        <f t="shared" si="18"/>
        <v>78.935407551302859</v>
      </c>
      <c r="AS66" s="1">
        <f t="shared" si="42"/>
        <v>0.12001743704658299</v>
      </c>
      <c r="AT66" s="1">
        <f t="shared" si="19"/>
        <v>79.055424988349444</v>
      </c>
      <c r="AU66" s="1">
        <f t="shared" si="20"/>
        <v>1.9551833502014171E-2</v>
      </c>
      <c r="AW66" s="1">
        <f t="shared" si="43"/>
        <v>8.8254320151761212E-2</v>
      </c>
      <c r="AX66" s="1">
        <f t="shared" si="21"/>
        <v>79.023661871454621</v>
      </c>
      <c r="AY66" s="1">
        <f t="shared" si="22"/>
        <v>1.9945760797027503E-2</v>
      </c>
      <c r="AZ66" s="2"/>
      <c r="BA66" s="1">
        <f t="shared" si="44"/>
        <v>4.1713550384402664E-3</v>
      </c>
      <c r="BB66" s="1">
        <f t="shared" si="23"/>
        <v>78.939578906341296</v>
      </c>
      <c r="BC66" s="1">
        <f t="shared" si="24"/>
        <v>2.0988560693318271E-2</v>
      </c>
      <c r="BD66" s="2"/>
      <c r="BE66" s="1">
        <f t="shared" si="45"/>
        <v>-0.16749018301300489</v>
      </c>
      <c r="BF66" s="1">
        <f t="shared" si="25"/>
        <v>78.767917368289858</v>
      </c>
      <c r="BG66" s="19">
        <f t="shared" si="26"/>
        <v>2.3117513137322722E-2</v>
      </c>
      <c r="BJ66" s="19">
        <f t="shared" si="27"/>
        <v>174.65188625261507</v>
      </c>
      <c r="BK66" s="1">
        <f t="shared" si="46"/>
        <v>0.24346563819741884</v>
      </c>
      <c r="BL66" s="1">
        <f t="shared" si="28"/>
        <v>174.89535189081249</v>
      </c>
      <c r="BM66" s="1">
        <f t="shared" si="29"/>
        <v>1.6778605242121006E-2</v>
      </c>
      <c r="BO66" s="1">
        <f t="shared" si="47"/>
        <v>0.50991364649523296</v>
      </c>
      <c r="BP66" s="1">
        <f t="shared" si="30"/>
        <v>175.16179989911029</v>
      </c>
      <c r="BQ66" s="1">
        <f t="shared" si="31"/>
        <v>1.5280695895092873E-2</v>
      </c>
      <c r="BS66" s="1">
        <f t="shared" si="48"/>
        <v>0.87776847804771441</v>
      </c>
      <c r="BT66" s="1">
        <f t="shared" si="32"/>
        <v>175.5296547306628</v>
      </c>
      <c r="BU66" s="1">
        <f t="shared" si="33"/>
        <v>1.321270073891926E-2</v>
      </c>
      <c r="BW66" s="1">
        <f t="shared" si="49"/>
        <v>1.3679118931510907</v>
      </c>
      <c r="BX66" s="1">
        <f t="shared" si="34"/>
        <v>176.01979814576617</v>
      </c>
      <c r="BY66" s="19">
        <f t="shared" si="35"/>
        <v>1.0457227325708175E-2</v>
      </c>
    </row>
    <row r="67" spans="1:77">
      <c r="A67" s="3">
        <v>43874</v>
      </c>
      <c r="B67" s="4">
        <v>66</v>
      </c>
      <c r="C67" s="1">
        <v>80.057738999999998</v>
      </c>
      <c r="D67" s="1">
        <v>176.839249</v>
      </c>
      <c r="E67" s="1"/>
      <c r="F67" s="1"/>
      <c r="I67" s="6">
        <f t="shared" ref="I67:I130" si="54">0.15*C66+(1-0.15)*I66</f>
        <v>78.695268152294233</v>
      </c>
      <c r="J67" s="1">
        <f t="shared" ref="J67:J130" si="55">ABS(C67-I67)</f>
        <v>1.3624708477057652</v>
      </c>
      <c r="K67" s="1">
        <f t="shared" ref="K67:K130" si="56">ABS((C67-I67)/C67)</f>
        <v>1.7018602632604515E-2</v>
      </c>
      <c r="M67" s="1">
        <f t="shared" si="36"/>
        <v>79.493674055555118</v>
      </c>
      <c r="N67" s="1">
        <f t="shared" si="37"/>
        <v>0.56406494444487976</v>
      </c>
      <c r="O67" s="1">
        <f t="shared" ref="O67:O130" si="57">ABS((C67-M67)/C67)</f>
        <v>7.0457266404298502E-3</v>
      </c>
      <c r="Q67" s="1">
        <f t="shared" si="38"/>
        <v>79.868493248086281</v>
      </c>
      <c r="R67" s="1">
        <f t="shared" si="39"/>
        <v>0.18924575191371673</v>
      </c>
      <c r="S67" s="1">
        <f t="shared" ref="S67:S130" si="58">ABS((C67-Q67)/C67)</f>
        <v>2.3638658083226251E-3</v>
      </c>
      <c r="U67" s="1">
        <f t="shared" si="40"/>
        <v>80.191401922347069</v>
      </c>
      <c r="V67" s="1">
        <f t="shared" si="41"/>
        <v>0.13366292234707089</v>
      </c>
      <c r="W67" s="1">
        <f t="shared" ref="W67:W130" si="59">ABS((C67-U67)/C67)</f>
        <v>1.669581529739066E-3</v>
      </c>
      <c r="Z67" s="1">
        <f t="shared" ref="Z67:Z130" si="60">0.15*D66+(1-0.15)*Z66</f>
        <v>174.13271912548493</v>
      </c>
      <c r="AA67" s="1">
        <f t="shared" ref="AA67:AA130" si="61">ABS(D67-Z67)</f>
        <v>2.7065298745150699</v>
      </c>
      <c r="AB67" s="15">
        <f t="shared" si="50"/>
        <v>1.5305029227505202E-2</v>
      </c>
      <c r="AD67" s="1">
        <f t="shared" ref="AD67:AD130" si="62">0.35*D66+(1-0.35)*AD66</f>
        <v>175.29608640756618</v>
      </c>
      <c r="AE67" s="1">
        <f t="shared" ref="AE67:AE130" si="63">ABS(D67-AD67)</f>
        <v>1.5431625924338164</v>
      </c>
      <c r="AF67" s="15">
        <f t="shared" si="51"/>
        <v>8.7263579842154632E-3</v>
      </c>
      <c r="AH67" s="1">
        <f t="shared" ref="AH67:AH130" si="64">0.55*D66+(1-0.55)*AH66</f>
        <v>176.42730976367676</v>
      </c>
      <c r="AI67" s="1">
        <f t="shared" ref="AI67:AI130" si="65">ABS(D67-AH67)</f>
        <v>0.41193923632323504</v>
      </c>
      <c r="AJ67" s="1">
        <f t="shared" si="52"/>
        <v>2.3294559248169793E-3</v>
      </c>
      <c r="AL67" s="1">
        <f t="shared" ref="AL67:AL130" si="66">0.75*D66+(1-0.75)*AL66</f>
        <v>177.22509959439179</v>
      </c>
      <c r="AM67" s="1">
        <f t="shared" ref="AM67:AM130" si="67">ABS(D67-AL67)</f>
        <v>0.38585059439179759</v>
      </c>
      <c r="AN67" s="1">
        <f t="shared" si="53"/>
        <v>2.1819284834884004E-3</v>
      </c>
      <c r="AR67" s="19">
        <f t="shared" ref="AR67:AR130" si="68">0.55*C66+(1-0.55)*AR66</f>
        <v>79.868493248086281</v>
      </c>
      <c r="AS67" s="1">
        <f t="shared" si="42"/>
        <v>0.24197767600710887</v>
      </c>
      <c r="AT67" s="1">
        <f t="shared" ref="AT67:AT130" si="69">AR67+AS67</f>
        <v>80.110470924093391</v>
      </c>
      <c r="AU67" s="1">
        <f t="shared" ref="AU67:AU130" si="70">ABS((C67-AT67)/C67)</f>
        <v>6.5867366168551728E-4</v>
      </c>
      <c r="AW67" s="1">
        <f t="shared" si="43"/>
        <v>0.29946216430967648</v>
      </c>
      <c r="AX67" s="1">
        <f t="shared" ref="AX67:AX130" si="71">AR67+AW67</f>
        <v>80.167955412395955</v>
      </c>
      <c r="AY67" s="1">
        <f t="shared" ref="AY67:AY130" si="72">ABS((C67-AX67)/C67)</f>
        <v>1.3767115306111356E-3</v>
      </c>
      <c r="AZ67" s="2"/>
      <c r="BA67" s="1">
        <f t="shared" si="44"/>
        <v>0.42218280882368214</v>
      </c>
      <c r="BB67" s="1">
        <f t="shared" ref="BB67:BB130" si="73">AR67+BA67</f>
        <v>80.290676056909959</v>
      </c>
      <c r="BC67" s="1">
        <f t="shared" ref="BC67:BC130" si="74">ABS((C67-BB67)/C67)</f>
        <v>2.909613234392754E-3</v>
      </c>
      <c r="BD67" s="2"/>
      <c r="BE67" s="1">
        <f t="shared" si="45"/>
        <v>0.76799931481395811</v>
      </c>
      <c r="BF67" s="1">
        <f t="shared" ref="BF67:BF130" si="75">AR67+BE67</f>
        <v>80.636492562900244</v>
      </c>
      <c r="BG67" s="19">
        <f t="shared" ref="BG67:BG130" si="76">ABS((C67-BF67)/C67)</f>
        <v>7.2292019501106102E-3</v>
      </c>
      <c r="BJ67" s="19">
        <f t="shared" ref="BJ67:BJ130" si="77">0.55*D66+(1-0.55)*BJ66</f>
        <v>176.42730976367676</v>
      </c>
      <c r="BK67" s="1">
        <f t="shared" si="46"/>
        <v>0.47325931912705932</v>
      </c>
      <c r="BL67" s="1">
        <f t="shared" ref="BL67:BL130" si="78">BJ67+BK67</f>
        <v>176.90056908280383</v>
      </c>
      <c r="BM67" s="1">
        <f t="shared" ref="BM67:BM130" si="79">ABS((D67-BL67)/D67)</f>
        <v>3.4675606886247078E-4</v>
      </c>
      <c r="BO67" s="1">
        <f t="shared" si="47"/>
        <v>0.82629111263684696</v>
      </c>
      <c r="BP67" s="1">
        <f t="shared" ref="BP67:BP130" si="80">BJ67+BO67</f>
        <v>177.25360087631361</v>
      </c>
      <c r="BQ67" s="1">
        <f t="shared" ref="BQ67:BQ130" si="81">ABS((D67-BP67)/D67)</f>
        <v>2.3430990498812692E-3</v>
      </c>
      <c r="BS67" s="1">
        <f t="shared" si="48"/>
        <v>1.281713242904003</v>
      </c>
      <c r="BT67" s="1">
        <f t="shared" ref="BT67:BT130" si="82">BJ67+BS67</f>
        <v>177.70902300658076</v>
      </c>
      <c r="BU67" s="1">
        <f t="shared" ref="BU67:BU130" si="83">ABS((D67-BT67)/D67)</f>
        <v>4.9184443583605662E-3</v>
      </c>
      <c r="BW67" s="1">
        <f t="shared" si="49"/>
        <v>1.7142967683750991</v>
      </c>
      <c r="BX67" s="1">
        <f t="shared" ref="BX67:BX130" si="84">BJ67+BW67</f>
        <v>178.14160653205187</v>
      </c>
      <c r="BY67" s="19">
        <f t="shared" ref="BY67:BY130" si="85">ABS((D67-BX67)/D67)</f>
        <v>7.3646407085333852E-3</v>
      </c>
    </row>
    <row r="68" spans="1:77">
      <c r="A68" s="3">
        <v>43875</v>
      </c>
      <c r="B68" s="4">
        <v>67</v>
      </c>
      <c r="C68" s="1">
        <v>80.077461</v>
      </c>
      <c r="D68" s="1">
        <v>177.516693</v>
      </c>
      <c r="E68" s="1"/>
      <c r="F68" s="1"/>
      <c r="I68" s="6">
        <f t="shared" si="54"/>
        <v>78.8996387794501</v>
      </c>
      <c r="J68" s="1">
        <f t="shared" si="55"/>
        <v>1.1778222205498992</v>
      </c>
      <c r="K68" s="1">
        <f t="shared" si="56"/>
        <v>1.4708536033003084E-2</v>
      </c>
      <c r="M68" s="1">
        <f t="shared" ref="M68:M131" si="86">0.35*C67+(1-0.35)*M67</f>
        <v>79.691096786110819</v>
      </c>
      <c r="N68" s="1">
        <f t="shared" ref="N68:N131" si="87">ABS(C68-M68)</f>
        <v>0.38636421388918052</v>
      </c>
      <c r="O68" s="1">
        <f t="shared" si="57"/>
        <v>4.8248809223506786E-3</v>
      </c>
      <c r="Q68" s="1">
        <f t="shared" ref="Q68:Q131" si="88">0.55*C67+(1-0.55)*Q67</f>
        <v>79.972578411638835</v>
      </c>
      <c r="R68" s="1">
        <f t="shared" ref="R68:R131" si="89">ABS(C68-Q68)</f>
        <v>0.10488258836116415</v>
      </c>
      <c r="S68" s="1">
        <f t="shared" si="58"/>
        <v>1.3097641589955526E-3</v>
      </c>
      <c r="U68" s="1">
        <f t="shared" ref="U68:U131" si="90">0.75*C67+(1-0.75)*U67</f>
        <v>80.091154730586766</v>
      </c>
      <c r="V68" s="1">
        <f t="shared" ref="V68:V131" si="91">ABS(C68-U68)</f>
        <v>1.3693730586766151E-2</v>
      </c>
      <c r="W68" s="1">
        <f t="shared" si="59"/>
        <v>1.7100605358561695E-4</v>
      </c>
      <c r="Z68" s="1">
        <f t="shared" si="60"/>
        <v>174.53869860666219</v>
      </c>
      <c r="AA68" s="1">
        <f t="shared" si="61"/>
        <v>2.9779943933378092</v>
      </c>
      <c r="AB68" s="15">
        <f t="shared" si="50"/>
        <v>1.6775855515389806E-2</v>
      </c>
      <c r="AD68" s="1">
        <f t="shared" si="62"/>
        <v>175.83619331491801</v>
      </c>
      <c r="AE68" s="1">
        <f t="shared" si="63"/>
        <v>1.6804996850819975</v>
      </c>
      <c r="AF68" s="15">
        <f t="shared" si="51"/>
        <v>9.4667135618732908E-3</v>
      </c>
      <c r="AH68" s="1">
        <f t="shared" si="64"/>
        <v>176.65387634365453</v>
      </c>
      <c r="AI68" s="1">
        <f t="shared" si="65"/>
        <v>0.86281665634547267</v>
      </c>
      <c r="AJ68" s="1">
        <f t="shared" si="52"/>
        <v>4.8604818046349739E-3</v>
      </c>
      <c r="AL68" s="1">
        <f t="shared" si="66"/>
        <v>176.93571164859793</v>
      </c>
      <c r="AM68" s="1">
        <f t="shared" si="67"/>
        <v>0.58098135140207319</v>
      </c>
      <c r="AN68" s="1">
        <f t="shared" si="53"/>
        <v>3.2728265808899064E-3</v>
      </c>
      <c r="AR68" s="19">
        <f t="shared" si="68"/>
        <v>79.972578411638835</v>
      </c>
      <c r="AS68" s="1">
        <f t="shared" ref="AS68:AS131" si="92">(0.15*(AR68-AR67)+(1-0.15)*AS67)</f>
        <v>0.22129379913892566</v>
      </c>
      <c r="AT68" s="1">
        <f t="shared" si="69"/>
        <v>80.193872210777755</v>
      </c>
      <c r="AU68" s="1">
        <f t="shared" si="70"/>
        <v>1.4537325400184144E-3</v>
      </c>
      <c r="AW68" s="1">
        <f t="shared" ref="AW68:AW131" si="93">(0.25*(AR68-AR67)+(1-0.25)*AW67)</f>
        <v>0.25061791412039591</v>
      </c>
      <c r="AX68" s="1">
        <f t="shared" si="71"/>
        <v>80.223196325759233</v>
      </c>
      <c r="AY68" s="1">
        <f t="shared" si="72"/>
        <v>1.8199294025972315E-3</v>
      </c>
      <c r="AZ68" s="2"/>
      <c r="BA68" s="1">
        <f t="shared" ref="BA68:BA131" si="94">(0.45*(AR68-AR67)+(1-0.45)*BA67)</f>
        <v>0.27903886845167458</v>
      </c>
      <c r="BB68" s="1">
        <f t="shared" si="73"/>
        <v>80.251617280090514</v>
      </c>
      <c r="BC68" s="1">
        <f t="shared" si="74"/>
        <v>2.1748476776819172E-3</v>
      </c>
      <c r="BD68" s="2"/>
      <c r="BE68" s="1">
        <f t="shared" ref="BE68:BE131" si="95">(0.85*(AR68-AR67)+(1-0.85)*BE67)</f>
        <v>0.20367228624176476</v>
      </c>
      <c r="BF68" s="1">
        <f t="shared" si="75"/>
        <v>80.176250697880604</v>
      </c>
      <c r="BG68" s="19">
        <f t="shared" si="76"/>
        <v>1.2336767006212257E-3</v>
      </c>
      <c r="BJ68" s="19">
        <f t="shared" si="77"/>
        <v>176.65387634365453</v>
      </c>
      <c r="BK68" s="1">
        <f t="shared" ref="BK68:BK131" si="96">(0.15*(BJ68-BJ67)+(1-0.15)*BK67)</f>
        <v>0.43625540825466602</v>
      </c>
      <c r="BL68" s="1">
        <f t="shared" si="78"/>
        <v>177.09013175190918</v>
      </c>
      <c r="BM68" s="1">
        <f t="shared" si="79"/>
        <v>2.4029359767918858E-3</v>
      </c>
      <c r="BO68" s="1">
        <f t="shared" ref="BO68:BO131" si="97">(0.25*(BJ68-BJ67)+(1-0.25)*BO67)</f>
        <v>0.67635997947207793</v>
      </c>
      <c r="BP68" s="1">
        <f t="shared" si="80"/>
        <v>177.3302363231266</v>
      </c>
      <c r="BQ68" s="1">
        <f t="shared" si="81"/>
        <v>1.0503613700904458E-3</v>
      </c>
      <c r="BS68" s="1">
        <f t="shared" ref="BS68:BS131" si="98">(0.45*(BJ68-BJ67)+(1-0.45)*BS67)</f>
        <v>0.80689724458719847</v>
      </c>
      <c r="BT68" s="1">
        <f t="shared" si="82"/>
        <v>177.46077358824172</v>
      </c>
      <c r="BU68" s="1">
        <f t="shared" si="83"/>
        <v>3.1500931441012125E-4</v>
      </c>
      <c r="BW68" s="1">
        <f t="shared" ref="BW68:BW131" si="99">(0.85*(BJ68-BJ67)+(1-0.85)*BW67)</f>
        <v>0.44972610823737003</v>
      </c>
      <c r="BX68" s="1">
        <f t="shared" si="84"/>
        <v>177.1036024518919</v>
      </c>
      <c r="BY68" s="19">
        <f t="shared" si="85"/>
        <v>2.3270518458120529E-3</v>
      </c>
    </row>
    <row r="69" spans="1:77">
      <c r="A69" s="3">
        <v>43879</v>
      </c>
      <c r="B69" s="4">
        <v>68</v>
      </c>
      <c r="C69" s="1">
        <v>78.611198000000002</v>
      </c>
      <c r="D69" s="1">
        <v>176.151993</v>
      </c>
      <c r="E69" s="1"/>
      <c r="F69" s="1"/>
      <c r="I69" s="6">
        <f t="shared" si="54"/>
        <v>79.076312112532591</v>
      </c>
      <c r="J69" s="1">
        <f t="shared" si="55"/>
        <v>0.46511411253258927</v>
      </c>
      <c r="K69" s="1">
        <f t="shared" si="56"/>
        <v>5.9166394148145313E-3</v>
      </c>
      <c r="M69" s="1">
        <f t="shared" si="86"/>
        <v>79.826324260972029</v>
      </c>
      <c r="N69" s="1">
        <f t="shared" si="87"/>
        <v>1.2151262609720277</v>
      </c>
      <c r="O69" s="1">
        <f t="shared" si="57"/>
        <v>1.5457419450242035E-2</v>
      </c>
      <c r="Q69" s="1">
        <f t="shared" si="88"/>
        <v>80.030263835237477</v>
      </c>
      <c r="R69" s="1">
        <f t="shared" si="89"/>
        <v>1.4190658352374754</v>
      </c>
      <c r="S69" s="1">
        <f t="shared" si="58"/>
        <v>1.8051700919727433E-2</v>
      </c>
      <c r="U69" s="1">
        <f t="shared" si="90"/>
        <v>80.080884432646684</v>
      </c>
      <c r="V69" s="1">
        <f t="shared" si="91"/>
        <v>1.4696864326466823</v>
      </c>
      <c r="W69" s="1">
        <f t="shared" si="59"/>
        <v>1.8695637136158162E-2</v>
      </c>
      <c r="Z69" s="1">
        <f t="shared" si="60"/>
        <v>174.98539776566287</v>
      </c>
      <c r="AA69" s="1">
        <f t="shared" si="61"/>
        <v>1.1665952343371373</v>
      </c>
      <c r="AB69" s="15">
        <f t="shared" si="50"/>
        <v>6.6226627043449761E-3</v>
      </c>
      <c r="AD69" s="1">
        <f t="shared" si="62"/>
        <v>176.42436820469669</v>
      </c>
      <c r="AE69" s="1">
        <f t="shared" si="63"/>
        <v>0.27237520469668652</v>
      </c>
      <c r="AF69" s="15">
        <f t="shared" si="51"/>
        <v>1.5462510531838634E-3</v>
      </c>
      <c r="AH69" s="1">
        <f t="shared" si="64"/>
        <v>177.12842550464455</v>
      </c>
      <c r="AI69" s="1">
        <f t="shared" si="65"/>
        <v>0.97643250464454923</v>
      </c>
      <c r="AJ69" s="1">
        <f t="shared" si="52"/>
        <v>5.5431249344113252E-3</v>
      </c>
      <c r="AL69" s="1">
        <f t="shared" si="66"/>
        <v>177.37144766214948</v>
      </c>
      <c r="AM69" s="1">
        <f t="shared" si="67"/>
        <v>1.2194546621494737</v>
      </c>
      <c r="AN69" s="1">
        <f t="shared" si="53"/>
        <v>6.9227412155902978E-3</v>
      </c>
      <c r="AR69" s="19">
        <f t="shared" si="68"/>
        <v>80.030263835237477</v>
      </c>
      <c r="AS69" s="1">
        <f t="shared" si="92"/>
        <v>0.19675254280788304</v>
      </c>
      <c r="AT69" s="1">
        <f t="shared" si="69"/>
        <v>80.227016378045363</v>
      </c>
      <c r="AU69" s="1">
        <f t="shared" si="70"/>
        <v>2.0554557355115757E-2</v>
      </c>
      <c r="AW69" s="1">
        <f t="shared" si="93"/>
        <v>0.20238479148995736</v>
      </c>
      <c r="AX69" s="1">
        <f t="shared" si="71"/>
        <v>80.232648626727439</v>
      </c>
      <c r="AY69" s="1">
        <f t="shared" si="72"/>
        <v>2.0626204255625735E-2</v>
      </c>
      <c r="AZ69" s="2"/>
      <c r="BA69" s="1">
        <f t="shared" si="94"/>
        <v>0.17942981826780979</v>
      </c>
      <c r="BB69" s="1">
        <f t="shared" si="73"/>
        <v>80.209693653505283</v>
      </c>
      <c r="BC69" s="1">
        <f t="shared" si="74"/>
        <v>2.0334197851879596E-2</v>
      </c>
      <c r="BD69" s="2"/>
      <c r="BE69" s="1">
        <f t="shared" si="95"/>
        <v>7.958345299511016E-2</v>
      </c>
      <c r="BF69" s="1">
        <f t="shared" si="75"/>
        <v>80.109847288232586</v>
      </c>
      <c r="BG69" s="19">
        <f t="shared" si="76"/>
        <v>1.906406881412219E-2</v>
      </c>
      <c r="BJ69" s="19">
        <f t="shared" si="77"/>
        <v>177.12842550464455</v>
      </c>
      <c r="BK69" s="1">
        <f t="shared" si="96"/>
        <v>0.44199947116496952</v>
      </c>
      <c r="BL69" s="1">
        <f t="shared" si="78"/>
        <v>177.57042497580952</v>
      </c>
      <c r="BM69" s="1">
        <f t="shared" si="79"/>
        <v>8.0523186349047513E-3</v>
      </c>
      <c r="BO69" s="1">
        <f t="shared" si="97"/>
        <v>0.62590727485156417</v>
      </c>
      <c r="BP69" s="1">
        <f t="shared" si="80"/>
        <v>177.75433277949611</v>
      </c>
      <c r="BQ69" s="1">
        <f t="shared" si="81"/>
        <v>9.0963477177127688E-3</v>
      </c>
      <c r="BS69" s="1">
        <f t="shared" si="98"/>
        <v>0.65734060696846941</v>
      </c>
      <c r="BT69" s="1">
        <f t="shared" si="82"/>
        <v>177.78576611161301</v>
      </c>
      <c r="BU69" s="1">
        <f t="shared" si="83"/>
        <v>9.2747920916966872E-3</v>
      </c>
      <c r="BW69" s="1">
        <f t="shared" si="99"/>
        <v>0.47082570307712485</v>
      </c>
      <c r="BX69" s="1">
        <f t="shared" si="84"/>
        <v>177.59925120772166</v>
      </c>
      <c r="BY69" s="19">
        <f t="shared" si="85"/>
        <v>8.2159627210216125E-3</v>
      </c>
    </row>
    <row r="70" spans="1:77">
      <c r="A70" s="3">
        <v>43880</v>
      </c>
      <c r="B70" s="4">
        <v>69</v>
      </c>
      <c r="C70" s="1">
        <v>79.749701999999999</v>
      </c>
      <c r="D70" s="1">
        <v>177.565765</v>
      </c>
      <c r="E70" s="1"/>
      <c r="F70" s="1"/>
      <c r="I70" s="6">
        <f t="shared" si="54"/>
        <v>79.006544995652703</v>
      </c>
      <c r="J70" s="1">
        <f t="shared" si="55"/>
        <v>0.74315700434729592</v>
      </c>
      <c r="K70" s="1">
        <f t="shared" si="56"/>
        <v>9.318617947278297E-3</v>
      </c>
      <c r="M70" s="1">
        <f t="shared" si="86"/>
        <v>79.401030069631815</v>
      </c>
      <c r="N70" s="1">
        <f t="shared" si="87"/>
        <v>0.34867193036818378</v>
      </c>
      <c r="O70" s="1">
        <f t="shared" si="57"/>
        <v>4.372078159842952E-3</v>
      </c>
      <c r="Q70" s="1">
        <f t="shared" si="88"/>
        <v>79.249777625856865</v>
      </c>
      <c r="R70" s="1">
        <f t="shared" si="89"/>
        <v>0.49992437414313429</v>
      </c>
      <c r="S70" s="1">
        <f t="shared" si="58"/>
        <v>6.2686676138693819E-3</v>
      </c>
      <c r="U70" s="1">
        <f t="shared" si="90"/>
        <v>78.978619608161665</v>
      </c>
      <c r="V70" s="1">
        <f t="shared" si="91"/>
        <v>0.77108239183833405</v>
      </c>
      <c r="W70" s="1">
        <f t="shared" si="59"/>
        <v>9.6687808543577253E-3</v>
      </c>
      <c r="Z70" s="1">
        <f t="shared" si="60"/>
        <v>175.16038705081343</v>
      </c>
      <c r="AA70" s="1">
        <f t="shared" si="61"/>
        <v>2.4053779491865726</v>
      </c>
      <c r="AB70" s="15">
        <f t="shared" si="50"/>
        <v>1.3546406027009612E-2</v>
      </c>
      <c r="AD70" s="1">
        <f t="shared" si="62"/>
        <v>176.32903688305285</v>
      </c>
      <c r="AE70" s="1">
        <f t="shared" si="63"/>
        <v>1.2367281169471482</v>
      </c>
      <c r="AF70" s="15">
        <f t="shared" si="51"/>
        <v>6.9649018038310945E-3</v>
      </c>
      <c r="AH70" s="1">
        <f t="shared" si="64"/>
        <v>176.59138762709006</v>
      </c>
      <c r="AI70" s="1">
        <f t="shared" si="65"/>
        <v>0.97437737290994164</v>
      </c>
      <c r="AJ70" s="1">
        <f t="shared" si="52"/>
        <v>5.4874168616340074E-3</v>
      </c>
      <c r="AL70" s="1">
        <f t="shared" si="66"/>
        <v>176.45685666553737</v>
      </c>
      <c r="AM70" s="1">
        <f t="shared" si="67"/>
        <v>1.108908334462626</v>
      </c>
      <c r="AN70" s="1">
        <f t="shared" si="53"/>
        <v>6.2450570607607047E-3</v>
      </c>
      <c r="AR70" s="19">
        <f t="shared" si="68"/>
        <v>79.249777625856865</v>
      </c>
      <c r="AS70" s="1">
        <f t="shared" si="92"/>
        <v>5.0166729979608748E-2</v>
      </c>
      <c r="AT70" s="1">
        <f t="shared" si="69"/>
        <v>79.299944355836473</v>
      </c>
      <c r="AU70" s="1">
        <f t="shared" si="70"/>
        <v>5.6396153576037944E-3</v>
      </c>
      <c r="AW70" s="1">
        <f t="shared" si="93"/>
        <v>-4.3332958727685028E-2</v>
      </c>
      <c r="AX70" s="1">
        <f t="shared" si="71"/>
        <v>79.206444667129176</v>
      </c>
      <c r="AY70" s="1">
        <f t="shared" si="72"/>
        <v>6.8120296282840409E-3</v>
      </c>
      <c r="AZ70" s="2"/>
      <c r="BA70" s="1">
        <f t="shared" si="94"/>
        <v>-0.2525323941739801</v>
      </c>
      <c r="BB70" s="1">
        <f t="shared" si="73"/>
        <v>78.997245231682882</v>
      </c>
      <c r="BC70" s="1">
        <f t="shared" si="74"/>
        <v>9.4352298434559299E-3</v>
      </c>
      <c r="BD70" s="2"/>
      <c r="BE70" s="1">
        <f t="shared" si="95"/>
        <v>-0.65147576002425378</v>
      </c>
      <c r="BF70" s="1">
        <f t="shared" si="75"/>
        <v>78.59830186583261</v>
      </c>
      <c r="BG70" s="19">
        <f t="shared" si="76"/>
        <v>1.4437673186131641E-2</v>
      </c>
      <c r="BJ70" s="19">
        <f t="shared" si="77"/>
        <v>176.59138762709006</v>
      </c>
      <c r="BK70" s="1">
        <f t="shared" si="96"/>
        <v>0.29514386885704963</v>
      </c>
      <c r="BL70" s="1">
        <f t="shared" si="78"/>
        <v>176.88653149594711</v>
      </c>
      <c r="BM70" s="1">
        <f t="shared" si="79"/>
        <v>3.8252503462752985E-3</v>
      </c>
      <c r="BO70" s="1">
        <f t="shared" si="97"/>
        <v>0.33517098675004903</v>
      </c>
      <c r="BP70" s="1">
        <f t="shared" si="80"/>
        <v>176.92655861384011</v>
      </c>
      <c r="BQ70" s="1">
        <f t="shared" si="81"/>
        <v>3.59982897694206E-3</v>
      </c>
      <c r="BS70" s="1">
        <f t="shared" si="98"/>
        <v>0.11987028893313481</v>
      </c>
      <c r="BT70" s="1">
        <f t="shared" si="82"/>
        <v>176.71125791602319</v>
      </c>
      <c r="BU70" s="1">
        <f t="shared" si="83"/>
        <v>4.8123414103885005E-3</v>
      </c>
      <c r="BW70" s="1">
        <f t="shared" si="99"/>
        <v>-0.3858583404597532</v>
      </c>
      <c r="BX70" s="1">
        <f t="shared" si="84"/>
        <v>176.20552928663031</v>
      </c>
      <c r="BY70" s="19">
        <f t="shared" si="85"/>
        <v>7.6604615386850605E-3</v>
      </c>
    </row>
    <row r="71" spans="1:77">
      <c r="A71" s="3">
        <v>43881</v>
      </c>
      <c r="B71" s="4">
        <v>70</v>
      </c>
      <c r="C71" s="1">
        <v>78.931563999999995</v>
      </c>
      <c r="D71" s="1">
        <v>177.408691</v>
      </c>
      <c r="E71" s="1"/>
      <c r="F71" s="1"/>
      <c r="I71" s="6">
        <f t="shared" si="54"/>
        <v>79.118018546304796</v>
      </c>
      <c r="J71" s="1">
        <f t="shared" si="55"/>
        <v>0.18645454630480174</v>
      </c>
      <c r="K71" s="1">
        <f t="shared" si="56"/>
        <v>2.3622304798724342E-3</v>
      </c>
      <c r="M71" s="1">
        <f t="shared" si="86"/>
        <v>79.523065245260682</v>
      </c>
      <c r="N71" s="1">
        <f t="shared" si="87"/>
        <v>0.59150124526068737</v>
      </c>
      <c r="O71" s="1">
        <f t="shared" si="57"/>
        <v>7.4938492953299067E-3</v>
      </c>
      <c r="Q71" s="1">
        <f t="shared" si="88"/>
        <v>79.524736031635584</v>
      </c>
      <c r="R71" s="1">
        <f t="shared" si="89"/>
        <v>0.59317203163558929</v>
      </c>
      <c r="S71" s="1">
        <f t="shared" si="58"/>
        <v>7.5150168269260357E-3</v>
      </c>
      <c r="U71" s="1">
        <f t="shared" si="90"/>
        <v>79.556931402040419</v>
      </c>
      <c r="V71" s="1">
        <f t="shared" si="91"/>
        <v>0.62536740204042474</v>
      </c>
      <c r="W71" s="1">
        <f t="shared" si="59"/>
        <v>7.9229065072171229E-3</v>
      </c>
      <c r="Z71" s="1">
        <f t="shared" si="60"/>
        <v>175.52119374319139</v>
      </c>
      <c r="AA71" s="1">
        <f t="shared" si="61"/>
        <v>1.887497256808615</v>
      </c>
      <c r="AB71" s="15">
        <f t="shared" si="50"/>
        <v>1.063926037765881E-2</v>
      </c>
      <c r="AD71" s="1">
        <f t="shared" si="62"/>
        <v>176.76189172398435</v>
      </c>
      <c r="AE71" s="1">
        <f t="shared" si="63"/>
        <v>0.64679927601565623</v>
      </c>
      <c r="AF71" s="15">
        <f t="shared" si="51"/>
        <v>3.645815052068989E-3</v>
      </c>
      <c r="AH71" s="1">
        <f t="shared" si="64"/>
        <v>177.12729518219052</v>
      </c>
      <c r="AI71" s="1">
        <f t="shared" si="65"/>
        <v>0.2813958178094822</v>
      </c>
      <c r="AJ71" s="1">
        <f t="shared" si="52"/>
        <v>1.586144490573363E-3</v>
      </c>
      <c r="AL71" s="1">
        <f t="shared" si="66"/>
        <v>177.28853791638431</v>
      </c>
      <c r="AM71" s="1">
        <f t="shared" si="67"/>
        <v>0.12015308361569055</v>
      </c>
      <c r="AN71" s="1">
        <f t="shared" si="53"/>
        <v>6.7726717861691765E-4</v>
      </c>
      <c r="AR71" s="19">
        <f t="shared" si="68"/>
        <v>79.524736031635584</v>
      </c>
      <c r="AS71" s="1">
        <f t="shared" si="92"/>
        <v>8.3885481349475266E-2</v>
      </c>
      <c r="AT71" s="1">
        <f t="shared" si="69"/>
        <v>79.608621512985053</v>
      </c>
      <c r="AU71" s="1">
        <f t="shared" si="70"/>
        <v>8.5777790110057681E-3</v>
      </c>
      <c r="AW71" s="1">
        <f t="shared" si="93"/>
        <v>3.623988239891595E-2</v>
      </c>
      <c r="AX71" s="1">
        <f t="shared" si="71"/>
        <v>79.560975914034501</v>
      </c>
      <c r="AY71" s="1">
        <f t="shared" si="72"/>
        <v>7.9741472503256881E-3</v>
      </c>
      <c r="AZ71" s="2"/>
      <c r="BA71" s="1">
        <f t="shared" si="94"/>
        <v>-1.5161534195265572E-2</v>
      </c>
      <c r="BB71" s="1">
        <f t="shared" si="73"/>
        <v>79.509574497440312</v>
      </c>
      <c r="BC71" s="1">
        <f t="shared" si="74"/>
        <v>7.3229322738406315E-3</v>
      </c>
      <c r="BD71" s="2"/>
      <c r="BE71" s="1">
        <f t="shared" si="95"/>
        <v>0.13599328090827295</v>
      </c>
      <c r="BF71" s="1">
        <f t="shared" si="75"/>
        <v>79.66072931254385</v>
      </c>
      <c r="BG71" s="19">
        <f t="shared" si="76"/>
        <v>9.2379432965987579E-3</v>
      </c>
      <c r="BJ71" s="19">
        <f t="shared" si="77"/>
        <v>177.12729518219052</v>
      </c>
      <c r="BK71" s="1">
        <f t="shared" si="96"/>
        <v>0.33125842179356196</v>
      </c>
      <c r="BL71" s="1">
        <f t="shared" si="78"/>
        <v>177.45855360398409</v>
      </c>
      <c r="BM71" s="1">
        <f t="shared" si="79"/>
        <v>2.8106066113796807E-4</v>
      </c>
      <c r="BO71" s="1">
        <f t="shared" si="97"/>
        <v>0.38535512883765305</v>
      </c>
      <c r="BP71" s="1">
        <f t="shared" si="80"/>
        <v>177.51265031102818</v>
      </c>
      <c r="BQ71" s="1">
        <f t="shared" si="81"/>
        <v>5.8598770129123564E-4</v>
      </c>
      <c r="BS71" s="1">
        <f t="shared" si="98"/>
        <v>0.30708705870843345</v>
      </c>
      <c r="BT71" s="1">
        <f t="shared" si="82"/>
        <v>177.43438224089897</v>
      </c>
      <c r="BU71" s="1">
        <f t="shared" si="83"/>
        <v>1.4481388005373934E-4</v>
      </c>
      <c r="BW71" s="1">
        <f t="shared" si="99"/>
        <v>0.39764267076643228</v>
      </c>
      <c r="BX71" s="1">
        <f t="shared" si="84"/>
        <v>177.52493785295695</v>
      </c>
      <c r="BY71" s="19">
        <f t="shared" si="85"/>
        <v>6.5524891876321903E-4</v>
      </c>
    </row>
    <row r="72" spans="1:77">
      <c r="A72" s="3">
        <v>43882</v>
      </c>
      <c r="B72" s="4">
        <v>71</v>
      </c>
      <c r="C72" s="1">
        <v>77.144942999999998</v>
      </c>
      <c r="D72" s="1">
        <v>176.603622</v>
      </c>
      <c r="E72" s="1"/>
      <c r="F72" s="1"/>
      <c r="I72" s="6">
        <f t="shared" si="54"/>
        <v>79.090050364359072</v>
      </c>
      <c r="J72" s="1">
        <f t="shared" si="55"/>
        <v>1.9451073643590746</v>
      </c>
      <c r="K72" s="1">
        <f t="shared" si="56"/>
        <v>2.5213672973471178E-2</v>
      </c>
      <c r="M72" s="1">
        <f t="shared" si="86"/>
        <v>79.316039809419436</v>
      </c>
      <c r="N72" s="1">
        <f t="shared" si="87"/>
        <v>2.1710968094194385</v>
      </c>
      <c r="O72" s="1">
        <f t="shared" si="57"/>
        <v>2.8143086571720436E-2</v>
      </c>
      <c r="Q72" s="1">
        <f t="shared" si="88"/>
        <v>79.198491414236003</v>
      </c>
      <c r="R72" s="1">
        <f t="shared" si="89"/>
        <v>2.0535484142360048</v>
      </c>
      <c r="S72" s="1">
        <f t="shared" si="58"/>
        <v>2.6619352278684099E-2</v>
      </c>
      <c r="U72" s="1">
        <f t="shared" si="90"/>
        <v>79.087905850510111</v>
      </c>
      <c r="V72" s="1">
        <f t="shared" si="91"/>
        <v>1.9429628505101135</v>
      </c>
      <c r="W72" s="1">
        <f t="shared" si="59"/>
        <v>2.5185874471514141E-2</v>
      </c>
      <c r="Z72" s="1">
        <f t="shared" si="60"/>
        <v>175.80431833171266</v>
      </c>
      <c r="AA72" s="1">
        <f t="shared" si="61"/>
        <v>0.79930366828733668</v>
      </c>
      <c r="AB72" s="15">
        <f t="shared" si="50"/>
        <v>4.5259755107816347E-3</v>
      </c>
      <c r="AD72" s="1">
        <f t="shared" si="62"/>
        <v>176.98827147058984</v>
      </c>
      <c r="AE72" s="1">
        <f t="shared" si="63"/>
        <v>0.38464947058983512</v>
      </c>
      <c r="AF72" s="15">
        <f t="shared" si="51"/>
        <v>2.1780384016689934E-3</v>
      </c>
      <c r="AH72" s="1">
        <f t="shared" si="64"/>
        <v>177.28206288198572</v>
      </c>
      <c r="AI72" s="1">
        <f t="shared" si="65"/>
        <v>0.67844088198572194</v>
      </c>
      <c r="AJ72" s="1">
        <f t="shared" si="52"/>
        <v>3.8416023086192534E-3</v>
      </c>
      <c r="AL72" s="1">
        <f t="shared" si="66"/>
        <v>177.37865272909607</v>
      </c>
      <c r="AM72" s="1">
        <f t="shared" si="67"/>
        <v>0.7750307290960734</v>
      </c>
      <c r="AN72" s="1">
        <f t="shared" si="53"/>
        <v>4.3885324679018949E-3</v>
      </c>
      <c r="AR72" s="19">
        <f t="shared" si="68"/>
        <v>79.198491414236003</v>
      </c>
      <c r="AS72" s="1">
        <f t="shared" si="92"/>
        <v>2.236596653711679E-2</v>
      </c>
      <c r="AT72" s="1">
        <f t="shared" si="69"/>
        <v>79.220857380773126</v>
      </c>
      <c r="AU72" s="1">
        <f t="shared" si="70"/>
        <v>2.690927363538434E-2</v>
      </c>
      <c r="AW72" s="1">
        <f t="shared" si="93"/>
        <v>-5.4381242550708343E-2</v>
      </c>
      <c r="AX72" s="1">
        <f t="shared" si="71"/>
        <v>79.144110171685298</v>
      </c>
      <c r="AY72" s="1">
        <f t="shared" si="72"/>
        <v>2.5914429305953349E-2</v>
      </c>
      <c r="AZ72" s="2"/>
      <c r="BA72" s="1">
        <f t="shared" si="94"/>
        <v>-0.15514892163720762</v>
      </c>
      <c r="BB72" s="1">
        <f t="shared" si="73"/>
        <v>79.043342492598796</v>
      </c>
      <c r="BC72" s="1">
        <f t="shared" si="74"/>
        <v>2.4608216932622513E-2</v>
      </c>
      <c r="BD72" s="2"/>
      <c r="BE72" s="1">
        <f t="shared" si="95"/>
        <v>-0.25690893265340303</v>
      </c>
      <c r="BF72" s="1">
        <f t="shared" si="75"/>
        <v>78.9415824815826</v>
      </c>
      <c r="BG72" s="19">
        <f t="shared" si="76"/>
        <v>2.3289141345047105E-2</v>
      </c>
      <c r="BJ72" s="19">
        <f t="shared" si="77"/>
        <v>177.28206288198572</v>
      </c>
      <c r="BK72" s="1">
        <f t="shared" si="96"/>
        <v>0.30478481349380782</v>
      </c>
      <c r="BL72" s="1">
        <f t="shared" si="78"/>
        <v>177.58684769547952</v>
      </c>
      <c r="BM72" s="1">
        <f t="shared" si="79"/>
        <v>5.5674152338705627E-3</v>
      </c>
      <c r="BO72" s="1">
        <f t="shared" si="97"/>
        <v>0.32770827157704002</v>
      </c>
      <c r="BP72" s="1">
        <f t="shared" si="80"/>
        <v>177.60977115356278</v>
      </c>
      <c r="BQ72" s="1">
        <f t="shared" si="81"/>
        <v>5.6972169775927574E-3</v>
      </c>
      <c r="BS72" s="1">
        <f t="shared" si="98"/>
        <v>0.23854334719747883</v>
      </c>
      <c r="BT72" s="1">
        <f t="shared" si="82"/>
        <v>177.52060622918322</v>
      </c>
      <c r="BU72" s="1">
        <f t="shared" si="83"/>
        <v>5.1923296860990429E-3</v>
      </c>
      <c r="BW72" s="1">
        <f t="shared" si="99"/>
        <v>0.1911989454408857</v>
      </c>
      <c r="BX72" s="1">
        <f t="shared" si="84"/>
        <v>177.4732618274266</v>
      </c>
      <c r="BY72" s="19">
        <f t="shared" si="85"/>
        <v>4.9242468392103299E-3</v>
      </c>
    </row>
    <row r="73" spans="1:77">
      <c r="A73" s="3">
        <v>43885</v>
      </c>
      <c r="B73" s="4">
        <v>72</v>
      </c>
      <c r="C73" s="1">
        <v>73.480521999999993</v>
      </c>
      <c r="D73" s="1">
        <v>172.07759100000001</v>
      </c>
      <c r="E73" s="1"/>
      <c r="F73" s="1"/>
      <c r="I73" s="6">
        <f t="shared" si="54"/>
        <v>78.798284259705213</v>
      </c>
      <c r="J73" s="1">
        <f t="shared" si="55"/>
        <v>5.3177622597052192</v>
      </c>
      <c r="K73" s="1">
        <f t="shared" si="56"/>
        <v>7.2369685393705016E-2</v>
      </c>
      <c r="M73" s="1">
        <f t="shared" si="86"/>
        <v>78.556155926122628</v>
      </c>
      <c r="N73" s="1">
        <f t="shared" si="87"/>
        <v>5.0756339261226344</v>
      </c>
      <c r="O73" s="1">
        <f t="shared" si="57"/>
        <v>6.9074549118236184E-2</v>
      </c>
      <c r="Q73" s="1">
        <f t="shared" si="88"/>
        <v>78.069039786406194</v>
      </c>
      <c r="R73" s="1">
        <f t="shared" si="89"/>
        <v>4.5885177864062001</v>
      </c>
      <c r="S73" s="1">
        <f t="shared" si="58"/>
        <v>6.2445361866185441E-2</v>
      </c>
      <c r="U73" s="1">
        <f t="shared" si="90"/>
        <v>77.63068371262753</v>
      </c>
      <c r="V73" s="1">
        <f t="shared" si="91"/>
        <v>4.1501617126275363</v>
      </c>
      <c r="W73" s="1">
        <f t="shared" si="59"/>
        <v>5.6479752724504825E-2</v>
      </c>
      <c r="Z73" s="1">
        <f t="shared" si="60"/>
        <v>175.92421388195578</v>
      </c>
      <c r="AA73" s="1">
        <f t="shared" si="61"/>
        <v>3.8466228819557671</v>
      </c>
      <c r="AB73" s="15">
        <f t="shared" si="50"/>
        <v>2.235400239857941E-2</v>
      </c>
      <c r="AD73" s="1">
        <f t="shared" si="62"/>
        <v>176.85364415588339</v>
      </c>
      <c r="AE73" s="1">
        <f t="shared" si="63"/>
        <v>4.7760531558833748</v>
      </c>
      <c r="AF73" s="15">
        <f t="shared" si="51"/>
        <v>2.7755230231479557E-2</v>
      </c>
      <c r="AH73" s="1">
        <f t="shared" si="64"/>
        <v>176.90892039689356</v>
      </c>
      <c r="AI73" s="1">
        <f t="shared" si="65"/>
        <v>4.8313293968935511</v>
      </c>
      <c r="AJ73" s="1">
        <f t="shared" si="52"/>
        <v>2.8076458816148529E-2</v>
      </c>
      <c r="AL73" s="1">
        <f t="shared" si="66"/>
        <v>176.79737968227403</v>
      </c>
      <c r="AM73" s="1">
        <f t="shared" si="67"/>
        <v>4.7197886822740145</v>
      </c>
      <c r="AN73" s="1">
        <f t="shared" si="53"/>
        <v>2.7428258699147025E-2</v>
      </c>
      <c r="AR73" s="19">
        <f t="shared" si="68"/>
        <v>78.069039786406194</v>
      </c>
      <c r="AS73" s="1">
        <f t="shared" si="92"/>
        <v>-0.15040667261792207</v>
      </c>
      <c r="AT73" s="1">
        <f t="shared" si="69"/>
        <v>77.918633113788275</v>
      </c>
      <c r="AU73" s="1">
        <f t="shared" si="70"/>
        <v>6.0398470138634586E-2</v>
      </c>
      <c r="AW73" s="1">
        <f t="shared" si="93"/>
        <v>-0.32314883887048351</v>
      </c>
      <c r="AX73" s="1">
        <f t="shared" si="71"/>
        <v>77.745890947535713</v>
      </c>
      <c r="AY73" s="1">
        <f t="shared" si="72"/>
        <v>5.8047613591200677E-2</v>
      </c>
      <c r="AZ73" s="2"/>
      <c r="BA73" s="1">
        <f t="shared" si="94"/>
        <v>-0.59358513942387825</v>
      </c>
      <c r="BB73" s="1">
        <f t="shared" si="73"/>
        <v>77.475454646982314</v>
      </c>
      <c r="BC73" s="1">
        <f t="shared" si="74"/>
        <v>5.4367232815552412E-2</v>
      </c>
      <c r="BD73" s="2"/>
      <c r="BE73" s="1">
        <f t="shared" si="95"/>
        <v>-0.99857022355334801</v>
      </c>
      <c r="BF73" s="1">
        <f t="shared" si="75"/>
        <v>77.07046956285285</v>
      </c>
      <c r="BG73" s="19">
        <f t="shared" si="76"/>
        <v>4.8855771096085257E-2</v>
      </c>
      <c r="BJ73" s="19">
        <f t="shared" si="77"/>
        <v>176.90892039689356</v>
      </c>
      <c r="BK73" s="1">
        <f t="shared" si="96"/>
        <v>0.20309571870591264</v>
      </c>
      <c r="BL73" s="1">
        <f t="shared" si="78"/>
        <v>177.11201611559949</v>
      </c>
      <c r="BM73" s="1">
        <f t="shared" si="79"/>
        <v>2.9256715452272198E-2</v>
      </c>
      <c r="BO73" s="1">
        <f t="shared" si="97"/>
        <v>0.15249558240974004</v>
      </c>
      <c r="BP73" s="1">
        <f t="shared" si="80"/>
        <v>177.06141597930329</v>
      </c>
      <c r="BQ73" s="1">
        <f t="shared" si="81"/>
        <v>2.8962661264262342E-2</v>
      </c>
      <c r="BS73" s="1">
        <f t="shared" si="98"/>
        <v>-3.6715277332858565E-2</v>
      </c>
      <c r="BT73" s="1">
        <f t="shared" si="82"/>
        <v>176.8722051195607</v>
      </c>
      <c r="BU73" s="1">
        <f t="shared" si="83"/>
        <v>2.7863094152455279E-2</v>
      </c>
      <c r="BW73" s="1">
        <f t="shared" si="99"/>
        <v>-0.28849127051220302</v>
      </c>
      <c r="BX73" s="1">
        <f t="shared" si="84"/>
        <v>176.62042912638137</v>
      </c>
      <c r="BY73" s="19">
        <f t="shared" si="85"/>
        <v>2.6399940282644675E-2</v>
      </c>
    </row>
    <row r="74" spans="1:77">
      <c r="A74" s="3">
        <v>43886</v>
      </c>
      <c r="B74" s="4">
        <v>73</v>
      </c>
      <c r="C74" s="1">
        <v>70.991577000000007</v>
      </c>
      <c r="D74" s="1">
        <v>164.743652</v>
      </c>
      <c r="E74" s="1"/>
      <c r="F74" s="1"/>
      <c r="I74" s="6">
        <f t="shared" si="54"/>
        <v>78.000619920749429</v>
      </c>
      <c r="J74" s="1">
        <f t="shared" si="55"/>
        <v>7.0090429207494225</v>
      </c>
      <c r="K74" s="1">
        <f t="shared" si="56"/>
        <v>9.8730627166507684E-2</v>
      </c>
      <c r="M74" s="1">
        <f t="shared" si="86"/>
        <v>76.7796840519797</v>
      </c>
      <c r="N74" s="1">
        <f t="shared" si="87"/>
        <v>5.7881070519796936</v>
      </c>
      <c r="O74" s="1">
        <f t="shared" si="57"/>
        <v>8.1532307022559772E-2</v>
      </c>
      <c r="Q74" s="1">
        <f t="shared" si="88"/>
        <v>75.54535500388279</v>
      </c>
      <c r="R74" s="1">
        <f t="shared" si="89"/>
        <v>4.5537780038827833</v>
      </c>
      <c r="S74" s="1">
        <f t="shared" si="58"/>
        <v>6.4145328168759841E-2</v>
      </c>
      <c r="U74" s="1">
        <f t="shared" si="90"/>
        <v>74.518062428156867</v>
      </c>
      <c r="V74" s="1">
        <f t="shared" si="91"/>
        <v>3.5264854281568603</v>
      </c>
      <c r="W74" s="1">
        <f t="shared" si="59"/>
        <v>4.9674701946075379E-2</v>
      </c>
      <c r="Z74" s="1">
        <f t="shared" si="60"/>
        <v>175.34722044966239</v>
      </c>
      <c r="AA74" s="1">
        <f t="shared" si="61"/>
        <v>10.60356844966239</v>
      </c>
      <c r="AB74" s="15">
        <f t="shared" si="50"/>
        <v>6.436404875656386E-2</v>
      </c>
      <c r="AD74" s="1">
        <f t="shared" si="62"/>
        <v>175.18202555132422</v>
      </c>
      <c r="AE74" s="1">
        <f t="shared" si="63"/>
        <v>10.438373551324219</v>
      </c>
      <c r="AF74" s="15">
        <f t="shared" si="51"/>
        <v>6.3361309674768038E-2</v>
      </c>
      <c r="AH74" s="1">
        <f t="shared" si="64"/>
        <v>174.25168922860212</v>
      </c>
      <c r="AI74" s="1">
        <f t="shared" si="65"/>
        <v>9.5080372286021202</v>
      </c>
      <c r="AJ74" s="1">
        <f t="shared" si="52"/>
        <v>5.7714134130049034E-2</v>
      </c>
      <c r="AL74" s="1">
        <f t="shared" si="66"/>
        <v>173.25753817056852</v>
      </c>
      <c r="AM74" s="1">
        <f t="shared" si="67"/>
        <v>8.5138861705685258</v>
      </c>
      <c r="AN74" s="1">
        <f t="shared" si="53"/>
        <v>5.1679600805307667E-2</v>
      </c>
      <c r="AR74" s="19">
        <f t="shared" si="68"/>
        <v>75.54535500388279</v>
      </c>
      <c r="AS74" s="1">
        <f t="shared" si="92"/>
        <v>-0.50639838910374424</v>
      </c>
      <c r="AT74" s="1">
        <f t="shared" si="69"/>
        <v>75.038956614779039</v>
      </c>
      <c r="AU74" s="1">
        <f t="shared" si="70"/>
        <v>5.701211025047425E-2</v>
      </c>
      <c r="AW74" s="1">
        <f t="shared" si="93"/>
        <v>-0.87328282478371355</v>
      </c>
      <c r="AX74" s="1">
        <f t="shared" si="71"/>
        <v>74.672072179099075</v>
      </c>
      <c r="AY74" s="1">
        <f t="shared" si="72"/>
        <v>5.184411073301088E-2</v>
      </c>
      <c r="AZ74" s="2"/>
      <c r="BA74" s="1">
        <f t="shared" si="94"/>
        <v>-1.4621299788186648</v>
      </c>
      <c r="BB74" s="1">
        <f t="shared" si="73"/>
        <v>74.083225025064124</v>
      </c>
      <c r="BC74" s="1">
        <f t="shared" si="74"/>
        <v>4.3549504824552873E-2</v>
      </c>
      <c r="BD74" s="2"/>
      <c r="BE74" s="1">
        <f t="shared" si="95"/>
        <v>-2.2949175986778951</v>
      </c>
      <c r="BF74" s="1">
        <f t="shared" si="75"/>
        <v>73.250437405204892</v>
      </c>
      <c r="BG74" s="19">
        <f t="shared" si="76"/>
        <v>3.1818710059150886E-2</v>
      </c>
      <c r="BJ74" s="19">
        <f t="shared" si="77"/>
        <v>174.25168922860212</v>
      </c>
      <c r="BK74" s="1">
        <f t="shared" si="96"/>
        <v>-0.22595331434369115</v>
      </c>
      <c r="BL74" s="1">
        <f t="shared" si="78"/>
        <v>174.02573591425843</v>
      </c>
      <c r="BM74" s="1">
        <f t="shared" si="79"/>
        <v>5.6342589238330326E-2</v>
      </c>
      <c r="BO74" s="1">
        <f t="shared" si="97"/>
        <v>-0.54993610526555647</v>
      </c>
      <c r="BP74" s="1">
        <f t="shared" si="80"/>
        <v>173.70175312333657</v>
      </c>
      <c r="BQ74" s="1">
        <f t="shared" si="81"/>
        <v>5.4376001834271444E-2</v>
      </c>
      <c r="BS74" s="1">
        <f t="shared" si="98"/>
        <v>-1.2159474282642229</v>
      </c>
      <c r="BT74" s="1">
        <f t="shared" si="82"/>
        <v>173.03574180033789</v>
      </c>
      <c r="BU74" s="1">
        <f t="shared" si="83"/>
        <v>5.0333288716568524E-2</v>
      </c>
      <c r="BW74" s="1">
        <f t="shared" si="99"/>
        <v>-2.3019201836245595</v>
      </c>
      <c r="BX74" s="1">
        <f t="shared" si="84"/>
        <v>171.94976904497756</v>
      </c>
      <c r="BY74" s="19">
        <f t="shared" si="85"/>
        <v>4.3741394326851271E-2</v>
      </c>
    </row>
    <row r="75" spans="1:77">
      <c r="A75" s="3">
        <v>43887</v>
      </c>
      <c r="B75" s="4">
        <v>74</v>
      </c>
      <c r="C75" s="1">
        <v>72.117767000000001</v>
      </c>
      <c r="D75" s="1">
        <v>164.134918</v>
      </c>
      <c r="E75" s="1"/>
      <c r="F75" s="1"/>
      <c r="I75" s="6">
        <f t="shared" si="54"/>
        <v>76.949263482637008</v>
      </c>
      <c r="J75" s="1">
        <f t="shared" si="55"/>
        <v>4.8314964826370073</v>
      </c>
      <c r="K75" s="1">
        <f t="shared" si="56"/>
        <v>6.6994538012207269E-2</v>
      </c>
      <c r="M75" s="1">
        <f t="shared" si="86"/>
        <v>74.75384658378681</v>
      </c>
      <c r="N75" s="1">
        <f t="shared" si="87"/>
        <v>2.6360795837868096</v>
      </c>
      <c r="O75" s="1">
        <f t="shared" si="57"/>
        <v>3.6552429358868106E-2</v>
      </c>
      <c r="Q75" s="1">
        <f t="shared" si="88"/>
        <v>73.040777101747267</v>
      </c>
      <c r="R75" s="1">
        <f t="shared" si="89"/>
        <v>0.92301010174726628</v>
      </c>
      <c r="S75" s="1">
        <f t="shared" si="58"/>
        <v>1.2798650598087241E-2</v>
      </c>
      <c r="U75" s="1">
        <f t="shared" si="90"/>
        <v>71.873198357039229</v>
      </c>
      <c r="V75" s="1">
        <f t="shared" si="91"/>
        <v>0.24456864296077185</v>
      </c>
      <c r="W75" s="1">
        <f t="shared" si="59"/>
        <v>3.3912398169617737E-3</v>
      </c>
      <c r="Z75" s="1">
        <f t="shared" si="60"/>
        <v>173.75668518221303</v>
      </c>
      <c r="AA75" s="1">
        <f t="shared" si="61"/>
        <v>9.6217671822130342</v>
      </c>
      <c r="AB75" s="15">
        <f t="shared" si="50"/>
        <v>5.8621086234758618E-2</v>
      </c>
      <c r="AD75" s="1">
        <f t="shared" si="62"/>
        <v>171.52859480836074</v>
      </c>
      <c r="AE75" s="1">
        <f t="shared" si="63"/>
        <v>7.3936768083607376</v>
      </c>
      <c r="AF75" s="15">
        <f t="shared" si="51"/>
        <v>4.5046336870017738E-2</v>
      </c>
      <c r="AH75" s="1">
        <f t="shared" si="64"/>
        <v>169.02226875287096</v>
      </c>
      <c r="AI75" s="1">
        <f t="shared" si="65"/>
        <v>4.8873507528709581</v>
      </c>
      <c r="AJ75" s="1">
        <f t="shared" si="52"/>
        <v>2.9776423033098649E-2</v>
      </c>
      <c r="AL75" s="1">
        <f t="shared" si="66"/>
        <v>166.87212354264213</v>
      </c>
      <c r="AM75" s="1">
        <f t="shared" si="67"/>
        <v>2.7372055426421298</v>
      </c>
      <c r="AN75" s="1">
        <f t="shared" si="53"/>
        <v>1.6676558382550444E-2</v>
      </c>
      <c r="AR75" s="19">
        <f t="shared" si="68"/>
        <v>73.040777101747267</v>
      </c>
      <c r="AS75" s="1">
        <f t="shared" si="92"/>
        <v>-0.80612531605851112</v>
      </c>
      <c r="AT75" s="1">
        <f t="shared" si="69"/>
        <v>72.234651785688754</v>
      </c>
      <c r="AU75" s="1">
        <f t="shared" si="70"/>
        <v>1.6207488189249374E-3</v>
      </c>
      <c r="AW75" s="1">
        <f t="shared" si="93"/>
        <v>-1.2811065941216659</v>
      </c>
      <c r="AX75" s="1">
        <f t="shared" si="71"/>
        <v>71.7596705076256</v>
      </c>
      <c r="AY75" s="1">
        <f t="shared" si="72"/>
        <v>4.9654406572849181E-3</v>
      </c>
      <c r="AZ75" s="2"/>
      <c r="BA75" s="1">
        <f t="shared" si="94"/>
        <v>-1.9312315443112511</v>
      </c>
      <c r="BB75" s="1">
        <f t="shared" si="73"/>
        <v>71.109545557436022</v>
      </c>
      <c r="BC75" s="1">
        <f t="shared" si="74"/>
        <v>1.3980208823769862E-2</v>
      </c>
      <c r="BD75" s="2"/>
      <c r="BE75" s="1">
        <f t="shared" si="95"/>
        <v>-2.4731288566168788</v>
      </c>
      <c r="BF75" s="1">
        <f t="shared" si="75"/>
        <v>70.567648245130385</v>
      </c>
      <c r="BG75" s="19">
        <f t="shared" si="76"/>
        <v>2.1494269988553794E-2</v>
      </c>
      <c r="BJ75" s="19">
        <f t="shared" si="77"/>
        <v>169.02226875287096</v>
      </c>
      <c r="BK75" s="1">
        <f t="shared" si="96"/>
        <v>-0.97647338855181154</v>
      </c>
      <c r="BL75" s="1">
        <f t="shared" si="78"/>
        <v>168.04579536431913</v>
      </c>
      <c r="BM75" s="1">
        <f t="shared" si="79"/>
        <v>2.3827211247756153E-2</v>
      </c>
      <c r="BO75" s="1">
        <f t="shared" si="97"/>
        <v>-1.7198071978819574</v>
      </c>
      <c r="BP75" s="1">
        <f t="shared" si="80"/>
        <v>167.30246155498901</v>
      </c>
      <c r="BQ75" s="1">
        <f t="shared" si="81"/>
        <v>1.9298413729301706E-2</v>
      </c>
      <c r="BS75" s="1">
        <f t="shared" si="98"/>
        <v>-3.0220102996243448</v>
      </c>
      <c r="BT75" s="1">
        <f t="shared" si="82"/>
        <v>166.0002584532466</v>
      </c>
      <c r="BU75" s="1">
        <f t="shared" si="83"/>
        <v>1.1364677766169187E-2</v>
      </c>
      <c r="BW75" s="1">
        <f t="shared" si="99"/>
        <v>-4.7902954319151698</v>
      </c>
      <c r="BX75" s="1">
        <f t="shared" si="84"/>
        <v>164.23197332095577</v>
      </c>
      <c r="BY75" s="19">
        <f t="shared" si="85"/>
        <v>5.9131428058333674E-4</v>
      </c>
    </row>
    <row r="76" spans="1:77">
      <c r="A76" s="3">
        <v>43888</v>
      </c>
      <c r="B76" s="4">
        <v>75</v>
      </c>
      <c r="C76" s="1">
        <v>67.403557000000006</v>
      </c>
      <c r="D76" s="1">
        <v>157.49176</v>
      </c>
      <c r="E76" s="1"/>
      <c r="F76" s="1"/>
      <c r="I76" s="6">
        <f t="shared" si="54"/>
        <v>76.224539010241458</v>
      </c>
      <c r="J76" s="1">
        <f t="shared" si="55"/>
        <v>8.8209820102414511</v>
      </c>
      <c r="K76" s="1">
        <f t="shared" si="56"/>
        <v>0.13086819750835182</v>
      </c>
      <c r="M76" s="1">
        <f t="shared" si="86"/>
        <v>73.831218729461426</v>
      </c>
      <c r="N76" s="1">
        <f t="shared" si="87"/>
        <v>6.4276617294614198</v>
      </c>
      <c r="O76" s="1">
        <f t="shared" si="57"/>
        <v>9.5360868410274247E-2</v>
      </c>
      <c r="Q76" s="1">
        <f t="shared" si="88"/>
        <v>72.533121545786258</v>
      </c>
      <c r="R76" s="1">
        <f t="shared" si="89"/>
        <v>5.129564545786252</v>
      </c>
      <c r="S76" s="1">
        <f t="shared" si="58"/>
        <v>7.6102282640458443E-2</v>
      </c>
      <c r="U76" s="1">
        <f t="shared" si="90"/>
        <v>72.056624839259797</v>
      </c>
      <c r="V76" s="1">
        <f t="shared" si="91"/>
        <v>4.6530678392597906</v>
      </c>
      <c r="W76" s="1">
        <f t="shared" si="59"/>
        <v>6.9032971646582245E-2</v>
      </c>
      <c r="Z76" s="1">
        <f t="shared" si="60"/>
        <v>172.31342010488106</v>
      </c>
      <c r="AA76" s="1">
        <f t="shared" si="61"/>
        <v>14.821660104881062</v>
      </c>
      <c r="AB76" s="15">
        <f t="shared" si="50"/>
        <v>9.4110702076610625E-2</v>
      </c>
      <c r="AD76" s="1">
        <f t="shared" si="62"/>
        <v>168.94080792543448</v>
      </c>
      <c r="AE76" s="1">
        <f t="shared" si="63"/>
        <v>11.449047925434485</v>
      </c>
      <c r="AF76" s="15">
        <f t="shared" si="51"/>
        <v>7.2696171059581052E-2</v>
      </c>
      <c r="AH76" s="1">
        <f t="shared" si="64"/>
        <v>166.33422583879192</v>
      </c>
      <c r="AI76" s="1">
        <f t="shared" si="65"/>
        <v>8.8424658387919237</v>
      </c>
      <c r="AJ76" s="1">
        <f t="shared" si="52"/>
        <v>5.6145577640328126E-2</v>
      </c>
      <c r="AL76" s="1">
        <f t="shared" si="66"/>
        <v>164.81921938566055</v>
      </c>
      <c r="AM76" s="1">
        <f t="shared" si="67"/>
        <v>7.3274593856605463</v>
      </c>
      <c r="AN76" s="1">
        <f t="shared" si="53"/>
        <v>4.6525985776402184E-2</v>
      </c>
      <c r="AR76" s="19">
        <f t="shared" si="68"/>
        <v>72.533121545786258</v>
      </c>
      <c r="AS76" s="1">
        <f t="shared" si="92"/>
        <v>-0.76135485204388575</v>
      </c>
      <c r="AT76" s="1">
        <f t="shared" si="69"/>
        <v>71.771766693742379</v>
      </c>
      <c r="AU76" s="1">
        <f t="shared" si="70"/>
        <v>6.480681269895551E-2</v>
      </c>
      <c r="AW76" s="1">
        <f t="shared" si="93"/>
        <v>-1.0877438345815016</v>
      </c>
      <c r="AX76" s="1">
        <f t="shared" si="71"/>
        <v>71.445377711204756</v>
      </c>
      <c r="AY76" s="1">
        <f t="shared" si="72"/>
        <v>5.9964501742908752E-2</v>
      </c>
      <c r="AZ76" s="2"/>
      <c r="BA76" s="1">
        <f t="shared" si="94"/>
        <v>-1.290622349553642</v>
      </c>
      <c r="BB76" s="1">
        <f t="shared" si="73"/>
        <v>71.242499196232615</v>
      </c>
      <c r="BC76" s="1">
        <f t="shared" si="74"/>
        <v>5.695459360153067E-2</v>
      </c>
      <c r="BD76" s="2"/>
      <c r="BE76" s="1">
        <f t="shared" si="95"/>
        <v>-0.8024765510593892</v>
      </c>
      <c r="BF76" s="1">
        <f t="shared" si="75"/>
        <v>71.730644994726873</v>
      </c>
      <c r="BG76" s="19">
        <f t="shared" si="76"/>
        <v>6.4196730667001239E-2</v>
      </c>
      <c r="BJ76" s="19">
        <f t="shared" si="77"/>
        <v>166.33422583879192</v>
      </c>
      <c r="BK76" s="1">
        <f t="shared" si="96"/>
        <v>-1.2332088173808948</v>
      </c>
      <c r="BL76" s="1">
        <f t="shared" si="78"/>
        <v>165.10101702141102</v>
      </c>
      <c r="BM76" s="1">
        <f t="shared" si="79"/>
        <v>4.8315270725344778E-2</v>
      </c>
      <c r="BO76" s="1">
        <f t="shared" si="97"/>
        <v>-1.9618661269312265</v>
      </c>
      <c r="BP76" s="1">
        <f t="shared" si="80"/>
        <v>164.3723597118607</v>
      </c>
      <c r="BQ76" s="1">
        <f t="shared" si="81"/>
        <v>4.36886330552195E-2</v>
      </c>
      <c r="BS76" s="1">
        <f t="shared" si="98"/>
        <v>-2.8717249761289549</v>
      </c>
      <c r="BT76" s="1">
        <f t="shared" si="82"/>
        <v>163.46250086266298</v>
      </c>
      <c r="BU76" s="1">
        <f t="shared" si="83"/>
        <v>3.7911449225426004E-2</v>
      </c>
      <c r="BW76" s="1">
        <f t="shared" si="99"/>
        <v>-3.0033807917544544</v>
      </c>
      <c r="BX76" s="1">
        <f t="shared" si="84"/>
        <v>163.33084504703746</v>
      </c>
      <c r="BY76" s="19">
        <f t="shared" si="85"/>
        <v>3.7075495549973261E-2</v>
      </c>
    </row>
    <row r="77" spans="1:77">
      <c r="A77" s="3">
        <v>43889</v>
      </c>
      <c r="B77" s="4">
        <v>76</v>
      </c>
      <c r="C77" s="1">
        <v>67.364127999999994</v>
      </c>
      <c r="D77" s="1">
        <v>160.077957</v>
      </c>
      <c r="E77" s="1"/>
      <c r="F77" s="1"/>
      <c r="I77" s="6">
        <f t="shared" si="54"/>
        <v>74.901391708705233</v>
      </c>
      <c r="J77" s="1">
        <f t="shared" si="55"/>
        <v>7.5372637087052397</v>
      </c>
      <c r="K77" s="1">
        <f t="shared" si="56"/>
        <v>0.11188838826363551</v>
      </c>
      <c r="M77" s="1">
        <f t="shared" si="86"/>
        <v>71.581537124149932</v>
      </c>
      <c r="N77" s="1">
        <f t="shared" si="87"/>
        <v>4.2174091241499383</v>
      </c>
      <c r="O77" s="1">
        <f t="shared" si="57"/>
        <v>6.2606156263908572E-2</v>
      </c>
      <c r="Q77" s="1">
        <f t="shared" si="88"/>
        <v>69.711861045603825</v>
      </c>
      <c r="R77" s="1">
        <f t="shared" si="89"/>
        <v>2.3477330456038317</v>
      </c>
      <c r="S77" s="1">
        <f t="shared" si="58"/>
        <v>3.4851383300082681E-2</v>
      </c>
      <c r="U77" s="1">
        <f t="shared" si="90"/>
        <v>68.566823959814954</v>
      </c>
      <c r="V77" s="1">
        <f t="shared" si="91"/>
        <v>1.2026959598149602</v>
      </c>
      <c r="W77" s="1">
        <f t="shared" si="59"/>
        <v>1.7853655877724126E-2</v>
      </c>
      <c r="Z77" s="1">
        <f t="shared" si="60"/>
        <v>170.0901710891489</v>
      </c>
      <c r="AA77" s="1">
        <f t="shared" si="61"/>
        <v>10.012214089148898</v>
      </c>
      <c r="AB77" s="15">
        <f t="shared" si="50"/>
        <v>6.2545863757799566E-2</v>
      </c>
      <c r="AD77" s="1">
        <f t="shared" si="62"/>
        <v>164.93364115153241</v>
      </c>
      <c r="AE77" s="1">
        <f t="shared" si="63"/>
        <v>4.8556841515324152</v>
      </c>
      <c r="AF77" s="15">
        <f t="shared" si="51"/>
        <v>3.0333246641399948E-2</v>
      </c>
      <c r="AH77" s="1">
        <f t="shared" si="64"/>
        <v>161.47086962745635</v>
      </c>
      <c r="AI77" s="1">
        <f t="shared" si="65"/>
        <v>1.3929126274563544</v>
      </c>
      <c r="AJ77" s="1">
        <f t="shared" si="52"/>
        <v>8.7014642962763098E-3</v>
      </c>
      <c r="AL77" s="1">
        <f t="shared" si="66"/>
        <v>159.32362484641513</v>
      </c>
      <c r="AM77" s="1">
        <f t="shared" si="67"/>
        <v>0.75433215358486905</v>
      </c>
      <c r="AN77" s="1">
        <f t="shared" si="53"/>
        <v>4.7122799898356342E-3</v>
      </c>
      <c r="AR77" s="19">
        <f t="shared" si="68"/>
        <v>69.711861045603825</v>
      </c>
      <c r="AS77" s="1">
        <f t="shared" si="92"/>
        <v>-1.0703406992646678</v>
      </c>
      <c r="AT77" s="1">
        <f t="shared" si="69"/>
        <v>68.641520346339163</v>
      </c>
      <c r="AU77" s="1">
        <f t="shared" si="70"/>
        <v>1.8962501026349957E-2</v>
      </c>
      <c r="AW77" s="1">
        <f t="shared" si="93"/>
        <v>-1.5211230009817345</v>
      </c>
      <c r="AX77" s="1">
        <f t="shared" si="71"/>
        <v>68.190738044622094</v>
      </c>
      <c r="AY77" s="1">
        <f t="shared" si="72"/>
        <v>1.227077480498375E-2</v>
      </c>
      <c r="AZ77" s="2"/>
      <c r="BA77" s="1">
        <f t="shared" si="94"/>
        <v>-1.979409517336598</v>
      </c>
      <c r="BB77" s="1">
        <f t="shared" si="73"/>
        <v>67.732451528267234</v>
      </c>
      <c r="BC77" s="1">
        <f t="shared" si="74"/>
        <v>5.4676507987639943E-3</v>
      </c>
      <c r="BD77" s="2"/>
      <c r="BE77" s="1">
        <f t="shared" si="95"/>
        <v>-2.5184429078139763</v>
      </c>
      <c r="BF77" s="1">
        <f t="shared" si="75"/>
        <v>67.193418137789848</v>
      </c>
      <c r="BG77" s="19">
        <f t="shared" si="76"/>
        <v>2.5341360049987659E-3</v>
      </c>
      <c r="BJ77" s="19">
        <f t="shared" si="77"/>
        <v>161.47086962745635</v>
      </c>
      <c r="BK77" s="1">
        <f t="shared" si="96"/>
        <v>-1.7777309264740961</v>
      </c>
      <c r="BL77" s="1">
        <f t="shared" si="78"/>
        <v>159.69313870098225</v>
      </c>
      <c r="BM77" s="1">
        <f t="shared" si="79"/>
        <v>2.4039430926629832E-3</v>
      </c>
      <c r="BO77" s="1">
        <f t="shared" si="97"/>
        <v>-2.6872386480323125</v>
      </c>
      <c r="BP77" s="1">
        <f t="shared" si="80"/>
        <v>158.78363097942403</v>
      </c>
      <c r="BQ77" s="1">
        <f t="shared" si="81"/>
        <v>8.0855980725439026E-3</v>
      </c>
      <c r="BS77" s="1">
        <f t="shared" si="98"/>
        <v>-3.7679590319719325</v>
      </c>
      <c r="BT77" s="1">
        <f t="shared" si="82"/>
        <v>157.70291059548441</v>
      </c>
      <c r="BU77" s="1">
        <f t="shared" si="83"/>
        <v>1.4836811070218659E-2</v>
      </c>
      <c r="BW77" s="1">
        <f t="shared" si="99"/>
        <v>-4.5843598983984029</v>
      </c>
      <c r="BX77" s="1">
        <f t="shared" si="84"/>
        <v>156.88650972905796</v>
      </c>
      <c r="BY77" s="19">
        <f t="shared" si="85"/>
        <v>1.9936831596008158E-2</v>
      </c>
    </row>
    <row r="78" spans="1:77">
      <c r="A78" s="3">
        <v>43892</v>
      </c>
      <c r="B78" s="4">
        <v>77</v>
      </c>
      <c r="C78" s="1">
        <v>73.635773</v>
      </c>
      <c r="D78" s="1">
        <v>162.12127699999999</v>
      </c>
      <c r="E78" s="1"/>
      <c r="F78" s="1"/>
      <c r="I78" s="6">
        <f t="shared" si="54"/>
        <v>73.77080215239944</v>
      </c>
      <c r="J78" s="1">
        <f t="shared" si="55"/>
        <v>0.13502915239944002</v>
      </c>
      <c r="K78" s="1">
        <f t="shared" si="56"/>
        <v>1.8337439385533445E-3</v>
      </c>
      <c r="M78" s="1">
        <f t="shared" si="86"/>
        <v>70.105443930697447</v>
      </c>
      <c r="N78" s="1">
        <f t="shared" si="87"/>
        <v>3.5303290693025531</v>
      </c>
      <c r="O78" s="1">
        <f t="shared" si="57"/>
        <v>4.7943124998532344E-2</v>
      </c>
      <c r="Q78" s="1">
        <f t="shared" si="88"/>
        <v>68.420607870521721</v>
      </c>
      <c r="R78" s="1">
        <f t="shared" si="89"/>
        <v>5.2151651294782795</v>
      </c>
      <c r="S78" s="1">
        <f t="shared" si="58"/>
        <v>7.0823798230219975E-2</v>
      </c>
      <c r="U78" s="1">
        <f t="shared" si="90"/>
        <v>67.66480198995373</v>
      </c>
      <c r="V78" s="1">
        <f t="shared" si="91"/>
        <v>5.9709710100462701</v>
      </c>
      <c r="W78" s="1">
        <f t="shared" si="59"/>
        <v>8.1087911035391314E-2</v>
      </c>
      <c r="Z78" s="1">
        <f t="shared" si="60"/>
        <v>168.58833897577654</v>
      </c>
      <c r="AA78" s="1">
        <f t="shared" si="61"/>
        <v>6.4670619757765451</v>
      </c>
      <c r="AB78" s="15">
        <f t="shared" si="50"/>
        <v>3.9890272858981647E-2</v>
      </c>
      <c r="AD78" s="1">
        <f t="shared" si="62"/>
        <v>163.23415169849608</v>
      </c>
      <c r="AE78" s="1">
        <f t="shared" si="63"/>
        <v>1.1128746984960856</v>
      </c>
      <c r="AF78" s="15">
        <f t="shared" si="51"/>
        <v>6.8644580100123784E-3</v>
      </c>
      <c r="AH78" s="1">
        <f t="shared" si="64"/>
        <v>160.70476768235534</v>
      </c>
      <c r="AI78" s="1">
        <f t="shared" si="65"/>
        <v>1.4165093176446533</v>
      </c>
      <c r="AJ78" s="1">
        <f t="shared" si="52"/>
        <v>8.7373436963777019E-3</v>
      </c>
      <c r="AL78" s="1">
        <f t="shared" si="66"/>
        <v>159.88937396160378</v>
      </c>
      <c r="AM78" s="1">
        <f t="shared" si="67"/>
        <v>2.2319030383962115</v>
      </c>
      <c r="AN78" s="1">
        <f t="shared" si="53"/>
        <v>1.3766873045270989E-2</v>
      </c>
      <c r="AR78" s="19">
        <f t="shared" si="68"/>
        <v>68.420607870521721</v>
      </c>
      <c r="AS78" s="1">
        <f t="shared" si="92"/>
        <v>-1.1034775706372832</v>
      </c>
      <c r="AT78" s="1">
        <f t="shared" si="69"/>
        <v>67.31713029988444</v>
      </c>
      <c r="AU78" s="1">
        <f t="shared" si="70"/>
        <v>8.5809416302529487E-2</v>
      </c>
      <c r="AW78" s="1">
        <f t="shared" si="93"/>
        <v>-1.4636555445068269</v>
      </c>
      <c r="AX78" s="1">
        <f t="shared" si="71"/>
        <v>66.9569523260149</v>
      </c>
      <c r="AY78" s="1">
        <f t="shared" si="72"/>
        <v>9.0700761353929168E-2</v>
      </c>
      <c r="AZ78" s="2"/>
      <c r="BA78" s="1">
        <f t="shared" si="94"/>
        <v>-1.6697391633220762</v>
      </c>
      <c r="BB78" s="1">
        <f t="shared" si="73"/>
        <v>66.750868707199643</v>
      </c>
      <c r="BC78" s="1">
        <f t="shared" si="74"/>
        <v>9.3499450230533424E-2</v>
      </c>
      <c r="BD78" s="2"/>
      <c r="BE78" s="1">
        <f t="shared" si="95"/>
        <v>-1.4753316349918852</v>
      </c>
      <c r="BF78" s="1">
        <f t="shared" si="75"/>
        <v>66.945276235529832</v>
      </c>
      <c r="BG78" s="19">
        <f t="shared" si="76"/>
        <v>9.0859326817553321E-2</v>
      </c>
      <c r="BJ78" s="19">
        <f t="shared" si="77"/>
        <v>160.70476768235534</v>
      </c>
      <c r="BK78" s="1">
        <f t="shared" si="96"/>
        <v>-1.6259865792681336</v>
      </c>
      <c r="BL78" s="1">
        <f t="shared" si="78"/>
        <v>159.07878110308721</v>
      </c>
      <c r="BM78" s="1">
        <f t="shared" si="79"/>
        <v>1.8766789610920615E-2</v>
      </c>
      <c r="BO78" s="1">
        <f t="shared" si="97"/>
        <v>-2.2069544722994876</v>
      </c>
      <c r="BP78" s="1">
        <f t="shared" si="80"/>
        <v>158.49781321005585</v>
      </c>
      <c r="BQ78" s="1">
        <f t="shared" si="81"/>
        <v>2.2350328451608111E-2</v>
      </c>
      <c r="BS78" s="1">
        <f t="shared" si="98"/>
        <v>-2.4171233428800192</v>
      </c>
      <c r="BT78" s="1">
        <f t="shared" si="82"/>
        <v>158.28764433947532</v>
      </c>
      <c r="BU78" s="1">
        <f t="shared" si="83"/>
        <v>2.3646696667240483E-2</v>
      </c>
      <c r="BW78" s="1">
        <f t="shared" si="99"/>
        <v>-1.3388406380956219</v>
      </c>
      <c r="BX78" s="1">
        <f t="shared" si="84"/>
        <v>159.36592704425971</v>
      </c>
      <c r="BY78" s="19">
        <f t="shared" si="85"/>
        <v>1.6995609748005413E-2</v>
      </c>
    </row>
    <row r="79" spans="1:77">
      <c r="A79" s="3">
        <v>43893</v>
      </c>
      <c r="B79" s="4">
        <v>78</v>
      </c>
      <c r="C79" s="1">
        <v>71.297156999999999</v>
      </c>
      <c r="D79" s="1">
        <v>159.80157500000001</v>
      </c>
      <c r="E79" s="1"/>
      <c r="F79" s="1"/>
      <c r="I79" s="6">
        <f t="shared" si="54"/>
        <v>73.750547779539517</v>
      </c>
      <c r="J79" s="1">
        <f t="shared" si="55"/>
        <v>2.453390779539518</v>
      </c>
      <c r="K79" s="1">
        <f t="shared" si="56"/>
        <v>3.4410779935299778E-2</v>
      </c>
      <c r="M79" s="1">
        <f t="shared" si="86"/>
        <v>71.341059104953345</v>
      </c>
      <c r="N79" s="1">
        <f t="shared" si="87"/>
        <v>4.3902104953346566E-2</v>
      </c>
      <c r="O79" s="1">
        <f t="shared" si="57"/>
        <v>6.1576235015018289E-4</v>
      </c>
      <c r="Q79" s="1">
        <f t="shared" si="88"/>
        <v>71.288948691734774</v>
      </c>
      <c r="R79" s="1">
        <f t="shared" si="89"/>
        <v>8.2083082652246731E-3</v>
      </c>
      <c r="S79" s="1">
        <f t="shared" si="58"/>
        <v>1.1512812867453709E-4</v>
      </c>
      <c r="U79" s="1">
        <f t="shared" si="90"/>
        <v>72.14303024748844</v>
      </c>
      <c r="V79" s="1">
        <f t="shared" si="91"/>
        <v>0.84587324748844139</v>
      </c>
      <c r="W79" s="1">
        <f t="shared" si="59"/>
        <v>1.1864052973226428E-2</v>
      </c>
      <c r="Z79" s="1">
        <f t="shared" si="60"/>
        <v>167.61827967941005</v>
      </c>
      <c r="AA79" s="1">
        <f t="shared" si="61"/>
        <v>7.8167046794100372</v>
      </c>
      <c r="AB79" s="15">
        <f t="shared" si="50"/>
        <v>4.8915066571840964E-2</v>
      </c>
      <c r="AD79" s="1">
        <f t="shared" si="62"/>
        <v>162.84464555402243</v>
      </c>
      <c r="AE79" s="1">
        <f t="shared" si="63"/>
        <v>3.043070554022421</v>
      </c>
      <c r="AF79" s="15">
        <f t="shared" si="51"/>
        <v>1.9042807018782016E-2</v>
      </c>
      <c r="AH79" s="1">
        <f t="shared" si="64"/>
        <v>161.4838478070599</v>
      </c>
      <c r="AI79" s="1">
        <f t="shared" si="65"/>
        <v>1.6822728070598885</v>
      </c>
      <c r="AJ79" s="1">
        <f t="shared" si="52"/>
        <v>1.0527260492018858E-2</v>
      </c>
      <c r="AL79" s="1">
        <f t="shared" si="66"/>
        <v>161.56330124040096</v>
      </c>
      <c r="AM79" s="1">
        <f t="shared" si="67"/>
        <v>1.7617262404009466</v>
      </c>
      <c r="AN79" s="1">
        <f t="shared" si="53"/>
        <v>1.1024461056788374E-2</v>
      </c>
      <c r="AR79" s="19">
        <f t="shared" si="68"/>
        <v>71.288948691734774</v>
      </c>
      <c r="AS79" s="1">
        <f t="shared" si="92"/>
        <v>-0.50770481185973271</v>
      </c>
      <c r="AT79" s="1">
        <f t="shared" si="69"/>
        <v>70.781243879875035</v>
      </c>
      <c r="AU79" s="1">
        <f t="shared" si="70"/>
        <v>7.2360966668693905E-3</v>
      </c>
      <c r="AW79" s="1">
        <f t="shared" si="93"/>
        <v>-0.38065645307685703</v>
      </c>
      <c r="AX79" s="1">
        <f t="shared" si="71"/>
        <v>70.908292238657921</v>
      </c>
      <c r="AY79" s="1">
        <f t="shared" si="72"/>
        <v>5.4541411986746861E-3</v>
      </c>
      <c r="AZ79" s="2"/>
      <c r="BA79" s="1">
        <f t="shared" si="94"/>
        <v>0.372396829718732</v>
      </c>
      <c r="BB79" s="1">
        <f t="shared" si="73"/>
        <v>71.661345521453512</v>
      </c>
      <c r="BC79" s="1">
        <f t="shared" si="74"/>
        <v>5.1080370771798608E-3</v>
      </c>
      <c r="BD79" s="2"/>
      <c r="BE79" s="1">
        <f t="shared" si="95"/>
        <v>2.2167899527823121</v>
      </c>
      <c r="BF79" s="1">
        <f t="shared" si="75"/>
        <v>73.505738644517081</v>
      </c>
      <c r="BG79" s="19">
        <f t="shared" si="76"/>
        <v>3.0977134817831264E-2</v>
      </c>
      <c r="BJ79" s="19">
        <f t="shared" si="77"/>
        <v>161.4838478070599</v>
      </c>
      <c r="BK79" s="1">
        <f t="shared" si="96"/>
        <v>-1.265226573672229</v>
      </c>
      <c r="BL79" s="1">
        <f t="shared" si="78"/>
        <v>160.21862123338767</v>
      </c>
      <c r="BM79" s="1">
        <f t="shared" si="79"/>
        <v>2.6097754880554302E-3</v>
      </c>
      <c r="BO79" s="1">
        <f t="shared" si="97"/>
        <v>-1.4604458230484747</v>
      </c>
      <c r="BP79" s="1">
        <f t="shared" si="80"/>
        <v>160.02340198401143</v>
      </c>
      <c r="BQ79" s="1">
        <f t="shared" si="81"/>
        <v>1.3881401607675934E-3</v>
      </c>
      <c r="BS79" s="1">
        <f t="shared" si="98"/>
        <v>-0.97883178246695712</v>
      </c>
      <c r="BT79" s="1">
        <f t="shared" si="82"/>
        <v>160.50501602459295</v>
      </c>
      <c r="BU79" s="1">
        <f t="shared" si="83"/>
        <v>4.4019655287686216E-3</v>
      </c>
      <c r="BW79" s="1">
        <f t="shared" si="99"/>
        <v>0.46139201028453569</v>
      </c>
      <c r="BX79" s="1">
        <f t="shared" si="84"/>
        <v>161.94523981734443</v>
      </c>
      <c r="BY79" s="19">
        <f t="shared" si="85"/>
        <v>1.3414541235556755E-2</v>
      </c>
    </row>
    <row r="80" spans="1:77">
      <c r="A80" s="3">
        <v>43894</v>
      </c>
      <c r="B80" s="4">
        <v>79</v>
      </c>
      <c r="C80" s="1">
        <v>74.604240000000004</v>
      </c>
      <c r="D80" s="1">
        <v>168.98161300000001</v>
      </c>
      <c r="E80" s="1"/>
      <c r="F80" s="1"/>
      <c r="I80" s="6">
        <f t="shared" si="54"/>
        <v>73.38253916260858</v>
      </c>
      <c r="J80" s="1">
        <f t="shared" si="55"/>
        <v>1.221700837391424</v>
      </c>
      <c r="K80" s="1">
        <f t="shared" si="56"/>
        <v>1.6375756088278948E-2</v>
      </c>
      <c r="M80" s="1">
        <f t="shared" si="86"/>
        <v>71.325693368219675</v>
      </c>
      <c r="N80" s="1">
        <f t="shared" si="87"/>
        <v>3.2785466317803298</v>
      </c>
      <c r="O80" s="1">
        <f t="shared" si="57"/>
        <v>4.3945848544001381E-2</v>
      </c>
      <c r="Q80" s="1">
        <f t="shared" si="88"/>
        <v>71.29346326128065</v>
      </c>
      <c r="R80" s="1">
        <f t="shared" si="89"/>
        <v>3.3107767387193547</v>
      </c>
      <c r="S80" s="1">
        <f t="shared" si="58"/>
        <v>4.4377862956842061E-2</v>
      </c>
      <c r="U80" s="1">
        <f t="shared" si="90"/>
        <v>71.508625311872109</v>
      </c>
      <c r="V80" s="1">
        <f t="shared" si="91"/>
        <v>3.0956146881278954</v>
      </c>
      <c r="W80" s="1">
        <f t="shared" si="59"/>
        <v>4.1493817082352093E-2</v>
      </c>
      <c r="Z80" s="1">
        <f t="shared" si="60"/>
        <v>166.44577397749853</v>
      </c>
      <c r="AA80" s="1">
        <f t="shared" si="61"/>
        <v>2.5358390225014773</v>
      </c>
      <c r="AB80" s="15">
        <f t="shared" si="50"/>
        <v>1.5006597330216496E-2</v>
      </c>
      <c r="AD80" s="1">
        <f t="shared" si="62"/>
        <v>161.77957086011457</v>
      </c>
      <c r="AE80" s="1">
        <f t="shared" si="63"/>
        <v>7.2020421398854353</v>
      </c>
      <c r="AF80" s="15">
        <f t="shared" si="51"/>
        <v>4.2620270998865624E-2</v>
      </c>
      <c r="AH80" s="1">
        <f t="shared" si="64"/>
        <v>160.55859776317698</v>
      </c>
      <c r="AI80" s="1">
        <f t="shared" si="65"/>
        <v>8.4230152368230335</v>
      </c>
      <c r="AJ80" s="1">
        <f t="shared" si="52"/>
        <v>4.9845750003718055E-2</v>
      </c>
      <c r="AL80" s="1">
        <f t="shared" si="66"/>
        <v>160.24200656010026</v>
      </c>
      <c r="AM80" s="1">
        <f t="shared" si="67"/>
        <v>8.7396064398997453</v>
      </c>
      <c r="AN80" s="1">
        <f t="shared" si="53"/>
        <v>5.1719274569238159E-2</v>
      </c>
      <c r="AR80" s="19">
        <f t="shared" si="68"/>
        <v>71.29346326128065</v>
      </c>
      <c r="AS80" s="1">
        <f t="shared" si="92"/>
        <v>-0.43087190464889147</v>
      </c>
      <c r="AT80" s="1">
        <f t="shared" si="69"/>
        <v>70.862591356631754</v>
      </c>
      <c r="AU80" s="1">
        <f t="shared" si="70"/>
        <v>5.0153297498483337E-2</v>
      </c>
      <c r="AW80" s="1">
        <f t="shared" si="93"/>
        <v>-0.28436369742117384</v>
      </c>
      <c r="AX80" s="1">
        <f t="shared" si="71"/>
        <v>71.009099563859479</v>
      </c>
      <c r="AY80" s="1">
        <f t="shared" si="72"/>
        <v>4.8189492127264151E-2</v>
      </c>
      <c r="AZ80" s="2"/>
      <c r="BA80" s="1">
        <f t="shared" si="94"/>
        <v>0.20684981264094668</v>
      </c>
      <c r="BB80" s="1">
        <f t="shared" si="73"/>
        <v>71.500313073921603</v>
      </c>
      <c r="BC80" s="1">
        <f t="shared" si="74"/>
        <v>4.160523485097363E-2</v>
      </c>
      <c r="BD80" s="2"/>
      <c r="BE80" s="1">
        <f t="shared" si="95"/>
        <v>0.33635587703134123</v>
      </c>
      <c r="BF80" s="1">
        <f t="shared" si="75"/>
        <v>71.629819138311987</v>
      </c>
      <c r="BG80" s="19">
        <f t="shared" si="76"/>
        <v>3.9869327288744136E-2</v>
      </c>
      <c r="BJ80" s="19">
        <f t="shared" si="77"/>
        <v>160.55859776317698</v>
      </c>
      <c r="BK80" s="1">
        <f t="shared" si="96"/>
        <v>-1.2142300942038335</v>
      </c>
      <c r="BL80" s="1">
        <f t="shared" si="78"/>
        <v>159.34436766897315</v>
      </c>
      <c r="BM80" s="1">
        <f t="shared" si="79"/>
        <v>5.7031325242627794E-2</v>
      </c>
      <c r="BO80" s="1">
        <f t="shared" si="97"/>
        <v>-1.3266468782570875</v>
      </c>
      <c r="BP80" s="1">
        <f t="shared" si="80"/>
        <v>159.23195088491988</v>
      </c>
      <c r="BQ80" s="1">
        <f t="shared" si="81"/>
        <v>5.7696585693498656E-2</v>
      </c>
      <c r="BS80" s="1">
        <f t="shared" si="98"/>
        <v>-0.95472000010414315</v>
      </c>
      <c r="BT80" s="1">
        <f t="shared" si="82"/>
        <v>159.60387776307283</v>
      </c>
      <c r="BU80" s="1">
        <f t="shared" si="83"/>
        <v>5.5495595470065606E-2</v>
      </c>
      <c r="BW80" s="1">
        <f t="shared" si="99"/>
        <v>-0.7172537357578066</v>
      </c>
      <c r="BX80" s="1">
        <f t="shared" si="84"/>
        <v>159.84134402741918</v>
      </c>
      <c r="BY80" s="19">
        <f t="shared" si="85"/>
        <v>5.4090316752869599E-2</v>
      </c>
    </row>
    <row r="81" spans="1:77">
      <c r="A81" s="3">
        <v>43895</v>
      </c>
      <c r="B81" s="4">
        <v>80</v>
      </c>
      <c r="C81" s="1">
        <v>72.184303</v>
      </c>
      <c r="D81" s="1">
        <v>162.79248000000001</v>
      </c>
      <c r="E81" s="1"/>
      <c r="F81" s="1"/>
      <c r="I81" s="6">
        <f t="shared" si="54"/>
        <v>73.56579428821729</v>
      </c>
      <c r="J81" s="1">
        <f t="shared" si="55"/>
        <v>1.3814912882172905</v>
      </c>
      <c r="K81" s="1">
        <f t="shared" si="56"/>
        <v>1.9138389245336212E-2</v>
      </c>
      <c r="M81" s="1">
        <f t="shared" si="86"/>
        <v>72.473184689342787</v>
      </c>
      <c r="N81" s="1">
        <f t="shared" si="87"/>
        <v>0.28888168934278724</v>
      </c>
      <c r="O81" s="1">
        <f t="shared" si="57"/>
        <v>4.0020015063771865E-3</v>
      </c>
      <c r="Q81" s="1">
        <f t="shared" si="88"/>
        <v>73.1143904675763</v>
      </c>
      <c r="R81" s="1">
        <f t="shared" si="89"/>
        <v>0.93008746757629979</v>
      </c>
      <c r="S81" s="1">
        <f t="shared" si="58"/>
        <v>1.2884899194445361E-2</v>
      </c>
      <c r="U81" s="1">
        <f t="shared" si="90"/>
        <v>73.830336327968027</v>
      </c>
      <c r="V81" s="1">
        <f t="shared" si="91"/>
        <v>1.646033327968027</v>
      </c>
      <c r="W81" s="1">
        <f t="shared" si="59"/>
        <v>2.2803203183495824E-2</v>
      </c>
      <c r="Z81" s="1">
        <f t="shared" si="60"/>
        <v>166.82614983087376</v>
      </c>
      <c r="AA81" s="1">
        <f t="shared" si="61"/>
        <v>4.0336698308737482</v>
      </c>
      <c r="AB81" s="15">
        <f t="shared" si="50"/>
        <v>2.4777986248957863E-2</v>
      </c>
      <c r="AD81" s="1">
        <f t="shared" si="62"/>
        <v>164.30028560907448</v>
      </c>
      <c r="AE81" s="1">
        <f t="shared" si="63"/>
        <v>1.5078056090744667</v>
      </c>
      <c r="AF81" s="15">
        <f t="shared" si="51"/>
        <v>9.262133048617888E-3</v>
      </c>
      <c r="AH81" s="1">
        <f t="shared" si="64"/>
        <v>165.19125614342965</v>
      </c>
      <c r="AI81" s="1">
        <f t="shared" si="65"/>
        <v>2.3987761434296431</v>
      </c>
      <c r="AJ81" s="1">
        <f t="shared" si="52"/>
        <v>1.4735177837635024E-2</v>
      </c>
      <c r="AL81" s="1">
        <f t="shared" si="66"/>
        <v>166.79671139002505</v>
      </c>
      <c r="AM81" s="1">
        <f t="shared" si="67"/>
        <v>4.0042313900250406</v>
      </c>
      <c r="AN81" s="1">
        <f t="shared" si="53"/>
        <v>2.4597152092191484E-2</v>
      </c>
      <c r="AR81" s="19">
        <f t="shared" si="68"/>
        <v>73.1143904675763</v>
      </c>
      <c r="AS81" s="1">
        <f t="shared" si="92"/>
        <v>-9.310203800721023E-2</v>
      </c>
      <c r="AT81" s="1">
        <f t="shared" si="69"/>
        <v>73.021288429569083</v>
      </c>
      <c r="AU81" s="1">
        <f t="shared" si="70"/>
        <v>1.1595116871448947E-2</v>
      </c>
      <c r="AW81" s="1">
        <f t="shared" si="93"/>
        <v>0.24195902850803214</v>
      </c>
      <c r="AX81" s="1">
        <f t="shared" si="71"/>
        <v>73.356349496084334</v>
      </c>
      <c r="AY81" s="1">
        <f t="shared" si="72"/>
        <v>1.6236861026203087E-2</v>
      </c>
      <c r="AZ81" s="2"/>
      <c r="BA81" s="1">
        <f t="shared" si="94"/>
        <v>0.93318463978556321</v>
      </c>
      <c r="BB81" s="1">
        <f t="shared" si="73"/>
        <v>74.047575107361865</v>
      </c>
      <c r="BC81" s="1">
        <f t="shared" si="74"/>
        <v>2.5812704839192884E-2</v>
      </c>
      <c r="BD81" s="2"/>
      <c r="BE81" s="1">
        <f t="shared" si="95"/>
        <v>1.5982415069060039</v>
      </c>
      <c r="BF81" s="1">
        <f t="shared" si="75"/>
        <v>74.712631974482306</v>
      </c>
      <c r="BG81" s="19">
        <f t="shared" si="76"/>
        <v>3.5026021855226706E-2</v>
      </c>
      <c r="BJ81" s="19">
        <f t="shared" si="77"/>
        <v>165.19125614342965</v>
      </c>
      <c r="BK81" s="1">
        <f t="shared" si="96"/>
        <v>-0.33719682303535681</v>
      </c>
      <c r="BL81" s="1">
        <f t="shared" si="78"/>
        <v>164.8540593203943</v>
      </c>
      <c r="BM81" s="1">
        <f t="shared" si="79"/>
        <v>1.2663848602799632E-2</v>
      </c>
      <c r="BO81" s="1">
        <f t="shared" si="97"/>
        <v>0.16317943637035404</v>
      </c>
      <c r="BP81" s="1">
        <f t="shared" si="80"/>
        <v>165.3544355798</v>
      </c>
      <c r="BQ81" s="1">
        <f t="shared" si="81"/>
        <v>1.5737554829313889E-2</v>
      </c>
      <c r="BS81" s="1">
        <f t="shared" si="98"/>
        <v>1.5596002710564267</v>
      </c>
      <c r="BT81" s="1">
        <f t="shared" si="82"/>
        <v>166.75085641448609</v>
      </c>
      <c r="BU81" s="1">
        <f t="shared" si="83"/>
        <v>2.4315474612132463E-2</v>
      </c>
      <c r="BW81" s="1">
        <f t="shared" si="99"/>
        <v>3.8301715628511053</v>
      </c>
      <c r="BX81" s="1">
        <f t="shared" si="84"/>
        <v>169.02142770628075</v>
      </c>
      <c r="BY81" s="19">
        <f t="shared" si="85"/>
        <v>3.8263116983540853E-2</v>
      </c>
    </row>
    <row r="82" spans="1:77">
      <c r="A82" s="3">
        <v>43896</v>
      </c>
      <c r="B82" s="4">
        <v>81</v>
      </c>
      <c r="C82" s="1">
        <v>71.225684999999999</v>
      </c>
      <c r="D82" s="1">
        <v>161.913971</v>
      </c>
      <c r="E82" s="1"/>
      <c r="F82" s="1"/>
      <c r="I82" s="6">
        <f t="shared" si="54"/>
        <v>73.358570594984698</v>
      </c>
      <c r="J82" s="1">
        <f t="shared" si="55"/>
        <v>2.1328855949846997</v>
      </c>
      <c r="K82" s="1">
        <f t="shared" si="56"/>
        <v>2.994545570161522E-2</v>
      </c>
      <c r="M82" s="1">
        <f t="shared" si="86"/>
        <v>72.37207609807281</v>
      </c>
      <c r="N82" s="1">
        <f t="shared" si="87"/>
        <v>1.1463910980728116</v>
      </c>
      <c r="O82" s="1">
        <f t="shared" si="57"/>
        <v>1.6095192318231991E-2</v>
      </c>
      <c r="Q82" s="1">
        <f t="shared" si="88"/>
        <v>72.60284236040934</v>
      </c>
      <c r="R82" s="1">
        <f t="shared" si="89"/>
        <v>1.3771573604093419</v>
      </c>
      <c r="S82" s="1">
        <f t="shared" si="58"/>
        <v>1.933512272166062E-2</v>
      </c>
      <c r="U82" s="1">
        <f t="shared" si="90"/>
        <v>72.59581133199201</v>
      </c>
      <c r="V82" s="1">
        <f t="shared" si="91"/>
        <v>1.3701263319920116</v>
      </c>
      <c r="W82" s="1">
        <f t="shared" si="59"/>
        <v>1.923640793334612E-2</v>
      </c>
      <c r="Z82" s="1">
        <f t="shared" si="60"/>
        <v>166.22109935624269</v>
      </c>
      <c r="AA82" s="1">
        <f t="shared" si="61"/>
        <v>4.3071283562426856</v>
      </c>
      <c r="AB82" s="15">
        <f t="shared" si="50"/>
        <v>2.6601338535775183E-2</v>
      </c>
      <c r="AD82" s="1">
        <f t="shared" si="62"/>
        <v>163.77255364589843</v>
      </c>
      <c r="AE82" s="1">
        <f t="shared" si="63"/>
        <v>1.8585826458984229</v>
      </c>
      <c r="AF82" s="15">
        <f t="shared" si="51"/>
        <v>1.1478828135827901E-2</v>
      </c>
      <c r="AH82" s="1">
        <f t="shared" si="64"/>
        <v>163.87192926454335</v>
      </c>
      <c r="AI82" s="1">
        <f t="shared" si="65"/>
        <v>1.9579582645433504</v>
      </c>
      <c r="AJ82" s="1">
        <f t="shared" si="52"/>
        <v>1.2092583811333676E-2</v>
      </c>
      <c r="AL82" s="1">
        <f t="shared" si="66"/>
        <v>163.79353784750629</v>
      </c>
      <c r="AM82" s="1">
        <f t="shared" si="67"/>
        <v>1.8795668475062826</v>
      </c>
      <c r="AN82" s="1">
        <f t="shared" si="53"/>
        <v>1.160842906821353E-2</v>
      </c>
      <c r="AR82" s="19">
        <f t="shared" si="68"/>
        <v>72.60284236040934</v>
      </c>
      <c r="AS82" s="1">
        <f t="shared" si="92"/>
        <v>-0.15586894838117257</v>
      </c>
      <c r="AT82" s="1">
        <f t="shared" si="69"/>
        <v>72.446973412028171</v>
      </c>
      <c r="AU82" s="1">
        <f t="shared" si="70"/>
        <v>1.7146741544544961E-2</v>
      </c>
      <c r="AW82" s="1">
        <f t="shared" si="93"/>
        <v>5.3582244589284289E-2</v>
      </c>
      <c r="AX82" s="1">
        <f t="shared" si="71"/>
        <v>72.65642460499862</v>
      </c>
      <c r="AY82" s="1">
        <f t="shared" si="72"/>
        <v>2.0087410952925492E-2</v>
      </c>
      <c r="AZ82" s="2"/>
      <c r="BA82" s="1">
        <f t="shared" si="94"/>
        <v>0.2830549036569282</v>
      </c>
      <c r="BB82" s="1">
        <f t="shared" si="73"/>
        <v>72.885897264066273</v>
      </c>
      <c r="BC82" s="1">
        <f t="shared" si="74"/>
        <v>2.3309179322968592E-2</v>
      </c>
      <c r="BD82" s="2"/>
      <c r="BE82" s="1">
        <f t="shared" si="95"/>
        <v>-0.19507966505601471</v>
      </c>
      <c r="BF82" s="1">
        <f t="shared" si="75"/>
        <v>72.407762695353327</v>
      </c>
      <c r="BG82" s="19">
        <f t="shared" si="76"/>
        <v>1.6596227826427057E-2</v>
      </c>
      <c r="BJ82" s="19">
        <f t="shared" si="77"/>
        <v>163.87192926454335</v>
      </c>
      <c r="BK82" s="1">
        <f t="shared" si="96"/>
        <v>-0.48451633141299844</v>
      </c>
      <c r="BL82" s="1">
        <f t="shared" si="78"/>
        <v>163.38741293313035</v>
      </c>
      <c r="BM82" s="1">
        <f t="shared" si="79"/>
        <v>9.1001531494175111E-3</v>
      </c>
      <c r="BO82" s="1">
        <f t="shared" si="97"/>
        <v>-0.20744714244380968</v>
      </c>
      <c r="BP82" s="1">
        <f t="shared" si="80"/>
        <v>163.66448212209954</v>
      </c>
      <c r="BQ82" s="1">
        <f t="shared" si="81"/>
        <v>1.0811365512736011E-2</v>
      </c>
      <c r="BS82" s="1">
        <f t="shared" si="98"/>
        <v>0.2640830535821993</v>
      </c>
      <c r="BT82" s="1">
        <f t="shared" si="82"/>
        <v>164.13601231812555</v>
      </c>
      <c r="BU82" s="1">
        <f t="shared" si="83"/>
        <v>1.3723592253355012E-2</v>
      </c>
      <c r="BW82" s="1">
        <f t="shared" si="99"/>
        <v>-0.54690211262568977</v>
      </c>
      <c r="BX82" s="1">
        <f t="shared" si="84"/>
        <v>163.32502715191765</v>
      </c>
      <c r="BY82" s="19">
        <f t="shared" si="85"/>
        <v>8.7148511224991732E-3</v>
      </c>
    </row>
    <row r="83" spans="1:77">
      <c r="A83" s="3">
        <v>43899</v>
      </c>
      <c r="B83" s="4">
        <v>82</v>
      </c>
      <c r="C83" s="1">
        <v>65.592308000000003</v>
      </c>
      <c r="D83" s="1">
        <v>150.88806199999999</v>
      </c>
      <c r="E83" s="1"/>
      <c r="F83" s="1"/>
      <c r="I83" s="6">
        <f t="shared" si="54"/>
        <v>73.038637755737</v>
      </c>
      <c r="J83" s="1">
        <f t="shared" si="55"/>
        <v>7.446329755736997</v>
      </c>
      <c r="K83" s="1">
        <f t="shared" si="56"/>
        <v>0.11352443575757384</v>
      </c>
      <c r="M83" s="1">
        <f t="shared" si="86"/>
        <v>71.970839213747325</v>
      </c>
      <c r="N83" s="1">
        <f t="shared" si="87"/>
        <v>6.3785312137473227</v>
      </c>
      <c r="O83" s="1">
        <f t="shared" si="57"/>
        <v>9.7245110108754251E-2</v>
      </c>
      <c r="Q83" s="1">
        <f t="shared" si="88"/>
        <v>71.845405812184197</v>
      </c>
      <c r="R83" s="1">
        <f t="shared" si="89"/>
        <v>6.253097812184194</v>
      </c>
      <c r="S83" s="1">
        <f t="shared" si="58"/>
        <v>9.5332791341695033E-2</v>
      </c>
      <c r="U83" s="1">
        <f t="shared" si="90"/>
        <v>71.568216582998005</v>
      </c>
      <c r="V83" s="1">
        <f t="shared" si="91"/>
        <v>5.9759085829980023</v>
      </c>
      <c r="W83" s="1">
        <f t="shared" si="59"/>
        <v>9.1106850257472297E-2</v>
      </c>
      <c r="Z83" s="1">
        <f t="shared" si="60"/>
        <v>165.57503010280627</v>
      </c>
      <c r="AA83" s="1">
        <f t="shared" si="61"/>
        <v>14.686968102806276</v>
      </c>
      <c r="AB83" s="15">
        <f t="shared" si="50"/>
        <v>9.733684632258234E-2</v>
      </c>
      <c r="AD83" s="1">
        <f t="shared" si="62"/>
        <v>163.12204971983397</v>
      </c>
      <c r="AE83" s="1">
        <f t="shared" si="63"/>
        <v>12.233987719833976</v>
      </c>
      <c r="AF83" s="15">
        <f t="shared" si="51"/>
        <v>8.1079891660574027E-2</v>
      </c>
      <c r="AH83" s="1">
        <f t="shared" si="64"/>
        <v>162.79505221904452</v>
      </c>
      <c r="AI83" s="1">
        <f t="shared" si="65"/>
        <v>11.90699021904453</v>
      </c>
      <c r="AJ83" s="1">
        <f t="shared" si="52"/>
        <v>7.8912738762888554E-2</v>
      </c>
      <c r="AL83" s="1">
        <f t="shared" si="66"/>
        <v>162.38386271187659</v>
      </c>
      <c r="AM83" s="1">
        <f t="shared" si="67"/>
        <v>11.495800711876598</v>
      </c>
      <c r="AN83" s="1">
        <f t="shared" si="53"/>
        <v>7.6187609274725773E-2</v>
      </c>
      <c r="AR83" s="19">
        <f t="shared" si="68"/>
        <v>71.845405812184197</v>
      </c>
      <c r="AS83" s="1">
        <f t="shared" si="92"/>
        <v>-0.24610408835776823</v>
      </c>
      <c r="AT83" s="1">
        <f t="shared" si="69"/>
        <v>71.599301723826429</v>
      </c>
      <c r="AU83" s="1">
        <f t="shared" si="70"/>
        <v>9.1580764680919996E-2</v>
      </c>
      <c r="AW83" s="1">
        <f t="shared" si="93"/>
        <v>-0.14917245361432271</v>
      </c>
      <c r="AX83" s="1">
        <f t="shared" si="71"/>
        <v>71.69623335856987</v>
      </c>
      <c r="AY83" s="1">
        <f t="shared" si="72"/>
        <v>9.3058554344053079E-2</v>
      </c>
      <c r="AZ83" s="2"/>
      <c r="BA83" s="1">
        <f t="shared" si="94"/>
        <v>-0.18516624969000417</v>
      </c>
      <c r="BB83" s="1">
        <f t="shared" si="73"/>
        <v>71.660239562494198</v>
      </c>
      <c r="BC83" s="1">
        <f t="shared" si="74"/>
        <v>9.2509804083951347E-2</v>
      </c>
      <c r="BD83" s="2"/>
      <c r="BE83" s="1">
        <f t="shared" si="95"/>
        <v>-0.67308301574977436</v>
      </c>
      <c r="BF83" s="1">
        <f t="shared" si="75"/>
        <v>71.172322796434429</v>
      </c>
      <c r="BG83" s="19">
        <f t="shared" si="76"/>
        <v>8.507117627930437E-2</v>
      </c>
      <c r="BJ83" s="19">
        <f t="shared" si="77"/>
        <v>162.79505221904452</v>
      </c>
      <c r="BK83" s="1">
        <f t="shared" si="96"/>
        <v>-0.57337043852587355</v>
      </c>
      <c r="BL83" s="1">
        <f t="shared" si="78"/>
        <v>162.22168178051865</v>
      </c>
      <c r="BM83" s="1">
        <f t="shared" si="79"/>
        <v>7.511276657870164E-2</v>
      </c>
      <c r="BO83" s="1">
        <f t="shared" si="97"/>
        <v>-0.42480461820756543</v>
      </c>
      <c r="BP83" s="1">
        <f t="shared" si="80"/>
        <v>162.37024760083696</v>
      </c>
      <c r="BQ83" s="1">
        <f t="shared" si="81"/>
        <v>7.6097376085571114E-2</v>
      </c>
      <c r="BS83" s="1">
        <f t="shared" si="98"/>
        <v>-0.33934899100426508</v>
      </c>
      <c r="BT83" s="1">
        <f t="shared" si="82"/>
        <v>162.45570322804025</v>
      </c>
      <c r="BU83" s="1">
        <f t="shared" si="83"/>
        <v>7.6663727234035653E-2</v>
      </c>
      <c r="BW83" s="1">
        <f t="shared" si="99"/>
        <v>-0.99738080556786135</v>
      </c>
      <c r="BX83" s="1">
        <f t="shared" si="84"/>
        <v>161.79767141347665</v>
      </c>
      <c r="BY83" s="19">
        <f t="shared" si="85"/>
        <v>7.2302667745024515E-2</v>
      </c>
    </row>
    <row r="84" spans="1:77">
      <c r="A84" s="3">
        <v>43900</v>
      </c>
      <c r="B84" s="4">
        <v>83</v>
      </c>
      <c r="C84" s="1">
        <v>70.316367999999997</v>
      </c>
      <c r="D84" s="1">
        <v>159.60415599999999</v>
      </c>
      <c r="E84" s="1"/>
      <c r="F84" s="1"/>
      <c r="I84" s="6">
        <f t="shared" si="54"/>
        <v>71.921688292376444</v>
      </c>
      <c r="J84" s="1">
        <f t="shared" si="55"/>
        <v>1.6053202923764474</v>
      </c>
      <c r="K84" s="1">
        <f t="shared" si="56"/>
        <v>2.2829966024076321E-2</v>
      </c>
      <c r="M84" s="1">
        <f t="shared" si="86"/>
        <v>69.738353288935755</v>
      </c>
      <c r="N84" s="1">
        <f t="shared" si="87"/>
        <v>0.57801471106424174</v>
      </c>
      <c r="O84" s="1">
        <f t="shared" si="57"/>
        <v>8.2202014623997902E-3</v>
      </c>
      <c r="Q84" s="1">
        <f t="shared" si="88"/>
        <v>68.40620201548289</v>
      </c>
      <c r="R84" s="1">
        <f t="shared" si="89"/>
        <v>1.9101659845171071</v>
      </c>
      <c r="S84" s="1">
        <f t="shared" si="58"/>
        <v>2.7165310707133041E-2</v>
      </c>
      <c r="U84" s="1">
        <f t="shared" si="90"/>
        <v>67.0862851457495</v>
      </c>
      <c r="V84" s="1">
        <f t="shared" si="91"/>
        <v>3.2300828542504973</v>
      </c>
      <c r="W84" s="1">
        <f t="shared" si="59"/>
        <v>4.5936429114918131E-2</v>
      </c>
      <c r="Z84" s="1">
        <f t="shared" si="60"/>
        <v>163.37198488738534</v>
      </c>
      <c r="AA84" s="1">
        <f t="shared" si="61"/>
        <v>3.7678288873853489</v>
      </c>
      <c r="AB84" s="15">
        <f t="shared" si="50"/>
        <v>2.3607335684826085E-2</v>
      </c>
      <c r="AD84" s="1">
        <f t="shared" si="62"/>
        <v>158.84015401789208</v>
      </c>
      <c r="AE84" s="1">
        <f t="shared" si="63"/>
        <v>0.76400198210791359</v>
      </c>
      <c r="AF84" s="15">
        <f t="shared" si="51"/>
        <v>4.786855187579913E-3</v>
      </c>
      <c r="AH84" s="1">
        <f t="shared" si="64"/>
        <v>156.24620759857004</v>
      </c>
      <c r="AI84" s="1">
        <f t="shared" si="65"/>
        <v>3.357948401429951</v>
      </c>
      <c r="AJ84" s="1">
        <f t="shared" si="52"/>
        <v>2.1039229087680845E-2</v>
      </c>
      <c r="AL84" s="1">
        <f t="shared" si="66"/>
        <v>153.76201217796915</v>
      </c>
      <c r="AM84" s="1">
        <f t="shared" si="67"/>
        <v>5.8421438220308346</v>
      </c>
      <c r="AN84" s="1">
        <f t="shared" si="53"/>
        <v>3.6603957994870977E-2</v>
      </c>
      <c r="AR84" s="19">
        <f t="shared" si="68"/>
        <v>68.40620201548289</v>
      </c>
      <c r="AS84" s="1">
        <f t="shared" si="92"/>
        <v>-0.725069044609299</v>
      </c>
      <c r="AT84" s="1">
        <f t="shared" si="69"/>
        <v>67.681132970873591</v>
      </c>
      <c r="AU84" s="1">
        <f t="shared" si="70"/>
        <v>3.7476836532945021E-2</v>
      </c>
      <c r="AW84" s="1">
        <f t="shared" si="93"/>
        <v>-0.97168028938606876</v>
      </c>
      <c r="AX84" s="1">
        <f t="shared" si="71"/>
        <v>67.434521726096818</v>
      </c>
      <c r="AY84" s="1">
        <f t="shared" si="72"/>
        <v>4.0984003523947349E-2</v>
      </c>
      <c r="AZ84" s="2"/>
      <c r="BA84" s="1">
        <f t="shared" si="94"/>
        <v>-1.6494831458450903</v>
      </c>
      <c r="BB84" s="1">
        <f t="shared" si="73"/>
        <v>66.756718869637794</v>
      </c>
      <c r="BC84" s="1">
        <f t="shared" si="74"/>
        <v>5.0623336096685248E-2</v>
      </c>
      <c r="BD84" s="2"/>
      <c r="BE84" s="1">
        <f t="shared" si="95"/>
        <v>-3.0242856795585769</v>
      </c>
      <c r="BF84" s="1">
        <f t="shared" si="75"/>
        <v>65.381916335924316</v>
      </c>
      <c r="BG84" s="19">
        <f t="shared" si="76"/>
        <v>7.0175007674965248E-2</v>
      </c>
      <c r="BJ84" s="19">
        <f t="shared" si="77"/>
        <v>156.24620759857004</v>
      </c>
      <c r="BK84" s="1">
        <f t="shared" si="96"/>
        <v>-1.4696915658181651</v>
      </c>
      <c r="BL84" s="1">
        <f t="shared" si="78"/>
        <v>154.77651603275189</v>
      </c>
      <c r="BM84" s="1">
        <f t="shared" si="79"/>
        <v>3.0247583072010378E-2</v>
      </c>
      <c r="BO84" s="1">
        <f t="shared" si="97"/>
        <v>-1.9558146187742949</v>
      </c>
      <c r="BP84" s="1">
        <f t="shared" si="80"/>
        <v>154.29039297979574</v>
      </c>
      <c r="BQ84" s="1">
        <f t="shared" si="81"/>
        <v>3.3293387549408485E-2</v>
      </c>
      <c r="BS84" s="1">
        <f t="shared" si="98"/>
        <v>-3.1336220242658634</v>
      </c>
      <c r="BT84" s="1">
        <f t="shared" si="82"/>
        <v>153.11258557430418</v>
      </c>
      <c r="BU84" s="1">
        <f t="shared" si="83"/>
        <v>4.0672941033539328E-2</v>
      </c>
      <c r="BW84" s="1">
        <f t="shared" si="99"/>
        <v>-5.7161250482384895</v>
      </c>
      <c r="BX84" s="1">
        <f t="shared" si="84"/>
        <v>150.53008255033154</v>
      </c>
      <c r="BY84" s="19">
        <f t="shared" si="85"/>
        <v>5.6853616328565074E-2</v>
      </c>
    </row>
    <row r="85" spans="1:77">
      <c r="A85" s="3">
        <v>43901</v>
      </c>
      <c r="B85" s="4">
        <v>84</v>
      </c>
      <c r="C85" s="1">
        <v>67.874245000000002</v>
      </c>
      <c r="D85" s="1">
        <v>151.411224</v>
      </c>
      <c r="E85" s="1"/>
      <c r="F85" s="1"/>
      <c r="I85" s="6">
        <f t="shared" si="54"/>
        <v>71.680890248519972</v>
      </c>
      <c r="J85" s="1">
        <f t="shared" si="55"/>
        <v>3.8066452485199704</v>
      </c>
      <c r="K85" s="1">
        <f t="shared" si="56"/>
        <v>5.6083795090758955E-2</v>
      </c>
      <c r="M85" s="1">
        <f t="shared" si="86"/>
        <v>69.940658437808239</v>
      </c>
      <c r="N85" s="1">
        <f t="shared" si="87"/>
        <v>2.0664134378082366</v>
      </c>
      <c r="O85" s="1">
        <f t="shared" si="57"/>
        <v>3.0444735522409665E-2</v>
      </c>
      <c r="Q85" s="1">
        <f t="shared" si="88"/>
        <v>69.456793306967299</v>
      </c>
      <c r="R85" s="1">
        <f t="shared" si="89"/>
        <v>1.582548306967297</v>
      </c>
      <c r="S85" s="1">
        <f t="shared" si="58"/>
        <v>2.3315888183615109E-2</v>
      </c>
      <c r="U85" s="1">
        <f t="shared" si="90"/>
        <v>69.508847286437373</v>
      </c>
      <c r="V85" s="1">
        <f t="shared" si="91"/>
        <v>1.6346022864373708</v>
      </c>
      <c r="W85" s="1">
        <f t="shared" si="59"/>
        <v>2.4082806172464544E-2</v>
      </c>
      <c r="Z85" s="1">
        <f t="shared" si="60"/>
        <v>162.80681055427752</v>
      </c>
      <c r="AA85" s="1">
        <f t="shared" si="61"/>
        <v>11.395586554277514</v>
      </c>
      <c r="AB85" s="15">
        <f t="shared" si="50"/>
        <v>7.5262495429516602E-2</v>
      </c>
      <c r="AD85" s="1">
        <f t="shared" si="62"/>
        <v>159.10755471162986</v>
      </c>
      <c r="AE85" s="1">
        <f t="shared" si="63"/>
        <v>7.6963307116298552</v>
      </c>
      <c r="AF85" s="15">
        <f t="shared" si="51"/>
        <v>5.0830648536530257E-2</v>
      </c>
      <c r="AH85" s="1">
        <f t="shared" si="64"/>
        <v>158.09307921935653</v>
      </c>
      <c r="AI85" s="1">
        <f t="shared" si="65"/>
        <v>6.681855219356521</v>
      </c>
      <c r="AJ85" s="1">
        <f t="shared" si="52"/>
        <v>4.4130514520882028E-2</v>
      </c>
      <c r="AL85" s="1">
        <f t="shared" si="66"/>
        <v>158.14362004449228</v>
      </c>
      <c r="AM85" s="1">
        <f t="shared" si="67"/>
        <v>6.7323960444922761</v>
      </c>
      <c r="AN85" s="1">
        <f t="shared" si="53"/>
        <v>4.4464312926314337E-2</v>
      </c>
      <c r="AR85" s="19">
        <f t="shared" si="68"/>
        <v>69.456793306967299</v>
      </c>
      <c r="AS85" s="1">
        <f t="shared" si="92"/>
        <v>-0.45871999419524284</v>
      </c>
      <c r="AT85" s="1">
        <f t="shared" si="69"/>
        <v>68.99807331277205</v>
      </c>
      <c r="AU85" s="1">
        <f t="shared" si="70"/>
        <v>1.6557507384016543E-2</v>
      </c>
      <c r="AW85" s="1">
        <f t="shared" si="93"/>
        <v>-0.4661123941684493</v>
      </c>
      <c r="AX85" s="1">
        <f t="shared" si="71"/>
        <v>68.990680912798851</v>
      </c>
      <c r="AY85" s="1">
        <f t="shared" si="72"/>
        <v>1.6448594202393692E-2</v>
      </c>
      <c r="AZ85" s="2"/>
      <c r="BA85" s="1">
        <f t="shared" si="94"/>
        <v>-0.43444964904681571</v>
      </c>
      <c r="BB85" s="1">
        <f t="shared" si="73"/>
        <v>69.022343657920487</v>
      </c>
      <c r="BC85" s="1">
        <f t="shared" si="74"/>
        <v>1.6915085507330289E-2</v>
      </c>
      <c r="BD85" s="2"/>
      <c r="BE85" s="1">
        <f t="shared" si="95"/>
        <v>0.43935974582796089</v>
      </c>
      <c r="BF85" s="1">
        <f t="shared" si="75"/>
        <v>69.896153052795256</v>
      </c>
      <c r="BG85" s="19">
        <f t="shared" si="76"/>
        <v>2.9789031948646415E-2</v>
      </c>
      <c r="BJ85" s="19">
        <f t="shared" si="77"/>
        <v>158.09307921935653</v>
      </c>
      <c r="BK85" s="1">
        <f t="shared" si="96"/>
        <v>-0.97220708782746734</v>
      </c>
      <c r="BL85" s="1">
        <f t="shared" si="78"/>
        <v>157.12087213152907</v>
      </c>
      <c r="BM85" s="1">
        <f t="shared" si="79"/>
        <v>3.770954345847613E-2</v>
      </c>
      <c r="BO85" s="1">
        <f t="shared" si="97"/>
        <v>-1.0051430588840993</v>
      </c>
      <c r="BP85" s="1">
        <f t="shared" si="80"/>
        <v>157.08793616047242</v>
      </c>
      <c r="BQ85" s="1">
        <f t="shared" si="81"/>
        <v>3.7492016843298351E-2</v>
      </c>
      <c r="BS85" s="1">
        <f t="shared" si="98"/>
        <v>-0.89239988399230585</v>
      </c>
      <c r="BT85" s="1">
        <f t="shared" si="82"/>
        <v>157.20067933536421</v>
      </c>
      <c r="BU85" s="1">
        <f t="shared" si="83"/>
        <v>3.8236632545578055E-2</v>
      </c>
      <c r="BW85" s="1">
        <f t="shared" si="99"/>
        <v>0.71242212043274067</v>
      </c>
      <c r="BX85" s="1">
        <f t="shared" si="84"/>
        <v>158.80550133978926</v>
      </c>
      <c r="BY85" s="19">
        <f t="shared" si="85"/>
        <v>4.8835727923243359E-2</v>
      </c>
    </row>
    <row r="86" spans="1:77">
      <c r="A86" s="3">
        <v>43902</v>
      </c>
      <c r="B86" s="4">
        <v>85</v>
      </c>
      <c r="C86" s="1">
        <v>61.171340999999998</v>
      </c>
      <c r="D86" s="1">
        <v>133.11039700000001</v>
      </c>
      <c r="E86" s="1"/>
      <c r="F86" s="1"/>
      <c r="I86" s="6">
        <f t="shared" si="54"/>
        <v>71.109893461241967</v>
      </c>
      <c r="J86" s="1">
        <f t="shared" si="55"/>
        <v>9.9385524612419687</v>
      </c>
      <c r="K86" s="1">
        <f t="shared" si="56"/>
        <v>0.1624707305540673</v>
      </c>
      <c r="M86" s="1">
        <f t="shared" si="86"/>
        <v>69.217413734575359</v>
      </c>
      <c r="N86" s="1">
        <f t="shared" si="87"/>
        <v>8.0460727345753611</v>
      </c>
      <c r="O86" s="1">
        <f t="shared" si="57"/>
        <v>0.13153337172345725</v>
      </c>
      <c r="Q86" s="1">
        <f t="shared" si="88"/>
        <v>68.586391738135291</v>
      </c>
      <c r="R86" s="1">
        <f t="shared" si="89"/>
        <v>7.4150507381352924</v>
      </c>
      <c r="S86" s="1">
        <f t="shared" si="58"/>
        <v>0.1212177241322091</v>
      </c>
      <c r="U86" s="1">
        <f t="shared" si="90"/>
        <v>68.282895571609345</v>
      </c>
      <c r="V86" s="1">
        <f t="shared" si="91"/>
        <v>7.1115545716093465</v>
      </c>
      <c r="W86" s="1">
        <f t="shared" si="59"/>
        <v>0.11625631309291301</v>
      </c>
      <c r="Z86" s="1">
        <f t="shared" si="60"/>
        <v>161.09747257113588</v>
      </c>
      <c r="AA86" s="1">
        <f t="shared" si="61"/>
        <v>27.987075571135875</v>
      </c>
      <c r="AB86" s="15">
        <f t="shared" si="50"/>
        <v>0.21025461723426364</v>
      </c>
      <c r="AD86" s="1">
        <f t="shared" si="62"/>
        <v>156.4138389625594</v>
      </c>
      <c r="AE86" s="1">
        <f t="shared" si="63"/>
        <v>23.30344196255939</v>
      </c>
      <c r="AF86" s="15">
        <f t="shared" si="51"/>
        <v>0.17506853324582444</v>
      </c>
      <c r="AH86" s="1">
        <f t="shared" si="64"/>
        <v>154.41805884871042</v>
      </c>
      <c r="AI86" s="1">
        <f t="shared" si="65"/>
        <v>21.30766184871041</v>
      </c>
      <c r="AJ86" s="1">
        <f t="shared" si="52"/>
        <v>0.16007511305604782</v>
      </c>
      <c r="AL86" s="1">
        <f t="shared" si="66"/>
        <v>153.09432301112307</v>
      </c>
      <c r="AM86" s="1">
        <f t="shared" si="67"/>
        <v>19.98392601112306</v>
      </c>
      <c r="AN86" s="1">
        <f t="shared" si="53"/>
        <v>0.15013046660151619</v>
      </c>
      <c r="AR86" s="19">
        <f t="shared" si="68"/>
        <v>68.586391738135291</v>
      </c>
      <c r="AS86" s="1">
        <f t="shared" si="92"/>
        <v>-0.52047223039075763</v>
      </c>
      <c r="AT86" s="1">
        <f t="shared" si="69"/>
        <v>68.065919507744539</v>
      </c>
      <c r="AU86" s="1">
        <f t="shared" si="70"/>
        <v>0.11270929155770086</v>
      </c>
      <c r="AW86" s="1">
        <f t="shared" si="93"/>
        <v>-0.56718468783433906</v>
      </c>
      <c r="AX86" s="1">
        <f t="shared" si="71"/>
        <v>68.019207050300949</v>
      </c>
      <c r="AY86" s="1">
        <f t="shared" si="72"/>
        <v>0.1119456585118994</v>
      </c>
      <c r="AZ86" s="2"/>
      <c r="BA86" s="1">
        <f t="shared" si="94"/>
        <v>-0.63062801295015247</v>
      </c>
      <c r="BB86" s="1">
        <f t="shared" si="73"/>
        <v>67.955763725185136</v>
      </c>
      <c r="BC86" s="1">
        <f t="shared" si="74"/>
        <v>0.11090851719574266</v>
      </c>
      <c r="BD86" s="2"/>
      <c r="BE86" s="1">
        <f t="shared" si="95"/>
        <v>-0.67393737163301293</v>
      </c>
      <c r="BF86" s="1">
        <f t="shared" si="75"/>
        <v>67.912454366502274</v>
      </c>
      <c r="BG86" s="19">
        <f t="shared" si="76"/>
        <v>0.11020051639054759</v>
      </c>
      <c r="BJ86" s="19">
        <f t="shared" si="77"/>
        <v>154.41805884871042</v>
      </c>
      <c r="BK86" s="1">
        <f t="shared" si="96"/>
        <v>-1.3776290802502635</v>
      </c>
      <c r="BL86" s="1">
        <f t="shared" si="78"/>
        <v>153.04042976846014</v>
      </c>
      <c r="BM86" s="1">
        <f t="shared" si="79"/>
        <v>0.14972559031929067</v>
      </c>
      <c r="BO86" s="1">
        <f t="shared" si="97"/>
        <v>-1.6726123868246017</v>
      </c>
      <c r="BP86" s="1">
        <f t="shared" si="80"/>
        <v>152.74544646188582</v>
      </c>
      <c r="BQ86" s="1">
        <f t="shared" si="81"/>
        <v>0.14750951018413544</v>
      </c>
      <c r="BS86" s="1">
        <f t="shared" si="98"/>
        <v>-2.1445791029865173</v>
      </c>
      <c r="BT86" s="1">
        <f t="shared" si="82"/>
        <v>152.2734797457239</v>
      </c>
      <c r="BU86" s="1">
        <f t="shared" si="83"/>
        <v>0.14396383135814625</v>
      </c>
      <c r="BW86" s="1">
        <f t="shared" si="99"/>
        <v>-3.0169039969842819</v>
      </c>
      <c r="BX86" s="1">
        <f t="shared" si="84"/>
        <v>151.40115485172615</v>
      </c>
      <c r="BY86" s="19">
        <f t="shared" si="85"/>
        <v>0.13741043723073068</v>
      </c>
    </row>
    <row r="87" spans="1:77">
      <c r="A87" s="3">
        <v>43903</v>
      </c>
      <c r="B87" s="4">
        <v>86</v>
      </c>
      <c r="C87" s="1">
        <v>68.500174999999999</v>
      </c>
      <c r="D87" s="1">
        <v>147.482574</v>
      </c>
      <c r="E87" s="1"/>
      <c r="F87" s="1"/>
      <c r="I87" s="6">
        <f t="shared" si="54"/>
        <v>69.619110592055662</v>
      </c>
      <c r="J87" s="1">
        <f t="shared" si="55"/>
        <v>1.1189355920556636</v>
      </c>
      <c r="K87" s="1">
        <f t="shared" si="56"/>
        <v>1.633478443019545E-2</v>
      </c>
      <c r="M87" s="1">
        <f t="shared" si="86"/>
        <v>66.401288277473981</v>
      </c>
      <c r="N87" s="1">
        <f t="shared" si="87"/>
        <v>2.0988867225260179</v>
      </c>
      <c r="O87" s="1">
        <f t="shared" si="57"/>
        <v>3.0640603801756972E-2</v>
      </c>
      <c r="Q87" s="1">
        <f t="shared" si="88"/>
        <v>64.508113832160873</v>
      </c>
      <c r="R87" s="1">
        <f t="shared" si="89"/>
        <v>3.9920611678391253</v>
      </c>
      <c r="S87" s="1">
        <f t="shared" si="58"/>
        <v>5.8278116338230164E-2</v>
      </c>
      <c r="U87" s="1">
        <f t="shared" si="90"/>
        <v>62.949229642902338</v>
      </c>
      <c r="V87" s="1">
        <f t="shared" si="91"/>
        <v>5.5509453570976603</v>
      </c>
      <c r="W87" s="1">
        <f t="shared" si="59"/>
        <v>8.1035491618782873E-2</v>
      </c>
      <c r="Z87" s="1">
        <f t="shared" si="60"/>
        <v>156.89941123546549</v>
      </c>
      <c r="AA87" s="1">
        <f t="shared" si="61"/>
        <v>9.4168372354654934</v>
      </c>
      <c r="AB87" s="15">
        <f t="shared" si="50"/>
        <v>6.3850507758736935E-2</v>
      </c>
      <c r="AD87" s="1">
        <f t="shared" si="62"/>
        <v>148.25763427566361</v>
      </c>
      <c r="AE87" s="1">
        <f t="shared" si="63"/>
        <v>0.77506027566360558</v>
      </c>
      <c r="AF87" s="15">
        <f t="shared" si="51"/>
        <v>5.2552668063930424E-3</v>
      </c>
      <c r="AH87" s="1">
        <f t="shared" si="64"/>
        <v>142.6988448319197</v>
      </c>
      <c r="AI87" s="1">
        <f t="shared" si="65"/>
        <v>4.7837291680802991</v>
      </c>
      <c r="AJ87" s="1">
        <f t="shared" si="52"/>
        <v>3.2435894209985099E-2</v>
      </c>
      <c r="AL87" s="1">
        <f t="shared" si="66"/>
        <v>138.10637850278076</v>
      </c>
      <c r="AM87" s="1">
        <f t="shared" si="67"/>
        <v>9.3761954972192427</v>
      </c>
      <c r="AN87" s="1">
        <f t="shared" si="53"/>
        <v>6.3574937993821856E-2</v>
      </c>
      <c r="AR87" s="19">
        <f t="shared" si="68"/>
        <v>64.508113832160873</v>
      </c>
      <c r="AS87" s="1">
        <f t="shared" si="92"/>
        <v>-1.0541430817283066</v>
      </c>
      <c r="AT87" s="1">
        <f t="shared" si="69"/>
        <v>63.453970750432568</v>
      </c>
      <c r="AU87" s="1">
        <f t="shared" si="70"/>
        <v>7.3667027121718021E-2</v>
      </c>
      <c r="AW87" s="1">
        <f t="shared" si="93"/>
        <v>-1.4449579923693587</v>
      </c>
      <c r="AX87" s="1">
        <f t="shared" si="71"/>
        <v>63.063155839791513</v>
      </c>
      <c r="AY87" s="1">
        <f t="shared" si="72"/>
        <v>7.9372339708745063E-2</v>
      </c>
      <c r="AZ87" s="2"/>
      <c r="BA87" s="1">
        <f t="shared" si="94"/>
        <v>-2.1820704648110718</v>
      </c>
      <c r="BB87" s="1">
        <f t="shared" si="73"/>
        <v>62.326043367349804</v>
      </c>
      <c r="BC87" s="1">
        <f t="shared" si="74"/>
        <v>9.0133078238854053E-2</v>
      </c>
      <c r="BD87" s="2"/>
      <c r="BE87" s="1">
        <f t="shared" si="95"/>
        <v>-3.5676268258232064</v>
      </c>
      <c r="BF87" s="1">
        <f t="shared" si="75"/>
        <v>60.940487006337669</v>
      </c>
      <c r="BG87" s="19">
        <f t="shared" si="76"/>
        <v>0.11036012672467377</v>
      </c>
      <c r="BJ87" s="19">
        <f t="shared" si="77"/>
        <v>142.6988448319197</v>
      </c>
      <c r="BK87" s="1">
        <f t="shared" si="96"/>
        <v>-2.9288668207313311</v>
      </c>
      <c r="BL87" s="1">
        <f t="shared" si="78"/>
        <v>139.76997801118836</v>
      </c>
      <c r="BM87" s="1">
        <f t="shared" si="79"/>
        <v>5.2294964616034181E-2</v>
      </c>
      <c r="BO87" s="1">
        <f t="shared" si="97"/>
        <v>-4.1842627943161297</v>
      </c>
      <c r="BP87" s="1">
        <f t="shared" si="80"/>
        <v>138.51458203760356</v>
      </c>
      <c r="BQ87" s="1">
        <f t="shared" si="81"/>
        <v>6.0807129406328639E-2</v>
      </c>
      <c r="BS87" s="1">
        <f t="shared" si="98"/>
        <v>-6.4531648141984066</v>
      </c>
      <c r="BT87" s="1">
        <f t="shared" si="82"/>
        <v>136.2456800177213</v>
      </c>
      <c r="BU87" s="1">
        <f t="shared" si="83"/>
        <v>7.6191333508179082E-2</v>
      </c>
      <c r="BW87" s="1">
        <f t="shared" si="99"/>
        <v>-10.413867513819751</v>
      </c>
      <c r="BX87" s="1">
        <f t="shared" si="84"/>
        <v>132.28497731809995</v>
      </c>
      <c r="BY87" s="19">
        <f t="shared" si="85"/>
        <v>0.10304672796055249</v>
      </c>
    </row>
    <row r="88" spans="1:77">
      <c r="A88" s="3">
        <v>43906</v>
      </c>
      <c r="B88" s="4">
        <v>87</v>
      </c>
      <c r="C88" s="1">
        <v>59.687832</v>
      </c>
      <c r="D88" s="1">
        <v>133.524979</v>
      </c>
      <c r="E88" s="1"/>
      <c r="F88" s="1"/>
      <c r="I88" s="6">
        <f t="shared" si="54"/>
        <v>69.451270253247316</v>
      </c>
      <c r="J88" s="1">
        <f t="shared" si="55"/>
        <v>9.7634382532473154</v>
      </c>
      <c r="K88" s="1">
        <f t="shared" si="56"/>
        <v>0.16357501899628915</v>
      </c>
      <c r="M88" s="1">
        <f t="shared" si="86"/>
        <v>67.135898630358085</v>
      </c>
      <c r="N88" s="1">
        <f t="shared" si="87"/>
        <v>7.4480666303580847</v>
      </c>
      <c r="O88" s="1">
        <f t="shared" si="57"/>
        <v>0.12478366830877832</v>
      </c>
      <c r="Q88" s="1">
        <f t="shared" si="88"/>
        <v>66.703747474472394</v>
      </c>
      <c r="R88" s="1">
        <f t="shared" si="89"/>
        <v>7.0159154744723935</v>
      </c>
      <c r="S88" s="1">
        <f t="shared" si="58"/>
        <v>0.11754347979119753</v>
      </c>
      <c r="U88" s="1">
        <f t="shared" si="90"/>
        <v>67.112438660725587</v>
      </c>
      <c r="V88" s="1">
        <f t="shared" si="91"/>
        <v>7.4246066607255869</v>
      </c>
      <c r="W88" s="1">
        <f t="shared" si="59"/>
        <v>0.12439062388336683</v>
      </c>
      <c r="Z88" s="1">
        <f t="shared" si="60"/>
        <v>155.48688565014567</v>
      </c>
      <c r="AA88" s="1">
        <f t="shared" si="61"/>
        <v>21.961906650145664</v>
      </c>
      <c r="AB88" s="15">
        <f t="shared" si="50"/>
        <v>0.16447788881618669</v>
      </c>
      <c r="AD88" s="1">
        <f t="shared" si="62"/>
        <v>147.98636317918135</v>
      </c>
      <c r="AE88" s="1">
        <f t="shared" si="63"/>
        <v>14.461384179181351</v>
      </c>
      <c r="AF88" s="15">
        <f t="shared" si="51"/>
        <v>0.10830471038067979</v>
      </c>
      <c r="AH88" s="1">
        <f t="shared" si="64"/>
        <v>145.32989587436384</v>
      </c>
      <c r="AI88" s="1">
        <f t="shared" si="65"/>
        <v>11.80491687436384</v>
      </c>
      <c r="AJ88" s="1">
        <f t="shared" si="52"/>
        <v>8.840980139277041E-2</v>
      </c>
      <c r="AL88" s="1">
        <f t="shared" si="66"/>
        <v>145.1385251256952</v>
      </c>
      <c r="AM88" s="1">
        <f t="shared" si="67"/>
        <v>11.613546125695194</v>
      </c>
      <c r="AN88" s="1">
        <f t="shared" si="53"/>
        <v>8.6976580806615925E-2</v>
      </c>
      <c r="AR88" s="19">
        <f t="shared" si="68"/>
        <v>66.703747474472394</v>
      </c>
      <c r="AS88" s="1">
        <f t="shared" si="92"/>
        <v>-0.56667657312233244</v>
      </c>
      <c r="AT88" s="1">
        <f t="shared" si="69"/>
        <v>66.137070901350057</v>
      </c>
      <c r="AU88" s="1">
        <f t="shared" si="70"/>
        <v>0.10804947483014724</v>
      </c>
      <c r="AW88" s="1">
        <f t="shared" si="93"/>
        <v>-0.53481008369913896</v>
      </c>
      <c r="AX88" s="1">
        <f t="shared" si="71"/>
        <v>66.168937390773252</v>
      </c>
      <c r="AY88" s="1">
        <f t="shared" si="72"/>
        <v>0.10858336068854454</v>
      </c>
      <c r="AZ88" s="2"/>
      <c r="BA88" s="1">
        <f t="shared" si="94"/>
        <v>-0.21210361660590549</v>
      </c>
      <c r="BB88" s="1">
        <f t="shared" si="73"/>
        <v>66.491643857866492</v>
      </c>
      <c r="BC88" s="1">
        <f t="shared" si="74"/>
        <v>0.11398993111136106</v>
      </c>
      <c r="BD88" s="2"/>
      <c r="BE88" s="1">
        <f t="shared" si="95"/>
        <v>1.3311445720913113</v>
      </c>
      <c r="BF88" s="1">
        <f t="shared" si="75"/>
        <v>68.034892046563698</v>
      </c>
      <c r="BG88" s="19">
        <f t="shared" si="76"/>
        <v>0.13984525433196665</v>
      </c>
      <c r="BJ88" s="19">
        <f t="shared" si="77"/>
        <v>145.32989587436384</v>
      </c>
      <c r="BK88" s="1">
        <f t="shared" si="96"/>
        <v>-2.0948791412550101</v>
      </c>
      <c r="BL88" s="1">
        <f t="shared" si="78"/>
        <v>143.23501673310884</v>
      </c>
      <c r="BM88" s="1">
        <f t="shared" si="79"/>
        <v>7.2720758361690771E-2</v>
      </c>
      <c r="BO88" s="1">
        <f t="shared" si="97"/>
        <v>-2.4804343351260618</v>
      </c>
      <c r="BP88" s="1">
        <f t="shared" si="80"/>
        <v>142.84946153923778</v>
      </c>
      <c r="BQ88" s="1">
        <f t="shared" si="81"/>
        <v>6.9833244753685964E-2</v>
      </c>
      <c r="BS88" s="1">
        <f t="shared" si="98"/>
        <v>-2.3652676787092597</v>
      </c>
      <c r="BT88" s="1">
        <f t="shared" si="82"/>
        <v>142.96462819565457</v>
      </c>
      <c r="BU88" s="1">
        <f t="shared" si="83"/>
        <v>7.0695754954243933E-2</v>
      </c>
      <c r="BW88" s="1">
        <f t="shared" si="99"/>
        <v>0.6743132590045573</v>
      </c>
      <c r="BX88" s="1">
        <f t="shared" si="84"/>
        <v>146.00420913336839</v>
      </c>
      <c r="BY88" s="19">
        <f t="shared" si="85"/>
        <v>9.3459892125265856E-2</v>
      </c>
    </row>
    <row r="89" spans="1:77">
      <c r="A89" s="3">
        <v>43907</v>
      </c>
      <c r="B89" s="4">
        <v>88</v>
      </c>
      <c r="C89" s="1">
        <v>62.312308999999999</v>
      </c>
      <c r="D89" s="1">
        <v>130.09974700000001</v>
      </c>
      <c r="E89" s="1"/>
      <c r="F89" s="1"/>
      <c r="I89" s="6">
        <f t="shared" si="54"/>
        <v>67.986754515260216</v>
      </c>
      <c r="J89" s="1">
        <f t="shared" si="55"/>
        <v>5.6744455152602171</v>
      </c>
      <c r="K89" s="1">
        <f t="shared" si="56"/>
        <v>9.1064600338597909E-2</v>
      </c>
      <c r="M89" s="1">
        <f t="shared" si="86"/>
        <v>64.529075309732761</v>
      </c>
      <c r="N89" s="1">
        <f t="shared" si="87"/>
        <v>2.2167663097327619</v>
      </c>
      <c r="O89" s="1">
        <f t="shared" si="57"/>
        <v>3.5575094958088652E-2</v>
      </c>
      <c r="Q89" s="1">
        <f t="shared" si="88"/>
        <v>62.844993963512579</v>
      </c>
      <c r="R89" s="1">
        <f t="shared" si="89"/>
        <v>0.53268496351257966</v>
      </c>
      <c r="S89" s="1">
        <f t="shared" si="58"/>
        <v>8.5486314351243126E-3</v>
      </c>
      <c r="U89" s="1">
        <f t="shared" si="90"/>
        <v>61.543983665181393</v>
      </c>
      <c r="V89" s="1">
        <f t="shared" si="91"/>
        <v>0.76832533481860565</v>
      </c>
      <c r="W89" s="1">
        <f t="shared" si="59"/>
        <v>1.233023373951053E-2</v>
      </c>
      <c r="Z89" s="1">
        <f t="shared" si="60"/>
        <v>152.19259965262381</v>
      </c>
      <c r="AA89" s="1">
        <f t="shared" si="61"/>
        <v>22.092852652623804</v>
      </c>
      <c r="AB89" s="15">
        <f t="shared" si="50"/>
        <v>0.1698147241794698</v>
      </c>
      <c r="AD89" s="1">
        <f t="shared" si="62"/>
        <v>142.92487871646787</v>
      </c>
      <c r="AE89" s="1">
        <f t="shared" si="63"/>
        <v>12.825131716467865</v>
      </c>
      <c r="AF89" s="15">
        <f t="shared" si="51"/>
        <v>9.8579221037746245E-2</v>
      </c>
      <c r="AH89" s="1">
        <f t="shared" si="64"/>
        <v>138.83719159346373</v>
      </c>
      <c r="AI89" s="1">
        <f t="shared" si="65"/>
        <v>8.7374445934637208</v>
      </c>
      <c r="AJ89" s="1">
        <f t="shared" si="52"/>
        <v>6.7159581743565733E-2</v>
      </c>
      <c r="AL89" s="1">
        <f t="shared" si="66"/>
        <v>136.42836553142379</v>
      </c>
      <c r="AM89" s="1">
        <f t="shared" si="67"/>
        <v>6.3286185314237855</v>
      </c>
      <c r="AN89" s="1">
        <f t="shared" si="53"/>
        <v>4.86443569442436E-2</v>
      </c>
      <c r="AR89" s="19">
        <f t="shared" si="68"/>
        <v>62.844993963512579</v>
      </c>
      <c r="AS89" s="1">
        <f t="shared" si="92"/>
        <v>-1.0604881137979549</v>
      </c>
      <c r="AT89" s="1">
        <f t="shared" si="69"/>
        <v>61.784505849714627</v>
      </c>
      <c r="AU89" s="1">
        <f t="shared" si="70"/>
        <v>8.4702871512171412E-3</v>
      </c>
      <c r="AW89" s="1">
        <f t="shared" si="93"/>
        <v>-1.3657959405143081</v>
      </c>
      <c r="AX89" s="1">
        <f t="shared" si="71"/>
        <v>61.479198022998268</v>
      </c>
      <c r="AY89" s="1">
        <f t="shared" si="72"/>
        <v>1.3369926269330361E-2</v>
      </c>
      <c r="AZ89" s="2"/>
      <c r="BA89" s="1">
        <f t="shared" si="94"/>
        <v>-1.8530960690651648</v>
      </c>
      <c r="BB89" s="1">
        <f t="shared" si="73"/>
        <v>60.991897894447412</v>
      </c>
      <c r="BC89" s="1">
        <f t="shared" si="74"/>
        <v>2.1190213085388751E-2</v>
      </c>
      <c r="BD89" s="2"/>
      <c r="BE89" s="1">
        <f t="shared" si="95"/>
        <v>-3.080268798502146</v>
      </c>
      <c r="BF89" s="1">
        <f t="shared" si="75"/>
        <v>59.764725165010432</v>
      </c>
      <c r="BG89" s="19">
        <f t="shared" si="76"/>
        <v>4.0884118657672705E-2</v>
      </c>
      <c r="BJ89" s="19">
        <f t="shared" si="77"/>
        <v>138.83719159346373</v>
      </c>
      <c r="BK89" s="1">
        <f t="shared" si="96"/>
        <v>-2.7545529122017758</v>
      </c>
      <c r="BL89" s="1">
        <f t="shared" si="78"/>
        <v>136.08263868126195</v>
      </c>
      <c r="BM89" s="1">
        <f t="shared" si="79"/>
        <v>4.5986958616160464E-2</v>
      </c>
      <c r="BO89" s="1">
        <f t="shared" si="97"/>
        <v>-3.4835018215695746</v>
      </c>
      <c r="BP89" s="1">
        <f t="shared" si="80"/>
        <v>135.35368977189415</v>
      </c>
      <c r="BQ89" s="1">
        <f t="shared" si="81"/>
        <v>4.0383958409190027E-2</v>
      </c>
      <c r="BS89" s="1">
        <f t="shared" si="98"/>
        <v>-4.2226141496951444</v>
      </c>
      <c r="BT89" s="1">
        <f t="shared" si="82"/>
        <v>134.61457744376858</v>
      </c>
      <c r="BU89" s="1">
        <f t="shared" si="83"/>
        <v>3.4702837998359624E-2</v>
      </c>
      <c r="BW89" s="1">
        <f t="shared" si="99"/>
        <v>-5.4176516499144123</v>
      </c>
      <c r="BX89" s="1">
        <f t="shared" si="84"/>
        <v>133.41953994354932</v>
      </c>
      <c r="BY89" s="19">
        <f t="shared" si="85"/>
        <v>2.5517289772664327E-2</v>
      </c>
    </row>
    <row r="90" spans="1:77">
      <c r="A90" s="3">
        <v>43908</v>
      </c>
      <c r="B90" s="4">
        <v>89</v>
      </c>
      <c r="C90" s="1">
        <v>60.786911000000003</v>
      </c>
      <c r="D90" s="1">
        <v>118.067001</v>
      </c>
      <c r="E90" s="1"/>
      <c r="F90" s="1"/>
      <c r="I90" s="6">
        <f t="shared" si="54"/>
        <v>67.135587687971181</v>
      </c>
      <c r="J90" s="1">
        <f t="shared" si="55"/>
        <v>6.348676687971178</v>
      </c>
      <c r="K90" s="1">
        <f t="shared" si="56"/>
        <v>0.10444150859995464</v>
      </c>
      <c r="M90" s="1">
        <f t="shared" si="86"/>
        <v>63.753207101326296</v>
      </c>
      <c r="N90" s="1">
        <f t="shared" si="87"/>
        <v>2.966296101326293</v>
      </c>
      <c r="O90" s="1">
        <f t="shared" si="57"/>
        <v>4.8798270096769562E-2</v>
      </c>
      <c r="Q90" s="1">
        <f t="shared" si="88"/>
        <v>62.552017233580656</v>
      </c>
      <c r="R90" s="1">
        <f t="shared" si="89"/>
        <v>1.7651062335806529</v>
      </c>
      <c r="S90" s="1">
        <f t="shared" si="58"/>
        <v>2.9037603729866333E-2</v>
      </c>
      <c r="U90" s="1">
        <f t="shared" si="90"/>
        <v>62.120227666295349</v>
      </c>
      <c r="V90" s="1">
        <f t="shared" si="91"/>
        <v>1.333316666295346</v>
      </c>
      <c r="W90" s="1">
        <f t="shared" si="59"/>
        <v>2.1934272434000569E-2</v>
      </c>
      <c r="Z90" s="1">
        <f t="shared" si="60"/>
        <v>148.87867175473025</v>
      </c>
      <c r="AA90" s="1">
        <f t="shared" si="61"/>
        <v>30.811670754730244</v>
      </c>
      <c r="AB90" s="15">
        <f t="shared" si="50"/>
        <v>0.260967675080781</v>
      </c>
      <c r="AD90" s="1">
        <f t="shared" si="62"/>
        <v>138.43608261570412</v>
      </c>
      <c r="AE90" s="1">
        <f t="shared" si="63"/>
        <v>20.369081615704118</v>
      </c>
      <c r="AF90" s="15">
        <f t="shared" si="51"/>
        <v>0.17252137721109828</v>
      </c>
      <c r="AH90" s="1">
        <f t="shared" si="64"/>
        <v>134.03159706705867</v>
      </c>
      <c r="AI90" s="1">
        <f t="shared" si="65"/>
        <v>15.964596067058665</v>
      </c>
      <c r="AJ90" s="1">
        <f t="shared" si="52"/>
        <v>0.13521641044358079</v>
      </c>
      <c r="AL90" s="1">
        <f t="shared" si="66"/>
        <v>131.68190163285595</v>
      </c>
      <c r="AM90" s="1">
        <f t="shared" si="67"/>
        <v>13.614900632855949</v>
      </c>
      <c r="AN90" s="1">
        <f t="shared" si="53"/>
        <v>0.11531503737319414</v>
      </c>
      <c r="AR90" s="19">
        <f t="shared" si="68"/>
        <v>62.552017233580656</v>
      </c>
      <c r="AS90" s="1">
        <f t="shared" si="92"/>
        <v>-0.94536140621805009</v>
      </c>
      <c r="AT90" s="1">
        <f t="shared" si="69"/>
        <v>61.606655827362609</v>
      </c>
      <c r="AU90" s="1">
        <f t="shared" si="70"/>
        <v>1.3485548350410586E-2</v>
      </c>
      <c r="AW90" s="1">
        <f t="shared" si="93"/>
        <v>-1.0975911378687115</v>
      </c>
      <c r="AX90" s="1">
        <f t="shared" si="71"/>
        <v>61.454426095711945</v>
      </c>
      <c r="AY90" s="1">
        <f t="shared" si="72"/>
        <v>1.0981230740807693E-2</v>
      </c>
      <c r="AZ90" s="2"/>
      <c r="BA90" s="1">
        <f t="shared" si="94"/>
        <v>-1.1510423664552056</v>
      </c>
      <c r="BB90" s="1">
        <f t="shared" si="73"/>
        <v>61.400974867125448</v>
      </c>
      <c r="BC90" s="1">
        <f t="shared" si="74"/>
        <v>1.010190939173476E-2</v>
      </c>
      <c r="BD90" s="2"/>
      <c r="BE90" s="1">
        <f t="shared" si="95"/>
        <v>-0.71107054021745597</v>
      </c>
      <c r="BF90" s="1">
        <f t="shared" si="75"/>
        <v>61.8409466933632</v>
      </c>
      <c r="BG90" s="19">
        <f t="shared" si="76"/>
        <v>1.7339846292949428E-2</v>
      </c>
      <c r="BJ90" s="19">
        <f t="shared" si="77"/>
        <v>134.03159706705867</v>
      </c>
      <c r="BK90" s="1">
        <f t="shared" si="96"/>
        <v>-3.062209154332268</v>
      </c>
      <c r="BL90" s="1">
        <f t="shared" si="78"/>
        <v>130.9693879127264</v>
      </c>
      <c r="BM90" s="1">
        <f t="shared" si="79"/>
        <v>0.10928021211215824</v>
      </c>
      <c r="BO90" s="1">
        <f t="shared" si="97"/>
        <v>-3.8140249977784455</v>
      </c>
      <c r="BP90" s="1">
        <f t="shared" si="80"/>
        <v>130.21757206928024</v>
      </c>
      <c r="BQ90" s="1">
        <f t="shared" si="81"/>
        <v>0.10291250702031664</v>
      </c>
      <c r="BS90" s="1">
        <f t="shared" si="98"/>
        <v>-4.4849553192146061</v>
      </c>
      <c r="BT90" s="1">
        <f t="shared" si="82"/>
        <v>129.54664174784406</v>
      </c>
      <c r="BU90" s="1">
        <f t="shared" si="83"/>
        <v>9.7229883461205716E-2</v>
      </c>
      <c r="BW90" s="1">
        <f t="shared" si="99"/>
        <v>-4.8974030949314624</v>
      </c>
      <c r="BX90" s="1">
        <f t="shared" si="84"/>
        <v>129.13419397212721</v>
      </c>
      <c r="BY90" s="19">
        <f t="shared" si="85"/>
        <v>9.37365468622956E-2</v>
      </c>
    </row>
    <row r="91" spans="1:77">
      <c r="A91" s="3">
        <v>43909</v>
      </c>
      <c r="B91" s="4">
        <v>90</v>
      </c>
      <c r="C91" s="1">
        <v>60.321156000000002</v>
      </c>
      <c r="D91" s="1">
        <v>117.42538500000001</v>
      </c>
      <c r="E91" s="1"/>
      <c r="F91" s="1"/>
      <c r="I91" s="6">
        <f t="shared" si="54"/>
        <v>66.183286184775511</v>
      </c>
      <c r="J91" s="1">
        <f t="shared" si="55"/>
        <v>5.8621301847755092</v>
      </c>
      <c r="K91" s="1">
        <f t="shared" si="56"/>
        <v>9.7181993408340994E-2</v>
      </c>
      <c r="M91" s="1">
        <f t="shared" si="86"/>
        <v>62.715003465862097</v>
      </c>
      <c r="N91" s="1">
        <f t="shared" si="87"/>
        <v>2.3938474658620947</v>
      </c>
      <c r="O91" s="1">
        <f t="shared" si="57"/>
        <v>3.9685039621291322E-2</v>
      </c>
      <c r="Q91" s="1">
        <f t="shared" si="88"/>
        <v>61.581208805111295</v>
      </c>
      <c r="R91" s="1">
        <f t="shared" si="89"/>
        <v>1.2600528051112931</v>
      </c>
      <c r="S91" s="1">
        <f t="shared" si="58"/>
        <v>2.0889069253104055E-2</v>
      </c>
      <c r="U91" s="1">
        <f t="shared" si="90"/>
        <v>61.120240166573836</v>
      </c>
      <c r="V91" s="1">
        <f t="shared" si="91"/>
        <v>0.79908416657383441</v>
      </c>
      <c r="W91" s="1">
        <f t="shared" si="59"/>
        <v>1.324716267993661E-2</v>
      </c>
      <c r="Z91" s="1">
        <f t="shared" si="60"/>
        <v>144.25692114152071</v>
      </c>
      <c r="AA91" s="1">
        <f t="shared" si="61"/>
        <v>26.831536141520701</v>
      </c>
      <c r="AB91" s="15">
        <f t="shared" si="50"/>
        <v>0.22849860054979337</v>
      </c>
      <c r="AD91" s="1">
        <f t="shared" si="62"/>
        <v>131.30690405020769</v>
      </c>
      <c r="AE91" s="1">
        <f t="shared" si="63"/>
        <v>13.881519050207686</v>
      </c>
      <c r="AF91" s="15">
        <f t="shared" si="51"/>
        <v>0.11821565711883922</v>
      </c>
      <c r="AH91" s="1">
        <f t="shared" si="64"/>
        <v>125.2510692301764</v>
      </c>
      <c r="AI91" s="1">
        <f t="shared" si="65"/>
        <v>7.8256842301763925</v>
      </c>
      <c r="AJ91" s="1">
        <f t="shared" si="52"/>
        <v>6.6643888203359022E-2</v>
      </c>
      <c r="AL91" s="1">
        <f t="shared" si="66"/>
        <v>121.47072615821399</v>
      </c>
      <c r="AM91" s="1">
        <f t="shared" si="67"/>
        <v>4.0453411582139864</v>
      </c>
      <c r="AN91" s="1">
        <f t="shared" si="53"/>
        <v>3.4450312070205144E-2</v>
      </c>
      <c r="AR91" s="19">
        <f t="shared" si="68"/>
        <v>61.581208805111295</v>
      </c>
      <c r="AS91" s="1">
        <f t="shared" si="92"/>
        <v>-0.94917845955574665</v>
      </c>
      <c r="AT91" s="1">
        <f t="shared" si="69"/>
        <v>60.632030345555549</v>
      </c>
      <c r="AU91" s="1">
        <f t="shared" si="70"/>
        <v>5.1536536460864068E-3</v>
      </c>
      <c r="AW91" s="1">
        <f t="shared" si="93"/>
        <v>-1.065895460518874</v>
      </c>
      <c r="AX91" s="1">
        <f t="shared" si="71"/>
        <v>60.515313344592421</v>
      </c>
      <c r="AY91" s="1">
        <f t="shared" si="72"/>
        <v>3.2187271840814716E-3</v>
      </c>
      <c r="AZ91" s="2"/>
      <c r="BA91" s="1">
        <f t="shared" si="94"/>
        <v>-1.0699370943615758</v>
      </c>
      <c r="BB91" s="1">
        <f t="shared" si="73"/>
        <v>60.511271710749718</v>
      </c>
      <c r="BC91" s="1">
        <f t="shared" si="74"/>
        <v>3.1517252545643446E-3</v>
      </c>
      <c r="BD91" s="2"/>
      <c r="BE91" s="1">
        <f t="shared" si="95"/>
        <v>-0.93184774523157543</v>
      </c>
      <c r="BF91" s="1">
        <f t="shared" si="75"/>
        <v>60.649361059879723</v>
      </c>
      <c r="BG91" s="19">
        <f t="shared" si="76"/>
        <v>5.440961043248595E-3</v>
      </c>
      <c r="BJ91" s="19">
        <f t="shared" si="77"/>
        <v>125.2510692301764</v>
      </c>
      <c r="BK91" s="1">
        <f t="shared" si="96"/>
        <v>-3.9199569567147687</v>
      </c>
      <c r="BL91" s="1">
        <f t="shared" si="78"/>
        <v>121.33111227346163</v>
      </c>
      <c r="BM91" s="1">
        <f t="shared" si="79"/>
        <v>3.326135378190688E-2</v>
      </c>
      <c r="BO91" s="1">
        <f t="shared" si="97"/>
        <v>-5.0556507075544017</v>
      </c>
      <c r="BP91" s="1">
        <f t="shared" si="80"/>
        <v>120.19541852262199</v>
      </c>
      <c r="BQ91" s="1">
        <f t="shared" si="81"/>
        <v>2.3589733366613925E-2</v>
      </c>
      <c r="BS91" s="1">
        <f t="shared" si="98"/>
        <v>-6.4179629521650554</v>
      </c>
      <c r="BT91" s="1">
        <f t="shared" si="82"/>
        <v>118.83310627801134</v>
      </c>
      <c r="BU91" s="1">
        <f t="shared" si="83"/>
        <v>1.1988219395757884E-2</v>
      </c>
      <c r="BW91" s="1">
        <f t="shared" si="99"/>
        <v>-8.1980591255896496</v>
      </c>
      <c r="BX91" s="1">
        <f t="shared" si="84"/>
        <v>117.05301010458675</v>
      </c>
      <c r="BY91" s="19">
        <f t="shared" si="85"/>
        <v>3.1711618012856321E-3</v>
      </c>
    </row>
    <row r="92" spans="1:77">
      <c r="A92" s="3">
        <v>43910</v>
      </c>
      <c r="B92" s="4">
        <v>91</v>
      </c>
      <c r="C92" s="1">
        <v>56.491633999999998</v>
      </c>
      <c r="D92" s="1">
        <v>111.048721</v>
      </c>
      <c r="E92" s="1"/>
      <c r="F92" s="1"/>
      <c r="I92" s="6">
        <f t="shared" si="54"/>
        <v>65.303966657059178</v>
      </c>
      <c r="J92" s="1">
        <f t="shared" si="55"/>
        <v>8.81233265705918</v>
      </c>
      <c r="K92" s="1">
        <f t="shared" si="56"/>
        <v>0.15599358760023085</v>
      </c>
      <c r="M92" s="1">
        <f t="shared" si="86"/>
        <v>61.877156852810359</v>
      </c>
      <c r="N92" s="1">
        <f t="shared" si="87"/>
        <v>5.3855228528103609</v>
      </c>
      <c r="O92" s="1">
        <f t="shared" si="57"/>
        <v>9.5333104594042387E-2</v>
      </c>
      <c r="Q92" s="1">
        <f t="shared" si="88"/>
        <v>60.888179762300084</v>
      </c>
      <c r="R92" s="1">
        <f t="shared" si="89"/>
        <v>4.3965457623000859</v>
      </c>
      <c r="S92" s="1">
        <f t="shared" si="58"/>
        <v>7.7826493075064632E-2</v>
      </c>
      <c r="U92" s="1">
        <f t="shared" si="90"/>
        <v>60.520927041643461</v>
      </c>
      <c r="V92" s="1">
        <f t="shared" si="91"/>
        <v>4.0292930416434629</v>
      </c>
      <c r="W92" s="1">
        <f t="shared" si="59"/>
        <v>7.1325482312008595E-2</v>
      </c>
      <c r="Z92" s="1">
        <f t="shared" si="60"/>
        <v>140.23219072029261</v>
      </c>
      <c r="AA92" s="1">
        <f t="shared" si="61"/>
        <v>29.183469720292607</v>
      </c>
      <c r="AB92" s="15">
        <f t="shared" si="50"/>
        <v>0.26279879189506927</v>
      </c>
      <c r="AD92" s="1">
        <f t="shared" si="62"/>
        <v>126.448372382635</v>
      </c>
      <c r="AE92" s="1">
        <f t="shared" si="63"/>
        <v>15.399651382635</v>
      </c>
      <c r="AF92" s="15">
        <f t="shared" si="51"/>
        <v>0.13867472982993653</v>
      </c>
      <c r="AH92" s="1">
        <f t="shared" si="64"/>
        <v>120.94694290357938</v>
      </c>
      <c r="AI92" s="1">
        <f t="shared" si="65"/>
        <v>9.8982219035793833</v>
      </c>
      <c r="AJ92" s="1">
        <f t="shared" si="52"/>
        <v>8.9134046880012086E-2</v>
      </c>
      <c r="AL92" s="1">
        <f t="shared" si="66"/>
        <v>118.43672028955351</v>
      </c>
      <c r="AM92" s="1">
        <f t="shared" si="67"/>
        <v>7.3879992895535054</v>
      </c>
      <c r="AN92" s="1">
        <f t="shared" si="53"/>
        <v>6.6529350568148418E-2</v>
      </c>
      <c r="AR92" s="19">
        <f t="shared" si="68"/>
        <v>60.888179762300084</v>
      </c>
      <c r="AS92" s="1">
        <f t="shared" si="92"/>
        <v>-0.91075604704406632</v>
      </c>
      <c r="AT92" s="1">
        <f t="shared" si="69"/>
        <v>59.977423715256016</v>
      </c>
      <c r="AU92" s="1">
        <f t="shared" si="70"/>
        <v>6.1704529829249025E-2</v>
      </c>
      <c r="AW92" s="1">
        <f t="shared" si="93"/>
        <v>-0.97267885609195837</v>
      </c>
      <c r="AX92" s="1">
        <f t="shared" si="71"/>
        <v>59.915500906208123</v>
      </c>
      <c r="AY92" s="1">
        <f t="shared" si="72"/>
        <v>6.0608388601542766E-2</v>
      </c>
      <c r="AZ92" s="2"/>
      <c r="BA92" s="1">
        <f t="shared" si="94"/>
        <v>-0.9003284711639119</v>
      </c>
      <c r="BB92" s="1">
        <f t="shared" si="73"/>
        <v>59.987851291136174</v>
      </c>
      <c r="BC92" s="1">
        <f t="shared" si="74"/>
        <v>6.1889116026209764E-2</v>
      </c>
      <c r="BD92" s="2"/>
      <c r="BE92" s="1">
        <f t="shared" si="95"/>
        <v>-0.72885184817426618</v>
      </c>
      <c r="BF92" s="1">
        <f t="shared" si="75"/>
        <v>60.159327914125818</v>
      </c>
      <c r="BG92" s="19">
        <f t="shared" si="76"/>
        <v>6.4924549963023201E-2</v>
      </c>
      <c r="BJ92" s="19">
        <f t="shared" si="77"/>
        <v>120.94694290357938</v>
      </c>
      <c r="BK92" s="1">
        <f t="shared" si="96"/>
        <v>-3.9775823621971056</v>
      </c>
      <c r="BL92" s="1">
        <f t="shared" si="78"/>
        <v>116.96936054138227</v>
      </c>
      <c r="BM92" s="1">
        <f t="shared" si="79"/>
        <v>5.331569322065647E-2</v>
      </c>
      <c r="BO92" s="1">
        <f t="shared" si="97"/>
        <v>-4.8677696123150547</v>
      </c>
      <c r="BP92" s="1">
        <f t="shared" si="80"/>
        <v>116.07917329126433</v>
      </c>
      <c r="BQ92" s="1">
        <f t="shared" si="81"/>
        <v>4.5299506792737622E-2</v>
      </c>
      <c r="BS92" s="1">
        <f t="shared" si="98"/>
        <v>-5.4667364706594368</v>
      </c>
      <c r="BT92" s="1">
        <f t="shared" si="82"/>
        <v>115.48020643291994</v>
      </c>
      <c r="BU92" s="1">
        <f t="shared" si="83"/>
        <v>3.990577642870774E-2</v>
      </c>
      <c r="BW92" s="1">
        <f t="shared" si="99"/>
        <v>-4.8882162464459098</v>
      </c>
      <c r="BX92" s="1">
        <f t="shared" si="84"/>
        <v>116.05872665713348</v>
      </c>
      <c r="BY92" s="19">
        <f t="shared" si="85"/>
        <v>4.5115383698417166E-2</v>
      </c>
    </row>
    <row r="93" spans="1:77">
      <c r="A93" s="3">
        <v>43913</v>
      </c>
      <c r="B93" s="4">
        <v>92</v>
      </c>
      <c r="C93" s="1">
        <v>55.291519000000001</v>
      </c>
      <c r="D93" s="1">
        <v>102.520172</v>
      </c>
      <c r="E93" s="1"/>
      <c r="F93" s="1"/>
      <c r="I93" s="6">
        <f t="shared" si="54"/>
        <v>63.982116758500297</v>
      </c>
      <c r="J93" s="1">
        <f t="shared" si="55"/>
        <v>8.6905977585002958</v>
      </c>
      <c r="K93" s="1">
        <f t="shared" si="56"/>
        <v>0.15717777184779994</v>
      </c>
      <c r="M93" s="1">
        <f t="shared" si="86"/>
        <v>59.992223854326724</v>
      </c>
      <c r="N93" s="1">
        <f t="shared" si="87"/>
        <v>4.7007048543267231</v>
      </c>
      <c r="O93" s="1">
        <f t="shared" si="57"/>
        <v>8.5016742881068669E-2</v>
      </c>
      <c r="Q93" s="1">
        <f t="shared" si="88"/>
        <v>58.470079593035038</v>
      </c>
      <c r="R93" s="1">
        <f t="shared" si="89"/>
        <v>3.1785605930350371</v>
      </c>
      <c r="S93" s="1">
        <f t="shared" si="58"/>
        <v>5.7487308189797373E-2</v>
      </c>
      <c r="U93" s="1">
        <f t="shared" si="90"/>
        <v>57.498957260410862</v>
      </c>
      <c r="V93" s="1">
        <f t="shared" si="91"/>
        <v>2.2074382604108607</v>
      </c>
      <c r="W93" s="1">
        <f t="shared" si="59"/>
        <v>3.9923632056678725E-2</v>
      </c>
      <c r="Z93" s="1">
        <f t="shared" si="60"/>
        <v>135.8546702622487</v>
      </c>
      <c r="AA93" s="1">
        <f t="shared" si="61"/>
        <v>33.334498262248701</v>
      </c>
      <c r="AB93" s="15">
        <f t="shared" si="50"/>
        <v>0.32515062754916857</v>
      </c>
      <c r="AD93" s="1">
        <f t="shared" si="62"/>
        <v>121.05849439871275</v>
      </c>
      <c r="AE93" s="1">
        <f t="shared" si="63"/>
        <v>18.538322398712751</v>
      </c>
      <c r="AF93" s="15">
        <f t="shared" si="51"/>
        <v>0.18082609536309352</v>
      </c>
      <c r="AH93" s="1">
        <f t="shared" si="64"/>
        <v>115.50292085661073</v>
      </c>
      <c r="AI93" s="1">
        <f t="shared" si="65"/>
        <v>12.982748856610726</v>
      </c>
      <c r="AJ93" s="1">
        <f t="shared" si="52"/>
        <v>0.12663604248157842</v>
      </c>
      <c r="AL93" s="1">
        <f t="shared" si="66"/>
        <v>112.89572082238837</v>
      </c>
      <c r="AM93" s="1">
        <f t="shared" si="67"/>
        <v>10.375548822388367</v>
      </c>
      <c r="AN93" s="1">
        <f t="shared" si="53"/>
        <v>0.1012049494258395</v>
      </c>
      <c r="AR93" s="19">
        <f t="shared" si="68"/>
        <v>58.470079593035038</v>
      </c>
      <c r="AS93" s="1">
        <f t="shared" si="92"/>
        <v>-1.1368576653772131</v>
      </c>
      <c r="AT93" s="1">
        <f t="shared" si="69"/>
        <v>57.333221927657824</v>
      </c>
      <c r="AU93" s="1">
        <f t="shared" si="70"/>
        <v>3.692615006033427E-2</v>
      </c>
      <c r="AW93" s="1">
        <f t="shared" si="93"/>
        <v>-1.3340341843852301</v>
      </c>
      <c r="AX93" s="1">
        <f t="shared" si="71"/>
        <v>57.136045408649807</v>
      </c>
      <c r="AY93" s="1">
        <f t="shared" si="72"/>
        <v>3.3360024141311902E-2</v>
      </c>
      <c r="AZ93" s="2"/>
      <c r="BA93" s="1">
        <f t="shared" si="94"/>
        <v>-1.5833257353094221</v>
      </c>
      <c r="BB93" s="1">
        <f t="shared" si="73"/>
        <v>56.886753857725616</v>
      </c>
      <c r="BC93" s="1">
        <f t="shared" si="74"/>
        <v>2.8851348029082263E-2</v>
      </c>
      <c r="BD93" s="2"/>
      <c r="BE93" s="1">
        <f t="shared" si="95"/>
        <v>-2.1647129211014282</v>
      </c>
      <c r="BF93" s="1">
        <f t="shared" si="75"/>
        <v>56.305366671933612</v>
      </c>
      <c r="BG93" s="19">
        <f t="shared" si="76"/>
        <v>1.8336404755557738E-2</v>
      </c>
      <c r="BJ93" s="19">
        <f t="shared" si="77"/>
        <v>115.50292085661073</v>
      </c>
      <c r="BK93" s="1">
        <f t="shared" si="96"/>
        <v>-4.1975483149128383</v>
      </c>
      <c r="BL93" s="1">
        <f t="shared" si="78"/>
        <v>111.30537254169789</v>
      </c>
      <c r="BM93" s="1">
        <f t="shared" si="79"/>
        <v>8.5692409311387899E-2</v>
      </c>
      <c r="BO93" s="1">
        <f t="shared" si="97"/>
        <v>-5.0118327209784548</v>
      </c>
      <c r="BP93" s="1">
        <f t="shared" si="80"/>
        <v>110.49108813563227</v>
      </c>
      <c r="BQ93" s="1">
        <f t="shared" si="81"/>
        <v>7.7749734321868533E-2</v>
      </c>
      <c r="BS93" s="1">
        <f t="shared" si="98"/>
        <v>-5.4565149799985857</v>
      </c>
      <c r="BT93" s="1">
        <f t="shared" si="82"/>
        <v>110.04640587661214</v>
      </c>
      <c r="BU93" s="1">
        <f t="shared" si="83"/>
        <v>7.3412224441177676E-2</v>
      </c>
      <c r="BW93" s="1">
        <f t="shared" si="99"/>
        <v>-5.3606511768902436</v>
      </c>
      <c r="BX93" s="1">
        <f t="shared" si="84"/>
        <v>110.14226967972048</v>
      </c>
      <c r="BY93" s="19">
        <f t="shared" si="85"/>
        <v>7.4347297034582455E-2</v>
      </c>
    </row>
    <row r="94" spans="1:77">
      <c r="A94" s="3">
        <v>43914</v>
      </c>
      <c r="B94" s="4">
        <v>93</v>
      </c>
      <c r="C94" s="1">
        <v>60.838661000000002</v>
      </c>
      <c r="D94" s="1">
        <v>117.96828499999999</v>
      </c>
      <c r="E94" s="1"/>
      <c r="F94" s="1"/>
      <c r="I94" s="6">
        <f t="shared" si="54"/>
        <v>62.678527094725254</v>
      </c>
      <c r="J94" s="1">
        <f t="shared" si="55"/>
        <v>1.8398660947252523</v>
      </c>
      <c r="K94" s="1">
        <f t="shared" si="56"/>
        <v>3.0241725647532778E-2</v>
      </c>
      <c r="M94" s="1">
        <f t="shared" si="86"/>
        <v>58.346977155312373</v>
      </c>
      <c r="N94" s="1">
        <f t="shared" si="87"/>
        <v>2.4916838446876284</v>
      </c>
      <c r="O94" s="1">
        <f t="shared" si="57"/>
        <v>4.0955599675141244E-2</v>
      </c>
      <c r="Q94" s="1">
        <f t="shared" si="88"/>
        <v>56.721871266865762</v>
      </c>
      <c r="R94" s="1">
        <f t="shared" si="89"/>
        <v>4.1167897331342402</v>
      </c>
      <c r="S94" s="1">
        <f t="shared" si="58"/>
        <v>6.7667329712174956E-2</v>
      </c>
      <c r="U94" s="1">
        <f t="shared" si="90"/>
        <v>55.843378565102718</v>
      </c>
      <c r="V94" s="1">
        <f t="shared" si="91"/>
        <v>4.995282434897284</v>
      </c>
      <c r="W94" s="1">
        <f t="shared" si="59"/>
        <v>8.2107041029342895E-2</v>
      </c>
      <c r="Z94" s="1">
        <f t="shared" si="60"/>
        <v>130.85449552291138</v>
      </c>
      <c r="AA94" s="1">
        <f t="shared" si="61"/>
        <v>12.886210522911384</v>
      </c>
      <c r="AB94" s="15">
        <f t="shared" si="50"/>
        <v>0.10923453301801737</v>
      </c>
      <c r="AD94" s="1">
        <f t="shared" si="62"/>
        <v>114.57008155916328</v>
      </c>
      <c r="AE94" s="1">
        <f t="shared" si="63"/>
        <v>3.3982034408367099</v>
      </c>
      <c r="AF94" s="15">
        <f t="shared" si="51"/>
        <v>2.8806076487733208E-2</v>
      </c>
      <c r="AH94" s="1">
        <f t="shared" si="64"/>
        <v>108.36240898547483</v>
      </c>
      <c r="AI94" s="1">
        <f t="shared" si="65"/>
        <v>9.6058760145251654</v>
      </c>
      <c r="AJ94" s="1">
        <f t="shared" si="52"/>
        <v>8.1427614333167309E-2</v>
      </c>
      <c r="AL94" s="1">
        <f t="shared" si="66"/>
        <v>105.1140592055971</v>
      </c>
      <c r="AM94" s="1">
        <f t="shared" si="67"/>
        <v>12.854225794402893</v>
      </c>
      <c r="AN94" s="1">
        <f t="shared" si="53"/>
        <v>0.10896340312485592</v>
      </c>
      <c r="AR94" s="19">
        <f t="shared" si="68"/>
        <v>56.721871266865762</v>
      </c>
      <c r="AS94" s="1">
        <f t="shared" si="92"/>
        <v>-1.2285602644960225</v>
      </c>
      <c r="AT94" s="1">
        <f t="shared" si="69"/>
        <v>55.493311002369737</v>
      </c>
      <c r="AU94" s="1">
        <f t="shared" si="70"/>
        <v>8.7861072380114758E-2</v>
      </c>
      <c r="AW94" s="1">
        <f t="shared" si="93"/>
        <v>-1.4375777198312418</v>
      </c>
      <c r="AX94" s="1">
        <f t="shared" si="71"/>
        <v>55.284293547034522</v>
      </c>
      <c r="AY94" s="1">
        <f t="shared" si="72"/>
        <v>9.1296674872010736E-2</v>
      </c>
      <c r="AZ94" s="2"/>
      <c r="BA94" s="1">
        <f t="shared" si="94"/>
        <v>-1.6575229011963568</v>
      </c>
      <c r="BB94" s="1">
        <f t="shared" si="73"/>
        <v>55.064348365669403</v>
      </c>
      <c r="BC94" s="1">
        <f t="shared" si="74"/>
        <v>9.4911895485842446E-2</v>
      </c>
      <c r="BD94" s="2"/>
      <c r="BE94" s="1">
        <f t="shared" si="95"/>
        <v>-1.8106840154090993</v>
      </c>
      <c r="BF94" s="1">
        <f t="shared" si="75"/>
        <v>54.91118725145666</v>
      </c>
      <c r="BG94" s="19">
        <f t="shared" si="76"/>
        <v>9.7429391954292718E-2</v>
      </c>
      <c r="BJ94" s="19">
        <f t="shared" si="77"/>
        <v>108.36240898547483</v>
      </c>
      <c r="BK94" s="1">
        <f t="shared" si="96"/>
        <v>-4.6389928483462972</v>
      </c>
      <c r="BL94" s="1">
        <f t="shared" si="78"/>
        <v>103.72341613712854</v>
      </c>
      <c r="BM94" s="1">
        <f t="shared" si="79"/>
        <v>0.12075168222434918</v>
      </c>
      <c r="BO94" s="1">
        <f t="shared" si="97"/>
        <v>-5.5440025085178162</v>
      </c>
      <c r="BP94" s="1">
        <f t="shared" si="80"/>
        <v>102.81840647695701</v>
      </c>
      <c r="BQ94" s="1">
        <f t="shared" si="81"/>
        <v>0.1284233175301564</v>
      </c>
      <c r="BS94" s="1">
        <f t="shared" si="98"/>
        <v>-6.2143135810103773</v>
      </c>
      <c r="BT94" s="1">
        <f t="shared" si="82"/>
        <v>102.14809540446446</v>
      </c>
      <c r="BU94" s="1">
        <f t="shared" si="83"/>
        <v>0.13410544703210306</v>
      </c>
      <c r="BW94" s="1">
        <f t="shared" si="99"/>
        <v>-6.8735327669990509</v>
      </c>
      <c r="BX94" s="1">
        <f t="shared" si="84"/>
        <v>101.48887621847578</v>
      </c>
      <c r="BY94" s="19">
        <f t="shared" si="85"/>
        <v>0.13969355222485616</v>
      </c>
    </row>
    <row r="95" spans="1:77">
      <c r="A95" s="3">
        <v>43915</v>
      </c>
      <c r="B95" s="4">
        <v>94</v>
      </c>
      <c r="C95" s="1">
        <v>60.503517000000002</v>
      </c>
      <c r="D95" s="1">
        <v>127.977478</v>
      </c>
      <c r="E95" s="1"/>
      <c r="F95" s="1"/>
      <c r="I95" s="6">
        <f t="shared" si="54"/>
        <v>62.402547180516464</v>
      </c>
      <c r="J95" s="1">
        <f t="shared" si="55"/>
        <v>1.899030180516462</v>
      </c>
      <c r="K95" s="1">
        <f t="shared" si="56"/>
        <v>3.1387104001184954E-2</v>
      </c>
      <c r="M95" s="1">
        <f t="shared" si="86"/>
        <v>59.219066500953048</v>
      </c>
      <c r="N95" s="1">
        <f t="shared" si="87"/>
        <v>1.2844504990469545</v>
      </c>
      <c r="O95" s="1">
        <f t="shared" si="57"/>
        <v>2.1229352651465774E-2</v>
      </c>
      <c r="Q95" s="1">
        <f t="shared" si="88"/>
        <v>58.986105620089596</v>
      </c>
      <c r="R95" s="1">
        <f t="shared" si="89"/>
        <v>1.5174113799104063</v>
      </c>
      <c r="S95" s="1">
        <f t="shared" si="58"/>
        <v>2.5079721893033199E-2</v>
      </c>
      <c r="U95" s="1">
        <f t="shared" si="90"/>
        <v>59.589840391275679</v>
      </c>
      <c r="V95" s="1">
        <f t="shared" si="91"/>
        <v>0.9136766087243231</v>
      </c>
      <c r="W95" s="1">
        <f t="shared" si="59"/>
        <v>1.5101214838871649E-2</v>
      </c>
      <c r="Z95" s="1">
        <f t="shared" si="60"/>
        <v>128.92156394447466</v>
      </c>
      <c r="AA95" s="1">
        <f t="shared" si="61"/>
        <v>0.94408594447465077</v>
      </c>
      <c r="AB95" s="15">
        <f t="shared" si="50"/>
        <v>7.376969442034564E-3</v>
      </c>
      <c r="AD95" s="1">
        <f t="shared" si="62"/>
        <v>115.75945276345614</v>
      </c>
      <c r="AE95" s="1">
        <f t="shared" si="63"/>
        <v>12.218025236543866</v>
      </c>
      <c r="AF95" s="15">
        <f t="shared" si="51"/>
        <v>9.5470120426532121E-2</v>
      </c>
      <c r="AH95" s="1">
        <f t="shared" si="64"/>
        <v>113.64564079346368</v>
      </c>
      <c r="AI95" s="1">
        <f t="shared" si="65"/>
        <v>14.331837206536321</v>
      </c>
      <c r="AJ95" s="1">
        <f t="shared" si="52"/>
        <v>0.11198718267081588</v>
      </c>
      <c r="AL95" s="1">
        <f t="shared" si="66"/>
        <v>114.75472855139927</v>
      </c>
      <c r="AM95" s="1">
        <f t="shared" si="67"/>
        <v>13.222749448600737</v>
      </c>
      <c r="AN95" s="1">
        <f t="shared" si="53"/>
        <v>0.10332090970413355</v>
      </c>
      <c r="AR95" s="19">
        <f t="shared" si="68"/>
        <v>58.986105620089596</v>
      </c>
      <c r="AS95" s="1">
        <f t="shared" si="92"/>
        <v>-0.70464107183804403</v>
      </c>
      <c r="AT95" s="1">
        <f t="shared" si="69"/>
        <v>58.281464548251549</v>
      </c>
      <c r="AU95" s="1">
        <f t="shared" si="70"/>
        <v>3.6726004733715782E-2</v>
      </c>
      <c r="AW95" s="1">
        <f t="shared" si="93"/>
        <v>-0.51212470156747281</v>
      </c>
      <c r="AX95" s="1">
        <f t="shared" si="71"/>
        <v>58.473980918522123</v>
      </c>
      <c r="AY95" s="1">
        <f t="shared" si="72"/>
        <v>3.3544100940080541E-2</v>
      </c>
      <c r="AZ95" s="2"/>
      <c r="BA95" s="1">
        <f t="shared" si="94"/>
        <v>0.10726786329272908</v>
      </c>
      <c r="BB95" s="1">
        <f t="shared" si="73"/>
        <v>59.093373483382322</v>
      </c>
      <c r="BC95" s="1">
        <f t="shared" si="74"/>
        <v>2.3306802423034016E-2</v>
      </c>
      <c r="BD95" s="2"/>
      <c r="BE95" s="1">
        <f t="shared" si="95"/>
        <v>1.6529965979288941</v>
      </c>
      <c r="BF95" s="1">
        <f t="shared" si="75"/>
        <v>60.639102218018493</v>
      </c>
      <c r="BG95" s="19">
        <f t="shared" si="76"/>
        <v>2.2409477124857237E-3</v>
      </c>
      <c r="BJ95" s="19">
        <f t="shared" si="77"/>
        <v>113.64564079346368</v>
      </c>
      <c r="BK95" s="1">
        <f t="shared" si="96"/>
        <v>-3.1506591498960241</v>
      </c>
      <c r="BL95" s="1">
        <f t="shared" si="78"/>
        <v>110.49498164356766</v>
      </c>
      <c r="BM95" s="1">
        <f t="shared" si="79"/>
        <v>0.13660603904409141</v>
      </c>
      <c r="BO95" s="1">
        <f t="shared" si="97"/>
        <v>-2.8371939293911481</v>
      </c>
      <c r="BP95" s="1">
        <f t="shared" si="80"/>
        <v>110.80844686407254</v>
      </c>
      <c r="BQ95" s="1">
        <f t="shared" si="81"/>
        <v>0.13415666103318169</v>
      </c>
      <c r="BS95" s="1">
        <f t="shared" si="98"/>
        <v>-1.0404181559607228</v>
      </c>
      <c r="BT95" s="1">
        <f t="shared" si="82"/>
        <v>112.60522263750296</v>
      </c>
      <c r="BU95" s="1">
        <f t="shared" si="83"/>
        <v>0.12011687995990233</v>
      </c>
      <c r="BW95" s="1">
        <f t="shared" si="99"/>
        <v>3.459717121740669</v>
      </c>
      <c r="BX95" s="1">
        <f t="shared" si="84"/>
        <v>117.10535791520435</v>
      </c>
      <c r="BY95" s="19">
        <f t="shared" si="85"/>
        <v>8.4953385976207885E-2</v>
      </c>
    </row>
    <row r="96" spans="1:77">
      <c r="A96" s="3">
        <v>43916</v>
      </c>
      <c r="B96" s="4">
        <v>95</v>
      </c>
      <c r="C96" s="1">
        <v>63.687393</v>
      </c>
      <c r="D96" s="1">
        <v>135.627487</v>
      </c>
      <c r="E96" s="1"/>
      <c r="F96" s="1"/>
      <c r="I96" s="6">
        <f t="shared" si="54"/>
        <v>62.117692653438993</v>
      </c>
      <c r="J96" s="1">
        <f t="shared" si="55"/>
        <v>1.5697003465610067</v>
      </c>
      <c r="K96" s="1">
        <f t="shared" si="56"/>
        <v>2.464695558445934E-2</v>
      </c>
      <c r="M96" s="1">
        <f t="shared" si="86"/>
        <v>59.668624175619485</v>
      </c>
      <c r="N96" s="1">
        <f t="shared" si="87"/>
        <v>4.0187688243805155</v>
      </c>
      <c r="O96" s="1">
        <f t="shared" si="57"/>
        <v>6.3101481079316832E-2</v>
      </c>
      <c r="Q96" s="1">
        <f t="shared" si="88"/>
        <v>59.820681879040322</v>
      </c>
      <c r="R96" s="1">
        <f t="shared" si="89"/>
        <v>3.8667111209596783</v>
      </c>
      <c r="S96" s="1">
        <f t="shared" si="58"/>
        <v>6.0713917446105513E-2</v>
      </c>
      <c r="U96" s="1">
        <f t="shared" si="90"/>
        <v>60.275097847818927</v>
      </c>
      <c r="V96" s="1">
        <f t="shared" si="91"/>
        <v>3.4122951521810734</v>
      </c>
      <c r="W96" s="1">
        <f t="shared" si="59"/>
        <v>5.3578816645565526E-2</v>
      </c>
      <c r="Z96" s="1">
        <f t="shared" si="60"/>
        <v>128.77995105280345</v>
      </c>
      <c r="AA96" s="1">
        <f t="shared" si="61"/>
        <v>6.8475359471965476</v>
      </c>
      <c r="AB96" s="15">
        <f t="shared" si="50"/>
        <v>5.0487818499479739E-2</v>
      </c>
      <c r="AD96" s="1">
        <f t="shared" si="62"/>
        <v>120.03576159624649</v>
      </c>
      <c r="AE96" s="1">
        <f t="shared" si="63"/>
        <v>15.591725403753514</v>
      </c>
      <c r="AF96" s="15">
        <f t="shared" si="51"/>
        <v>0.11495992256904025</v>
      </c>
      <c r="AH96" s="1">
        <f t="shared" si="64"/>
        <v>121.52815125705865</v>
      </c>
      <c r="AI96" s="1">
        <f t="shared" si="65"/>
        <v>14.099335742941349</v>
      </c>
      <c r="AJ96" s="1">
        <f t="shared" si="52"/>
        <v>0.10395632961142566</v>
      </c>
      <c r="AL96" s="1">
        <f t="shared" si="66"/>
        <v>124.67179063784982</v>
      </c>
      <c r="AM96" s="1">
        <f t="shared" si="67"/>
        <v>10.955696362150178</v>
      </c>
      <c r="AN96" s="1">
        <f t="shared" si="53"/>
        <v>8.0777846766048073E-2</v>
      </c>
      <c r="AR96" s="19">
        <f t="shared" si="68"/>
        <v>59.820681879040322</v>
      </c>
      <c r="AS96" s="1">
        <f t="shared" si="92"/>
        <v>-0.4737584722197285</v>
      </c>
      <c r="AT96" s="1">
        <f t="shared" si="69"/>
        <v>59.346923406820594</v>
      </c>
      <c r="AU96" s="1">
        <f t="shared" si="70"/>
        <v>6.8152728330070078E-2</v>
      </c>
      <c r="AW96" s="1">
        <f t="shared" si="93"/>
        <v>-0.17544946143792312</v>
      </c>
      <c r="AX96" s="1">
        <f t="shared" si="71"/>
        <v>59.645232417602401</v>
      </c>
      <c r="AY96" s="1">
        <f t="shared" si="72"/>
        <v>6.346877132178419E-2</v>
      </c>
      <c r="AZ96" s="2"/>
      <c r="BA96" s="1">
        <f t="shared" si="94"/>
        <v>0.43455664133882771</v>
      </c>
      <c r="BB96" s="1">
        <f t="shared" si="73"/>
        <v>60.255238520379152</v>
      </c>
      <c r="BC96" s="1">
        <f t="shared" si="74"/>
        <v>5.3890641741621434E-2</v>
      </c>
      <c r="BD96" s="2"/>
      <c r="BE96" s="1">
        <f t="shared" si="95"/>
        <v>0.95733930979745119</v>
      </c>
      <c r="BF96" s="1">
        <f t="shared" si="75"/>
        <v>60.778021188837776</v>
      </c>
      <c r="BG96" s="19">
        <f t="shared" si="76"/>
        <v>4.5682067896266748E-2</v>
      </c>
      <c r="BJ96" s="19">
        <f t="shared" si="77"/>
        <v>121.52815125705865</v>
      </c>
      <c r="BK96" s="1">
        <f t="shared" si="96"/>
        <v>-1.495683707872375</v>
      </c>
      <c r="BL96" s="1">
        <f t="shared" si="78"/>
        <v>120.03246754918628</v>
      </c>
      <c r="BM96" s="1">
        <f t="shared" si="79"/>
        <v>0.11498421002826457</v>
      </c>
      <c r="BO96" s="1">
        <f t="shared" si="97"/>
        <v>-0.15726783114461895</v>
      </c>
      <c r="BP96" s="1">
        <f t="shared" si="80"/>
        <v>121.37088342591403</v>
      </c>
      <c r="BQ96" s="1">
        <f t="shared" si="81"/>
        <v>0.1051158868267313</v>
      </c>
      <c r="BS96" s="1">
        <f t="shared" si="98"/>
        <v>2.9748997228393383</v>
      </c>
      <c r="BT96" s="1">
        <f t="shared" si="82"/>
        <v>124.50305097989799</v>
      </c>
      <c r="BU96" s="1">
        <f t="shared" si="83"/>
        <v>8.2021987328438892E-2</v>
      </c>
      <c r="BW96" s="1">
        <f t="shared" si="99"/>
        <v>7.2190914623168236</v>
      </c>
      <c r="BX96" s="1">
        <f t="shared" si="84"/>
        <v>128.74724271937546</v>
      </c>
      <c r="BY96" s="19">
        <f t="shared" si="85"/>
        <v>5.0728981512608413E-2</v>
      </c>
    </row>
    <row r="97" spans="1:77">
      <c r="A97" s="3">
        <v>43917</v>
      </c>
      <c r="B97" s="4">
        <v>96</v>
      </c>
      <c r="C97" s="1">
        <v>61.050593999999997</v>
      </c>
      <c r="D97" s="1">
        <v>129.57659899999999</v>
      </c>
      <c r="E97" s="1"/>
      <c r="F97" s="1"/>
      <c r="I97" s="6">
        <f t="shared" si="54"/>
        <v>62.353147705423147</v>
      </c>
      <c r="J97" s="1">
        <f t="shared" si="55"/>
        <v>1.3025537054231506</v>
      </c>
      <c r="K97" s="1">
        <f t="shared" si="56"/>
        <v>2.1335643440637951E-2</v>
      </c>
      <c r="M97" s="1">
        <f t="shared" si="86"/>
        <v>61.075193264152666</v>
      </c>
      <c r="N97" s="1">
        <f t="shared" si="87"/>
        <v>2.4599264152669775E-2</v>
      </c>
      <c r="O97" s="1">
        <f t="shared" si="57"/>
        <v>4.0293242933344396E-4</v>
      </c>
      <c r="Q97" s="1">
        <f t="shared" si="88"/>
        <v>61.947372995568145</v>
      </c>
      <c r="R97" s="1">
        <f t="shared" si="89"/>
        <v>0.89677899556814822</v>
      </c>
      <c r="S97" s="1">
        <f t="shared" si="58"/>
        <v>1.4689111715573943E-2</v>
      </c>
      <c r="U97" s="1">
        <f t="shared" si="90"/>
        <v>62.834319211954735</v>
      </c>
      <c r="V97" s="1">
        <f t="shared" si="91"/>
        <v>1.7837252119547387</v>
      </c>
      <c r="W97" s="1">
        <f t="shared" si="59"/>
        <v>2.9217163914158455E-2</v>
      </c>
      <c r="Z97" s="1">
        <f t="shared" si="60"/>
        <v>129.80708144488293</v>
      </c>
      <c r="AA97" s="1">
        <f t="shared" si="61"/>
        <v>0.2304824448829379</v>
      </c>
      <c r="AB97" s="15">
        <f t="shared" si="50"/>
        <v>1.7787351007949972E-3</v>
      </c>
      <c r="AD97" s="1">
        <f t="shared" si="62"/>
        <v>125.49286548756021</v>
      </c>
      <c r="AE97" s="1">
        <f t="shared" si="63"/>
        <v>4.0837335124397782</v>
      </c>
      <c r="AF97" s="15">
        <f t="shared" si="51"/>
        <v>3.1515980076308216E-2</v>
      </c>
      <c r="AH97" s="1">
        <f t="shared" si="64"/>
        <v>129.28278591567641</v>
      </c>
      <c r="AI97" s="1">
        <f t="shared" si="65"/>
        <v>0.293813084323574</v>
      </c>
      <c r="AJ97" s="1">
        <f t="shared" si="52"/>
        <v>2.2674856925637785E-3</v>
      </c>
      <c r="AL97" s="1">
        <f t="shared" si="66"/>
        <v>132.88856290946245</v>
      </c>
      <c r="AM97" s="1">
        <f t="shared" si="67"/>
        <v>3.3119639094624631</v>
      </c>
      <c r="AN97" s="1">
        <f t="shared" si="53"/>
        <v>2.5559892256953459E-2</v>
      </c>
      <c r="AR97" s="19">
        <f t="shared" si="68"/>
        <v>61.947372995568145</v>
      </c>
      <c r="AS97" s="1">
        <f t="shared" si="92"/>
        <v>-8.3691033907595747E-2</v>
      </c>
      <c r="AT97" s="1">
        <f t="shared" si="69"/>
        <v>61.863681961660546</v>
      </c>
      <c r="AU97" s="1">
        <f t="shared" si="70"/>
        <v>1.3318264547279421E-2</v>
      </c>
      <c r="AW97" s="1">
        <f t="shared" si="93"/>
        <v>0.40008568305351344</v>
      </c>
      <c r="AX97" s="1">
        <f t="shared" si="71"/>
        <v>62.347458678621656</v>
      </c>
      <c r="AY97" s="1">
        <f t="shared" si="72"/>
        <v>2.1242457995112374E-2</v>
      </c>
      <c r="AZ97" s="2"/>
      <c r="BA97" s="1">
        <f t="shared" si="94"/>
        <v>1.1960171551738756</v>
      </c>
      <c r="BB97" s="1">
        <f t="shared" si="73"/>
        <v>63.143390150742022</v>
      </c>
      <c r="BC97" s="1">
        <f t="shared" si="74"/>
        <v>3.427970169695687E-2</v>
      </c>
      <c r="BD97" s="2"/>
      <c r="BE97" s="1">
        <f t="shared" si="95"/>
        <v>1.9512883455182672</v>
      </c>
      <c r="BF97" s="1">
        <f t="shared" si="75"/>
        <v>63.898661341086409</v>
      </c>
      <c r="BG97" s="19">
        <f t="shared" si="76"/>
        <v>4.6650935797388195E-2</v>
      </c>
      <c r="BJ97" s="19">
        <f t="shared" si="77"/>
        <v>129.28278591567641</v>
      </c>
      <c r="BK97" s="1">
        <f t="shared" si="96"/>
        <v>-0.10813595289885458</v>
      </c>
      <c r="BL97" s="1">
        <f t="shared" si="78"/>
        <v>129.17464996277755</v>
      </c>
      <c r="BM97" s="1">
        <f t="shared" si="79"/>
        <v>3.1020187311941783E-3</v>
      </c>
      <c r="BO97" s="1">
        <f t="shared" si="97"/>
        <v>1.8207077912959759</v>
      </c>
      <c r="BP97" s="1">
        <f t="shared" si="80"/>
        <v>131.10349370697239</v>
      </c>
      <c r="BQ97" s="1">
        <f t="shared" si="81"/>
        <v>1.1783722668723535E-2</v>
      </c>
      <c r="BS97" s="1">
        <f t="shared" si="98"/>
        <v>5.1257804439396288</v>
      </c>
      <c r="BT97" s="1">
        <f t="shared" si="82"/>
        <v>134.40856635961603</v>
      </c>
      <c r="BU97" s="1">
        <f t="shared" si="83"/>
        <v>3.7290432044879064E-2</v>
      </c>
      <c r="BW97" s="1">
        <f t="shared" si="99"/>
        <v>7.6743031791726199</v>
      </c>
      <c r="BX97" s="1">
        <f t="shared" si="84"/>
        <v>136.95708909484904</v>
      </c>
      <c r="BY97" s="19">
        <f t="shared" si="85"/>
        <v>5.6958510655531654E-2</v>
      </c>
    </row>
    <row r="98" spans="1:77">
      <c r="A98" s="3">
        <v>43920</v>
      </c>
      <c r="B98" s="4">
        <v>97</v>
      </c>
      <c r="C98" s="1">
        <v>62.792850000000001</v>
      </c>
      <c r="D98" s="1">
        <v>130.05038500000001</v>
      </c>
      <c r="E98" s="1"/>
      <c r="F98" s="1"/>
      <c r="I98" s="6">
        <f t="shared" si="54"/>
        <v>62.157764649609675</v>
      </c>
      <c r="J98" s="1">
        <f t="shared" si="55"/>
        <v>0.63508535039032665</v>
      </c>
      <c r="K98" s="1">
        <f t="shared" si="56"/>
        <v>1.0113975562350278E-2</v>
      </c>
      <c r="M98" s="1">
        <f t="shared" si="86"/>
        <v>61.066583521699236</v>
      </c>
      <c r="N98" s="1">
        <f t="shared" si="87"/>
        <v>1.7262664783007651</v>
      </c>
      <c r="O98" s="1">
        <f t="shared" si="57"/>
        <v>2.7491449716022843E-2</v>
      </c>
      <c r="Q98" s="1">
        <f t="shared" si="88"/>
        <v>61.454144548005665</v>
      </c>
      <c r="R98" s="1">
        <f t="shared" si="89"/>
        <v>1.3387054519943362</v>
      </c>
      <c r="S98" s="1">
        <f t="shared" si="58"/>
        <v>2.1319393083676506E-2</v>
      </c>
      <c r="U98" s="1">
        <f t="shared" si="90"/>
        <v>61.496525302988687</v>
      </c>
      <c r="V98" s="1">
        <f t="shared" si="91"/>
        <v>1.2963246970113147</v>
      </c>
      <c r="W98" s="1">
        <f t="shared" si="59"/>
        <v>2.0644463454219941E-2</v>
      </c>
      <c r="Z98" s="1">
        <f t="shared" si="60"/>
        <v>129.77250907815048</v>
      </c>
      <c r="AA98" s="1">
        <f t="shared" si="61"/>
        <v>0.27787592184952814</v>
      </c>
      <c r="AB98" s="15">
        <f t="shared" si="50"/>
        <v>2.1366789636918654E-3</v>
      </c>
      <c r="AD98" s="1">
        <f t="shared" si="62"/>
        <v>126.92217221691413</v>
      </c>
      <c r="AE98" s="1">
        <f t="shared" si="63"/>
        <v>3.1282127830858713</v>
      </c>
      <c r="AF98" s="15">
        <f t="shared" si="51"/>
        <v>2.4053852536352515E-2</v>
      </c>
      <c r="AH98" s="1">
        <f t="shared" si="64"/>
        <v>129.44438311205437</v>
      </c>
      <c r="AI98" s="1">
        <f t="shared" si="65"/>
        <v>0.60600188794563792</v>
      </c>
      <c r="AJ98" s="1">
        <f t="shared" si="52"/>
        <v>4.6597469738027912E-3</v>
      </c>
      <c r="AL98" s="1">
        <f t="shared" si="66"/>
        <v>130.40458997736562</v>
      </c>
      <c r="AM98" s="1">
        <f t="shared" si="67"/>
        <v>0.35420497736561174</v>
      </c>
      <c r="AN98" s="1">
        <f t="shared" si="53"/>
        <v>2.7235980682841633E-3</v>
      </c>
      <c r="AR98" s="19">
        <f t="shared" si="68"/>
        <v>61.454144548005665</v>
      </c>
      <c r="AS98" s="1">
        <f t="shared" si="92"/>
        <v>-0.14512164595582833</v>
      </c>
      <c r="AT98" s="1">
        <f t="shared" si="69"/>
        <v>61.30902290204984</v>
      </c>
      <c r="AU98" s="1">
        <f t="shared" si="70"/>
        <v>2.3630510447450011E-2</v>
      </c>
      <c r="AW98" s="1">
        <f t="shared" si="93"/>
        <v>0.17675715039951512</v>
      </c>
      <c r="AX98" s="1">
        <f t="shared" si="71"/>
        <v>61.630901698405182</v>
      </c>
      <c r="AY98" s="1">
        <f t="shared" si="72"/>
        <v>1.8504468288902624E-2</v>
      </c>
      <c r="AZ98" s="2"/>
      <c r="BA98" s="1">
        <f t="shared" si="94"/>
        <v>0.43585663394251573</v>
      </c>
      <c r="BB98" s="1">
        <f t="shared" si="73"/>
        <v>61.890001181948179</v>
      </c>
      <c r="BC98" s="1">
        <f t="shared" si="74"/>
        <v>1.4378210545497176E-2</v>
      </c>
      <c r="BD98" s="2"/>
      <c r="BE98" s="1">
        <f t="shared" si="95"/>
        <v>-0.12655092860036765</v>
      </c>
      <c r="BF98" s="1">
        <f t="shared" si="75"/>
        <v>61.327593619405299</v>
      </c>
      <c r="BG98" s="19">
        <f t="shared" si="76"/>
        <v>2.3334764715962127E-2</v>
      </c>
      <c r="BJ98" s="19">
        <f t="shared" si="77"/>
        <v>129.44438311205437</v>
      </c>
      <c r="BK98" s="1">
        <f t="shared" si="96"/>
        <v>-6.7675980507333242E-2</v>
      </c>
      <c r="BL98" s="1">
        <f t="shared" si="78"/>
        <v>129.37670713154702</v>
      </c>
      <c r="BM98" s="1">
        <f t="shared" si="79"/>
        <v>5.1801297508883484E-3</v>
      </c>
      <c r="BO98" s="1">
        <f t="shared" si="97"/>
        <v>1.4059301425664705</v>
      </c>
      <c r="BP98" s="1">
        <f t="shared" si="80"/>
        <v>130.85031325462083</v>
      </c>
      <c r="BQ98" s="1">
        <f t="shared" si="81"/>
        <v>6.1509103154198542E-3</v>
      </c>
      <c r="BS98" s="1">
        <f t="shared" si="98"/>
        <v>2.8918979825368756</v>
      </c>
      <c r="BT98" s="1">
        <f t="shared" si="82"/>
        <v>132.33628109459124</v>
      </c>
      <c r="BU98" s="1">
        <f t="shared" si="83"/>
        <v>1.7577003671240474E-2</v>
      </c>
      <c r="BW98" s="1">
        <f t="shared" si="99"/>
        <v>1.2885030937971542</v>
      </c>
      <c r="BX98" s="1">
        <f t="shared" si="84"/>
        <v>130.73288620585151</v>
      </c>
      <c r="BY98" s="19">
        <f t="shared" si="85"/>
        <v>5.2479752816687814E-3</v>
      </c>
    </row>
    <row r="99" spans="1:77">
      <c r="A99" s="3">
        <v>43921</v>
      </c>
      <c r="B99" s="4">
        <v>98</v>
      </c>
      <c r="C99" s="1">
        <v>62.664707</v>
      </c>
      <c r="D99" s="1">
        <v>132.06407200000001</v>
      </c>
      <c r="E99" s="1"/>
      <c r="F99" s="1"/>
      <c r="I99" s="6">
        <f t="shared" si="54"/>
        <v>62.253027452168226</v>
      </c>
      <c r="J99" s="1">
        <f t="shared" si="55"/>
        <v>0.41167954783177407</v>
      </c>
      <c r="K99" s="1">
        <f t="shared" si="56"/>
        <v>6.569559925202779E-3</v>
      </c>
      <c r="M99" s="1">
        <f t="shared" si="86"/>
        <v>61.670776789104501</v>
      </c>
      <c r="N99" s="1">
        <f t="shared" si="87"/>
        <v>0.99393021089549904</v>
      </c>
      <c r="O99" s="1">
        <f t="shared" si="57"/>
        <v>1.5861084468096198E-2</v>
      </c>
      <c r="Q99" s="1">
        <f t="shared" si="88"/>
        <v>62.190432546602551</v>
      </c>
      <c r="R99" s="1">
        <f t="shared" si="89"/>
        <v>0.47427445339744878</v>
      </c>
      <c r="S99" s="1">
        <f t="shared" si="58"/>
        <v>7.5684460376946915E-3</v>
      </c>
      <c r="U99" s="1">
        <f t="shared" si="90"/>
        <v>62.468768825747176</v>
      </c>
      <c r="V99" s="1">
        <f t="shared" si="91"/>
        <v>0.19593817425282367</v>
      </c>
      <c r="W99" s="1">
        <f t="shared" si="59"/>
        <v>3.1267707715097698E-3</v>
      </c>
      <c r="Z99" s="1">
        <f t="shared" si="60"/>
        <v>129.8141904664279</v>
      </c>
      <c r="AA99" s="1">
        <f t="shared" si="61"/>
        <v>2.2498815335721076</v>
      </c>
      <c r="AB99" s="15">
        <f t="shared" si="50"/>
        <v>1.7036287761686673E-2</v>
      </c>
      <c r="AD99" s="1">
        <f t="shared" si="62"/>
        <v>128.01704669099419</v>
      </c>
      <c r="AE99" s="1">
        <f t="shared" si="63"/>
        <v>4.0470253090058179</v>
      </c>
      <c r="AF99" s="15">
        <f t="shared" si="51"/>
        <v>3.0644408034047426E-2</v>
      </c>
      <c r="AH99" s="1">
        <f t="shared" si="64"/>
        <v>129.77768415042448</v>
      </c>
      <c r="AI99" s="1">
        <f t="shared" si="65"/>
        <v>2.286387849575533</v>
      </c>
      <c r="AJ99" s="1">
        <f t="shared" si="52"/>
        <v>1.7312716584837191E-2</v>
      </c>
      <c r="AL99" s="1">
        <f t="shared" si="66"/>
        <v>130.13893624434141</v>
      </c>
      <c r="AM99" s="1">
        <f t="shared" si="67"/>
        <v>1.9251357556586015</v>
      </c>
      <c r="AN99" s="1">
        <f t="shared" si="53"/>
        <v>1.457728605898659E-2</v>
      </c>
      <c r="AR99" s="19">
        <f t="shared" si="68"/>
        <v>62.190432546602551</v>
      </c>
      <c r="AS99" s="1">
        <f t="shared" si="92"/>
        <v>-1.2910199272921183E-2</v>
      </c>
      <c r="AT99" s="1">
        <f t="shared" si="69"/>
        <v>62.177522347329628</v>
      </c>
      <c r="AU99" s="1">
        <f t="shared" si="70"/>
        <v>7.774466298396193E-3</v>
      </c>
      <c r="AW99" s="1">
        <f t="shared" si="93"/>
        <v>0.31663986244885783</v>
      </c>
      <c r="AX99" s="1">
        <f t="shared" si="71"/>
        <v>62.50707240905141</v>
      </c>
      <c r="AY99" s="1">
        <f t="shared" si="72"/>
        <v>2.5155242638984885E-3</v>
      </c>
      <c r="AZ99" s="2"/>
      <c r="BA99" s="1">
        <f t="shared" si="94"/>
        <v>0.57105074803698241</v>
      </c>
      <c r="BB99" s="1">
        <f t="shared" si="73"/>
        <v>62.761483294639532</v>
      </c>
      <c r="BC99" s="1">
        <f t="shared" si="74"/>
        <v>1.5443508678582431E-3</v>
      </c>
      <c r="BD99" s="2"/>
      <c r="BE99" s="1">
        <f t="shared" si="95"/>
        <v>0.60686215951729794</v>
      </c>
      <c r="BF99" s="1">
        <f t="shared" si="75"/>
        <v>62.79729470611985</v>
      </c>
      <c r="BG99" s="19">
        <f t="shared" si="76"/>
        <v>2.1158274324948128E-3</v>
      </c>
      <c r="BJ99" s="19">
        <f t="shared" si="77"/>
        <v>129.77768415042448</v>
      </c>
      <c r="BK99" s="1">
        <f t="shared" si="96"/>
        <v>-7.5294276757168488E-3</v>
      </c>
      <c r="BL99" s="1">
        <f t="shared" si="78"/>
        <v>129.77015472274877</v>
      </c>
      <c r="BM99" s="1">
        <f t="shared" si="79"/>
        <v>1.7369730029611983E-2</v>
      </c>
      <c r="BO99" s="1">
        <f t="shared" si="97"/>
        <v>1.1377728665173803</v>
      </c>
      <c r="BP99" s="1">
        <f t="shared" si="80"/>
        <v>130.91545701694184</v>
      </c>
      <c r="BQ99" s="1">
        <f t="shared" si="81"/>
        <v>8.6974069908897448E-3</v>
      </c>
      <c r="BS99" s="1">
        <f t="shared" si="98"/>
        <v>1.740529357661831</v>
      </c>
      <c r="BT99" s="1">
        <f t="shared" si="82"/>
        <v>131.51821350808632</v>
      </c>
      <c r="BU99" s="1">
        <f t="shared" si="83"/>
        <v>4.1332853337559591E-3</v>
      </c>
      <c r="BW99" s="1">
        <f t="shared" si="99"/>
        <v>0.47658134668416607</v>
      </c>
      <c r="BX99" s="1">
        <f t="shared" si="84"/>
        <v>130.25426549710863</v>
      </c>
      <c r="BY99" s="19">
        <f t="shared" si="85"/>
        <v>1.3704003484697764E-2</v>
      </c>
    </row>
    <row r="100" spans="1:77">
      <c r="A100" s="3">
        <v>43922</v>
      </c>
      <c r="B100" s="4">
        <v>99</v>
      </c>
      <c r="C100" s="1">
        <v>59.367474000000001</v>
      </c>
      <c r="D100" s="1">
        <v>128.03671299999999</v>
      </c>
      <c r="E100" s="1"/>
      <c r="F100" s="1"/>
      <c r="I100" s="6">
        <f t="shared" si="54"/>
        <v>62.314779384342991</v>
      </c>
      <c r="J100" s="1">
        <f t="shared" si="55"/>
        <v>2.9473053843429895</v>
      </c>
      <c r="K100" s="1">
        <f t="shared" si="56"/>
        <v>4.9645120227668593E-2</v>
      </c>
      <c r="M100" s="1">
        <f t="shared" si="86"/>
        <v>62.018652362917926</v>
      </c>
      <c r="N100" s="1">
        <f t="shared" si="87"/>
        <v>2.6511783629179249</v>
      </c>
      <c r="O100" s="1">
        <f t="shared" si="57"/>
        <v>4.4657085509784783E-2</v>
      </c>
      <c r="Q100" s="1">
        <f t="shared" si="88"/>
        <v>62.451283495971147</v>
      </c>
      <c r="R100" s="1">
        <f t="shared" si="89"/>
        <v>3.0838094959711455</v>
      </c>
      <c r="S100" s="1">
        <f t="shared" si="58"/>
        <v>5.1944428290331933E-2</v>
      </c>
      <c r="U100" s="1">
        <f t="shared" si="90"/>
        <v>62.615722456436799</v>
      </c>
      <c r="V100" s="1">
        <f t="shared" si="91"/>
        <v>3.2482484564367979</v>
      </c>
      <c r="W100" s="1">
        <f t="shared" si="59"/>
        <v>5.4714277660471086E-2</v>
      </c>
      <c r="Z100" s="1">
        <f t="shared" si="60"/>
        <v>130.15167269646372</v>
      </c>
      <c r="AA100" s="1">
        <f t="shared" si="61"/>
        <v>2.1149596964637283</v>
      </c>
      <c r="AB100" s="15">
        <f t="shared" si="50"/>
        <v>1.6518384820326717E-2</v>
      </c>
      <c r="AD100" s="1">
        <f t="shared" si="62"/>
        <v>129.43350554914622</v>
      </c>
      <c r="AE100" s="1">
        <f t="shared" si="63"/>
        <v>1.3967925491462267</v>
      </c>
      <c r="AF100" s="15">
        <f t="shared" si="51"/>
        <v>1.0909312777704835E-2</v>
      </c>
      <c r="AH100" s="1">
        <f t="shared" si="64"/>
        <v>131.03519746769101</v>
      </c>
      <c r="AI100" s="1">
        <f t="shared" si="65"/>
        <v>2.9984844676910143</v>
      </c>
      <c r="AJ100" s="1">
        <f t="shared" si="52"/>
        <v>2.3418942875322132E-2</v>
      </c>
      <c r="AL100" s="1">
        <f t="shared" si="66"/>
        <v>131.58278806108535</v>
      </c>
      <c r="AM100" s="1">
        <f t="shared" si="67"/>
        <v>3.5460750610853609</v>
      </c>
      <c r="AN100" s="1">
        <f t="shared" si="53"/>
        <v>2.7695767705981027E-2</v>
      </c>
      <c r="AR100" s="19">
        <f t="shared" si="68"/>
        <v>62.451283495971147</v>
      </c>
      <c r="AS100" s="1">
        <f t="shared" si="92"/>
        <v>2.8153973023306356E-2</v>
      </c>
      <c r="AT100" s="1">
        <f t="shared" si="69"/>
        <v>62.479437468994455</v>
      </c>
      <c r="AU100" s="1">
        <f t="shared" si="70"/>
        <v>5.2418660578256254E-2</v>
      </c>
      <c r="AW100" s="1">
        <f t="shared" si="93"/>
        <v>0.30269263417879233</v>
      </c>
      <c r="AX100" s="1">
        <f t="shared" si="71"/>
        <v>62.753976130149937</v>
      </c>
      <c r="AY100" s="1">
        <f t="shared" si="72"/>
        <v>5.7043055767370787E-2</v>
      </c>
      <c r="AZ100" s="2"/>
      <c r="BA100" s="1">
        <f t="shared" si="94"/>
        <v>0.43146083863620843</v>
      </c>
      <c r="BB100" s="1">
        <f t="shared" si="73"/>
        <v>62.882744334607352</v>
      </c>
      <c r="BC100" s="1">
        <f t="shared" si="74"/>
        <v>5.9212058350458882E-2</v>
      </c>
      <c r="BD100" s="2"/>
      <c r="BE100" s="1">
        <f t="shared" si="95"/>
        <v>0.31275263089090111</v>
      </c>
      <c r="BF100" s="1">
        <f t="shared" si="75"/>
        <v>62.764036126862045</v>
      </c>
      <c r="BG100" s="19">
        <f t="shared" si="76"/>
        <v>5.7212508769735493E-2</v>
      </c>
      <c r="BJ100" s="19">
        <f t="shared" si="77"/>
        <v>131.03519746769101</v>
      </c>
      <c r="BK100" s="1">
        <f t="shared" si="96"/>
        <v>0.18222698406562002</v>
      </c>
      <c r="BL100" s="1">
        <f t="shared" si="78"/>
        <v>131.21742445175661</v>
      </c>
      <c r="BM100" s="1">
        <f t="shared" si="79"/>
        <v>2.4842182974164777E-2</v>
      </c>
      <c r="BO100" s="1">
        <f t="shared" si="97"/>
        <v>1.1677079792046674</v>
      </c>
      <c r="BP100" s="1">
        <f t="shared" si="80"/>
        <v>132.20290544689567</v>
      </c>
      <c r="BQ100" s="1">
        <f t="shared" si="81"/>
        <v>3.2539045632135825E-2</v>
      </c>
      <c r="BS100" s="1">
        <f t="shared" si="98"/>
        <v>1.5231721394839453</v>
      </c>
      <c r="BT100" s="1">
        <f t="shared" si="82"/>
        <v>132.55836960717494</v>
      </c>
      <c r="BU100" s="1">
        <f t="shared" si="83"/>
        <v>3.5315313094416496E-2</v>
      </c>
      <c r="BW100" s="1">
        <f t="shared" si="99"/>
        <v>1.1403735216791744</v>
      </c>
      <c r="BX100" s="1">
        <f t="shared" si="84"/>
        <v>132.17557098937019</v>
      </c>
      <c r="BY100" s="19">
        <f t="shared" si="85"/>
        <v>3.2325556415761743E-2</v>
      </c>
    </row>
    <row r="101" spans="1:77">
      <c r="A101" s="3">
        <v>43923</v>
      </c>
      <c r="B101" s="4">
        <v>100</v>
      </c>
      <c r="C101" s="1">
        <v>60.35812</v>
      </c>
      <c r="D101" s="1">
        <v>131.09671</v>
      </c>
      <c r="E101" s="1"/>
      <c r="F101" s="1"/>
      <c r="I101" s="6">
        <f t="shared" si="54"/>
        <v>61.872683576691543</v>
      </c>
      <c r="J101" s="1">
        <f t="shared" si="55"/>
        <v>1.5145635766915433</v>
      </c>
      <c r="K101" s="1">
        <f t="shared" si="56"/>
        <v>2.5092954795337286E-2</v>
      </c>
      <c r="M101" s="1">
        <f t="shared" si="86"/>
        <v>61.09073993589665</v>
      </c>
      <c r="N101" s="1">
        <f t="shared" si="87"/>
        <v>0.73261993589665053</v>
      </c>
      <c r="O101" s="1">
        <f t="shared" si="57"/>
        <v>1.2137885273707176E-2</v>
      </c>
      <c r="Q101" s="1">
        <f t="shared" si="88"/>
        <v>60.755188273187017</v>
      </c>
      <c r="R101" s="1">
        <f t="shared" si="89"/>
        <v>0.39706827318701698</v>
      </c>
      <c r="S101" s="1">
        <f t="shared" si="58"/>
        <v>6.5785394440220635E-3</v>
      </c>
      <c r="U101" s="1">
        <f t="shared" si="90"/>
        <v>60.179536114109197</v>
      </c>
      <c r="V101" s="1">
        <f t="shared" si="91"/>
        <v>0.17858388589080221</v>
      </c>
      <c r="W101" s="1">
        <f t="shared" si="59"/>
        <v>2.9587383750653965E-3</v>
      </c>
      <c r="Z101" s="1">
        <f t="shared" si="60"/>
        <v>129.83442874199415</v>
      </c>
      <c r="AA101" s="1">
        <f t="shared" si="61"/>
        <v>1.2622812580058564</v>
      </c>
      <c r="AB101" s="15">
        <f t="shared" si="50"/>
        <v>9.6286265155384639E-3</v>
      </c>
      <c r="AD101" s="1">
        <f t="shared" si="62"/>
        <v>128.94462815694504</v>
      </c>
      <c r="AE101" s="1">
        <f t="shared" si="63"/>
        <v>2.1520818430549582</v>
      </c>
      <c r="AF101" s="15">
        <f t="shared" si="51"/>
        <v>1.6415986664005209E-2</v>
      </c>
      <c r="AH101" s="1">
        <f t="shared" si="64"/>
        <v>129.38603101046095</v>
      </c>
      <c r="AI101" s="1">
        <f t="shared" si="65"/>
        <v>1.7106789895390477</v>
      </c>
      <c r="AJ101" s="1">
        <f t="shared" si="52"/>
        <v>1.3048984902359851E-2</v>
      </c>
      <c r="AL101" s="1">
        <f t="shared" si="66"/>
        <v>128.92323176527134</v>
      </c>
      <c r="AM101" s="1">
        <f t="shared" si="67"/>
        <v>2.1734782347286625</v>
      </c>
      <c r="AN101" s="1">
        <f t="shared" si="53"/>
        <v>1.6579197408757722E-2</v>
      </c>
      <c r="AR101" s="19">
        <f t="shared" si="68"/>
        <v>60.755188273187017</v>
      </c>
      <c r="AS101" s="1">
        <f t="shared" si="92"/>
        <v>-0.23048340634780917</v>
      </c>
      <c r="AT101" s="1">
        <f t="shared" si="69"/>
        <v>60.524704866839208</v>
      </c>
      <c r="AU101" s="1">
        <f t="shared" si="70"/>
        <v>2.7599412778133033E-3</v>
      </c>
      <c r="AW101" s="1">
        <f t="shared" si="93"/>
        <v>-0.19700433006193835</v>
      </c>
      <c r="AX101" s="1">
        <f t="shared" si="71"/>
        <v>60.55818394312508</v>
      </c>
      <c r="AY101" s="1">
        <f t="shared" si="72"/>
        <v>3.3146152187158969E-3</v>
      </c>
      <c r="AZ101" s="2"/>
      <c r="BA101" s="1">
        <f t="shared" si="94"/>
        <v>-0.52593938900294401</v>
      </c>
      <c r="BB101" s="1">
        <f t="shared" si="73"/>
        <v>60.229248884184074</v>
      </c>
      <c r="BC101" s="1">
        <f t="shared" si="74"/>
        <v>2.135108181234371E-3</v>
      </c>
      <c r="BD101" s="2"/>
      <c r="BE101" s="1">
        <f t="shared" si="95"/>
        <v>-1.3947680447328756</v>
      </c>
      <c r="BF101" s="1">
        <f t="shared" si="75"/>
        <v>59.360420228454139</v>
      </c>
      <c r="BG101" s="19">
        <f t="shared" si="76"/>
        <v>1.6529669438774118E-2</v>
      </c>
      <c r="BJ101" s="19">
        <f t="shared" si="77"/>
        <v>129.38603101046095</v>
      </c>
      <c r="BK101" s="1">
        <f t="shared" si="96"/>
        <v>-9.2482032128730796E-2</v>
      </c>
      <c r="BL101" s="1">
        <f t="shared" si="78"/>
        <v>129.29354897833221</v>
      </c>
      <c r="BM101" s="1">
        <f t="shared" si="79"/>
        <v>1.3754433819641931E-2</v>
      </c>
      <c r="BO101" s="1">
        <f t="shared" si="97"/>
        <v>0.46348937009598745</v>
      </c>
      <c r="BP101" s="1">
        <f t="shared" si="80"/>
        <v>129.84952038055695</v>
      </c>
      <c r="BQ101" s="1">
        <f t="shared" si="81"/>
        <v>9.5135081532026888E-3</v>
      </c>
      <c r="BS101" s="1">
        <f t="shared" si="98"/>
        <v>9.56197709626464E-2</v>
      </c>
      <c r="BT101" s="1">
        <f t="shared" si="82"/>
        <v>129.48165078142361</v>
      </c>
      <c r="BU101" s="1">
        <f t="shared" si="83"/>
        <v>1.2319601449772394E-2</v>
      </c>
      <c r="BW101" s="1">
        <f t="shared" si="99"/>
        <v>-1.230735460393668</v>
      </c>
      <c r="BX101" s="1">
        <f t="shared" si="84"/>
        <v>128.15529555006728</v>
      </c>
      <c r="BY101" s="19">
        <f t="shared" si="85"/>
        <v>2.2436981446237073E-2</v>
      </c>
    </row>
    <row r="102" spans="1:77">
      <c r="A102" s="3">
        <v>43924</v>
      </c>
      <c r="B102" s="4">
        <v>101</v>
      </c>
      <c r="C102" s="1">
        <v>59.490692000000003</v>
      </c>
      <c r="D102" s="1">
        <v>125.805862</v>
      </c>
      <c r="E102" s="1"/>
      <c r="F102" s="1"/>
      <c r="I102" s="6">
        <f t="shared" si="54"/>
        <v>61.645499040187815</v>
      </c>
      <c r="J102" s="1">
        <f t="shared" si="55"/>
        <v>2.1548070401878121</v>
      </c>
      <c r="K102" s="1">
        <f t="shared" si="56"/>
        <v>3.6220910662592594E-2</v>
      </c>
      <c r="M102" s="1">
        <f t="shared" si="86"/>
        <v>60.83432295833282</v>
      </c>
      <c r="N102" s="1">
        <f t="shared" si="87"/>
        <v>1.3436309583328168</v>
      </c>
      <c r="O102" s="1">
        <f t="shared" si="57"/>
        <v>2.2585566130796004E-2</v>
      </c>
      <c r="Q102" s="1">
        <f t="shared" si="88"/>
        <v>60.53680072293416</v>
      </c>
      <c r="R102" s="1">
        <f t="shared" si="89"/>
        <v>1.0461087229341572</v>
      </c>
      <c r="S102" s="1">
        <f t="shared" si="58"/>
        <v>1.7584410060890822E-2</v>
      </c>
      <c r="U102" s="1">
        <f t="shared" si="90"/>
        <v>60.313474028527303</v>
      </c>
      <c r="V102" s="1">
        <f t="shared" si="91"/>
        <v>0.82278202852729976</v>
      </c>
      <c r="W102" s="1">
        <f t="shared" si="59"/>
        <v>1.383043297810857E-2</v>
      </c>
      <c r="Z102" s="1">
        <f t="shared" si="60"/>
        <v>130.02377093069501</v>
      </c>
      <c r="AA102" s="1">
        <f t="shared" si="61"/>
        <v>4.2179089306950033</v>
      </c>
      <c r="AB102" s="15">
        <f t="shared" si="50"/>
        <v>3.3527125553934861E-2</v>
      </c>
      <c r="AD102" s="1">
        <f t="shared" si="62"/>
        <v>129.69785680201429</v>
      </c>
      <c r="AE102" s="1">
        <f t="shared" si="63"/>
        <v>3.8919948020142812</v>
      </c>
      <c r="AF102" s="15">
        <f t="shared" si="51"/>
        <v>3.0936513928216485E-2</v>
      </c>
      <c r="AH102" s="1">
        <f t="shared" si="64"/>
        <v>130.32690445470743</v>
      </c>
      <c r="AI102" s="1">
        <f t="shared" si="65"/>
        <v>4.5210424547074268</v>
      </c>
      <c r="AJ102" s="1">
        <f t="shared" si="52"/>
        <v>3.593665972979404E-2</v>
      </c>
      <c r="AL102" s="1">
        <f t="shared" si="66"/>
        <v>130.55334044131783</v>
      </c>
      <c r="AM102" s="1">
        <f t="shared" si="67"/>
        <v>4.7474784413178241</v>
      </c>
      <c r="AN102" s="1">
        <f t="shared" si="53"/>
        <v>3.7736543956257175E-2</v>
      </c>
      <c r="AR102" s="19">
        <f t="shared" si="68"/>
        <v>60.53680072293416</v>
      </c>
      <c r="AS102" s="1">
        <f t="shared" si="92"/>
        <v>-0.22866902793356628</v>
      </c>
      <c r="AT102" s="1">
        <f t="shared" si="69"/>
        <v>60.308131695000597</v>
      </c>
      <c r="AU102" s="1">
        <f t="shared" si="70"/>
        <v>1.3740631811789888E-2</v>
      </c>
      <c r="AW102" s="1">
        <f t="shared" si="93"/>
        <v>-0.20235013510966787</v>
      </c>
      <c r="AX102" s="1">
        <f t="shared" si="71"/>
        <v>60.334450587824492</v>
      </c>
      <c r="AY102" s="1">
        <f t="shared" si="72"/>
        <v>1.4183035353236248E-2</v>
      </c>
      <c r="AZ102" s="2"/>
      <c r="BA102" s="1">
        <f t="shared" si="94"/>
        <v>-0.38754106156540463</v>
      </c>
      <c r="BB102" s="1">
        <f t="shared" si="73"/>
        <v>60.149259661368752</v>
      </c>
      <c r="BC102" s="1">
        <f t="shared" si="74"/>
        <v>1.1070095828919751E-2</v>
      </c>
      <c r="BD102" s="2"/>
      <c r="BE102" s="1">
        <f t="shared" si="95"/>
        <v>-0.3948446244248594</v>
      </c>
      <c r="BF102" s="1">
        <f t="shared" si="75"/>
        <v>60.141956098509297</v>
      </c>
      <c r="BG102" s="19">
        <f t="shared" si="76"/>
        <v>1.094732766781893E-2</v>
      </c>
      <c r="BJ102" s="19">
        <f t="shared" si="77"/>
        <v>130.32690445470743</v>
      </c>
      <c r="BK102" s="1">
        <f t="shared" si="96"/>
        <v>6.2521289327550467E-2</v>
      </c>
      <c r="BL102" s="1">
        <f t="shared" si="78"/>
        <v>130.38942574403498</v>
      </c>
      <c r="BM102" s="1">
        <f t="shared" si="79"/>
        <v>3.6433626153564894E-2</v>
      </c>
      <c r="BO102" s="1">
        <f t="shared" si="97"/>
        <v>0.58283538863360995</v>
      </c>
      <c r="BP102" s="1">
        <f t="shared" si="80"/>
        <v>130.90973984334104</v>
      </c>
      <c r="BQ102" s="1">
        <f t="shared" si="81"/>
        <v>4.0569475557037542E-2</v>
      </c>
      <c r="BS102" s="1">
        <f t="shared" si="98"/>
        <v>0.47598392394037048</v>
      </c>
      <c r="BT102" s="1">
        <f t="shared" si="82"/>
        <v>130.80288837864779</v>
      </c>
      <c r="BU102" s="1">
        <f t="shared" si="83"/>
        <v>3.9720139421228151E-2</v>
      </c>
      <c r="BW102" s="1">
        <f t="shared" si="99"/>
        <v>0.61513210855045575</v>
      </c>
      <c r="BX102" s="1">
        <f t="shared" si="84"/>
        <v>130.94203656325789</v>
      </c>
      <c r="BY102" s="19">
        <f t="shared" si="85"/>
        <v>4.082619427748034E-2</v>
      </c>
    </row>
    <row r="103" spans="1:77">
      <c r="A103" s="3">
        <v>43927</v>
      </c>
      <c r="B103" s="4">
        <v>102</v>
      </c>
      <c r="C103" s="1">
        <v>64.680503999999999</v>
      </c>
      <c r="D103" s="1">
        <v>132.27136200000001</v>
      </c>
      <c r="E103" s="1"/>
      <c r="F103" s="1"/>
      <c r="I103" s="6">
        <f t="shared" si="54"/>
        <v>61.322277984159641</v>
      </c>
      <c r="J103" s="1">
        <f t="shared" si="55"/>
        <v>3.3582260158403585</v>
      </c>
      <c r="K103" s="1">
        <f t="shared" si="56"/>
        <v>5.1920220285240182E-2</v>
      </c>
      <c r="M103" s="1">
        <f t="shared" si="86"/>
        <v>60.364052122916334</v>
      </c>
      <c r="N103" s="1">
        <f t="shared" si="87"/>
        <v>4.3164518770836651</v>
      </c>
      <c r="O103" s="1">
        <f t="shared" si="57"/>
        <v>6.6734975922322207E-2</v>
      </c>
      <c r="Q103" s="1">
        <f t="shared" si="88"/>
        <v>59.961440925320375</v>
      </c>
      <c r="R103" s="1">
        <f t="shared" si="89"/>
        <v>4.7190630746796245</v>
      </c>
      <c r="S103" s="1">
        <f t="shared" si="58"/>
        <v>7.2959590337756564E-2</v>
      </c>
      <c r="U103" s="1">
        <f t="shared" si="90"/>
        <v>59.696387507131831</v>
      </c>
      <c r="V103" s="1">
        <f t="shared" si="91"/>
        <v>4.9841164928681678</v>
      </c>
      <c r="W103" s="1">
        <f t="shared" si="59"/>
        <v>7.7057477673151215E-2</v>
      </c>
      <c r="Z103" s="1">
        <f t="shared" si="60"/>
        <v>129.39108459109076</v>
      </c>
      <c r="AA103" s="1">
        <f t="shared" si="61"/>
        <v>2.8802774089092509</v>
      </c>
      <c r="AB103" s="15">
        <f t="shared" si="50"/>
        <v>2.1775517885037357E-2</v>
      </c>
      <c r="AD103" s="1">
        <f t="shared" si="62"/>
        <v>128.33565862130928</v>
      </c>
      <c r="AE103" s="1">
        <f t="shared" si="63"/>
        <v>3.9357033786907323</v>
      </c>
      <c r="AF103" s="15">
        <f t="shared" si="51"/>
        <v>2.9754765651318626E-2</v>
      </c>
      <c r="AH103" s="1">
        <f t="shared" si="64"/>
        <v>127.84033110461834</v>
      </c>
      <c r="AI103" s="1">
        <f t="shared" si="65"/>
        <v>4.4310308953816673</v>
      </c>
      <c r="AJ103" s="1">
        <f t="shared" si="52"/>
        <v>3.3499548416093781E-2</v>
      </c>
      <c r="AL103" s="1">
        <f t="shared" si="66"/>
        <v>126.99273161032946</v>
      </c>
      <c r="AM103" s="1">
        <f t="shared" si="67"/>
        <v>5.2786303896705533</v>
      </c>
      <c r="AN103" s="1">
        <f t="shared" si="53"/>
        <v>3.9907583242928674E-2</v>
      </c>
      <c r="AR103" s="19">
        <f t="shared" si="68"/>
        <v>59.961440925320375</v>
      </c>
      <c r="AS103" s="1">
        <f t="shared" si="92"/>
        <v>-0.28067264338559916</v>
      </c>
      <c r="AT103" s="1">
        <f t="shared" si="69"/>
        <v>59.680768281934775</v>
      </c>
      <c r="AU103" s="1">
        <f t="shared" si="70"/>
        <v>7.729896041108808E-2</v>
      </c>
      <c r="AW103" s="1">
        <f t="shared" si="93"/>
        <v>-0.29560255073569724</v>
      </c>
      <c r="AX103" s="1">
        <f t="shared" si="71"/>
        <v>59.665838374584681</v>
      </c>
      <c r="AY103" s="1">
        <f t="shared" si="72"/>
        <v>7.7529785875127363E-2</v>
      </c>
      <c r="AZ103" s="2"/>
      <c r="BA103" s="1">
        <f t="shared" si="94"/>
        <v>-0.47205949278717607</v>
      </c>
      <c r="BB103" s="1">
        <f t="shared" si="73"/>
        <v>59.4893814325332</v>
      </c>
      <c r="BC103" s="1">
        <f t="shared" si="74"/>
        <v>8.0257917709899096E-2</v>
      </c>
      <c r="BD103" s="2"/>
      <c r="BE103" s="1">
        <f t="shared" si="95"/>
        <v>-0.54828252163544655</v>
      </c>
      <c r="BF103" s="1">
        <f t="shared" si="75"/>
        <v>59.413158403684925</v>
      </c>
      <c r="BG103" s="19">
        <f t="shared" si="76"/>
        <v>8.1436372176615604E-2</v>
      </c>
      <c r="BJ103" s="19">
        <f t="shared" si="77"/>
        <v>127.84033110461834</v>
      </c>
      <c r="BK103" s="1">
        <f t="shared" si="96"/>
        <v>-0.31984290658494535</v>
      </c>
      <c r="BL103" s="1">
        <f t="shared" si="78"/>
        <v>127.52048819803339</v>
      </c>
      <c r="BM103" s="1">
        <f t="shared" si="79"/>
        <v>3.5917629713124288E-2</v>
      </c>
      <c r="BO103" s="1">
        <f t="shared" si="97"/>
        <v>-0.18451679604706461</v>
      </c>
      <c r="BP103" s="1">
        <f t="shared" si="80"/>
        <v>127.65581430857128</v>
      </c>
      <c r="BQ103" s="1">
        <f t="shared" si="81"/>
        <v>3.4894535155907222E-2</v>
      </c>
      <c r="BS103" s="1">
        <f t="shared" si="98"/>
        <v>-0.85716684937288601</v>
      </c>
      <c r="BT103" s="1">
        <f t="shared" si="82"/>
        <v>126.98316425524546</v>
      </c>
      <c r="BU103" s="1">
        <f t="shared" si="83"/>
        <v>3.9979914509042064E-2</v>
      </c>
      <c r="BW103" s="1">
        <f t="shared" si="99"/>
        <v>-2.0213175312931564</v>
      </c>
      <c r="BX103" s="1">
        <f t="shared" si="84"/>
        <v>125.81901357332519</v>
      </c>
      <c r="BY103" s="19">
        <f t="shared" si="85"/>
        <v>4.8781144528282826E-2</v>
      </c>
    </row>
    <row r="104" spans="1:77">
      <c r="A104" s="3">
        <v>43928</v>
      </c>
      <c r="B104" s="4">
        <v>103</v>
      </c>
      <c r="C104" s="1">
        <v>63.931355000000003</v>
      </c>
      <c r="D104" s="1">
        <v>133.495361</v>
      </c>
      <c r="E104" s="1"/>
      <c r="F104" s="1"/>
      <c r="I104" s="6">
        <f t="shared" si="54"/>
        <v>61.826011886535696</v>
      </c>
      <c r="J104" s="1">
        <f t="shared" si="55"/>
        <v>2.1053431134643077</v>
      </c>
      <c r="K104" s="1">
        <f t="shared" si="56"/>
        <v>3.2931307547983422E-2</v>
      </c>
      <c r="M104" s="1">
        <f t="shared" si="86"/>
        <v>61.87481027989562</v>
      </c>
      <c r="N104" s="1">
        <f t="shared" si="87"/>
        <v>2.0565447201043838</v>
      </c>
      <c r="O104" s="1">
        <f t="shared" si="57"/>
        <v>3.2168013959728896E-2</v>
      </c>
      <c r="Q104" s="1">
        <f t="shared" si="88"/>
        <v>62.556925616394167</v>
      </c>
      <c r="R104" s="1">
        <f t="shared" si="89"/>
        <v>1.3744293836058361</v>
      </c>
      <c r="S104" s="1">
        <f t="shared" si="58"/>
        <v>2.1498517958923848E-2</v>
      </c>
      <c r="U104" s="1">
        <f t="shared" si="90"/>
        <v>63.434474876782957</v>
      </c>
      <c r="V104" s="1">
        <f t="shared" si="91"/>
        <v>0.49688012321704633</v>
      </c>
      <c r="W104" s="1">
        <f t="shared" si="59"/>
        <v>7.7720880969447039E-3</v>
      </c>
      <c r="Z104" s="1">
        <f t="shared" si="60"/>
        <v>129.82312620242715</v>
      </c>
      <c r="AA104" s="1">
        <f t="shared" si="61"/>
        <v>3.6722347975728553</v>
      </c>
      <c r="AB104" s="15">
        <f t="shared" si="50"/>
        <v>2.7508332649648068E-2</v>
      </c>
      <c r="AD104" s="1">
        <f t="shared" si="62"/>
        <v>129.71315480385104</v>
      </c>
      <c r="AE104" s="1">
        <f t="shared" si="63"/>
        <v>3.7822061961489624</v>
      </c>
      <c r="AF104" s="15">
        <f t="shared" si="51"/>
        <v>2.8332117069962921E-2</v>
      </c>
      <c r="AH104" s="1">
        <f t="shared" si="64"/>
        <v>130.27739809707828</v>
      </c>
      <c r="AI104" s="1">
        <f t="shared" si="65"/>
        <v>3.2179629029217267</v>
      </c>
      <c r="AJ104" s="1">
        <f t="shared" si="52"/>
        <v>2.4105428674197349E-2</v>
      </c>
      <c r="AL104" s="1">
        <f t="shared" si="66"/>
        <v>130.95170440258238</v>
      </c>
      <c r="AM104" s="1">
        <f t="shared" si="67"/>
        <v>2.5436565974176233</v>
      </c>
      <c r="AN104" s="1">
        <f t="shared" si="53"/>
        <v>1.9054269589320209E-2</v>
      </c>
      <c r="AR104" s="19">
        <f t="shared" si="68"/>
        <v>62.556925616394167</v>
      </c>
      <c r="AS104" s="1">
        <f t="shared" si="92"/>
        <v>0.15075095678330963</v>
      </c>
      <c r="AT104" s="1">
        <f t="shared" si="69"/>
        <v>62.70767657317748</v>
      </c>
      <c r="AU104" s="1">
        <f t="shared" si="70"/>
        <v>1.9140505106180272E-2</v>
      </c>
      <c r="AW104" s="1">
        <f t="shared" si="93"/>
        <v>0.42716925971667524</v>
      </c>
      <c r="AX104" s="1">
        <f t="shared" si="71"/>
        <v>62.984094876110845</v>
      </c>
      <c r="AY104" s="1">
        <f t="shared" si="72"/>
        <v>1.4816831645272628E-2</v>
      </c>
      <c r="AZ104" s="2"/>
      <c r="BA104" s="1">
        <f t="shared" si="94"/>
        <v>0.90833538995025986</v>
      </c>
      <c r="BB104" s="1">
        <f t="shared" si="73"/>
        <v>63.465261006344427</v>
      </c>
      <c r="BC104" s="1">
        <f t="shared" si="74"/>
        <v>7.2905383227928819E-3</v>
      </c>
      <c r="BD104" s="2"/>
      <c r="BE104" s="1">
        <f t="shared" si="95"/>
        <v>2.1239196091674071</v>
      </c>
      <c r="BF104" s="1">
        <f t="shared" si="75"/>
        <v>64.680845225561569</v>
      </c>
      <c r="BG104" s="19">
        <f t="shared" si="76"/>
        <v>1.1723358992806668E-2</v>
      </c>
      <c r="BJ104" s="19">
        <f t="shared" si="77"/>
        <v>130.27739809707828</v>
      </c>
      <c r="BK104" s="1">
        <f t="shared" si="96"/>
        <v>9.3693578271786371E-2</v>
      </c>
      <c r="BL104" s="1">
        <f t="shared" si="78"/>
        <v>130.37109167535007</v>
      </c>
      <c r="BM104" s="1">
        <f t="shared" si="79"/>
        <v>2.3403579729260628E-2</v>
      </c>
      <c r="BO104" s="1">
        <f t="shared" si="97"/>
        <v>0.4708791510796847</v>
      </c>
      <c r="BP104" s="1">
        <f t="shared" si="80"/>
        <v>130.74827724815796</v>
      </c>
      <c r="BQ104" s="1">
        <f t="shared" si="81"/>
        <v>2.0578121451291786E-2</v>
      </c>
      <c r="BS104" s="1">
        <f t="shared" si="98"/>
        <v>0.62523837945188243</v>
      </c>
      <c r="BT104" s="1">
        <f t="shared" si="82"/>
        <v>130.90263647653015</v>
      </c>
      <c r="BU104" s="1">
        <f t="shared" si="83"/>
        <v>1.9421832369664549E-2</v>
      </c>
      <c r="BW104" s="1">
        <f t="shared" si="99"/>
        <v>1.768309313896969</v>
      </c>
      <c r="BX104" s="1">
        <f t="shared" si="84"/>
        <v>132.04570741097524</v>
      </c>
      <c r="BY104" s="19">
        <f t="shared" si="85"/>
        <v>1.0859205729439263E-2</v>
      </c>
    </row>
    <row r="105" spans="1:77">
      <c r="A105" s="3">
        <v>43929</v>
      </c>
      <c r="B105" s="4">
        <v>104</v>
      </c>
      <c r="C105" s="1">
        <v>65.567656999999997</v>
      </c>
      <c r="D105" s="1">
        <v>137.453644</v>
      </c>
      <c r="E105" s="1"/>
      <c r="F105" s="1"/>
      <c r="I105" s="6">
        <f t="shared" si="54"/>
        <v>62.141813353555342</v>
      </c>
      <c r="J105" s="1">
        <f t="shared" si="55"/>
        <v>3.4258436464446547</v>
      </c>
      <c r="K105" s="1">
        <f t="shared" si="56"/>
        <v>5.2248986820509005E-2</v>
      </c>
      <c r="M105" s="1">
        <f t="shared" si="86"/>
        <v>62.594600931932156</v>
      </c>
      <c r="N105" s="1">
        <f t="shared" si="87"/>
        <v>2.9730560680678408</v>
      </c>
      <c r="O105" s="1">
        <f t="shared" si="57"/>
        <v>4.5343332430924609E-2</v>
      </c>
      <c r="Q105" s="1">
        <f t="shared" si="88"/>
        <v>63.312861777377378</v>
      </c>
      <c r="R105" s="1">
        <f t="shared" si="89"/>
        <v>2.2547952226226187</v>
      </c>
      <c r="S105" s="1">
        <f t="shared" si="58"/>
        <v>3.4388833241709688E-2</v>
      </c>
      <c r="U105" s="1">
        <f t="shared" si="90"/>
        <v>63.807134969195744</v>
      </c>
      <c r="V105" s="1">
        <f t="shared" si="91"/>
        <v>1.7605220308042533</v>
      </c>
      <c r="W105" s="1">
        <f t="shared" si="59"/>
        <v>2.685046425868555E-2</v>
      </c>
      <c r="Z105" s="1">
        <f t="shared" si="60"/>
        <v>130.37396142206308</v>
      </c>
      <c r="AA105" s="1">
        <f t="shared" si="61"/>
        <v>7.0796825779369215</v>
      </c>
      <c r="AB105" s="15">
        <f t="shared" si="50"/>
        <v>5.1505965006914782E-2</v>
      </c>
      <c r="AD105" s="1">
        <f t="shared" si="62"/>
        <v>131.03692697250318</v>
      </c>
      <c r="AE105" s="1">
        <f t="shared" si="63"/>
        <v>6.4167170274968157</v>
      </c>
      <c r="AF105" s="15">
        <f t="shared" si="51"/>
        <v>4.6682771302133073E-2</v>
      </c>
      <c r="AH105" s="1">
        <f t="shared" si="64"/>
        <v>132.04727769368523</v>
      </c>
      <c r="AI105" s="1">
        <f t="shared" si="65"/>
        <v>5.4063663063147658</v>
      </c>
      <c r="AJ105" s="1">
        <f t="shared" si="52"/>
        <v>3.9332287955310706E-2</v>
      </c>
      <c r="AL105" s="1">
        <f t="shared" si="66"/>
        <v>132.85944685064561</v>
      </c>
      <c r="AM105" s="1">
        <f t="shared" si="67"/>
        <v>4.5941971493543861</v>
      </c>
      <c r="AN105" s="1">
        <f t="shared" si="53"/>
        <v>3.3423611158350859E-2</v>
      </c>
      <c r="AR105" s="19">
        <f t="shared" si="68"/>
        <v>63.312861777377378</v>
      </c>
      <c r="AS105" s="1">
        <f t="shared" si="92"/>
        <v>0.24152873741329481</v>
      </c>
      <c r="AT105" s="1">
        <f t="shared" si="69"/>
        <v>63.554390514790676</v>
      </c>
      <c r="AU105" s="1">
        <f t="shared" si="70"/>
        <v>3.0705176566082289E-2</v>
      </c>
      <c r="AW105" s="1">
        <f t="shared" si="93"/>
        <v>0.50936098503330918</v>
      </c>
      <c r="AX105" s="1">
        <f t="shared" si="71"/>
        <v>63.822222762410689</v>
      </c>
      <c r="AY105" s="1">
        <f t="shared" si="72"/>
        <v>2.6620353958801787E-2</v>
      </c>
      <c r="AZ105" s="2"/>
      <c r="BA105" s="1">
        <f t="shared" si="94"/>
        <v>0.83975573691508787</v>
      </c>
      <c r="BB105" s="1">
        <f t="shared" si="73"/>
        <v>64.152617514292473</v>
      </c>
      <c r="BC105" s="1">
        <f t="shared" si="74"/>
        <v>2.1581364203810488E-2</v>
      </c>
      <c r="BD105" s="2"/>
      <c r="BE105" s="1">
        <f t="shared" si="95"/>
        <v>0.96113367821084039</v>
      </c>
      <c r="BF105" s="1">
        <f t="shared" si="75"/>
        <v>64.273995455588221</v>
      </c>
      <c r="BG105" s="19">
        <f t="shared" si="76"/>
        <v>1.973017801157324E-2</v>
      </c>
      <c r="BJ105" s="19">
        <f t="shared" si="77"/>
        <v>132.04727769368523</v>
      </c>
      <c r="BK105" s="1">
        <f t="shared" si="96"/>
        <v>0.34512148102206175</v>
      </c>
      <c r="BL105" s="1">
        <f t="shared" si="78"/>
        <v>132.39239917470729</v>
      </c>
      <c r="BM105" s="1">
        <f t="shared" si="79"/>
        <v>3.6821467063417421E-2</v>
      </c>
      <c r="BO105" s="1">
        <f t="shared" si="97"/>
        <v>0.79562926246150234</v>
      </c>
      <c r="BP105" s="1">
        <f t="shared" si="80"/>
        <v>132.84290695614672</v>
      </c>
      <c r="BQ105" s="1">
        <f t="shared" si="81"/>
        <v>3.3543941867800006E-2</v>
      </c>
      <c r="BS105" s="1">
        <f t="shared" si="98"/>
        <v>1.1403269271716652</v>
      </c>
      <c r="BT105" s="1">
        <f t="shared" si="82"/>
        <v>133.18760462085689</v>
      </c>
      <c r="BU105" s="1">
        <f t="shared" si="83"/>
        <v>3.1036204315857272E-2</v>
      </c>
      <c r="BW105" s="1">
        <f t="shared" si="99"/>
        <v>1.7696440542004575</v>
      </c>
      <c r="BX105" s="1">
        <f t="shared" si="84"/>
        <v>133.81692174788569</v>
      </c>
      <c r="BY105" s="19">
        <f t="shared" si="85"/>
        <v>2.6457808947679195E-2</v>
      </c>
    </row>
    <row r="106" spans="1:77">
      <c r="A106" s="3">
        <v>43930</v>
      </c>
      <c r="B106" s="4">
        <v>105</v>
      </c>
      <c r="C106" s="1">
        <v>66.040801999999999</v>
      </c>
      <c r="D106" s="1">
        <v>141.579712</v>
      </c>
      <c r="E106" s="1"/>
      <c r="F106" s="1"/>
      <c r="I106" s="6">
        <f t="shared" si="54"/>
        <v>62.655689900522042</v>
      </c>
      <c r="J106" s="1">
        <f t="shared" si="55"/>
        <v>3.3851120994779578</v>
      </c>
      <c r="K106" s="1">
        <f t="shared" si="56"/>
        <v>5.1257889016519786E-2</v>
      </c>
      <c r="M106" s="1">
        <f t="shared" si="86"/>
        <v>63.635170555755899</v>
      </c>
      <c r="N106" s="1">
        <f t="shared" si="87"/>
        <v>2.4056314442441007</v>
      </c>
      <c r="O106" s="1">
        <f t="shared" si="57"/>
        <v>3.642644200844352E-2</v>
      </c>
      <c r="Q106" s="1">
        <f t="shared" si="88"/>
        <v>64.552999149819811</v>
      </c>
      <c r="R106" s="1">
        <f t="shared" si="89"/>
        <v>1.4878028501801879</v>
      </c>
      <c r="S106" s="1">
        <f t="shared" si="58"/>
        <v>2.2528540010464861E-2</v>
      </c>
      <c r="U106" s="1">
        <f t="shared" si="90"/>
        <v>65.127526492298927</v>
      </c>
      <c r="V106" s="1">
        <f t="shared" si="91"/>
        <v>0.9132755077010728</v>
      </c>
      <c r="W106" s="1">
        <f t="shared" si="59"/>
        <v>1.3828958462695121E-2</v>
      </c>
      <c r="Z106" s="1">
        <f t="shared" si="60"/>
        <v>131.43591380875361</v>
      </c>
      <c r="AA106" s="1">
        <f t="shared" si="61"/>
        <v>10.14379819124639</v>
      </c>
      <c r="AB106" s="15">
        <f t="shared" si="50"/>
        <v>7.1647258268517949E-2</v>
      </c>
      <c r="AD106" s="1">
        <f t="shared" si="62"/>
        <v>133.28277793212709</v>
      </c>
      <c r="AE106" s="1">
        <f t="shared" si="63"/>
        <v>8.2969340678729111</v>
      </c>
      <c r="AF106" s="15">
        <f t="shared" si="51"/>
        <v>5.8602563535889315E-2</v>
      </c>
      <c r="AH106" s="1">
        <f t="shared" si="64"/>
        <v>135.02077916215836</v>
      </c>
      <c r="AI106" s="1">
        <f t="shared" si="65"/>
        <v>6.5589328378416383</v>
      </c>
      <c r="AJ106" s="1">
        <f t="shared" si="52"/>
        <v>4.6326784715041931E-2</v>
      </c>
      <c r="AL106" s="1">
        <f t="shared" si="66"/>
        <v>136.3050947126614</v>
      </c>
      <c r="AM106" s="1">
        <f t="shared" si="67"/>
        <v>5.2746172873386001</v>
      </c>
      <c r="AN106" s="1">
        <f t="shared" si="53"/>
        <v>3.7255459930152987E-2</v>
      </c>
      <c r="AR106" s="19">
        <f t="shared" si="68"/>
        <v>64.552999149819811</v>
      </c>
      <c r="AS106" s="1">
        <f t="shared" si="92"/>
        <v>0.39132003266766557</v>
      </c>
      <c r="AT106" s="1">
        <f t="shared" si="69"/>
        <v>64.944319182487476</v>
      </c>
      <c r="AU106" s="1">
        <f t="shared" si="70"/>
        <v>1.6603111777966043E-2</v>
      </c>
      <c r="AW106" s="1">
        <f t="shared" si="93"/>
        <v>0.69205508188559017</v>
      </c>
      <c r="AX106" s="1">
        <f t="shared" si="71"/>
        <v>65.245054231705396</v>
      </c>
      <c r="AY106" s="1">
        <f t="shared" si="72"/>
        <v>1.2049335322950855E-2</v>
      </c>
      <c r="AZ106" s="2"/>
      <c r="BA106" s="1">
        <f t="shared" si="94"/>
        <v>1.0199274729023933</v>
      </c>
      <c r="BB106" s="1">
        <f t="shared" si="73"/>
        <v>65.572926622722207</v>
      </c>
      <c r="BC106" s="1">
        <f t="shared" si="74"/>
        <v>7.0846410568695456E-3</v>
      </c>
      <c r="BD106" s="2"/>
      <c r="BE106" s="1">
        <f t="shared" si="95"/>
        <v>1.1982868183076942</v>
      </c>
      <c r="BF106" s="1">
        <f t="shared" si="75"/>
        <v>65.751285968127505</v>
      </c>
      <c r="BG106" s="19">
        <f t="shared" si="76"/>
        <v>4.3838963656512644E-3</v>
      </c>
      <c r="BJ106" s="19">
        <f t="shared" si="77"/>
        <v>135.02077916215836</v>
      </c>
      <c r="BK106" s="1">
        <f t="shared" si="96"/>
        <v>0.7393784791397221</v>
      </c>
      <c r="BL106" s="1">
        <f t="shared" si="78"/>
        <v>135.76015764129809</v>
      </c>
      <c r="BM106" s="1">
        <f t="shared" si="79"/>
        <v>4.1104437044637496E-2</v>
      </c>
      <c r="BO106" s="1">
        <f t="shared" si="97"/>
        <v>1.3400973139644097</v>
      </c>
      <c r="BP106" s="1">
        <f t="shared" si="80"/>
        <v>136.36087647612277</v>
      </c>
      <c r="BQ106" s="1">
        <f t="shared" si="81"/>
        <v>3.6861464472234776E-2</v>
      </c>
      <c r="BS106" s="1">
        <f t="shared" si="98"/>
        <v>1.9652554707573249</v>
      </c>
      <c r="BT106" s="1">
        <f t="shared" si="82"/>
        <v>136.98603463291568</v>
      </c>
      <c r="BU106" s="1">
        <f t="shared" si="83"/>
        <v>3.2445873085857987E-2</v>
      </c>
      <c r="BW106" s="1">
        <f t="shared" si="99"/>
        <v>2.7929228563322304</v>
      </c>
      <c r="BX106" s="1">
        <f t="shared" si="84"/>
        <v>137.8137020184906</v>
      </c>
      <c r="BY106" s="19">
        <f t="shared" si="85"/>
        <v>2.6599926841985654E-2</v>
      </c>
    </row>
    <row r="107" spans="1:77">
      <c r="A107" s="3">
        <v>43934</v>
      </c>
      <c r="B107" s="4">
        <v>106</v>
      </c>
      <c r="C107" s="1">
        <v>67.337029000000001</v>
      </c>
      <c r="D107" s="1">
        <v>136.160538</v>
      </c>
      <c r="E107" s="1"/>
      <c r="F107" s="1"/>
      <c r="I107" s="6">
        <f t="shared" si="54"/>
        <v>63.163456715443729</v>
      </c>
      <c r="J107" s="1">
        <f t="shared" si="55"/>
        <v>4.1735722845562719</v>
      </c>
      <c r="K107" s="1">
        <f t="shared" si="56"/>
        <v>6.1980344938537039E-2</v>
      </c>
      <c r="M107" s="1">
        <f t="shared" si="86"/>
        <v>64.477141561241339</v>
      </c>
      <c r="N107" s="1">
        <f t="shared" si="87"/>
        <v>2.8598874387586619</v>
      </c>
      <c r="O107" s="1">
        <f t="shared" si="57"/>
        <v>4.247124474052251E-2</v>
      </c>
      <c r="Q107" s="1">
        <f t="shared" si="88"/>
        <v>65.371290717418916</v>
      </c>
      <c r="R107" s="1">
        <f t="shared" si="89"/>
        <v>1.9657382825810856</v>
      </c>
      <c r="S107" s="1">
        <f t="shared" si="58"/>
        <v>2.9192530644336648E-2</v>
      </c>
      <c r="U107" s="1">
        <f t="shared" si="90"/>
        <v>65.812483123074742</v>
      </c>
      <c r="V107" s="1">
        <f t="shared" si="91"/>
        <v>1.5245458769252593</v>
      </c>
      <c r="W107" s="1">
        <f t="shared" si="59"/>
        <v>2.2640527798238014E-2</v>
      </c>
      <c r="Z107" s="1">
        <f t="shared" si="60"/>
        <v>132.95748353744057</v>
      </c>
      <c r="AA107" s="1">
        <f t="shared" si="61"/>
        <v>3.2030544625594359</v>
      </c>
      <c r="AB107" s="15">
        <f t="shared" si="50"/>
        <v>2.3524102574854953E-2</v>
      </c>
      <c r="AD107" s="1">
        <f t="shared" si="62"/>
        <v>136.18670485588262</v>
      </c>
      <c r="AE107" s="1">
        <f t="shared" si="63"/>
        <v>2.6166855882621576E-2</v>
      </c>
      <c r="AF107" s="15">
        <f t="shared" si="51"/>
        <v>1.9217650184829305E-4</v>
      </c>
      <c r="AH107" s="1">
        <f t="shared" si="64"/>
        <v>138.62819222297128</v>
      </c>
      <c r="AI107" s="1">
        <f t="shared" si="65"/>
        <v>2.4676542229712766</v>
      </c>
      <c r="AJ107" s="1">
        <f t="shared" si="52"/>
        <v>1.8123123330867543E-2</v>
      </c>
      <c r="AL107" s="1">
        <f t="shared" si="66"/>
        <v>140.26105767816534</v>
      </c>
      <c r="AM107" s="1">
        <f t="shared" si="67"/>
        <v>4.100519678165341</v>
      </c>
      <c r="AN107" s="1">
        <f t="shared" si="53"/>
        <v>3.0115331052564885E-2</v>
      </c>
      <c r="AR107" s="19">
        <f t="shared" si="68"/>
        <v>65.371290717418916</v>
      </c>
      <c r="AS107" s="1">
        <f t="shared" si="92"/>
        <v>0.45536576290738129</v>
      </c>
      <c r="AT107" s="1">
        <f t="shared" si="69"/>
        <v>65.826656480326292</v>
      </c>
      <c r="AU107" s="1">
        <f t="shared" si="70"/>
        <v>2.2430043946157899E-2</v>
      </c>
      <c r="AW107" s="1">
        <f t="shared" si="93"/>
        <v>0.72361420331396864</v>
      </c>
      <c r="AX107" s="1">
        <f t="shared" si="71"/>
        <v>66.094904920732887</v>
      </c>
      <c r="AY107" s="1">
        <f t="shared" si="72"/>
        <v>1.8446374865560437E-2</v>
      </c>
      <c r="AZ107" s="2"/>
      <c r="BA107" s="1">
        <f t="shared" si="94"/>
        <v>0.92919131551591305</v>
      </c>
      <c r="BB107" s="1">
        <f t="shared" si="73"/>
        <v>66.300482032934823</v>
      </c>
      <c r="BC107" s="1">
        <f t="shared" si="74"/>
        <v>1.5393417001887292E-2</v>
      </c>
      <c r="BD107" s="2"/>
      <c r="BE107" s="1">
        <f t="shared" si="95"/>
        <v>0.87529085520539263</v>
      </c>
      <c r="BF107" s="1">
        <f t="shared" si="75"/>
        <v>66.246581572624308</v>
      </c>
      <c r="BG107" s="19">
        <f t="shared" si="76"/>
        <v>1.6193874953640934E-2</v>
      </c>
      <c r="BJ107" s="19">
        <f t="shared" si="77"/>
        <v>138.62819222297128</v>
      </c>
      <c r="BK107" s="1">
        <f t="shared" si="96"/>
        <v>1.1695836663907011</v>
      </c>
      <c r="BL107" s="1">
        <f t="shared" si="78"/>
        <v>139.79777588936199</v>
      </c>
      <c r="BM107" s="1">
        <f t="shared" si="79"/>
        <v>2.6712863673922792E-2</v>
      </c>
      <c r="BO107" s="1">
        <f t="shared" si="97"/>
        <v>1.9069262506765363</v>
      </c>
      <c r="BP107" s="1">
        <f t="shared" si="80"/>
        <v>140.53511847364783</v>
      </c>
      <c r="BQ107" s="1">
        <f t="shared" si="81"/>
        <v>3.2128108025306308E-2</v>
      </c>
      <c r="BS107" s="1">
        <f t="shared" si="98"/>
        <v>2.7042263862823415</v>
      </c>
      <c r="BT107" s="1">
        <f t="shared" si="82"/>
        <v>141.33241860925361</v>
      </c>
      <c r="BU107" s="1">
        <f t="shared" si="83"/>
        <v>3.7983696930263343E-2</v>
      </c>
      <c r="BW107" s="1">
        <f t="shared" si="99"/>
        <v>3.4852395301408134</v>
      </c>
      <c r="BX107" s="1">
        <f t="shared" si="84"/>
        <v>142.11343175311208</v>
      </c>
      <c r="BY107" s="19">
        <f t="shared" si="85"/>
        <v>4.3719669740964737E-2</v>
      </c>
    </row>
    <row r="108" spans="1:77">
      <c r="A108" s="3">
        <v>43935</v>
      </c>
      <c r="B108" s="4">
        <v>107</v>
      </c>
      <c r="C108" s="1">
        <v>70.737755000000007</v>
      </c>
      <c r="D108" s="1">
        <v>138.77633700000001</v>
      </c>
      <c r="E108" s="1"/>
      <c r="F108" s="1"/>
      <c r="I108" s="6">
        <f t="shared" si="54"/>
        <v>63.789492558127165</v>
      </c>
      <c r="J108" s="1">
        <f t="shared" si="55"/>
        <v>6.948262441872842</v>
      </c>
      <c r="K108" s="1">
        <f t="shared" si="56"/>
        <v>9.8225656749678314E-2</v>
      </c>
      <c r="M108" s="1">
        <f t="shared" si="86"/>
        <v>65.47810216480687</v>
      </c>
      <c r="N108" s="1">
        <f t="shared" si="87"/>
        <v>5.2596528351931369</v>
      </c>
      <c r="O108" s="1">
        <f t="shared" si="57"/>
        <v>7.43542516325707E-2</v>
      </c>
      <c r="Q108" s="1">
        <f t="shared" si="88"/>
        <v>66.452446772838513</v>
      </c>
      <c r="R108" s="1">
        <f t="shared" si="89"/>
        <v>4.2853082271614937</v>
      </c>
      <c r="S108" s="1">
        <f t="shared" si="58"/>
        <v>6.0580212464496408E-2</v>
      </c>
      <c r="U108" s="1">
        <f t="shared" si="90"/>
        <v>66.955892530768693</v>
      </c>
      <c r="V108" s="1">
        <f t="shared" si="91"/>
        <v>3.7818624692313136</v>
      </c>
      <c r="W108" s="1">
        <f t="shared" si="59"/>
        <v>5.3463139581278955E-2</v>
      </c>
      <c r="Z108" s="1">
        <f t="shared" si="60"/>
        <v>133.43794170682449</v>
      </c>
      <c r="AA108" s="1">
        <f t="shared" si="61"/>
        <v>5.3383952931755232</v>
      </c>
      <c r="AB108" s="15">
        <f t="shared" si="50"/>
        <v>3.8467619253962027E-2</v>
      </c>
      <c r="AD108" s="1">
        <f t="shared" si="62"/>
        <v>136.17754645632371</v>
      </c>
      <c r="AE108" s="1">
        <f t="shared" si="63"/>
        <v>2.5987905436763015</v>
      </c>
      <c r="AF108" s="15">
        <f t="shared" si="51"/>
        <v>1.8726467349230447E-2</v>
      </c>
      <c r="AH108" s="1">
        <f t="shared" si="64"/>
        <v>137.27098240033706</v>
      </c>
      <c r="AI108" s="1">
        <f t="shared" si="65"/>
        <v>1.5053545996629509</v>
      </c>
      <c r="AJ108" s="1">
        <f t="shared" si="52"/>
        <v>1.084734351839068E-2</v>
      </c>
      <c r="AL108" s="1">
        <f t="shared" si="66"/>
        <v>137.18566791954134</v>
      </c>
      <c r="AM108" s="1">
        <f t="shared" si="67"/>
        <v>1.5906690804586674</v>
      </c>
      <c r="AN108" s="1">
        <f t="shared" si="53"/>
        <v>1.1462105967378771E-2</v>
      </c>
      <c r="AR108" s="19">
        <f t="shared" si="68"/>
        <v>66.452446772838513</v>
      </c>
      <c r="AS108" s="1">
        <f t="shared" si="92"/>
        <v>0.5492343067842137</v>
      </c>
      <c r="AT108" s="1">
        <f t="shared" si="69"/>
        <v>67.001681079622728</v>
      </c>
      <c r="AU108" s="1">
        <f t="shared" si="70"/>
        <v>5.2815839580677662E-2</v>
      </c>
      <c r="AW108" s="1">
        <f t="shared" si="93"/>
        <v>0.8129996663403759</v>
      </c>
      <c r="AX108" s="1">
        <f t="shared" si="71"/>
        <v>67.265446439178888</v>
      </c>
      <c r="AY108" s="1">
        <f t="shared" si="72"/>
        <v>4.9087061934904759E-2</v>
      </c>
      <c r="AZ108" s="2"/>
      <c r="BA108" s="1">
        <f t="shared" si="94"/>
        <v>0.99757544847257118</v>
      </c>
      <c r="BB108" s="1">
        <f t="shared" si="73"/>
        <v>67.450022221311087</v>
      </c>
      <c r="BC108" s="1">
        <f t="shared" si="74"/>
        <v>4.6477765355840306E-2</v>
      </c>
      <c r="BD108" s="2"/>
      <c r="BE108" s="1">
        <f t="shared" si="95"/>
        <v>1.050276275387467</v>
      </c>
      <c r="BF108" s="1">
        <f t="shared" si="75"/>
        <v>67.502723048225974</v>
      </c>
      <c r="BG108" s="19">
        <f t="shared" si="76"/>
        <v>4.5732748399691686E-2</v>
      </c>
      <c r="BJ108" s="19">
        <f t="shared" si="77"/>
        <v>137.27098240033706</v>
      </c>
      <c r="BK108" s="1">
        <f t="shared" si="96"/>
        <v>0.79056464303696328</v>
      </c>
      <c r="BL108" s="1">
        <f t="shared" si="78"/>
        <v>138.06154704337402</v>
      </c>
      <c r="BM108" s="1">
        <f t="shared" si="79"/>
        <v>5.1506616479291582E-3</v>
      </c>
      <c r="BO108" s="1">
        <f t="shared" si="97"/>
        <v>1.0908922323488479</v>
      </c>
      <c r="BP108" s="1">
        <f t="shared" si="80"/>
        <v>138.3618746326859</v>
      </c>
      <c r="BQ108" s="1">
        <f t="shared" si="81"/>
        <v>2.9865492653413628E-3</v>
      </c>
      <c r="BS108" s="1">
        <f t="shared" si="98"/>
        <v>0.87658009226988987</v>
      </c>
      <c r="BT108" s="1">
        <f t="shared" si="82"/>
        <v>138.14756249260694</v>
      </c>
      <c r="BU108" s="1">
        <f t="shared" si="83"/>
        <v>4.530848132942686E-3</v>
      </c>
      <c r="BW108" s="1">
        <f t="shared" si="99"/>
        <v>-0.63084241971796295</v>
      </c>
      <c r="BX108" s="1">
        <f t="shared" si="84"/>
        <v>136.6401399806191</v>
      </c>
      <c r="BY108" s="19">
        <f t="shared" si="85"/>
        <v>1.5393092695485366E-2</v>
      </c>
    </row>
    <row r="109" spans="1:77">
      <c r="A109" s="3">
        <v>43936</v>
      </c>
      <c r="B109" s="4">
        <v>108</v>
      </c>
      <c r="C109" s="1">
        <v>70.092110000000005</v>
      </c>
      <c r="D109" s="1">
        <v>133.100525</v>
      </c>
      <c r="E109" s="1"/>
      <c r="F109" s="1"/>
      <c r="I109" s="6">
        <f t="shared" si="54"/>
        <v>64.831731924408089</v>
      </c>
      <c r="J109" s="1">
        <f t="shared" si="55"/>
        <v>5.2603780755919161</v>
      </c>
      <c r="K109" s="1">
        <f t="shared" si="56"/>
        <v>7.5049503797102346E-2</v>
      </c>
      <c r="M109" s="1">
        <f t="shared" si="86"/>
        <v>67.31898065712447</v>
      </c>
      <c r="N109" s="1">
        <f t="shared" si="87"/>
        <v>2.773129342875535</v>
      </c>
      <c r="O109" s="1">
        <f t="shared" si="57"/>
        <v>3.9564072801853659E-2</v>
      </c>
      <c r="Q109" s="1">
        <f t="shared" si="88"/>
        <v>68.809366297777331</v>
      </c>
      <c r="R109" s="1">
        <f t="shared" si="89"/>
        <v>1.2827437022226746</v>
      </c>
      <c r="S109" s="1">
        <f t="shared" si="58"/>
        <v>1.8300828755514344E-2</v>
      </c>
      <c r="U109" s="1">
        <f t="shared" si="90"/>
        <v>69.792289382692189</v>
      </c>
      <c r="V109" s="1">
        <f t="shared" si="91"/>
        <v>0.29982061730781595</v>
      </c>
      <c r="W109" s="1">
        <f t="shared" si="59"/>
        <v>4.2775230665450924E-3</v>
      </c>
      <c r="Z109" s="1">
        <f t="shared" si="60"/>
        <v>134.23870100080083</v>
      </c>
      <c r="AA109" s="1">
        <f t="shared" si="61"/>
        <v>1.1381760008008257</v>
      </c>
      <c r="AB109" s="15">
        <f t="shared" si="50"/>
        <v>8.5512510247485931E-3</v>
      </c>
      <c r="AD109" s="1">
        <f t="shared" si="62"/>
        <v>137.08712314661042</v>
      </c>
      <c r="AE109" s="1">
        <f t="shared" si="63"/>
        <v>3.9865981466104188</v>
      </c>
      <c r="AF109" s="15">
        <f t="shared" si="51"/>
        <v>2.9951783786055078E-2</v>
      </c>
      <c r="AH109" s="1">
        <f t="shared" si="64"/>
        <v>138.09892743015169</v>
      </c>
      <c r="AI109" s="1">
        <f t="shared" si="65"/>
        <v>4.9984024301516854</v>
      </c>
      <c r="AJ109" s="1">
        <f t="shared" si="52"/>
        <v>3.7553589139875179E-2</v>
      </c>
      <c r="AL109" s="1">
        <f t="shared" si="66"/>
        <v>138.37866972988536</v>
      </c>
      <c r="AM109" s="1">
        <f t="shared" si="67"/>
        <v>5.278144729885355</v>
      </c>
      <c r="AN109" s="1">
        <f t="shared" si="53"/>
        <v>3.9655326152059543E-2</v>
      </c>
      <c r="AR109" s="19">
        <f t="shared" si="68"/>
        <v>68.809366297777331</v>
      </c>
      <c r="AS109" s="1">
        <f t="shared" si="92"/>
        <v>0.82038708950740413</v>
      </c>
      <c r="AT109" s="1">
        <f t="shared" si="69"/>
        <v>69.629753387284737</v>
      </c>
      <c r="AU109" s="1">
        <f t="shared" si="70"/>
        <v>6.5964145281868173E-3</v>
      </c>
      <c r="AW109" s="1">
        <f t="shared" si="93"/>
        <v>1.1989796309899863</v>
      </c>
      <c r="AX109" s="1">
        <f t="shared" si="71"/>
        <v>70.008345928767312</v>
      </c>
      <c r="AY109" s="1">
        <f t="shared" si="72"/>
        <v>1.1950570646638119E-3</v>
      </c>
      <c r="AZ109" s="2"/>
      <c r="BA109" s="1">
        <f t="shared" si="94"/>
        <v>1.609280282882382</v>
      </c>
      <c r="BB109" s="1">
        <f t="shared" si="73"/>
        <v>70.418646580659711</v>
      </c>
      <c r="BC109" s="1">
        <f t="shared" si="74"/>
        <v>4.658678140231561E-3</v>
      </c>
      <c r="BD109" s="2"/>
      <c r="BE109" s="1">
        <f t="shared" si="95"/>
        <v>2.1609230375061146</v>
      </c>
      <c r="BF109" s="1">
        <f t="shared" si="75"/>
        <v>70.970289335283439</v>
      </c>
      <c r="BG109" s="19">
        <f t="shared" si="76"/>
        <v>1.2528932789773829E-2</v>
      </c>
      <c r="BJ109" s="19">
        <f t="shared" si="77"/>
        <v>138.09892743015169</v>
      </c>
      <c r="BK109" s="1">
        <f t="shared" si="96"/>
        <v>0.79617170105361312</v>
      </c>
      <c r="BL109" s="1">
        <f t="shared" si="78"/>
        <v>138.89509913120531</v>
      </c>
      <c r="BM109" s="1">
        <f t="shared" si="79"/>
        <v>4.3535321376120109E-2</v>
      </c>
      <c r="BO109" s="1">
        <f t="shared" si="97"/>
        <v>1.0251554317152931</v>
      </c>
      <c r="BP109" s="1">
        <f t="shared" si="80"/>
        <v>139.12408286186698</v>
      </c>
      <c r="BQ109" s="1">
        <f t="shared" si="81"/>
        <v>4.5255703250358902E-2</v>
      </c>
      <c r="BS109" s="1">
        <f t="shared" si="98"/>
        <v>0.8546943141650224</v>
      </c>
      <c r="BT109" s="1">
        <f t="shared" si="82"/>
        <v>138.95362174431671</v>
      </c>
      <c r="BU109" s="1">
        <f t="shared" si="83"/>
        <v>4.3975008695996513E-2</v>
      </c>
      <c r="BW109" s="1">
        <f t="shared" si="99"/>
        <v>0.60912691238473993</v>
      </c>
      <c r="BX109" s="1">
        <f t="shared" si="84"/>
        <v>138.70805434253643</v>
      </c>
      <c r="BY109" s="19">
        <f t="shared" si="85"/>
        <v>4.2130031737563946E-2</v>
      </c>
    </row>
    <row r="110" spans="1:77">
      <c r="A110" s="3">
        <v>43937</v>
      </c>
      <c r="B110" s="4">
        <v>109</v>
      </c>
      <c r="C110" s="1">
        <v>70.649039999999999</v>
      </c>
      <c r="D110" s="1">
        <v>130.62290999999999</v>
      </c>
      <c r="E110" s="1"/>
      <c r="F110" s="1"/>
      <c r="I110" s="6">
        <f t="shared" si="54"/>
        <v>65.620788635746877</v>
      </c>
      <c r="J110" s="1">
        <f t="shared" si="55"/>
        <v>5.0282513642531228</v>
      </c>
      <c r="K110" s="1">
        <f t="shared" si="56"/>
        <v>7.1172253214666789E-2</v>
      </c>
      <c r="M110" s="1">
        <f t="shared" si="86"/>
        <v>68.289575927130912</v>
      </c>
      <c r="N110" s="1">
        <f t="shared" si="87"/>
        <v>2.3594640728690877</v>
      </c>
      <c r="O110" s="1">
        <f t="shared" si="57"/>
        <v>3.3396972879873352E-2</v>
      </c>
      <c r="Q110" s="1">
        <f t="shared" si="88"/>
        <v>69.514875333999811</v>
      </c>
      <c r="R110" s="1">
        <f t="shared" si="89"/>
        <v>1.1341646660001885</v>
      </c>
      <c r="S110" s="1">
        <f t="shared" si="58"/>
        <v>1.6053504279749428E-2</v>
      </c>
      <c r="U110" s="1">
        <f t="shared" si="90"/>
        <v>70.017154845673048</v>
      </c>
      <c r="V110" s="1">
        <f t="shared" si="91"/>
        <v>0.63188515432695169</v>
      </c>
      <c r="W110" s="1">
        <f t="shared" si="59"/>
        <v>8.9440019896512638E-3</v>
      </c>
      <c r="Z110" s="1">
        <f t="shared" si="60"/>
        <v>134.06797460068069</v>
      </c>
      <c r="AA110" s="1">
        <f t="shared" si="61"/>
        <v>3.4450646006806949</v>
      </c>
      <c r="AB110" s="15">
        <f t="shared" si="50"/>
        <v>2.6374122278248854E-2</v>
      </c>
      <c r="AD110" s="1">
        <f t="shared" si="62"/>
        <v>135.69181379529678</v>
      </c>
      <c r="AE110" s="1">
        <f t="shared" si="63"/>
        <v>5.0689037952967908</v>
      </c>
      <c r="AF110" s="15">
        <f t="shared" si="51"/>
        <v>3.8805626021475033E-2</v>
      </c>
      <c r="AH110" s="1">
        <f t="shared" si="64"/>
        <v>135.34980609356825</v>
      </c>
      <c r="AI110" s="1">
        <f t="shared" si="65"/>
        <v>4.7268960935682571</v>
      </c>
      <c r="AJ110" s="1">
        <f t="shared" si="52"/>
        <v>3.6187343350169258E-2</v>
      </c>
      <c r="AL110" s="1">
        <f t="shared" si="66"/>
        <v>134.42006118247133</v>
      </c>
      <c r="AM110" s="1">
        <f t="shared" si="67"/>
        <v>3.7971511824713389</v>
      </c>
      <c r="AN110" s="1">
        <f t="shared" si="53"/>
        <v>2.9069565074544269E-2</v>
      </c>
      <c r="AR110" s="19">
        <f t="shared" si="68"/>
        <v>69.514875333999811</v>
      </c>
      <c r="AS110" s="1">
        <f t="shared" si="92"/>
        <v>0.80315538151466559</v>
      </c>
      <c r="AT110" s="1">
        <f t="shared" si="69"/>
        <v>70.318030715514482</v>
      </c>
      <c r="AU110" s="1">
        <f t="shared" si="70"/>
        <v>4.6852623119226769E-3</v>
      </c>
      <c r="AW110" s="1">
        <f t="shared" si="93"/>
        <v>1.0756119822981098</v>
      </c>
      <c r="AX110" s="1">
        <f t="shared" si="71"/>
        <v>70.590487316297924</v>
      </c>
      <c r="AY110" s="1">
        <f t="shared" si="72"/>
        <v>8.2878243925289168E-4</v>
      </c>
      <c r="AZ110" s="2"/>
      <c r="BA110" s="1">
        <f t="shared" si="94"/>
        <v>1.2025832218854262</v>
      </c>
      <c r="BB110" s="1">
        <f t="shared" si="73"/>
        <v>70.71745855588523</v>
      </c>
      <c r="BC110" s="1">
        <f t="shared" si="74"/>
        <v>9.6842867058392586E-4</v>
      </c>
      <c r="BD110" s="2"/>
      <c r="BE110" s="1">
        <f t="shared" si="95"/>
        <v>0.9238211364150255</v>
      </c>
      <c r="BF110" s="1">
        <f t="shared" si="75"/>
        <v>70.43869647041484</v>
      </c>
      <c r="BG110" s="19">
        <f t="shared" si="76"/>
        <v>2.9773020211620663E-3</v>
      </c>
      <c r="BJ110" s="19">
        <f t="shared" si="77"/>
        <v>135.34980609356825</v>
      </c>
      <c r="BK110" s="1">
        <f t="shared" si="96"/>
        <v>0.26437774540805475</v>
      </c>
      <c r="BL110" s="1">
        <f t="shared" si="78"/>
        <v>135.61418383897629</v>
      </c>
      <c r="BM110" s="1">
        <f t="shared" si="79"/>
        <v>3.8211320196252695E-2</v>
      </c>
      <c r="BO110" s="1">
        <f t="shared" si="97"/>
        <v>8.1586239640609182E-2</v>
      </c>
      <c r="BP110" s="1">
        <f t="shared" si="80"/>
        <v>135.43139233320886</v>
      </c>
      <c r="BQ110" s="1">
        <f t="shared" si="81"/>
        <v>3.6811936996418715E-2</v>
      </c>
      <c r="BS110" s="1">
        <f t="shared" si="98"/>
        <v>-0.767022728671787</v>
      </c>
      <c r="BT110" s="1">
        <f t="shared" si="82"/>
        <v>134.58278336489647</v>
      </c>
      <c r="BU110" s="1">
        <f t="shared" si="83"/>
        <v>3.0315305063227278E-2</v>
      </c>
      <c r="BW110" s="1">
        <f t="shared" si="99"/>
        <v>-2.245384099238215</v>
      </c>
      <c r="BX110" s="1">
        <f t="shared" si="84"/>
        <v>133.10442199433004</v>
      </c>
      <c r="BY110" s="19">
        <f t="shared" si="85"/>
        <v>1.8997524969624768E-2</v>
      </c>
    </row>
    <row r="111" spans="1:77">
      <c r="A111" s="3">
        <v>43938</v>
      </c>
      <c r="B111" s="4">
        <v>110</v>
      </c>
      <c r="C111" s="1">
        <v>69.690421999999998</v>
      </c>
      <c r="D111" s="1">
        <v>136.53564499999999</v>
      </c>
      <c r="E111" s="1"/>
      <c r="F111" s="1"/>
      <c r="I111" s="6">
        <f t="shared" si="54"/>
        <v>66.375026340384849</v>
      </c>
      <c r="J111" s="1">
        <f t="shared" si="55"/>
        <v>3.3153956596151488</v>
      </c>
      <c r="K111" s="1">
        <f t="shared" si="56"/>
        <v>4.7573189607248309E-2</v>
      </c>
      <c r="M111" s="1">
        <f t="shared" si="86"/>
        <v>69.115388352635094</v>
      </c>
      <c r="N111" s="1">
        <f t="shared" si="87"/>
        <v>0.57503364736490425</v>
      </c>
      <c r="O111" s="1">
        <f t="shared" si="57"/>
        <v>8.2512579327601761E-3</v>
      </c>
      <c r="Q111" s="1">
        <f t="shared" si="88"/>
        <v>70.138665900299912</v>
      </c>
      <c r="R111" s="1">
        <f t="shared" si="89"/>
        <v>0.44824390029991434</v>
      </c>
      <c r="S111" s="1">
        <f t="shared" si="58"/>
        <v>6.4319297750832149E-3</v>
      </c>
      <c r="U111" s="1">
        <f t="shared" si="90"/>
        <v>70.491068711418251</v>
      </c>
      <c r="V111" s="1">
        <f t="shared" si="91"/>
        <v>0.80064671141825272</v>
      </c>
      <c r="W111" s="1">
        <f t="shared" si="59"/>
        <v>1.1488619073339127E-2</v>
      </c>
      <c r="Z111" s="1">
        <f t="shared" si="60"/>
        <v>133.55121491057858</v>
      </c>
      <c r="AA111" s="1">
        <f t="shared" si="61"/>
        <v>2.9844300894214086</v>
      </c>
      <c r="AB111" s="15">
        <f t="shared" si="50"/>
        <v>2.1858248733665181E-2</v>
      </c>
      <c r="AD111" s="1">
        <f t="shared" si="62"/>
        <v>133.91769746694291</v>
      </c>
      <c r="AE111" s="1">
        <f t="shared" si="63"/>
        <v>2.6179475330570767</v>
      </c>
      <c r="AF111" s="15">
        <f t="shared" si="51"/>
        <v>1.9174095768596376E-2</v>
      </c>
      <c r="AH111" s="1">
        <f t="shared" si="64"/>
        <v>132.75001324210569</v>
      </c>
      <c r="AI111" s="1">
        <f t="shared" si="65"/>
        <v>3.7856317578942935</v>
      </c>
      <c r="AJ111" s="1">
        <f t="shared" si="52"/>
        <v>2.7726325663121113E-2</v>
      </c>
      <c r="AL111" s="1">
        <f t="shared" si="66"/>
        <v>131.57219779561783</v>
      </c>
      <c r="AM111" s="1">
        <f t="shared" si="67"/>
        <v>4.9634472043821631</v>
      </c>
      <c r="AN111" s="1">
        <f t="shared" si="53"/>
        <v>3.6352757584894139E-2</v>
      </c>
      <c r="AR111" s="19">
        <f t="shared" si="68"/>
        <v>70.138665900299912</v>
      </c>
      <c r="AS111" s="1">
        <f t="shared" si="92"/>
        <v>0.77625065923248093</v>
      </c>
      <c r="AT111" s="1">
        <f t="shared" si="69"/>
        <v>70.914916559532386</v>
      </c>
      <c r="AU111" s="1">
        <f t="shared" si="70"/>
        <v>1.7570485647688983E-2</v>
      </c>
      <c r="AW111" s="1">
        <f t="shared" si="93"/>
        <v>0.96265662829860776</v>
      </c>
      <c r="AX111" s="1">
        <f t="shared" si="71"/>
        <v>71.101322528598516</v>
      </c>
      <c r="AY111" s="1">
        <f t="shared" si="72"/>
        <v>2.0245257355429955E-2</v>
      </c>
      <c r="AZ111" s="2"/>
      <c r="BA111" s="1">
        <f t="shared" si="94"/>
        <v>0.94212652687203025</v>
      </c>
      <c r="BB111" s="1">
        <f t="shared" si="73"/>
        <v>71.080792427171943</v>
      </c>
      <c r="BC111" s="1">
        <f t="shared" si="74"/>
        <v>1.9950667355292308E-2</v>
      </c>
      <c r="BD111" s="2"/>
      <c r="BE111" s="1">
        <f t="shared" si="95"/>
        <v>0.66879515181734006</v>
      </c>
      <c r="BF111" s="1">
        <f t="shared" si="75"/>
        <v>70.807461052117247</v>
      </c>
      <c r="BG111" s="19">
        <f t="shared" si="76"/>
        <v>1.6028587861288159E-2</v>
      </c>
      <c r="BJ111" s="19">
        <f t="shared" si="77"/>
        <v>132.75001324210569</v>
      </c>
      <c r="BK111" s="1">
        <f t="shared" si="96"/>
        <v>-0.16524784412253637</v>
      </c>
      <c r="BL111" s="1">
        <f t="shared" si="78"/>
        <v>132.58476539798315</v>
      </c>
      <c r="BM111" s="1">
        <f t="shared" si="79"/>
        <v>2.8936616529821504E-2</v>
      </c>
      <c r="BO111" s="1">
        <f t="shared" si="97"/>
        <v>-0.58875853313518134</v>
      </c>
      <c r="BP111" s="1">
        <f t="shared" si="80"/>
        <v>132.16125470897052</v>
      </c>
      <c r="BQ111" s="1">
        <f t="shared" si="81"/>
        <v>3.2038448941516126E-2</v>
      </c>
      <c r="BS111" s="1">
        <f t="shared" si="98"/>
        <v>-1.5917692839276318</v>
      </c>
      <c r="BT111" s="1">
        <f t="shared" si="82"/>
        <v>131.15824395817808</v>
      </c>
      <c r="BU111" s="1">
        <f t="shared" si="83"/>
        <v>3.9384594710208554E-2</v>
      </c>
      <c r="BW111" s="1">
        <f t="shared" si="99"/>
        <v>-2.546631538628902</v>
      </c>
      <c r="BX111" s="1">
        <f t="shared" si="84"/>
        <v>130.20338170347679</v>
      </c>
      <c r="BY111" s="19">
        <f t="shared" si="85"/>
        <v>4.6378096331717591E-2</v>
      </c>
    </row>
    <row r="112" spans="1:77">
      <c r="A112" s="3">
        <v>43941</v>
      </c>
      <c r="B112" s="4">
        <v>111</v>
      </c>
      <c r="C112" s="1">
        <v>68.243881000000002</v>
      </c>
      <c r="D112" s="1">
        <v>133.949432</v>
      </c>
      <c r="E112" s="1"/>
      <c r="F112" s="1"/>
      <c r="I112" s="6">
        <f t="shared" si="54"/>
        <v>66.872335689327116</v>
      </c>
      <c r="J112" s="1">
        <f t="shared" si="55"/>
        <v>1.3715453106728859</v>
      </c>
      <c r="K112" s="1">
        <f t="shared" si="56"/>
        <v>2.0097703861140105E-2</v>
      </c>
      <c r="M112" s="1">
        <f t="shared" si="86"/>
        <v>69.316650129212803</v>
      </c>
      <c r="N112" s="1">
        <f t="shared" si="87"/>
        <v>1.0727691292128014</v>
      </c>
      <c r="O112" s="1">
        <f t="shared" si="57"/>
        <v>1.571963835428412E-2</v>
      </c>
      <c r="Q112" s="1">
        <f t="shared" si="88"/>
        <v>69.892131755134955</v>
      </c>
      <c r="R112" s="1">
        <f t="shared" si="89"/>
        <v>1.6482507551349528</v>
      </c>
      <c r="S112" s="1">
        <f t="shared" si="58"/>
        <v>2.4152359610599413E-2</v>
      </c>
      <c r="U112" s="1">
        <f t="shared" si="90"/>
        <v>69.890583677854551</v>
      </c>
      <c r="V112" s="1">
        <f t="shared" si="91"/>
        <v>1.6467026778545488</v>
      </c>
      <c r="W112" s="1">
        <f t="shared" si="59"/>
        <v>2.4129675125811628E-2</v>
      </c>
      <c r="Z112" s="1">
        <f t="shared" si="60"/>
        <v>133.99887942399178</v>
      </c>
      <c r="AA112" s="1">
        <f t="shared" si="61"/>
        <v>4.944742399177926E-2</v>
      </c>
      <c r="AB112" s="15">
        <f t="shared" si="50"/>
        <v>3.6914993407198066E-4</v>
      </c>
      <c r="AD112" s="1">
        <f t="shared" si="62"/>
        <v>134.83397910351289</v>
      </c>
      <c r="AE112" s="1">
        <f t="shared" si="63"/>
        <v>0.88454710351288668</v>
      </c>
      <c r="AF112" s="15">
        <f t="shared" si="51"/>
        <v>6.603589804792055E-3</v>
      </c>
      <c r="AH112" s="1">
        <f t="shared" si="64"/>
        <v>134.83211070894757</v>
      </c>
      <c r="AI112" s="1">
        <f t="shared" si="65"/>
        <v>0.88267870894756584</v>
      </c>
      <c r="AJ112" s="1">
        <f t="shared" si="52"/>
        <v>6.589641297975536E-3</v>
      </c>
      <c r="AL112" s="1">
        <f t="shared" si="66"/>
        <v>135.29478319890444</v>
      </c>
      <c r="AM112" s="1">
        <f t="shared" si="67"/>
        <v>1.3453511989044387</v>
      </c>
      <c r="AN112" s="1">
        <f t="shared" si="53"/>
        <v>1.0043724551996897E-2</v>
      </c>
      <c r="AR112" s="19">
        <f t="shared" si="68"/>
        <v>69.892131755134955</v>
      </c>
      <c r="AS112" s="1">
        <f t="shared" si="92"/>
        <v>0.62283293857286515</v>
      </c>
      <c r="AT112" s="1">
        <f t="shared" si="69"/>
        <v>70.514964693707824</v>
      </c>
      <c r="AU112" s="1">
        <f t="shared" si="70"/>
        <v>3.3278935201645737E-2</v>
      </c>
      <c r="AW112" s="1">
        <f t="shared" si="93"/>
        <v>0.66035893493271636</v>
      </c>
      <c r="AX112" s="1">
        <f t="shared" si="71"/>
        <v>70.552490690067671</v>
      </c>
      <c r="AY112" s="1">
        <f t="shared" si="72"/>
        <v>3.3828815950072789E-2</v>
      </c>
      <c r="AZ112" s="2"/>
      <c r="BA112" s="1">
        <f t="shared" si="94"/>
        <v>0.40722922445538567</v>
      </c>
      <c r="BB112" s="1">
        <f t="shared" si="73"/>
        <v>70.299360979590347</v>
      </c>
      <c r="BC112" s="1">
        <f t="shared" si="74"/>
        <v>3.0119623173106829E-2</v>
      </c>
      <c r="BD112" s="2"/>
      <c r="BE112" s="1">
        <f t="shared" si="95"/>
        <v>-0.10923475061761315</v>
      </c>
      <c r="BF112" s="1">
        <f t="shared" si="75"/>
        <v>69.782897004517338</v>
      </c>
      <c r="BG112" s="19">
        <f t="shared" si="76"/>
        <v>2.2551706936440732E-2</v>
      </c>
      <c r="BJ112" s="19">
        <f t="shared" si="77"/>
        <v>134.83211070894757</v>
      </c>
      <c r="BK112" s="1">
        <f t="shared" si="96"/>
        <v>0.17185395252212499</v>
      </c>
      <c r="BL112" s="1">
        <f t="shared" si="78"/>
        <v>135.00396466146969</v>
      </c>
      <c r="BM112" s="1">
        <f t="shared" si="79"/>
        <v>7.8726176417806184E-3</v>
      </c>
      <c r="BO112" s="1">
        <f t="shared" si="97"/>
        <v>7.8955466859082168E-2</v>
      </c>
      <c r="BP112" s="1">
        <f t="shared" si="80"/>
        <v>134.91106617580664</v>
      </c>
      <c r="BQ112" s="1">
        <f t="shared" si="81"/>
        <v>7.1790836396128715E-3</v>
      </c>
      <c r="BS112" s="1">
        <f t="shared" si="98"/>
        <v>6.1470753918645205E-2</v>
      </c>
      <c r="BT112" s="1">
        <f t="shared" si="82"/>
        <v>134.89358146286622</v>
      </c>
      <c r="BU112" s="1">
        <f t="shared" si="83"/>
        <v>7.0485514478793847E-3</v>
      </c>
      <c r="BW112" s="1">
        <f t="shared" si="99"/>
        <v>1.3877881160212564</v>
      </c>
      <c r="BX112" s="1">
        <f t="shared" si="84"/>
        <v>136.21989882496882</v>
      </c>
      <c r="BY112" s="19">
        <f t="shared" si="85"/>
        <v>1.6950178817994696E-2</v>
      </c>
    </row>
    <row r="113" spans="1:77">
      <c r="A113" s="3">
        <v>43942</v>
      </c>
      <c r="B113" s="4">
        <v>112</v>
      </c>
      <c r="C113" s="1">
        <v>66.134438000000003</v>
      </c>
      <c r="D113" s="1">
        <v>130.29716500000001</v>
      </c>
      <c r="E113" s="1"/>
      <c r="F113" s="1"/>
      <c r="I113" s="6">
        <f t="shared" si="54"/>
        <v>67.078067485928045</v>
      </c>
      <c r="J113" s="1">
        <f t="shared" si="55"/>
        <v>0.9436294859280423</v>
      </c>
      <c r="K113" s="1">
        <f t="shared" si="56"/>
        <v>1.4268352683786959E-2</v>
      </c>
      <c r="M113" s="1">
        <f t="shared" si="86"/>
        <v>68.941180933988321</v>
      </c>
      <c r="N113" s="1">
        <f t="shared" si="87"/>
        <v>2.8067429339883176</v>
      </c>
      <c r="O113" s="1">
        <f t="shared" si="57"/>
        <v>4.243996046338698E-2</v>
      </c>
      <c r="Q113" s="1">
        <f t="shared" si="88"/>
        <v>68.985593839810733</v>
      </c>
      <c r="R113" s="1">
        <f t="shared" si="89"/>
        <v>2.8511558398107297</v>
      </c>
      <c r="S113" s="1">
        <f t="shared" si="58"/>
        <v>4.3111515362249386E-2</v>
      </c>
      <c r="U113" s="1">
        <f t="shared" si="90"/>
        <v>68.655556669463635</v>
      </c>
      <c r="V113" s="1">
        <f t="shared" si="91"/>
        <v>2.5211186694636325</v>
      </c>
      <c r="W113" s="1">
        <f t="shared" si="59"/>
        <v>3.8121117313548995E-2</v>
      </c>
      <c r="Z113" s="1">
        <f t="shared" si="60"/>
        <v>133.99146231039299</v>
      </c>
      <c r="AA113" s="1">
        <f t="shared" si="61"/>
        <v>3.694297310392983</v>
      </c>
      <c r="AB113" s="15">
        <f t="shared" si="50"/>
        <v>2.8352860251356835E-2</v>
      </c>
      <c r="AD113" s="1">
        <f t="shared" si="62"/>
        <v>134.52438761728337</v>
      </c>
      <c r="AE113" s="1">
        <f t="shared" si="63"/>
        <v>4.2272226172833598</v>
      </c>
      <c r="AF113" s="15">
        <f t="shared" si="51"/>
        <v>3.2442936247180511E-2</v>
      </c>
      <c r="AH113" s="1">
        <f t="shared" si="64"/>
        <v>134.34663741902639</v>
      </c>
      <c r="AI113" s="1">
        <f t="shared" si="65"/>
        <v>4.0494724190263867</v>
      </c>
      <c r="AJ113" s="1">
        <f t="shared" si="52"/>
        <v>3.1078745412660255E-2</v>
      </c>
      <c r="AL113" s="1">
        <f t="shared" si="66"/>
        <v>134.2857697997261</v>
      </c>
      <c r="AM113" s="1">
        <f t="shared" si="67"/>
        <v>3.9886047997260903</v>
      </c>
      <c r="AN113" s="1">
        <f t="shared" si="53"/>
        <v>3.0611600795198347E-2</v>
      </c>
      <c r="AR113" s="19">
        <f t="shared" si="68"/>
        <v>68.985593839810733</v>
      </c>
      <c r="AS113" s="1">
        <f t="shared" si="92"/>
        <v>0.3934273104883021</v>
      </c>
      <c r="AT113" s="1">
        <f t="shared" si="69"/>
        <v>69.379021150299039</v>
      </c>
      <c r="AU113" s="1">
        <f t="shared" si="70"/>
        <v>4.906041766468229E-2</v>
      </c>
      <c r="AW113" s="1">
        <f t="shared" si="93"/>
        <v>0.26863472236848179</v>
      </c>
      <c r="AX113" s="1">
        <f t="shared" si="71"/>
        <v>69.254228562179208</v>
      </c>
      <c r="AY113" s="1">
        <f t="shared" si="72"/>
        <v>4.7173464484255606E-2</v>
      </c>
      <c r="AZ113" s="2"/>
      <c r="BA113" s="1">
        <f t="shared" si="94"/>
        <v>-0.18396598844543774</v>
      </c>
      <c r="BB113" s="1">
        <f t="shared" si="73"/>
        <v>68.801627851365296</v>
      </c>
      <c r="BC113" s="1">
        <f t="shared" si="74"/>
        <v>4.0329818049792653E-2</v>
      </c>
      <c r="BD113" s="2"/>
      <c r="BE113" s="1">
        <f t="shared" si="95"/>
        <v>-0.7869424406182306</v>
      </c>
      <c r="BF113" s="1">
        <f t="shared" si="75"/>
        <v>68.198651399192499</v>
      </c>
      <c r="BG113" s="19">
        <f t="shared" si="76"/>
        <v>3.1212382861596197E-2</v>
      </c>
      <c r="BJ113" s="19">
        <f t="shared" si="77"/>
        <v>134.34663741902639</v>
      </c>
      <c r="BK113" s="1">
        <f t="shared" si="96"/>
        <v>7.3254866155630136E-2</v>
      </c>
      <c r="BL113" s="1">
        <f t="shared" si="78"/>
        <v>134.41989228518202</v>
      </c>
      <c r="BM113" s="1">
        <f t="shared" si="79"/>
        <v>3.1640959227178952E-2</v>
      </c>
      <c r="BO113" s="1">
        <f t="shared" si="97"/>
        <v>-6.2151722335981874E-2</v>
      </c>
      <c r="BP113" s="1">
        <f t="shared" si="80"/>
        <v>134.28448569669041</v>
      </c>
      <c r="BQ113" s="1">
        <f t="shared" si="81"/>
        <v>3.0601745607361477E-2</v>
      </c>
      <c r="BS113" s="1">
        <f t="shared" si="98"/>
        <v>-0.18465406580927343</v>
      </c>
      <c r="BT113" s="1">
        <f t="shared" si="82"/>
        <v>134.16198335321712</v>
      </c>
      <c r="BU113" s="1">
        <f t="shared" si="83"/>
        <v>2.9661569023524934E-2</v>
      </c>
      <c r="BW113" s="1">
        <f t="shared" si="99"/>
        <v>-0.20448407902980939</v>
      </c>
      <c r="BX113" s="1">
        <f t="shared" si="84"/>
        <v>134.14215333999658</v>
      </c>
      <c r="BY113" s="19">
        <f t="shared" si="85"/>
        <v>2.9509378350607823E-2</v>
      </c>
    </row>
    <row r="114" spans="1:77">
      <c r="A114" s="3">
        <v>43943</v>
      </c>
      <c r="B114" s="4">
        <v>113</v>
      </c>
      <c r="C114" s="1">
        <v>68.039351999999994</v>
      </c>
      <c r="D114" s="1">
        <v>131.313873</v>
      </c>
      <c r="E114" s="1"/>
      <c r="F114" s="1"/>
      <c r="I114" s="6">
        <f t="shared" si="54"/>
        <v>66.936523063038834</v>
      </c>
      <c r="J114" s="1">
        <f t="shared" si="55"/>
        <v>1.1028289369611599</v>
      </c>
      <c r="K114" s="1">
        <f t="shared" si="56"/>
        <v>1.6208692536653788E-2</v>
      </c>
      <c r="M114" s="1">
        <f t="shared" si="86"/>
        <v>67.958820907092417</v>
      </c>
      <c r="N114" s="1">
        <f t="shared" si="87"/>
        <v>8.0531092907577317E-2</v>
      </c>
      <c r="O114" s="1">
        <f t="shared" si="57"/>
        <v>1.1835958241868225E-3</v>
      </c>
      <c r="Q114" s="1">
        <f t="shared" si="88"/>
        <v>67.417458127914841</v>
      </c>
      <c r="R114" s="1">
        <f t="shared" si="89"/>
        <v>0.62189387208515257</v>
      </c>
      <c r="S114" s="1">
        <f t="shared" si="58"/>
        <v>9.1402086264012715E-3</v>
      </c>
      <c r="U114" s="1">
        <f t="shared" si="90"/>
        <v>66.764717667365915</v>
      </c>
      <c r="V114" s="1">
        <f t="shared" si="91"/>
        <v>1.2746343326340792</v>
      </c>
      <c r="W114" s="1">
        <f t="shared" si="59"/>
        <v>1.8733781189363464E-2</v>
      </c>
      <c r="Z114" s="1">
        <f t="shared" si="60"/>
        <v>133.43731771383403</v>
      </c>
      <c r="AA114" s="1">
        <f t="shared" si="61"/>
        <v>2.1234447138340329</v>
      </c>
      <c r="AB114" s="15">
        <f t="shared" si="50"/>
        <v>1.6170756869184972E-2</v>
      </c>
      <c r="AD114" s="1">
        <f t="shared" si="62"/>
        <v>133.0448597012342</v>
      </c>
      <c r="AE114" s="1">
        <f t="shared" si="63"/>
        <v>1.7309867012342011</v>
      </c>
      <c r="AF114" s="15">
        <f t="shared" si="51"/>
        <v>1.3182055038725429E-2</v>
      </c>
      <c r="AH114" s="1">
        <f t="shared" si="64"/>
        <v>132.11942758856188</v>
      </c>
      <c r="AI114" s="1">
        <f t="shared" si="65"/>
        <v>0.80555458856187556</v>
      </c>
      <c r="AJ114" s="1">
        <f t="shared" si="52"/>
        <v>6.13457337110052E-3</v>
      </c>
      <c r="AL114" s="1">
        <f t="shared" si="66"/>
        <v>131.29431619993153</v>
      </c>
      <c r="AM114" s="1">
        <f t="shared" si="67"/>
        <v>1.9556800068471603E-2</v>
      </c>
      <c r="AN114" s="1">
        <f t="shared" si="53"/>
        <v>1.4893171316690662E-4</v>
      </c>
      <c r="AR114" s="19">
        <f t="shared" si="68"/>
        <v>67.417458127914841</v>
      </c>
      <c r="AS114" s="1">
        <f t="shared" si="92"/>
        <v>9.9192857130673107E-2</v>
      </c>
      <c r="AT114" s="1">
        <f t="shared" si="69"/>
        <v>67.516650985045516</v>
      </c>
      <c r="AU114" s="1">
        <f t="shared" si="70"/>
        <v>7.6823338199117214E-3</v>
      </c>
      <c r="AW114" s="1">
        <f t="shared" si="93"/>
        <v>-0.19055788619761149</v>
      </c>
      <c r="AX114" s="1">
        <f t="shared" si="71"/>
        <v>67.226900241717232</v>
      </c>
      <c r="AY114" s="1">
        <f t="shared" si="72"/>
        <v>1.1940909700062433E-2</v>
      </c>
      <c r="AZ114" s="2"/>
      <c r="BA114" s="1">
        <f t="shared" si="94"/>
        <v>-0.80684236399814191</v>
      </c>
      <c r="BB114" s="1">
        <f t="shared" si="73"/>
        <v>66.610615763916698</v>
      </c>
      <c r="BC114" s="1">
        <f t="shared" si="74"/>
        <v>2.0998674944512932E-2</v>
      </c>
      <c r="BD114" s="2"/>
      <c r="BE114" s="1">
        <f t="shared" si="95"/>
        <v>-1.4509567212042422</v>
      </c>
      <c r="BF114" s="1">
        <f t="shared" si="75"/>
        <v>65.966501406710606</v>
      </c>
      <c r="BG114" s="19">
        <f t="shared" si="76"/>
        <v>3.0465466415514779E-2</v>
      </c>
      <c r="BJ114" s="19">
        <f t="shared" si="77"/>
        <v>132.11942758856188</v>
      </c>
      <c r="BK114" s="1">
        <f t="shared" si="96"/>
        <v>-0.2718148383373919</v>
      </c>
      <c r="BL114" s="1">
        <f t="shared" si="78"/>
        <v>131.84761275022447</v>
      </c>
      <c r="BM114" s="1">
        <f t="shared" si="79"/>
        <v>4.064610524620425E-3</v>
      </c>
      <c r="BO114" s="1">
        <f t="shared" si="97"/>
        <v>-0.60341624936811566</v>
      </c>
      <c r="BP114" s="1">
        <f t="shared" si="80"/>
        <v>131.51601133919377</v>
      </c>
      <c r="BQ114" s="1">
        <f t="shared" si="81"/>
        <v>1.5393525038574264E-3</v>
      </c>
      <c r="BS114" s="1">
        <f t="shared" si="98"/>
        <v>-1.1038041599041331</v>
      </c>
      <c r="BT114" s="1">
        <f t="shared" si="82"/>
        <v>131.01562342865773</v>
      </c>
      <c r="BU114" s="1">
        <f t="shared" si="83"/>
        <v>2.2712723684744866E-3</v>
      </c>
      <c r="BW114" s="1">
        <f t="shared" si="99"/>
        <v>-1.9238009677493106</v>
      </c>
      <c r="BX114" s="1">
        <f t="shared" si="84"/>
        <v>130.19562662081256</v>
      </c>
      <c r="BY114" s="19">
        <f t="shared" si="85"/>
        <v>8.5158281729108675E-3</v>
      </c>
    </row>
    <row r="115" spans="1:77">
      <c r="A115" s="3">
        <v>43944</v>
      </c>
      <c r="B115" s="4">
        <v>114</v>
      </c>
      <c r="C115" s="1">
        <v>67.775672999999998</v>
      </c>
      <c r="D115" s="1">
        <v>132.94258099999999</v>
      </c>
      <c r="E115" s="1"/>
      <c r="F115" s="1"/>
      <c r="I115" s="6">
        <f t="shared" si="54"/>
        <v>67.101947403583011</v>
      </c>
      <c r="J115" s="1">
        <f t="shared" si="55"/>
        <v>0.67372559641698615</v>
      </c>
      <c r="K115" s="1">
        <f t="shared" si="56"/>
        <v>9.9405224115883904E-3</v>
      </c>
      <c r="M115" s="1">
        <f t="shared" si="86"/>
        <v>67.987006789610064</v>
      </c>
      <c r="N115" s="1">
        <f t="shared" si="87"/>
        <v>0.21133378961006599</v>
      </c>
      <c r="O115" s="1">
        <f t="shared" si="57"/>
        <v>3.1181363497499465E-3</v>
      </c>
      <c r="Q115" s="1">
        <f t="shared" si="88"/>
        <v>67.759499757561684</v>
      </c>
      <c r="R115" s="1">
        <f t="shared" si="89"/>
        <v>1.6173242438313196E-2</v>
      </c>
      <c r="S115" s="1">
        <f t="shared" si="58"/>
        <v>2.3862902015466813E-4</v>
      </c>
      <c r="U115" s="1">
        <f t="shared" si="90"/>
        <v>67.72069341684147</v>
      </c>
      <c r="V115" s="1">
        <f t="shared" si="91"/>
        <v>5.4979583158527134E-2</v>
      </c>
      <c r="W115" s="1">
        <f t="shared" si="59"/>
        <v>8.1119936881375023E-4</v>
      </c>
      <c r="Z115" s="1">
        <f t="shared" si="60"/>
        <v>133.11880100675893</v>
      </c>
      <c r="AA115" s="1">
        <f t="shared" si="61"/>
        <v>0.17622000675893901</v>
      </c>
      <c r="AB115" s="15">
        <f t="shared" si="50"/>
        <v>1.3255347190749894E-3</v>
      </c>
      <c r="AD115" s="1">
        <f t="shared" si="62"/>
        <v>132.43901435580221</v>
      </c>
      <c r="AE115" s="1">
        <f t="shared" si="63"/>
        <v>0.5035666441977753</v>
      </c>
      <c r="AF115" s="15">
        <f t="shared" si="51"/>
        <v>3.7878506676335354E-3</v>
      </c>
      <c r="AH115" s="1">
        <f t="shared" si="64"/>
        <v>131.67637256485284</v>
      </c>
      <c r="AI115" s="1">
        <f t="shared" si="65"/>
        <v>1.2662084351471492</v>
      </c>
      <c r="AJ115" s="1">
        <f t="shared" si="52"/>
        <v>9.5244760980467899E-3</v>
      </c>
      <c r="AL115" s="1">
        <f t="shared" si="66"/>
        <v>131.30898379998288</v>
      </c>
      <c r="AM115" s="1">
        <f t="shared" si="67"/>
        <v>1.6335972000171068</v>
      </c>
      <c r="AN115" s="1">
        <f t="shared" si="53"/>
        <v>1.2287990707936586E-2</v>
      </c>
      <c r="AR115" s="19">
        <f t="shared" si="68"/>
        <v>67.759499757561684</v>
      </c>
      <c r="AS115" s="1">
        <f t="shared" si="92"/>
        <v>0.13562017300809862</v>
      </c>
      <c r="AT115" s="1">
        <f t="shared" si="69"/>
        <v>67.895119930569777</v>
      </c>
      <c r="AU115" s="1">
        <f t="shared" si="70"/>
        <v>1.7623864918284086E-3</v>
      </c>
      <c r="AW115" s="1">
        <f t="shared" si="93"/>
        <v>-5.7408007236497832E-2</v>
      </c>
      <c r="AX115" s="1">
        <f t="shared" si="71"/>
        <v>67.702091750325181</v>
      </c>
      <c r="AY115" s="1">
        <f t="shared" si="72"/>
        <v>1.0856587093545603E-3</v>
      </c>
      <c r="AZ115" s="2"/>
      <c r="BA115" s="1">
        <f t="shared" si="94"/>
        <v>-0.28984456685789867</v>
      </c>
      <c r="BB115" s="1">
        <f t="shared" si="73"/>
        <v>67.46965519070379</v>
      </c>
      <c r="BC115" s="1">
        <f t="shared" si="74"/>
        <v>4.5151570726004835E-3</v>
      </c>
      <c r="BD115" s="2"/>
      <c r="BE115" s="1">
        <f t="shared" si="95"/>
        <v>7.3091877019180296E-2</v>
      </c>
      <c r="BF115" s="1">
        <f t="shared" si="75"/>
        <v>67.832591634580865</v>
      </c>
      <c r="BG115" s="19">
        <f t="shared" si="76"/>
        <v>8.3980921267823392E-4</v>
      </c>
      <c r="BJ115" s="19">
        <f t="shared" si="77"/>
        <v>131.67637256485284</v>
      </c>
      <c r="BK115" s="1">
        <f t="shared" si="96"/>
        <v>-0.29750086614313848</v>
      </c>
      <c r="BL115" s="1">
        <f t="shared" si="78"/>
        <v>131.3788716987097</v>
      </c>
      <c r="BM115" s="1">
        <f t="shared" si="79"/>
        <v>1.1762290829078217E-2</v>
      </c>
      <c r="BO115" s="1">
        <f t="shared" si="97"/>
        <v>-0.5633259429533457</v>
      </c>
      <c r="BP115" s="1">
        <f t="shared" si="80"/>
        <v>131.11304662189949</v>
      </c>
      <c r="BQ115" s="1">
        <f t="shared" si="81"/>
        <v>1.3761838865611498E-2</v>
      </c>
      <c r="BS115" s="1">
        <f t="shared" si="98"/>
        <v>-0.80646704861633933</v>
      </c>
      <c r="BT115" s="1">
        <f t="shared" si="82"/>
        <v>130.86990551623651</v>
      </c>
      <c r="BU115" s="1">
        <f t="shared" si="83"/>
        <v>1.559075706348349E-2</v>
      </c>
      <c r="BW115" s="1">
        <f t="shared" si="99"/>
        <v>-0.6651669153150771</v>
      </c>
      <c r="BX115" s="1">
        <f t="shared" si="84"/>
        <v>131.01120564953777</v>
      </c>
      <c r="BY115" s="19">
        <f t="shared" si="85"/>
        <v>1.4527891183805274E-2</v>
      </c>
    </row>
    <row r="116" spans="1:77">
      <c r="A116" s="3">
        <v>43945</v>
      </c>
      <c r="B116" s="4">
        <v>115</v>
      </c>
      <c r="C116" s="1">
        <v>69.732322999999994</v>
      </c>
      <c r="D116" s="1">
        <v>133.771759</v>
      </c>
      <c r="E116" s="1"/>
      <c r="F116" s="1"/>
      <c r="I116" s="6">
        <f t="shared" si="54"/>
        <v>67.20300624304555</v>
      </c>
      <c r="J116" s="1">
        <f t="shared" si="55"/>
        <v>2.5293167569544437</v>
      </c>
      <c r="K116" s="1">
        <f t="shared" si="56"/>
        <v>3.6271798330229782E-2</v>
      </c>
      <c r="M116" s="1">
        <f t="shared" si="86"/>
        <v>67.913039963246547</v>
      </c>
      <c r="N116" s="1">
        <f t="shared" si="87"/>
        <v>1.8192830367534469</v>
      </c>
      <c r="O116" s="1">
        <f t="shared" si="57"/>
        <v>2.6089522885297353E-2</v>
      </c>
      <c r="Q116" s="1">
        <f t="shared" si="88"/>
        <v>67.76839504090276</v>
      </c>
      <c r="R116" s="1">
        <f t="shared" si="89"/>
        <v>1.9639279590972336</v>
      </c>
      <c r="S116" s="1">
        <f t="shared" si="58"/>
        <v>2.8163810907278018E-2</v>
      </c>
      <c r="U116" s="1">
        <f t="shared" si="90"/>
        <v>67.761928104210369</v>
      </c>
      <c r="V116" s="1">
        <f t="shared" si="91"/>
        <v>1.9703948957896245</v>
      </c>
      <c r="W116" s="1">
        <f t="shared" si="59"/>
        <v>2.8256550348819222E-2</v>
      </c>
      <c r="Z116" s="1">
        <f t="shared" si="60"/>
        <v>133.09236800574507</v>
      </c>
      <c r="AA116" s="1">
        <f t="shared" si="61"/>
        <v>0.67939099425493055</v>
      </c>
      <c r="AB116" s="15">
        <f t="shared" si="50"/>
        <v>5.0787326064459576E-3</v>
      </c>
      <c r="AD116" s="1">
        <f t="shared" si="62"/>
        <v>132.61526268127145</v>
      </c>
      <c r="AE116" s="1">
        <f t="shared" si="63"/>
        <v>1.1564963187285571</v>
      </c>
      <c r="AF116" s="15">
        <f t="shared" si="51"/>
        <v>8.645294996297067E-3</v>
      </c>
      <c r="AH116" s="1">
        <f t="shared" si="64"/>
        <v>132.37278720418377</v>
      </c>
      <c r="AI116" s="1">
        <f t="shared" si="65"/>
        <v>1.3989717958162373</v>
      </c>
      <c r="AJ116" s="1">
        <f t="shared" si="52"/>
        <v>1.0457900877390999E-2</v>
      </c>
      <c r="AL116" s="1">
        <f t="shared" si="66"/>
        <v>132.53418169999571</v>
      </c>
      <c r="AM116" s="1">
        <f t="shared" si="67"/>
        <v>1.2375773000042898</v>
      </c>
      <c r="AN116" s="1">
        <f t="shared" si="53"/>
        <v>9.2514093352416022E-3</v>
      </c>
      <c r="AR116" s="19">
        <f t="shared" si="68"/>
        <v>67.76839504090276</v>
      </c>
      <c r="AS116" s="1">
        <f t="shared" si="92"/>
        <v>0.11661143955804519</v>
      </c>
      <c r="AT116" s="1">
        <f t="shared" si="69"/>
        <v>67.885006480460802</v>
      </c>
      <c r="AU116" s="1">
        <f t="shared" si="70"/>
        <v>2.6491538501294321E-2</v>
      </c>
      <c r="AW116" s="1">
        <f t="shared" si="93"/>
        <v>-4.0832184592104422E-2</v>
      </c>
      <c r="AX116" s="1">
        <f t="shared" si="71"/>
        <v>67.727562856310655</v>
      </c>
      <c r="AY116" s="1">
        <f t="shared" si="72"/>
        <v>2.8749366971315998E-2</v>
      </c>
      <c r="AZ116" s="2"/>
      <c r="BA116" s="1">
        <f t="shared" si="94"/>
        <v>-0.15541163426836019</v>
      </c>
      <c r="BB116" s="1">
        <f t="shared" si="73"/>
        <v>67.612983406634399</v>
      </c>
      <c r="BC116" s="1">
        <f t="shared" si="74"/>
        <v>3.0392499520854842E-2</v>
      </c>
      <c r="BD116" s="2"/>
      <c r="BE116" s="1">
        <f t="shared" si="95"/>
        <v>1.8524772392791485E-2</v>
      </c>
      <c r="BF116" s="1">
        <f t="shared" si="75"/>
        <v>67.786919813295555</v>
      </c>
      <c r="BG116" s="19">
        <f t="shared" si="76"/>
        <v>2.7898155446570157E-2</v>
      </c>
      <c r="BJ116" s="19">
        <f t="shared" si="77"/>
        <v>132.37278720418377</v>
      </c>
      <c r="BK116" s="1">
        <f t="shared" si="96"/>
        <v>-0.14841354032202897</v>
      </c>
      <c r="BL116" s="1">
        <f t="shared" si="78"/>
        <v>132.22437366386174</v>
      </c>
      <c r="BM116" s="1">
        <f t="shared" si="79"/>
        <v>1.1567354333273456E-2</v>
      </c>
      <c r="BO116" s="1">
        <f t="shared" si="97"/>
        <v>-0.24839079738227804</v>
      </c>
      <c r="BP116" s="1">
        <f t="shared" si="80"/>
        <v>132.12439640680148</v>
      </c>
      <c r="BQ116" s="1">
        <f t="shared" si="81"/>
        <v>1.2314726258466276E-2</v>
      </c>
      <c r="BS116" s="1">
        <f t="shared" si="98"/>
        <v>-0.13017028904007044</v>
      </c>
      <c r="BT116" s="1">
        <f t="shared" si="82"/>
        <v>132.24261691514369</v>
      </c>
      <c r="BU116" s="1">
        <f t="shared" si="83"/>
        <v>1.1430978379048733E-2</v>
      </c>
      <c r="BW116" s="1">
        <f t="shared" si="99"/>
        <v>0.49217740613402461</v>
      </c>
      <c r="BX116" s="1">
        <f t="shared" si="84"/>
        <v>132.8649646103178</v>
      </c>
      <c r="BY116" s="19">
        <f t="shared" si="85"/>
        <v>6.7786683561677948E-3</v>
      </c>
    </row>
    <row r="117" spans="1:77">
      <c r="A117" s="3">
        <v>43948</v>
      </c>
      <c r="B117" s="4">
        <v>116</v>
      </c>
      <c r="C117" s="1">
        <v>69.781609000000003</v>
      </c>
      <c r="D117" s="1">
        <v>138.07551599999999</v>
      </c>
      <c r="E117" s="1"/>
      <c r="F117" s="1"/>
      <c r="I117" s="6">
        <f t="shared" si="54"/>
        <v>67.582403756588718</v>
      </c>
      <c r="J117" s="1">
        <f t="shared" si="55"/>
        <v>2.199205243411285</v>
      </c>
      <c r="K117" s="1">
        <f t="shared" si="56"/>
        <v>3.1515542202692474E-2</v>
      </c>
      <c r="M117" s="1">
        <f t="shared" si="86"/>
        <v>68.549789026110261</v>
      </c>
      <c r="N117" s="1">
        <f t="shared" si="87"/>
        <v>1.231819973889742</v>
      </c>
      <c r="O117" s="1">
        <f t="shared" si="57"/>
        <v>1.7652501734228311E-2</v>
      </c>
      <c r="Q117" s="1">
        <f t="shared" si="88"/>
        <v>68.848555418406235</v>
      </c>
      <c r="R117" s="1">
        <f t="shared" si="89"/>
        <v>0.93305358159376794</v>
      </c>
      <c r="S117" s="1">
        <f t="shared" si="58"/>
        <v>1.3371052845654045E-2</v>
      </c>
      <c r="U117" s="1">
        <f t="shared" si="90"/>
        <v>69.239724276052584</v>
      </c>
      <c r="V117" s="1">
        <f t="shared" si="91"/>
        <v>0.54188472394741893</v>
      </c>
      <c r="W117" s="1">
        <f t="shared" si="59"/>
        <v>7.7654375087197964E-3</v>
      </c>
      <c r="Z117" s="1">
        <f t="shared" si="60"/>
        <v>133.19427665488331</v>
      </c>
      <c r="AA117" s="1">
        <f t="shared" si="61"/>
        <v>4.8812393451166827</v>
      </c>
      <c r="AB117" s="15">
        <f t="shared" si="50"/>
        <v>3.5351954398031606E-2</v>
      </c>
      <c r="AD117" s="1">
        <f t="shared" si="62"/>
        <v>133.02003639282646</v>
      </c>
      <c r="AE117" s="1">
        <f t="shared" si="63"/>
        <v>5.0554796071735382</v>
      </c>
      <c r="AF117" s="15">
        <f t="shared" si="51"/>
        <v>3.6613874448048693E-2</v>
      </c>
      <c r="AH117" s="1">
        <f t="shared" si="64"/>
        <v>133.1422216918827</v>
      </c>
      <c r="AI117" s="1">
        <f t="shared" si="65"/>
        <v>4.9332943081172971</v>
      </c>
      <c r="AJ117" s="1">
        <f t="shared" si="52"/>
        <v>3.5728957971935427E-2</v>
      </c>
      <c r="AL117" s="1">
        <f t="shared" si="66"/>
        <v>133.46236467499892</v>
      </c>
      <c r="AM117" s="1">
        <f t="shared" si="67"/>
        <v>4.6131513250010698</v>
      </c>
      <c r="AN117" s="1">
        <f t="shared" si="53"/>
        <v>3.3410350065257555E-2</v>
      </c>
      <c r="AR117" s="19">
        <f t="shared" si="68"/>
        <v>68.848555418406235</v>
      </c>
      <c r="AS117" s="1">
        <f t="shared" si="92"/>
        <v>0.26114378024985963</v>
      </c>
      <c r="AT117" s="1">
        <f t="shared" si="69"/>
        <v>69.109699198656088</v>
      </c>
      <c r="AU117" s="1">
        <f t="shared" si="70"/>
        <v>9.6287519157650121E-3</v>
      </c>
      <c r="AW117" s="1">
        <f t="shared" si="93"/>
        <v>0.23941595593179041</v>
      </c>
      <c r="AX117" s="1">
        <f t="shared" si="71"/>
        <v>69.087971374338025</v>
      </c>
      <c r="AY117" s="1">
        <f t="shared" si="72"/>
        <v>9.9401208370242366E-3</v>
      </c>
      <c r="AZ117" s="2"/>
      <c r="BA117" s="1">
        <f t="shared" si="94"/>
        <v>0.4005957710289656</v>
      </c>
      <c r="BB117" s="1">
        <f t="shared" si="73"/>
        <v>69.249151189435196</v>
      </c>
      <c r="BC117" s="1">
        <f t="shared" si="74"/>
        <v>7.6303458489300124E-3</v>
      </c>
      <c r="BD117" s="2"/>
      <c r="BE117" s="1">
        <f t="shared" si="95"/>
        <v>0.92091503673687247</v>
      </c>
      <c r="BF117" s="1">
        <f t="shared" si="75"/>
        <v>69.769470455143107</v>
      </c>
      <c r="BG117" s="19">
        <f t="shared" si="76"/>
        <v>1.7395048682376763E-4</v>
      </c>
      <c r="BJ117" s="19">
        <f t="shared" si="77"/>
        <v>133.1422216918827</v>
      </c>
      <c r="BK117" s="1">
        <f t="shared" si="96"/>
        <v>-1.0736336118885054E-2</v>
      </c>
      <c r="BL117" s="1">
        <f t="shared" si="78"/>
        <v>133.1314853557638</v>
      </c>
      <c r="BM117" s="1">
        <f t="shared" si="79"/>
        <v>3.5806714959053229E-2</v>
      </c>
      <c r="BO117" s="1">
        <f t="shared" si="97"/>
        <v>6.0655238880241158E-3</v>
      </c>
      <c r="BP117" s="1">
        <f t="shared" si="80"/>
        <v>133.14828721577072</v>
      </c>
      <c r="BQ117" s="1">
        <f t="shared" si="81"/>
        <v>3.568502893901386E-2</v>
      </c>
      <c r="BS117" s="1">
        <f t="shared" si="98"/>
        <v>0.27465186049248003</v>
      </c>
      <c r="BT117" s="1">
        <f t="shared" si="82"/>
        <v>133.41687355237516</v>
      </c>
      <c r="BU117" s="1">
        <f t="shared" si="83"/>
        <v>3.3739815592105614E-2</v>
      </c>
      <c r="BW117" s="1">
        <f t="shared" si="99"/>
        <v>0.72784592546419458</v>
      </c>
      <c r="BX117" s="1">
        <f t="shared" si="84"/>
        <v>133.8700676173469</v>
      </c>
      <c r="BY117" s="19">
        <f t="shared" si="85"/>
        <v>3.045759671579347E-2</v>
      </c>
    </row>
    <row r="118" spans="1:77">
      <c r="A118" s="3">
        <v>43949</v>
      </c>
      <c r="B118" s="4">
        <v>117</v>
      </c>
      <c r="C118" s="1">
        <v>68.650490000000005</v>
      </c>
      <c r="D118" s="1">
        <v>140.91835</v>
      </c>
      <c r="E118" s="1"/>
      <c r="F118" s="1"/>
      <c r="I118" s="6">
        <f t="shared" si="54"/>
        <v>67.912284543100412</v>
      </c>
      <c r="J118" s="1">
        <f t="shared" si="55"/>
        <v>0.7382054568995926</v>
      </c>
      <c r="K118" s="1">
        <f t="shared" si="56"/>
        <v>1.0753098148310268E-2</v>
      </c>
      <c r="M118" s="1">
        <f t="shared" si="86"/>
        <v>68.980926016971665</v>
      </c>
      <c r="N118" s="1">
        <f t="shared" si="87"/>
        <v>0.33043601697166025</v>
      </c>
      <c r="O118" s="1">
        <f t="shared" si="57"/>
        <v>4.8133089359108762E-3</v>
      </c>
      <c r="Q118" s="1">
        <f t="shared" si="88"/>
        <v>69.361734888282811</v>
      </c>
      <c r="R118" s="1">
        <f t="shared" si="89"/>
        <v>0.71124488828280619</v>
      </c>
      <c r="S118" s="1">
        <f t="shared" si="58"/>
        <v>1.0360375989782537E-2</v>
      </c>
      <c r="U118" s="1">
        <f t="shared" si="90"/>
        <v>69.646137819013148</v>
      </c>
      <c r="V118" s="1">
        <f t="shared" si="91"/>
        <v>0.99564781901314348</v>
      </c>
      <c r="W118" s="1">
        <f t="shared" si="59"/>
        <v>1.4503142206459756E-2</v>
      </c>
      <c r="Z118" s="1">
        <f t="shared" si="60"/>
        <v>133.92646255665082</v>
      </c>
      <c r="AA118" s="1">
        <f t="shared" si="61"/>
        <v>6.9918874433491851</v>
      </c>
      <c r="AB118" s="15">
        <f t="shared" si="50"/>
        <v>4.9616586082289388E-2</v>
      </c>
      <c r="AD118" s="1">
        <f t="shared" si="62"/>
        <v>134.7894542553372</v>
      </c>
      <c r="AE118" s="1">
        <f t="shared" si="63"/>
        <v>6.128895744662799</v>
      </c>
      <c r="AF118" s="15">
        <f t="shared" si="51"/>
        <v>4.3492531275471216E-2</v>
      </c>
      <c r="AH118" s="1">
        <f t="shared" si="64"/>
        <v>135.85553356134722</v>
      </c>
      <c r="AI118" s="1">
        <f t="shared" si="65"/>
        <v>5.0628164386527885</v>
      </c>
      <c r="AJ118" s="1">
        <f t="shared" si="52"/>
        <v>3.5927304276929077E-2</v>
      </c>
      <c r="AL118" s="1">
        <f t="shared" si="66"/>
        <v>136.92222816874971</v>
      </c>
      <c r="AM118" s="1">
        <f t="shared" si="67"/>
        <v>3.9961218312502922</v>
      </c>
      <c r="AN118" s="1">
        <f t="shared" si="53"/>
        <v>2.8357710910256132E-2</v>
      </c>
      <c r="AR118" s="19">
        <f t="shared" si="68"/>
        <v>69.361734888282811</v>
      </c>
      <c r="AS118" s="1">
        <f t="shared" si="92"/>
        <v>0.29894913369386705</v>
      </c>
      <c r="AT118" s="1">
        <f t="shared" si="69"/>
        <v>69.660684021976678</v>
      </c>
      <c r="AU118" s="1">
        <f t="shared" si="70"/>
        <v>1.4715030030764138E-2</v>
      </c>
      <c r="AW118" s="1">
        <f t="shared" si="93"/>
        <v>0.30785683441798678</v>
      </c>
      <c r="AX118" s="1">
        <f t="shared" si="71"/>
        <v>69.669591722700801</v>
      </c>
      <c r="AY118" s="1">
        <f t="shared" si="72"/>
        <v>1.4844784395578183E-2</v>
      </c>
      <c r="AZ118" s="2"/>
      <c r="BA118" s="1">
        <f t="shared" si="94"/>
        <v>0.45125843551039024</v>
      </c>
      <c r="BB118" s="1">
        <f t="shared" si="73"/>
        <v>69.812993323793208</v>
      </c>
      <c r="BC118" s="1">
        <f t="shared" si="74"/>
        <v>1.693364932709443E-2</v>
      </c>
      <c r="BD118" s="2"/>
      <c r="BE118" s="1">
        <f t="shared" si="95"/>
        <v>0.57433980490562042</v>
      </c>
      <c r="BF118" s="1">
        <f t="shared" si="75"/>
        <v>69.936074693188431</v>
      </c>
      <c r="BG118" s="19">
        <f t="shared" si="76"/>
        <v>1.8726518822930846E-2</v>
      </c>
      <c r="BJ118" s="19">
        <f t="shared" si="77"/>
        <v>135.85553356134722</v>
      </c>
      <c r="BK118" s="1">
        <f t="shared" si="96"/>
        <v>0.39787089471862558</v>
      </c>
      <c r="BL118" s="1">
        <f t="shared" si="78"/>
        <v>136.25340445606585</v>
      </c>
      <c r="BM118" s="1">
        <f t="shared" si="79"/>
        <v>3.3103889904573476E-2</v>
      </c>
      <c r="BO118" s="1">
        <f t="shared" si="97"/>
        <v>0.68287711028214781</v>
      </c>
      <c r="BP118" s="1">
        <f t="shared" si="80"/>
        <v>136.53841067162935</v>
      </c>
      <c r="BQ118" s="1">
        <f t="shared" si="81"/>
        <v>3.1081398046249147E-2</v>
      </c>
      <c r="BS118" s="1">
        <f t="shared" si="98"/>
        <v>1.3720488645298978</v>
      </c>
      <c r="BT118" s="1">
        <f t="shared" si="82"/>
        <v>137.2275824258771</v>
      </c>
      <c r="BU118" s="1">
        <f t="shared" si="83"/>
        <v>2.6190823083884401E-2</v>
      </c>
      <c r="BW118" s="1">
        <f t="shared" si="99"/>
        <v>2.4154919778644701</v>
      </c>
      <c r="BX118" s="1">
        <f t="shared" si="84"/>
        <v>138.27102553921168</v>
      </c>
      <c r="BY118" s="19">
        <f t="shared" si="85"/>
        <v>1.8786229478193053E-2</v>
      </c>
    </row>
    <row r="119" spans="1:77">
      <c r="A119" s="3">
        <v>43950</v>
      </c>
      <c r="B119" s="4">
        <v>118</v>
      </c>
      <c r="C119" s="1">
        <v>70.905333999999996</v>
      </c>
      <c r="D119" s="1">
        <v>144.274506</v>
      </c>
      <c r="E119" s="1"/>
      <c r="F119" s="1"/>
      <c r="I119" s="6">
        <f t="shared" si="54"/>
        <v>68.023015361635345</v>
      </c>
      <c r="J119" s="1">
        <f t="shared" si="55"/>
        <v>2.8823186383646515</v>
      </c>
      <c r="K119" s="1">
        <f t="shared" si="56"/>
        <v>4.065023709449915E-2</v>
      </c>
      <c r="M119" s="1">
        <f t="shared" si="86"/>
        <v>68.865273411031581</v>
      </c>
      <c r="N119" s="1">
        <f t="shared" si="87"/>
        <v>2.0400605889684158</v>
      </c>
      <c r="O119" s="1">
        <f t="shared" si="57"/>
        <v>2.8771609607937478E-2</v>
      </c>
      <c r="Q119" s="1">
        <f t="shared" si="88"/>
        <v>68.970550199727271</v>
      </c>
      <c r="R119" s="1">
        <f t="shared" si="89"/>
        <v>1.9347838002727258</v>
      </c>
      <c r="S119" s="1">
        <f t="shared" si="58"/>
        <v>2.7286858281673505E-2</v>
      </c>
      <c r="U119" s="1">
        <f t="shared" si="90"/>
        <v>68.899401954753301</v>
      </c>
      <c r="V119" s="1">
        <f t="shared" si="91"/>
        <v>2.0059320452466949</v>
      </c>
      <c r="W119" s="1">
        <f t="shared" si="59"/>
        <v>2.8290284130763631E-2</v>
      </c>
      <c r="Z119" s="1">
        <f t="shared" si="60"/>
        <v>134.97524567315318</v>
      </c>
      <c r="AA119" s="1">
        <f t="shared" si="61"/>
        <v>9.2992603268468201</v>
      </c>
      <c r="AB119" s="15">
        <f t="shared" si="50"/>
        <v>6.4455326063267343E-2</v>
      </c>
      <c r="AD119" s="1">
        <f t="shared" si="62"/>
        <v>136.93456776596918</v>
      </c>
      <c r="AE119" s="1">
        <f t="shared" si="63"/>
        <v>7.339938234030825</v>
      </c>
      <c r="AF119" s="15">
        <f t="shared" si="51"/>
        <v>5.0874811063507122E-2</v>
      </c>
      <c r="AH119" s="1">
        <f t="shared" si="64"/>
        <v>138.64008260260624</v>
      </c>
      <c r="AI119" s="1">
        <f t="shared" si="65"/>
        <v>5.6344233973937605</v>
      </c>
      <c r="AJ119" s="1">
        <f t="shared" si="52"/>
        <v>3.9053492911587308E-2</v>
      </c>
      <c r="AL119" s="1">
        <f t="shared" si="66"/>
        <v>139.91931954218742</v>
      </c>
      <c r="AM119" s="1">
        <f t="shared" si="67"/>
        <v>4.3551864578125787</v>
      </c>
      <c r="AN119" s="1">
        <f t="shared" si="53"/>
        <v>3.0186805545621337E-2</v>
      </c>
      <c r="AR119" s="19">
        <f t="shared" si="68"/>
        <v>68.970550199727271</v>
      </c>
      <c r="AS119" s="1">
        <f t="shared" si="92"/>
        <v>0.19542906035645594</v>
      </c>
      <c r="AT119" s="1">
        <f t="shared" si="69"/>
        <v>69.165979260083731</v>
      </c>
      <c r="AU119" s="1">
        <f t="shared" si="70"/>
        <v>2.4530661401528209E-2</v>
      </c>
      <c r="AW119" s="1">
        <f t="shared" si="93"/>
        <v>0.13309645367460493</v>
      </c>
      <c r="AX119" s="1">
        <f t="shared" si="71"/>
        <v>69.103646653401881</v>
      </c>
      <c r="AY119" s="1">
        <f t="shared" si="72"/>
        <v>2.5409757559256615E-2</v>
      </c>
      <c r="AZ119" s="2"/>
      <c r="BA119" s="1">
        <f t="shared" si="94"/>
        <v>7.2159029680721382E-2</v>
      </c>
      <c r="BB119" s="1">
        <f t="shared" si="73"/>
        <v>69.04270922940799</v>
      </c>
      <c r="BC119" s="1">
        <f t="shared" si="74"/>
        <v>2.6269177021181603E-2</v>
      </c>
      <c r="BD119" s="2"/>
      <c r="BE119" s="1">
        <f t="shared" si="95"/>
        <v>-0.24635601453636638</v>
      </c>
      <c r="BF119" s="1">
        <f t="shared" si="75"/>
        <v>68.72419418519091</v>
      </c>
      <c r="BG119" s="19">
        <f t="shared" si="76"/>
        <v>3.0761293851448272E-2</v>
      </c>
      <c r="BJ119" s="19">
        <f t="shared" si="77"/>
        <v>138.64008260260624</v>
      </c>
      <c r="BK119" s="1">
        <f t="shared" si="96"/>
        <v>0.75587261669968564</v>
      </c>
      <c r="BL119" s="1">
        <f t="shared" si="78"/>
        <v>139.39595521930593</v>
      </c>
      <c r="BM119" s="1">
        <f t="shared" si="79"/>
        <v>3.3814364824053325E-2</v>
      </c>
      <c r="BO119" s="1">
        <f t="shared" si="97"/>
        <v>1.2082950930263676</v>
      </c>
      <c r="BP119" s="1">
        <f t="shared" si="80"/>
        <v>139.84837769563262</v>
      </c>
      <c r="BQ119" s="1">
        <f t="shared" si="81"/>
        <v>3.0678519906818334E-2</v>
      </c>
      <c r="BS119" s="1">
        <f t="shared" si="98"/>
        <v>2.007673944058006</v>
      </c>
      <c r="BT119" s="1">
        <f t="shared" si="82"/>
        <v>140.64775654666425</v>
      </c>
      <c r="BU119" s="1">
        <f t="shared" si="83"/>
        <v>2.5137840037627632E-2</v>
      </c>
      <c r="BW119" s="1">
        <f t="shared" si="99"/>
        <v>2.7291904817498431</v>
      </c>
      <c r="BX119" s="1">
        <f t="shared" si="84"/>
        <v>141.36927308435608</v>
      </c>
      <c r="BY119" s="19">
        <f t="shared" si="85"/>
        <v>2.0136841886978434E-2</v>
      </c>
    </row>
    <row r="120" spans="1:77">
      <c r="A120" s="3">
        <v>43951</v>
      </c>
      <c r="B120" s="4">
        <v>119</v>
      </c>
      <c r="C120" s="1">
        <v>72.401154000000005</v>
      </c>
      <c r="D120" s="1">
        <v>140.06944300000001</v>
      </c>
      <c r="E120" s="1"/>
      <c r="F120" s="1"/>
      <c r="I120" s="6">
        <f t="shared" si="54"/>
        <v>68.455363157390039</v>
      </c>
      <c r="J120" s="1">
        <f t="shared" si="55"/>
        <v>3.9457908426099664</v>
      </c>
      <c r="K120" s="1">
        <f t="shared" si="56"/>
        <v>5.4499004844728943E-2</v>
      </c>
      <c r="M120" s="1">
        <f t="shared" si="86"/>
        <v>69.579294617170532</v>
      </c>
      <c r="N120" s="1">
        <f t="shared" si="87"/>
        <v>2.8218593828294729</v>
      </c>
      <c r="O120" s="1">
        <f t="shared" si="57"/>
        <v>3.8975337089647392E-2</v>
      </c>
      <c r="Q120" s="1">
        <f t="shared" si="88"/>
        <v>70.03468128987727</v>
      </c>
      <c r="R120" s="1">
        <f t="shared" si="89"/>
        <v>2.3664727101227356</v>
      </c>
      <c r="S120" s="1">
        <f t="shared" si="58"/>
        <v>3.2685566173748216E-2</v>
      </c>
      <c r="U120" s="1">
        <f t="shared" si="90"/>
        <v>70.403850988688333</v>
      </c>
      <c r="V120" s="1">
        <f t="shared" si="91"/>
        <v>1.9973030113116721</v>
      </c>
      <c r="W120" s="1">
        <f t="shared" si="59"/>
        <v>2.7586618457927783E-2</v>
      </c>
      <c r="Z120" s="1">
        <f t="shared" si="60"/>
        <v>136.37013472218021</v>
      </c>
      <c r="AA120" s="1">
        <f t="shared" si="61"/>
        <v>3.6993082778197959</v>
      </c>
      <c r="AB120" s="15">
        <f t="shared" si="50"/>
        <v>2.6410530366853788E-2</v>
      </c>
      <c r="AD120" s="1">
        <f t="shared" si="62"/>
        <v>139.50354614787997</v>
      </c>
      <c r="AE120" s="1">
        <f t="shared" si="63"/>
        <v>0.5658968521200336</v>
      </c>
      <c r="AF120" s="15">
        <f t="shared" si="51"/>
        <v>4.0401163879835913E-3</v>
      </c>
      <c r="AH120" s="1">
        <f t="shared" si="64"/>
        <v>141.73901547117282</v>
      </c>
      <c r="AI120" s="1">
        <f t="shared" si="65"/>
        <v>1.6695724711728133</v>
      </c>
      <c r="AJ120" s="1">
        <f t="shared" si="52"/>
        <v>1.1919605271599553E-2</v>
      </c>
      <c r="AL120" s="1">
        <f t="shared" si="66"/>
        <v>143.18570938554686</v>
      </c>
      <c r="AM120" s="1">
        <f t="shared" si="67"/>
        <v>3.1162663855468509</v>
      </c>
      <c r="AN120" s="1">
        <f t="shared" si="53"/>
        <v>2.2248010121285702E-2</v>
      </c>
      <c r="AR120" s="19">
        <f t="shared" si="68"/>
        <v>70.03468128987727</v>
      </c>
      <c r="AS120" s="1">
        <f t="shared" si="92"/>
        <v>0.3257343648254874</v>
      </c>
      <c r="AT120" s="1">
        <f t="shared" si="69"/>
        <v>70.360415654702763</v>
      </c>
      <c r="AU120" s="1">
        <f t="shared" si="70"/>
        <v>2.8186544447858418E-2</v>
      </c>
      <c r="AW120" s="1">
        <f t="shared" si="93"/>
        <v>0.36585511279345351</v>
      </c>
      <c r="AX120" s="1">
        <f t="shared" si="71"/>
        <v>70.400536402670724</v>
      </c>
      <c r="AY120" s="1">
        <f t="shared" si="72"/>
        <v>2.7632399303045379E-2</v>
      </c>
      <c r="AZ120" s="2"/>
      <c r="BA120" s="1">
        <f t="shared" si="94"/>
        <v>0.51854645689189638</v>
      </c>
      <c r="BB120" s="1">
        <f t="shared" si="73"/>
        <v>70.553227746769167</v>
      </c>
      <c r="BC120" s="1">
        <f t="shared" si="74"/>
        <v>2.5523436452833861E-2</v>
      </c>
      <c r="BD120" s="2"/>
      <c r="BE120" s="1">
        <f t="shared" si="95"/>
        <v>0.86755802444704433</v>
      </c>
      <c r="BF120" s="1">
        <f t="shared" si="75"/>
        <v>70.902239314324319</v>
      </c>
      <c r="BG120" s="19">
        <f t="shared" si="76"/>
        <v>2.0702911526461112E-2</v>
      </c>
      <c r="BJ120" s="19">
        <f t="shared" si="77"/>
        <v>141.73901547117282</v>
      </c>
      <c r="BK120" s="1">
        <f t="shared" si="96"/>
        <v>1.1073316544797196</v>
      </c>
      <c r="BL120" s="1">
        <f t="shared" si="78"/>
        <v>142.84634712565253</v>
      </c>
      <c r="BM120" s="1">
        <f t="shared" si="79"/>
        <v>1.9825195747030431E-2</v>
      </c>
      <c r="BO120" s="1">
        <f t="shared" si="97"/>
        <v>1.6809545369114203</v>
      </c>
      <c r="BP120" s="1">
        <f t="shared" si="80"/>
        <v>143.41997000808425</v>
      </c>
      <c r="BQ120" s="1">
        <f t="shared" si="81"/>
        <v>2.3920470705978619E-2</v>
      </c>
      <c r="BS120" s="1">
        <f t="shared" si="98"/>
        <v>2.4987404600868635</v>
      </c>
      <c r="BT120" s="1">
        <f t="shared" si="82"/>
        <v>144.23775593125967</v>
      </c>
      <c r="BU120" s="1">
        <f t="shared" si="83"/>
        <v>2.9758902741261441E-2</v>
      </c>
      <c r="BW120" s="1">
        <f t="shared" si="99"/>
        <v>3.0434715105440677</v>
      </c>
      <c r="BX120" s="1">
        <f t="shared" si="84"/>
        <v>144.78248698171689</v>
      </c>
      <c r="BY120" s="19">
        <f t="shared" si="85"/>
        <v>3.3647909785126218E-2</v>
      </c>
    </row>
    <row r="121" spans="1:77">
      <c r="A121" s="3">
        <v>43952</v>
      </c>
      <c r="B121" s="4">
        <v>120</v>
      </c>
      <c r="C121" s="1">
        <v>71.235541999999995</v>
      </c>
      <c r="D121" s="1">
        <v>135.47943100000001</v>
      </c>
      <c r="E121" s="1"/>
      <c r="F121" s="1"/>
      <c r="I121" s="6">
        <f t="shared" si="54"/>
        <v>69.047231783781527</v>
      </c>
      <c r="J121" s="1">
        <f t="shared" si="55"/>
        <v>2.1883102162184684</v>
      </c>
      <c r="K121" s="1">
        <f t="shared" si="56"/>
        <v>3.0719359392513201E-2</v>
      </c>
      <c r="M121" s="1">
        <f t="shared" si="86"/>
        <v>70.566945401160851</v>
      </c>
      <c r="N121" s="1">
        <f t="shared" si="87"/>
        <v>0.66859659883914446</v>
      </c>
      <c r="O121" s="1">
        <f t="shared" si="57"/>
        <v>9.3857164565287442E-3</v>
      </c>
      <c r="Q121" s="1">
        <f t="shared" si="88"/>
        <v>71.336241280444767</v>
      </c>
      <c r="R121" s="1">
        <f t="shared" si="89"/>
        <v>0.10069928044477194</v>
      </c>
      <c r="S121" s="1">
        <f t="shared" si="58"/>
        <v>1.4136100830786399E-3</v>
      </c>
      <c r="U121" s="1">
        <f t="shared" si="90"/>
        <v>71.901828247172091</v>
      </c>
      <c r="V121" s="1">
        <f t="shared" si="91"/>
        <v>0.66628624717209561</v>
      </c>
      <c r="W121" s="1">
        <f t="shared" si="59"/>
        <v>9.3532838870250424E-3</v>
      </c>
      <c r="Z121" s="1">
        <f t="shared" si="60"/>
        <v>136.92503096385317</v>
      </c>
      <c r="AA121" s="1">
        <f t="shared" si="61"/>
        <v>1.4455999638531694</v>
      </c>
      <c r="AB121" s="15">
        <f t="shared" si="50"/>
        <v>1.0670254172038627E-2</v>
      </c>
      <c r="AD121" s="1">
        <f t="shared" si="62"/>
        <v>139.701610046122</v>
      </c>
      <c r="AE121" s="1">
        <f t="shared" si="63"/>
        <v>4.2221790461219939</v>
      </c>
      <c r="AF121" s="15">
        <f t="shared" si="51"/>
        <v>3.116472378838079E-2</v>
      </c>
      <c r="AH121" s="1">
        <f t="shared" si="64"/>
        <v>140.82075061202778</v>
      </c>
      <c r="AI121" s="1">
        <f t="shared" si="65"/>
        <v>5.3413196120277746</v>
      </c>
      <c r="AJ121" s="1">
        <f t="shared" si="52"/>
        <v>3.9425317722420715E-2</v>
      </c>
      <c r="AL121" s="1">
        <f t="shared" si="66"/>
        <v>140.84850959638672</v>
      </c>
      <c r="AM121" s="1">
        <f t="shared" si="67"/>
        <v>5.3690785963867143</v>
      </c>
      <c r="AN121" s="1">
        <f t="shared" si="53"/>
        <v>3.9630212178752906E-2</v>
      </c>
      <c r="AR121" s="19">
        <f t="shared" si="68"/>
        <v>71.336241280444767</v>
      </c>
      <c r="AS121" s="1">
        <f t="shared" si="92"/>
        <v>0.47210820868678893</v>
      </c>
      <c r="AT121" s="1">
        <f t="shared" si="69"/>
        <v>71.808349489131558</v>
      </c>
      <c r="AU121" s="1">
        <f t="shared" si="70"/>
        <v>8.0410350374194237E-3</v>
      </c>
      <c r="AW121" s="1">
        <f t="shared" si="93"/>
        <v>0.5997813322369645</v>
      </c>
      <c r="AX121" s="1">
        <f t="shared" si="71"/>
        <v>71.936022612681725</v>
      </c>
      <c r="AY121" s="1">
        <f t="shared" si="72"/>
        <v>9.8333022114400429E-3</v>
      </c>
      <c r="AZ121" s="2"/>
      <c r="BA121" s="1">
        <f t="shared" si="94"/>
        <v>0.87090254704591685</v>
      </c>
      <c r="BB121" s="1">
        <f t="shared" si="73"/>
        <v>72.207143827490682</v>
      </c>
      <c r="BC121" s="1">
        <f t="shared" si="74"/>
        <v>1.3639284551111961E-2</v>
      </c>
      <c r="BD121" s="2"/>
      <c r="BE121" s="1">
        <f t="shared" si="95"/>
        <v>1.2364596956494296</v>
      </c>
      <c r="BF121" s="1">
        <f t="shared" si="75"/>
        <v>72.572700976094197</v>
      </c>
      <c r="BG121" s="19">
        <f t="shared" si="76"/>
        <v>1.8770952512640413E-2</v>
      </c>
      <c r="BJ121" s="19">
        <f t="shared" si="77"/>
        <v>140.82075061202778</v>
      </c>
      <c r="BK121" s="1">
        <f t="shared" si="96"/>
        <v>0.80349217743600565</v>
      </c>
      <c r="BL121" s="1">
        <f t="shared" si="78"/>
        <v>141.62424278946378</v>
      </c>
      <c r="BM121" s="1">
        <f t="shared" si="79"/>
        <v>4.5356049579686919E-2</v>
      </c>
      <c r="BO121" s="1">
        <f t="shared" si="97"/>
        <v>1.0311496878973052</v>
      </c>
      <c r="BP121" s="1">
        <f t="shared" si="80"/>
        <v>141.85190029992509</v>
      </c>
      <c r="BQ121" s="1">
        <f t="shared" si="81"/>
        <v>4.7036433891762403E-2</v>
      </c>
      <c r="BS121" s="1">
        <f t="shared" si="98"/>
        <v>0.96108806643250677</v>
      </c>
      <c r="BT121" s="1">
        <f t="shared" si="82"/>
        <v>141.78183867846028</v>
      </c>
      <c r="BU121" s="1">
        <f t="shared" si="83"/>
        <v>4.6519295452755995E-2</v>
      </c>
      <c r="BW121" s="1">
        <f t="shared" si="99"/>
        <v>-0.32400440369167394</v>
      </c>
      <c r="BX121" s="1">
        <f t="shared" si="84"/>
        <v>140.49674620833611</v>
      </c>
      <c r="BY121" s="19">
        <f t="shared" si="85"/>
        <v>3.7033778273958796E-2</v>
      </c>
    </row>
    <row r="122" spans="1:77">
      <c r="A122" s="3">
        <v>43955</v>
      </c>
      <c r="B122" s="4">
        <v>121</v>
      </c>
      <c r="C122" s="1">
        <v>72.243446000000006</v>
      </c>
      <c r="D122" s="1">
        <v>133.45588699999999</v>
      </c>
      <c r="E122" s="1"/>
      <c r="F122" s="1"/>
      <c r="I122" s="6">
        <f t="shared" si="54"/>
        <v>69.375478316214299</v>
      </c>
      <c r="J122" s="1">
        <f t="shared" si="55"/>
        <v>2.8679676837857073</v>
      </c>
      <c r="K122" s="1">
        <f t="shared" si="56"/>
        <v>3.9698655623178702E-2</v>
      </c>
      <c r="M122" s="1">
        <f t="shared" si="86"/>
        <v>70.800954210754554</v>
      </c>
      <c r="N122" s="1">
        <f t="shared" si="87"/>
        <v>1.4424917892454516</v>
      </c>
      <c r="O122" s="1">
        <f t="shared" si="57"/>
        <v>1.996709555141447E-2</v>
      </c>
      <c r="Q122" s="1">
        <f t="shared" si="88"/>
        <v>71.280856676200131</v>
      </c>
      <c r="R122" s="1">
        <f t="shared" si="89"/>
        <v>0.96258932379987527</v>
      </c>
      <c r="S122" s="1">
        <f t="shared" si="58"/>
        <v>1.3324244303073184E-2</v>
      </c>
      <c r="U122" s="1">
        <f t="shared" si="90"/>
        <v>71.402113561793016</v>
      </c>
      <c r="V122" s="1">
        <f t="shared" si="91"/>
        <v>0.84133243820699022</v>
      </c>
      <c r="W122" s="1">
        <f t="shared" si="59"/>
        <v>1.1645796051962833E-2</v>
      </c>
      <c r="Z122" s="1">
        <f t="shared" si="60"/>
        <v>136.70819096927519</v>
      </c>
      <c r="AA122" s="1">
        <f t="shared" si="61"/>
        <v>3.2523039692752036</v>
      </c>
      <c r="AB122" s="15">
        <f t="shared" si="50"/>
        <v>2.4369880133314793E-2</v>
      </c>
      <c r="AD122" s="1">
        <f t="shared" si="62"/>
        <v>138.2238473799793</v>
      </c>
      <c r="AE122" s="1">
        <f t="shared" si="63"/>
        <v>4.7679603799793142</v>
      </c>
      <c r="AF122" s="15">
        <f t="shared" si="51"/>
        <v>3.5726864413102397E-2</v>
      </c>
      <c r="AH122" s="1">
        <f t="shared" si="64"/>
        <v>137.88302482541252</v>
      </c>
      <c r="AI122" s="1">
        <f t="shared" si="65"/>
        <v>4.4271378254125295</v>
      </c>
      <c r="AJ122" s="1">
        <f t="shared" si="52"/>
        <v>3.3173042605550478E-2</v>
      </c>
      <c r="AL122" s="1">
        <f t="shared" si="66"/>
        <v>136.8217006490967</v>
      </c>
      <c r="AM122" s="1">
        <f t="shared" si="67"/>
        <v>3.3658136490967081</v>
      </c>
      <c r="AN122" s="1">
        <f t="shared" si="53"/>
        <v>2.5220420955253238E-2</v>
      </c>
      <c r="AR122" s="19">
        <f t="shared" si="68"/>
        <v>71.280856676200131</v>
      </c>
      <c r="AS122" s="1">
        <f t="shared" si="92"/>
        <v>0.39298428674707508</v>
      </c>
      <c r="AT122" s="1">
        <f t="shared" si="69"/>
        <v>71.67384096294721</v>
      </c>
      <c r="AU122" s="1">
        <f t="shared" si="70"/>
        <v>7.8845219683013959E-3</v>
      </c>
      <c r="AW122" s="1">
        <f t="shared" si="93"/>
        <v>0.43598984811656422</v>
      </c>
      <c r="AX122" s="1">
        <f t="shared" si="71"/>
        <v>71.716846524316693</v>
      </c>
      <c r="AY122" s="1">
        <f t="shared" si="72"/>
        <v>7.289235284863243E-3</v>
      </c>
      <c r="AZ122" s="2"/>
      <c r="BA122" s="1">
        <f t="shared" si="94"/>
        <v>0.45407332896516783</v>
      </c>
      <c r="BB122" s="1">
        <f t="shared" si="73"/>
        <v>71.734930005165296</v>
      </c>
      <c r="BC122" s="1">
        <f t="shared" si="74"/>
        <v>7.0389221858922638E-3</v>
      </c>
      <c r="BD122" s="2"/>
      <c r="BE122" s="1">
        <f t="shared" si="95"/>
        <v>0.13839204073947334</v>
      </c>
      <c r="BF122" s="1">
        <f t="shared" si="75"/>
        <v>71.419248716939606</v>
      </c>
      <c r="BG122" s="19">
        <f t="shared" si="76"/>
        <v>1.1408609759013984E-2</v>
      </c>
      <c r="BJ122" s="19">
        <f t="shared" si="77"/>
        <v>137.88302482541252</v>
      </c>
      <c r="BK122" s="1">
        <f t="shared" si="96"/>
        <v>0.24230948282831577</v>
      </c>
      <c r="BL122" s="1">
        <f t="shared" si="78"/>
        <v>138.12533430824084</v>
      </c>
      <c r="BM122" s="1">
        <f t="shared" si="79"/>
        <v>3.4988694865449047E-2</v>
      </c>
      <c r="BO122" s="1">
        <f t="shared" si="97"/>
        <v>3.8930819269163752E-2</v>
      </c>
      <c r="BP122" s="1">
        <f t="shared" si="80"/>
        <v>137.92195564468167</v>
      </c>
      <c r="BQ122" s="1">
        <f t="shared" si="81"/>
        <v>3.3464755621321403E-2</v>
      </c>
      <c r="BS122" s="1">
        <f t="shared" si="98"/>
        <v>-0.79337816743898848</v>
      </c>
      <c r="BT122" s="1">
        <f t="shared" si="82"/>
        <v>137.08964665797353</v>
      </c>
      <c r="BU122" s="1">
        <f t="shared" si="83"/>
        <v>2.7228170593729912E-2</v>
      </c>
      <c r="BW122" s="1">
        <f t="shared" si="99"/>
        <v>-2.5456675791767225</v>
      </c>
      <c r="BX122" s="1">
        <f t="shared" si="84"/>
        <v>135.3373572462358</v>
      </c>
      <c r="BY122" s="19">
        <f t="shared" si="85"/>
        <v>1.4098068571795616E-2</v>
      </c>
    </row>
    <row r="123" spans="1:77">
      <c r="A123" s="3">
        <v>43956</v>
      </c>
      <c r="B123" s="4">
        <v>122</v>
      </c>
      <c r="C123" s="1">
        <v>73.327736000000002</v>
      </c>
      <c r="D123" s="1">
        <v>133.13014200000001</v>
      </c>
      <c r="E123" s="1"/>
      <c r="F123" s="1"/>
      <c r="I123" s="6">
        <f t="shared" si="54"/>
        <v>69.80567346878216</v>
      </c>
      <c r="J123" s="1">
        <f t="shared" si="55"/>
        <v>3.5220625312178413</v>
      </c>
      <c r="K123" s="1">
        <f t="shared" si="56"/>
        <v>4.8031791561351921E-2</v>
      </c>
      <c r="M123" s="1">
        <f t="shared" si="86"/>
        <v>71.305826336990464</v>
      </c>
      <c r="N123" s="1">
        <f t="shared" si="87"/>
        <v>2.0219096630095379</v>
      </c>
      <c r="O123" s="1">
        <f t="shared" si="57"/>
        <v>2.7573600022364496E-2</v>
      </c>
      <c r="Q123" s="1">
        <f t="shared" si="88"/>
        <v>71.810280804290073</v>
      </c>
      <c r="R123" s="1">
        <f t="shared" si="89"/>
        <v>1.5174551957099283</v>
      </c>
      <c r="S123" s="1">
        <f t="shared" si="58"/>
        <v>2.0694150378649741E-2</v>
      </c>
      <c r="U123" s="1">
        <f t="shared" si="90"/>
        <v>72.033112890448251</v>
      </c>
      <c r="V123" s="1">
        <f t="shared" si="91"/>
        <v>1.2946231095517504</v>
      </c>
      <c r="W123" s="1">
        <f t="shared" si="59"/>
        <v>1.7655299074715063E-2</v>
      </c>
      <c r="Z123" s="1">
        <f t="shared" si="60"/>
        <v>136.2203453738839</v>
      </c>
      <c r="AA123" s="1">
        <f t="shared" si="61"/>
        <v>3.0902033738838952</v>
      </c>
      <c r="AB123" s="15">
        <f t="shared" si="50"/>
        <v>2.3211898729018819E-2</v>
      </c>
      <c r="AD123" s="1">
        <f t="shared" si="62"/>
        <v>136.55506124698655</v>
      </c>
      <c r="AE123" s="1">
        <f t="shared" si="63"/>
        <v>3.4249192469865477</v>
      </c>
      <c r="AF123" s="15">
        <f t="shared" si="51"/>
        <v>2.5726099255467989E-2</v>
      </c>
      <c r="AH123" s="1">
        <f t="shared" si="64"/>
        <v>135.44809902143561</v>
      </c>
      <c r="AI123" s="1">
        <f t="shared" si="65"/>
        <v>2.3179570214356033</v>
      </c>
      <c r="AJ123" s="1">
        <f t="shared" si="52"/>
        <v>1.7411211214929848E-2</v>
      </c>
      <c r="AL123" s="1">
        <f t="shared" si="66"/>
        <v>134.29734041227417</v>
      </c>
      <c r="AM123" s="1">
        <f t="shared" si="67"/>
        <v>1.1671984122741605</v>
      </c>
      <c r="AN123" s="1">
        <f t="shared" si="53"/>
        <v>8.7673489619966034E-3</v>
      </c>
      <c r="AR123" s="19">
        <f t="shared" si="68"/>
        <v>71.810280804290073</v>
      </c>
      <c r="AS123" s="1">
        <f t="shared" si="92"/>
        <v>0.41345026294850518</v>
      </c>
      <c r="AT123" s="1">
        <f t="shared" si="69"/>
        <v>72.223731067238575</v>
      </c>
      <c r="AU123" s="1">
        <f t="shared" si="70"/>
        <v>1.5055761884717496E-2</v>
      </c>
      <c r="AW123" s="1">
        <f t="shared" si="93"/>
        <v>0.45934841810990884</v>
      </c>
      <c r="AX123" s="1">
        <f t="shared" si="71"/>
        <v>72.269629222399985</v>
      </c>
      <c r="AY123" s="1">
        <f t="shared" si="72"/>
        <v>1.4429830175037952E-2</v>
      </c>
      <c r="AZ123" s="2"/>
      <c r="BA123" s="1">
        <f t="shared" si="94"/>
        <v>0.48798118857131656</v>
      </c>
      <c r="BB123" s="1">
        <f t="shared" si="73"/>
        <v>72.298261992861384</v>
      </c>
      <c r="BC123" s="1">
        <f t="shared" si="74"/>
        <v>1.4039353501090191E-2</v>
      </c>
      <c r="BD123" s="2"/>
      <c r="BE123" s="1">
        <f t="shared" si="95"/>
        <v>0.47076931498737234</v>
      </c>
      <c r="BF123" s="1">
        <f t="shared" si="75"/>
        <v>72.281050119277452</v>
      </c>
      <c r="BG123" s="19">
        <f t="shared" si="76"/>
        <v>1.42740787840845E-2</v>
      </c>
      <c r="BJ123" s="19">
        <f t="shared" si="77"/>
        <v>135.44809902143561</v>
      </c>
      <c r="BK123" s="1">
        <f t="shared" si="96"/>
        <v>-0.15927581019246803</v>
      </c>
      <c r="BL123" s="1">
        <f t="shared" si="78"/>
        <v>135.28882321124314</v>
      </c>
      <c r="BM123" s="1">
        <f t="shared" si="79"/>
        <v>1.6214819415148934E-2</v>
      </c>
      <c r="BO123" s="1">
        <f t="shared" si="97"/>
        <v>-0.57953333654235462</v>
      </c>
      <c r="BP123" s="1">
        <f t="shared" si="80"/>
        <v>134.86856568489324</v>
      </c>
      <c r="BQ123" s="1">
        <f t="shared" si="81"/>
        <v>1.3058077297725968E-2</v>
      </c>
      <c r="BS123" s="1">
        <f t="shared" si="98"/>
        <v>-1.5320746038810531</v>
      </c>
      <c r="BT123" s="1">
        <f t="shared" si="82"/>
        <v>133.91602441755455</v>
      </c>
      <c r="BU123" s="1">
        <f t="shared" si="83"/>
        <v>5.9031140938356876E-3</v>
      </c>
      <c r="BW123" s="1">
        <f t="shared" si="99"/>
        <v>-2.4515370702568817</v>
      </c>
      <c r="BX123" s="1">
        <f t="shared" si="84"/>
        <v>132.99656195117873</v>
      </c>
      <c r="BY123" s="19">
        <f t="shared" si="85"/>
        <v>1.0033794512235448E-3</v>
      </c>
    </row>
    <row r="124" spans="1:77">
      <c r="A124" s="3">
        <v>43957</v>
      </c>
      <c r="B124" s="4">
        <v>123</v>
      </c>
      <c r="C124" s="1">
        <v>74.084282000000002</v>
      </c>
      <c r="D124" s="1">
        <v>131.323746</v>
      </c>
      <c r="E124" s="1"/>
      <c r="F124" s="1"/>
      <c r="I124" s="6">
        <f t="shared" si="54"/>
        <v>70.333982848464828</v>
      </c>
      <c r="J124" s="1">
        <f t="shared" si="55"/>
        <v>3.7502991515351738</v>
      </c>
      <c r="K124" s="1">
        <f t="shared" si="56"/>
        <v>5.0622062471161883E-2</v>
      </c>
      <c r="M124" s="1">
        <f t="shared" si="86"/>
        <v>72.013494719043806</v>
      </c>
      <c r="N124" s="1">
        <f t="shared" si="87"/>
        <v>2.0707872809561962</v>
      </c>
      <c r="O124" s="1">
        <f t="shared" si="57"/>
        <v>2.7951776342466223E-2</v>
      </c>
      <c r="Q124" s="1">
        <f t="shared" si="88"/>
        <v>72.644881161930527</v>
      </c>
      <c r="R124" s="1">
        <f t="shared" si="89"/>
        <v>1.4394008380694743</v>
      </c>
      <c r="S124" s="1">
        <f t="shared" si="58"/>
        <v>1.9429233829511557E-2</v>
      </c>
      <c r="U124" s="1">
        <f t="shared" si="90"/>
        <v>73.00408022261206</v>
      </c>
      <c r="V124" s="1">
        <f t="shared" si="91"/>
        <v>1.0802017773879413</v>
      </c>
      <c r="W124" s="1">
        <f t="shared" si="59"/>
        <v>1.4580714670190653E-2</v>
      </c>
      <c r="Z124" s="1">
        <f t="shared" si="60"/>
        <v>135.75681486780132</v>
      </c>
      <c r="AA124" s="1">
        <f t="shared" si="61"/>
        <v>4.4330688678013246</v>
      </c>
      <c r="AB124" s="15">
        <f t="shared" si="50"/>
        <v>3.37567957268088E-2</v>
      </c>
      <c r="AD124" s="1">
        <f t="shared" si="62"/>
        <v>135.35633951054126</v>
      </c>
      <c r="AE124" s="1">
        <f t="shared" si="63"/>
        <v>4.0325935105412611</v>
      </c>
      <c r="AF124" s="15">
        <f t="shared" si="51"/>
        <v>3.0707268360599928E-2</v>
      </c>
      <c r="AH124" s="1">
        <f t="shared" si="64"/>
        <v>134.17322265964603</v>
      </c>
      <c r="AI124" s="1">
        <f t="shared" si="65"/>
        <v>2.8494766596460295</v>
      </c>
      <c r="AJ124" s="1">
        <f t="shared" si="52"/>
        <v>2.1698106750975787E-2</v>
      </c>
      <c r="AL124" s="1">
        <f t="shared" si="66"/>
        <v>133.42194160306855</v>
      </c>
      <c r="AM124" s="1">
        <f t="shared" si="67"/>
        <v>2.0981956030685467</v>
      </c>
      <c r="AN124" s="1">
        <f t="shared" si="53"/>
        <v>1.5977274993880745E-2</v>
      </c>
      <c r="AR124" s="19">
        <f t="shared" si="68"/>
        <v>72.644881161930527</v>
      </c>
      <c r="AS124" s="1">
        <f t="shared" si="92"/>
        <v>0.47662277715229751</v>
      </c>
      <c r="AT124" s="1">
        <f t="shared" si="69"/>
        <v>73.121503939082828</v>
      </c>
      <c r="AU124" s="1">
        <f t="shared" si="70"/>
        <v>1.2995712922171179E-2</v>
      </c>
      <c r="AW124" s="1">
        <f t="shared" si="93"/>
        <v>0.55316140299254513</v>
      </c>
      <c r="AX124" s="1">
        <f t="shared" si="71"/>
        <v>73.198042564923071</v>
      </c>
      <c r="AY124" s="1">
        <f t="shared" si="72"/>
        <v>1.1962583845746534E-2</v>
      </c>
      <c r="AZ124" s="2"/>
      <c r="BA124" s="1">
        <f t="shared" si="94"/>
        <v>0.64395981465242857</v>
      </c>
      <c r="BB124" s="1">
        <f t="shared" si="73"/>
        <v>73.288840976582961</v>
      </c>
      <c r="BC124" s="1">
        <f t="shared" si="74"/>
        <v>1.0736974185928413E-2</v>
      </c>
      <c r="BD124" s="2"/>
      <c r="BE124" s="1">
        <f t="shared" si="95"/>
        <v>0.78002570124249182</v>
      </c>
      <c r="BF124" s="1">
        <f t="shared" si="75"/>
        <v>73.424906863173021</v>
      </c>
      <c r="BG124" s="19">
        <f t="shared" si="76"/>
        <v>8.9003378183105109E-3</v>
      </c>
      <c r="BJ124" s="19">
        <f t="shared" si="77"/>
        <v>134.17322265964603</v>
      </c>
      <c r="BK124" s="1">
        <f t="shared" si="96"/>
        <v>-0.32661589293203486</v>
      </c>
      <c r="BL124" s="1">
        <f t="shared" si="78"/>
        <v>133.84660676671399</v>
      </c>
      <c r="BM124" s="1">
        <f t="shared" si="79"/>
        <v>1.9211002149710152E-2</v>
      </c>
      <c r="BO124" s="1">
        <f t="shared" si="97"/>
        <v>-0.75336909285416109</v>
      </c>
      <c r="BP124" s="1">
        <f t="shared" si="80"/>
        <v>133.41985356679186</v>
      </c>
      <c r="BQ124" s="1">
        <f t="shared" si="81"/>
        <v>1.5961375079811217E-2</v>
      </c>
      <c r="BS124" s="1">
        <f t="shared" si="98"/>
        <v>-1.4163353949398905</v>
      </c>
      <c r="BT124" s="1">
        <f t="shared" si="82"/>
        <v>132.75688726470614</v>
      </c>
      <c r="BU124" s="1">
        <f t="shared" si="83"/>
        <v>1.0913039784184477E-2</v>
      </c>
      <c r="BW124" s="1">
        <f t="shared" si="99"/>
        <v>-1.4513754680596758</v>
      </c>
      <c r="BX124" s="1">
        <f t="shared" si="84"/>
        <v>132.72184719158636</v>
      </c>
      <c r="BY124" s="19">
        <f t="shared" si="85"/>
        <v>1.0646217718967316E-2</v>
      </c>
    </row>
    <row r="125" spans="1:77">
      <c r="A125" s="3">
        <v>43958</v>
      </c>
      <c r="B125" s="4">
        <v>124</v>
      </c>
      <c r="C125" s="1">
        <v>74.850669999999994</v>
      </c>
      <c r="D125" s="1">
        <v>131.076965</v>
      </c>
      <c r="E125" s="1"/>
      <c r="F125" s="1"/>
      <c r="I125" s="6">
        <f t="shared" si="54"/>
        <v>70.896527721195099</v>
      </c>
      <c r="J125" s="1">
        <f t="shared" si="55"/>
        <v>3.9541422788048948</v>
      </c>
      <c r="K125" s="1">
        <f t="shared" si="56"/>
        <v>5.282707928739843E-2</v>
      </c>
      <c r="M125" s="1">
        <f t="shared" si="86"/>
        <v>72.738270267378482</v>
      </c>
      <c r="N125" s="1">
        <f t="shared" si="87"/>
        <v>2.1123997326215118</v>
      </c>
      <c r="O125" s="1">
        <f t="shared" si="57"/>
        <v>2.8221520697430124E-2</v>
      </c>
      <c r="Q125" s="1">
        <f t="shared" si="88"/>
        <v>73.436551622868734</v>
      </c>
      <c r="R125" s="1">
        <f t="shared" si="89"/>
        <v>1.4141183771312598</v>
      </c>
      <c r="S125" s="1">
        <f t="shared" si="58"/>
        <v>1.8892527977789109E-2</v>
      </c>
      <c r="U125" s="1">
        <f t="shared" si="90"/>
        <v>73.814231555653009</v>
      </c>
      <c r="V125" s="1">
        <f t="shared" si="91"/>
        <v>1.0364384443469845</v>
      </c>
      <c r="W125" s="1">
        <f t="shared" si="59"/>
        <v>1.3846749058451777E-2</v>
      </c>
      <c r="Z125" s="1">
        <f t="shared" si="60"/>
        <v>135.09185453763112</v>
      </c>
      <c r="AA125" s="1">
        <f t="shared" si="61"/>
        <v>4.0148895376311202</v>
      </c>
      <c r="AB125" s="15">
        <f t="shared" si="50"/>
        <v>3.0630016018688869E-2</v>
      </c>
      <c r="AD125" s="1">
        <f t="shared" si="62"/>
        <v>133.94493178185184</v>
      </c>
      <c r="AE125" s="1">
        <f t="shared" si="63"/>
        <v>2.867966781851834</v>
      </c>
      <c r="AF125" s="15">
        <f t="shared" si="51"/>
        <v>2.1880021267290054E-2</v>
      </c>
      <c r="AH125" s="1">
        <f t="shared" si="64"/>
        <v>132.60601049684072</v>
      </c>
      <c r="AI125" s="1">
        <f t="shared" si="65"/>
        <v>1.5290454968407232</v>
      </c>
      <c r="AJ125" s="1">
        <f t="shared" si="52"/>
        <v>1.1665249472634061E-2</v>
      </c>
      <c r="AL125" s="1">
        <f t="shared" si="66"/>
        <v>131.84829490076714</v>
      </c>
      <c r="AM125" s="1">
        <f t="shared" si="67"/>
        <v>0.77132990076714236</v>
      </c>
      <c r="AN125" s="1">
        <f t="shared" si="53"/>
        <v>5.8845572200053788E-3</v>
      </c>
      <c r="AR125" s="19">
        <f t="shared" si="68"/>
        <v>73.436551622868734</v>
      </c>
      <c r="AS125" s="1">
        <f t="shared" si="92"/>
        <v>0.52387992972018382</v>
      </c>
      <c r="AT125" s="1">
        <f t="shared" si="69"/>
        <v>73.960431552588915</v>
      </c>
      <c r="AU125" s="1">
        <f t="shared" si="70"/>
        <v>1.1893526770182272E-2</v>
      </c>
      <c r="AW125" s="1">
        <f t="shared" si="93"/>
        <v>0.61278866747896044</v>
      </c>
      <c r="AX125" s="1">
        <f t="shared" si="71"/>
        <v>74.0493402903477</v>
      </c>
      <c r="AY125" s="1">
        <f t="shared" si="72"/>
        <v>1.0705711914833807E-2</v>
      </c>
      <c r="AZ125" s="2"/>
      <c r="BA125" s="1">
        <f t="shared" si="94"/>
        <v>0.71042960548102874</v>
      </c>
      <c r="BB125" s="1">
        <f t="shared" si="73"/>
        <v>74.146981228349759</v>
      </c>
      <c r="BC125" s="1">
        <f t="shared" si="74"/>
        <v>9.4012354418502187E-3</v>
      </c>
      <c r="BD125" s="2"/>
      <c r="BE125" s="1">
        <f t="shared" si="95"/>
        <v>0.78992374698384937</v>
      </c>
      <c r="BF125" s="1">
        <f t="shared" si="75"/>
        <v>74.226475369852579</v>
      </c>
      <c r="BG125" s="19">
        <f t="shared" si="76"/>
        <v>8.3391989697275178E-3</v>
      </c>
      <c r="BJ125" s="19">
        <f t="shared" si="77"/>
        <v>132.60601049684072</v>
      </c>
      <c r="BK125" s="1">
        <f t="shared" si="96"/>
        <v>-0.51270533341302538</v>
      </c>
      <c r="BL125" s="1">
        <f t="shared" si="78"/>
        <v>132.09330516342769</v>
      </c>
      <c r="BM125" s="1">
        <f t="shared" si="79"/>
        <v>7.7537663725101144E-3</v>
      </c>
      <c r="BO125" s="1">
        <f t="shared" si="97"/>
        <v>-0.95682986034194706</v>
      </c>
      <c r="BP125" s="1">
        <f t="shared" si="80"/>
        <v>131.64918063649878</v>
      </c>
      <c r="BQ125" s="1">
        <f t="shared" si="81"/>
        <v>4.3654934831515403E-3</v>
      </c>
      <c r="BS125" s="1">
        <f t="shared" si="98"/>
        <v>-1.4842299404793269</v>
      </c>
      <c r="BT125" s="1">
        <f t="shared" si="82"/>
        <v>131.12178055636139</v>
      </c>
      <c r="BU125" s="1">
        <f t="shared" si="83"/>
        <v>3.4190260936683444E-4</v>
      </c>
      <c r="BW125" s="1">
        <f t="shared" si="99"/>
        <v>-1.5498366585934604</v>
      </c>
      <c r="BX125" s="1">
        <f t="shared" si="84"/>
        <v>131.05617383824728</v>
      </c>
      <c r="BY125" s="19">
        <f t="shared" si="85"/>
        <v>1.5861796733488516E-4</v>
      </c>
    </row>
    <row r="126" spans="1:77">
      <c r="A126" s="3">
        <v>43959</v>
      </c>
      <c r="B126" s="4">
        <v>125</v>
      </c>
      <c r="C126" s="1">
        <v>77.259674000000004</v>
      </c>
      <c r="D126" s="1">
        <v>135.14382900000001</v>
      </c>
      <c r="E126" s="1"/>
      <c r="F126" s="1"/>
      <c r="I126" s="6">
        <f t="shared" si="54"/>
        <v>71.489649063015833</v>
      </c>
      <c r="J126" s="1">
        <f t="shared" si="55"/>
        <v>5.7700249369841714</v>
      </c>
      <c r="K126" s="1">
        <f t="shared" si="56"/>
        <v>7.4683526842012959E-2</v>
      </c>
      <c r="M126" s="1">
        <f t="shared" si="86"/>
        <v>73.477610173796009</v>
      </c>
      <c r="N126" s="1">
        <f t="shared" si="87"/>
        <v>3.7820638262039949</v>
      </c>
      <c r="O126" s="1">
        <f t="shared" si="57"/>
        <v>4.8952624705664624E-2</v>
      </c>
      <c r="Q126" s="1">
        <f t="shared" si="88"/>
        <v>74.214316730290932</v>
      </c>
      <c r="R126" s="1">
        <f t="shared" si="89"/>
        <v>3.0453572697090721</v>
      </c>
      <c r="S126" s="1">
        <f t="shared" si="58"/>
        <v>3.9417164376192838E-2</v>
      </c>
      <c r="U126" s="1">
        <f t="shared" si="90"/>
        <v>74.591560388913251</v>
      </c>
      <c r="V126" s="1">
        <f t="shared" si="91"/>
        <v>2.6681136110867527</v>
      </c>
      <c r="W126" s="1">
        <f t="shared" si="59"/>
        <v>3.4534362791729521E-2</v>
      </c>
      <c r="Z126" s="1">
        <f t="shared" si="60"/>
        <v>134.48962110698645</v>
      </c>
      <c r="AA126" s="1">
        <f t="shared" si="61"/>
        <v>0.65420789301356308</v>
      </c>
      <c r="AB126" s="15">
        <f t="shared" si="50"/>
        <v>4.8408269756332195E-3</v>
      </c>
      <c r="AD126" s="1">
        <f t="shared" si="62"/>
        <v>132.94114340820369</v>
      </c>
      <c r="AE126" s="1">
        <f t="shared" si="63"/>
        <v>2.2026855917963246</v>
      </c>
      <c r="AF126" s="15">
        <f t="shared" si="51"/>
        <v>1.6298824800918765E-2</v>
      </c>
      <c r="AH126" s="1">
        <f t="shared" si="64"/>
        <v>131.76503547357834</v>
      </c>
      <c r="AI126" s="1">
        <f t="shared" si="65"/>
        <v>3.3787935264216742</v>
      </c>
      <c r="AJ126" s="1">
        <f t="shared" si="52"/>
        <v>2.5001463636357926E-2</v>
      </c>
      <c r="AL126" s="1">
        <f t="shared" si="66"/>
        <v>131.26979747519181</v>
      </c>
      <c r="AM126" s="1">
        <f t="shared" si="67"/>
        <v>3.8740315248082027</v>
      </c>
      <c r="AN126" s="1">
        <f t="shared" si="53"/>
        <v>2.8665989068640364E-2</v>
      </c>
      <c r="AR126" s="19">
        <f t="shared" si="68"/>
        <v>74.214316730290932</v>
      </c>
      <c r="AS126" s="1">
        <f t="shared" si="92"/>
        <v>0.56196270637548595</v>
      </c>
      <c r="AT126" s="1">
        <f t="shared" si="69"/>
        <v>74.776279436666414</v>
      </c>
      <c r="AU126" s="1">
        <f t="shared" si="70"/>
        <v>3.214347711761753E-2</v>
      </c>
      <c r="AW126" s="1">
        <f t="shared" si="93"/>
        <v>0.65403277746476984</v>
      </c>
      <c r="AX126" s="1">
        <f t="shared" si="71"/>
        <v>74.868349507755696</v>
      </c>
      <c r="AY126" s="1">
        <f t="shared" si="72"/>
        <v>3.0951780773037021E-2</v>
      </c>
      <c r="AZ126" s="2"/>
      <c r="BA126" s="1">
        <f t="shared" si="94"/>
        <v>0.74073058135455483</v>
      </c>
      <c r="BB126" s="1">
        <f t="shared" si="73"/>
        <v>74.955047311645487</v>
      </c>
      <c r="BC126" s="1">
        <f t="shared" si="74"/>
        <v>2.9829619632546173E-2</v>
      </c>
      <c r="BD126" s="2"/>
      <c r="BE126" s="1">
        <f t="shared" si="95"/>
        <v>0.77958890335644559</v>
      </c>
      <c r="BF126" s="1">
        <f t="shared" si="75"/>
        <v>74.993905633647373</v>
      </c>
      <c r="BG126" s="19">
        <f t="shared" si="76"/>
        <v>2.9326662268243989E-2</v>
      </c>
      <c r="BJ126" s="19">
        <f t="shared" si="77"/>
        <v>131.76503547357834</v>
      </c>
      <c r="BK126" s="1">
        <f t="shared" si="96"/>
        <v>-0.56194578689042973</v>
      </c>
      <c r="BL126" s="1">
        <f t="shared" si="78"/>
        <v>131.20308968668792</v>
      </c>
      <c r="BM126" s="1">
        <f t="shared" si="79"/>
        <v>2.9159594947632372E-2</v>
      </c>
      <c r="BO126" s="1">
        <f t="shared" si="97"/>
        <v>-0.92786615107205728</v>
      </c>
      <c r="BP126" s="1">
        <f t="shared" si="80"/>
        <v>130.83716932250627</v>
      </c>
      <c r="BQ126" s="1">
        <f t="shared" si="81"/>
        <v>3.1867231447865373E-2</v>
      </c>
      <c r="BS126" s="1">
        <f t="shared" si="98"/>
        <v>-1.1947652277317045</v>
      </c>
      <c r="BT126" s="1">
        <f t="shared" si="82"/>
        <v>130.57027024584664</v>
      </c>
      <c r="BU126" s="1">
        <f t="shared" si="83"/>
        <v>3.3842157559065215E-2</v>
      </c>
      <c r="BW126" s="1">
        <f t="shared" si="99"/>
        <v>-0.94730426856204875</v>
      </c>
      <c r="BX126" s="1">
        <f t="shared" si="84"/>
        <v>130.81773120501629</v>
      </c>
      <c r="BY126" s="19">
        <f t="shared" si="85"/>
        <v>3.2011064263864568E-2</v>
      </c>
    </row>
    <row r="127" spans="1:77">
      <c r="A127" s="3">
        <v>43962</v>
      </c>
      <c r="B127" s="4">
        <v>126</v>
      </c>
      <c r="C127" s="1">
        <v>78.475371999999993</v>
      </c>
      <c r="D127" s="1">
        <v>132.54776000000001</v>
      </c>
      <c r="E127" s="1"/>
      <c r="F127" s="1"/>
      <c r="I127" s="6">
        <f t="shared" si="54"/>
        <v>72.355152803563456</v>
      </c>
      <c r="J127" s="1">
        <f t="shared" si="55"/>
        <v>6.1202191964365369</v>
      </c>
      <c r="K127" s="1">
        <f t="shared" si="56"/>
        <v>7.7989043447115325E-2</v>
      </c>
      <c r="M127" s="1">
        <f t="shared" si="86"/>
        <v>74.801332512967406</v>
      </c>
      <c r="N127" s="1">
        <f t="shared" si="87"/>
        <v>3.6740394870325872</v>
      </c>
      <c r="O127" s="1">
        <f t="shared" si="57"/>
        <v>4.6817739035790583E-2</v>
      </c>
      <c r="Q127" s="1">
        <f t="shared" si="88"/>
        <v>75.889263228630909</v>
      </c>
      <c r="R127" s="1">
        <f t="shared" si="89"/>
        <v>2.5861087713690836</v>
      </c>
      <c r="S127" s="1">
        <f t="shared" si="58"/>
        <v>3.2954399647434407E-2</v>
      </c>
      <c r="U127" s="1">
        <f t="shared" si="90"/>
        <v>76.592645597228312</v>
      </c>
      <c r="V127" s="1">
        <f t="shared" si="91"/>
        <v>1.8827264027716808</v>
      </c>
      <c r="W127" s="1">
        <f t="shared" si="59"/>
        <v>2.3991302682473185E-2</v>
      </c>
      <c r="Z127" s="1">
        <f t="shared" si="60"/>
        <v>134.58775229093848</v>
      </c>
      <c r="AA127" s="1">
        <f t="shared" si="61"/>
        <v>2.0399922909384713</v>
      </c>
      <c r="AB127" s="15">
        <f t="shared" si="50"/>
        <v>1.5390620640729585E-2</v>
      </c>
      <c r="AD127" s="1">
        <f t="shared" si="62"/>
        <v>133.7120833653324</v>
      </c>
      <c r="AE127" s="1">
        <f t="shared" si="63"/>
        <v>1.1643233653323932</v>
      </c>
      <c r="AF127" s="15">
        <f t="shared" si="51"/>
        <v>8.7841798709566501E-3</v>
      </c>
      <c r="AH127" s="1">
        <f t="shared" si="64"/>
        <v>133.62337191311025</v>
      </c>
      <c r="AI127" s="1">
        <f t="shared" si="65"/>
        <v>1.0756119131102366</v>
      </c>
      <c r="AJ127" s="1">
        <f t="shared" si="52"/>
        <v>8.1149007203911751E-3</v>
      </c>
      <c r="AL127" s="1">
        <f t="shared" si="66"/>
        <v>134.17532111879797</v>
      </c>
      <c r="AM127" s="1">
        <f t="shared" si="67"/>
        <v>1.6275611187979564</v>
      </c>
      <c r="AN127" s="1">
        <f t="shared" si="53"/>
        <v>1.2279054122061031E-2</v>
      </c>
      <c r="AR127" s="19">
        <f t="shared" si="68"/>
        <v>75.889263228630909</v>
      </c>
      <c r="AS127" s="1">
        <f t="shared" si="92"/>
        <v>0.72891027517015972</v>
      </c>
      <c r="AT127" s="1">
        <f t="shared" si="69"/>
        <v>76.618173503801074</v>
      </c>
      <c r="AU127" s="1">
        <f t="shared" si="70"/>
        <v>2.3666004363750184E-2</v>
      </c>
      <c r="AW127" s="1">
        <f t="shared" si="93"/>
        <v>0.90926120768357177</v>
      </c>
      <c r="AX127" s="1">
        <f t="shared" si="71"/>
        <v>76.79852443631448</v>
      </c>
      <c r="AY127" s="1">
        <f t="shared" si="72"/>
        <v>2.1367819239971404E-2</v>
      </c>
      <c r="AZ127" s="2"/>
      <c r="BA127" s="1">
        <f t="shared" si="94"/>
        <v>1.161127743997995</v>
      </c>
      <c r="BB127" s="1">
        <f t="shared" si="73"/>
        <v>77.050390972628904</v>
      </c>
      <c r="BC127" s="1">
        <f t="shared" si="74"/>
        <v>1.8158321407779874E-2</v>
      </c>
      <c r="BD127" s="2"/>
      <c r="BE127" s="1">
        <f t="shared" si="95"/>
        <v>1.5406428590924477</v>
      </c>
      <c r="BF127" s="1">
        <f t="shared" si="75"/>
        <v>77.429906087723353</v>
      </c>
      <c r="BG127" s="19">
        <f t="shared" si="76"/>
        <v>1.3322216711207691E-2</v>
      </c>
      <c r="BJ127" s="19">
        <f t="shared" si="77"/>
        <v>133.62337191311025</v>
      </c>
      <c r="BK127" s="1">
        <f t="shared" si="96"/>
        <v>-0.19890345292707862</v>
      </c>
      <c r="BL127" s="1">
        <f t="shared" si="78"/>
        <v>133.42446846018316</v>
      </c>
      <c r="BM127" s="1">
        <f t="shared" si="79"/>
        <v>6.6142834868212989E-3</v>
      </c>
      <c r="BO127" s="1">
        <f t="shared" si="97"/>
        <v>-0.23131550342106522</v>
      </c>
      <c r="BP127" s="1">
        <f t="shared" si="80"/>
        <v>133.39205640968919</v>
      </c>
      <c r="BQ127" s="1">
        <f t="shared" si="81"/>
        <v>6.3697523797397893E-3</v>
      </c>
      <c r="BS127" s="1">
        <f t="shared" si="98"/>
        <v>0.17913052253692241</v>
      </c>
      <c r="BT127" s="1">
        <f t="shared" si="82"/>
        <v>133.80250243564717</v>
      </c>
      <c r="BU127" s="1">
        <f t="shared" si="83"/>
        <v>9.4663420615117098E-3</v>
      </c>
      <c r="BW127" s="1">
        <f t="shared" si="99"/>
        <v>1.4374903333178168</v>
      </c>
      <c r="BX127" s="1">
        <f t="shared" si="84"/>
        <v>135.06086224642806</v>
      </c>
      <c r="BY127" s="19">
        <f t="shared" si="85"/>
        <v>1.8959975230272073E-2</v>
      </c>
    </row>
    <row r="128" spans="1:77">
      <c r="A128" s="3">
        <v>43963</v>
      </c>
      <c r="B128" s="4">
        <v>127</v>
      </c>
      <c r="C128" s="1">
        <v>77.578536999999997</v>
      </c>
      <c r="D128" s="1">
        <v>125.944046</v>
      </c>
      <c r="E128" s="1"/>
      <c r="F128" s="1"/>
      <c r="I128" s="6">
        <f t="shared" si="54"/>
        <v>73.273185683028927</v>
      </c>
      <c r="J128" s="1">
        <f t="shared" si="55"/>
        <v>4.3053513169710698</v>
      </c>
      <c r="K128" s="1">
        <f t="shared" si="56"/>
        <v>5.5496680956629407E-2</v>
      </c>
      <c r="M128" s="1">
        <f t="shared" si="86"/>
        <v>76.087246333428808</v>
      </c>
      <c r="N128" s="1">
        <f t="shared" si="87"/>
        <v>1.4912906665711887</v>
      </c>
      <c r="O128" s="1">
        <f t="shared" si="57"/>
        <v>1.9222980017929298E-2</v>
      </c>
      <c r="Q128" s="1">
        <f t="shared" si="88"/>
        <v>77.311623052883903</v>
      </c>
      <c r="R128" s="1">
        <f t="shared" si="89"/>
        <v>0.26691394711609462</v>
      </c>
      <c r="S128" s="1">
        <f t="shared" si="58"/>
        <v>3.4405643292305787E-3</v>
      </c>
      <c r="U128" s="1">
        <f t="shared" si="90"/>
        <v>78.004690399307066</v>
      </c>
      <c r="V128" s="1">
        <f t="shared" si="91"/>
        <v>0.42615339930706853</v>
      </c>
      <c r="W128" s="1">
        <f t="shared" si="59"/>
        <v>5.493186850211787E-3</v>
      </c>
      <c r="Z128" s="1">
        <f t="shared" si="60"/>
        <v>134.28175344729769</v>
      </c>
      <c r="AA128" s="1">
        <f t="shared" si="61"/>
        <v>8.3377074472976886</v>
      </c>
      <c r="AB128" s="15">
        <f t="shared" si="50"/>
        <v>6.6201680127837795E-2</v>
      </c>
      <c r="AD128" s="1">
        <f t="shared" si="62"/>
        <v>133.30457018746608</v>
      </c>
      <c r="AE128" s="1">
        <f t="shared" si="63"/>
        <v>7.3605241874660834</v>
      </c>
      <c r="AF128" s="15">
        <f t="shared" si="51"/>
        <v>5.8442811877475201E-2</v>
      </c>
      <c r="AH128" s="1">
        <f t="shared" si="64"/>
        <v>133.03178536089962</v>
      </c>
      <c r="AI128" s="1">
        <f t="shared" si="65"/>
        <v>7.0877393608996186</v>
      </c>
      <c r="AJ128" s="1">
        <f t="shared" si="52"/>
        <v>5.6276891095745955E-2</v>
      </c>
      <c r="AL128" s="1">
        <f t="shared" si="66"/>
        <v>132.95465027969948</v>
      </c>
      <c r="AM128" s="1">
        <f t="shared" si="67"/>
        <v>7.0106042796994785</v>
      </c>
      <c r="AN128" s="1">
        <f t="shared" si="53"/>
        <v>5.5664435932918005E-2</v>
      </c>
      <c r="AR128" s="19">
        <f t="shared" si="68"/>
        <v>77.311623052883903</v>
      </c>
      <c r="AS128" s="1">
        <f t="shared" si="92"/>
        <v>0.83292770753258472</v>
      </c>
      <c r="AT128" s="1">
        <f t="shared" si="69"/>
        <v>78.144550760416493</v>
      </c>
      <c r="AU128" s="1">
        <f t="shared" si="70"/>
        <v>7.2960097251704541E-3</v>
      </c>
      <c r="AW128" s="1">
        <f t="shared" si="93"/>
        <v>1.0375358618259272</v>
      </c>
      <c r="AX128" s="1">
        <f t="shared" si="71"/>
        <v>78.349158914709832</v>
      </c>
      <c r="AY128" s="1">
        <f t="shared" si="72"/>
        <v>9.9334422188167223E-3</v>
      </c>
      <c r="AZ128" s="2"/>
      <c r="BA128" s="1">
        <f t="shared" si="94"/>
        <v>1.2786821801127441</v>
      </c>
      <c r="BB128" s="1">
        <f t="shared" si="73"/>
        <v>78.590305232996641</v>
      </c>
      <c r="BC128" s="1">
        <f t="shared" si="74"/>
        <v>1.3041857608073278E-2</v>
      </c>
      <c r="BD128" s="2"/>
      <c r="BE128" s="1">
        <f t="shared" si="95"/>
        <v>1.4401022794789113</v>
      </c>
      <c r="BF128" s="1">
        <f t="shared" si="75"/>
        <v>78.75172533236281</v>
      </c>
      <c r="BG128" s="19">
        <f t="shared" si="76"/>
        <v>1.5122589026947138E-2</v>
      </c>
      <c r="BJ128" s="19">
        <f t="shared" si="77"/>
        <v>133.03178536089962</v>
      </c>
      <c r="BK128" s="1">
        <f t="shared" si="96"/>
        <v>-0.2578059178196111</v>
      </c>
      <c r="BL128" s="1">
        <f t="shared" si="78"/>
        <v>132.77397944308001</v>
      </c>
      <c r="BM128" s="1">
        <f t="shared" si="79"/>
        <v>5.4229903357876946E-2</v>
      </c>
      <c r="BO128" s="1">
        <f t="shared" si="97"/>
        <v>-0.32138326561845609</v>
      </c>
      <c r="BP128" s="1">
        <f t="shared" si="80"/>
        <v>132.71040209528115</v>
      </c>
      <c r="BQ128" s="1">
        <f t="shared" si="81"/>
        <v>5.3725097058428262E-2</v>
      </c>
      <c r="BS128" s="1">
        <f t="shared" si="98"/>
        <v>-0.1676921610994756</v>
      </c>
      <c r="BT128" s="1">
        <f t="shared" si="82"/>
        <v>132.86409319980015</v>
      </c>
      <c r="BU128" s="1">
        <f t="shared" si="83"/>
        <v>5.494540964485254E-2</v>
      </c>
      <c r="BW128" s="1">
        <f t="shared" si="99"/>
        <v>-0.28722501938136191</v>
      </c>
      <c r="BX128" s="1">
        <f t="shared" si="84"/>
        <v>132.74456034151825</v>
      </c>
      <c r="BY128" s="19">
        <f t="shared" si="85"/>
        <v>5.3996314692941118E-2</v>
      </c>
    </row>
    <row r="129" spans="1:77">
      <c r="A129" s="3">
        <v>43964</v>
      </c>
      <c r="B129" s="4">
        <v>128</v>
      </c>
      <c r="C129" s="1">
        <v>76.641852999999998</v>
      </c>
      <c r="D129" s="1">
        <v>121.383652</v>
      </c>
      <c r="E129" s="1"/>
      <c r="F129" s="1"/>
      <c r="I129" s="6">
        <f t="shared" si="54"/>
        <v>73.918988380574589</v>
      </c>
      <c r="J129" s="1">
        <f t="shared" si="55"/>
        <v>2.7228646194254083</v>
      </c>
      <c r="K129" s="1">
        <f t="shared" si="56"/>
        <v>3.5527124056165607E-2</v>
      </c>
      <c r="M129" s="1">
        <f t="shared" si="86"/>
        <v>76.609198066728723</v>
      </c>
      <c r="N129" s="1">
        <f t="shared" si="87"/>
        <v>3.2654933271274444E-2</v>
      </c>
      <c r="O129" s="1">
        <f t="shared" si="57"/>
        <v>4.2607181315507136E-4</v>
      </c>
      <c r="Q129" s="1">
        <f t="shared" si="88"/>
        <v>77.45842572379776</v>
      </c>
      <c r="R129" s="1">
        <f t="shared" si="89"/>
        <v>0.81657272379776202</v>
      </c>
      <c r="S129" s="1">
        <f t="shared" si="58"/>
        <v>1.0654396936328797E-2</v>
      </c>
      <c r="U129" s="1">
        <f t="shared" si="90"/>
        <v>77.685075349826775</v>
      </c>
      <c r="V129" s="1">
        <f t="shared" si="91"/>
        <v>1.0432223498267774</v>
      </c>
      <c r="W129" s="1">
        <f t="shared" si="59"/>
        <v>1.3611653541659248E-2</v>
      </c>
      <c r="Z129" s="1">
        <f t="shared" si="60"/>
        <v>133.03109733020301</v>
      </c>
      <c r="AA129" s="1">
        <f t="shared" si="61"/>
        <v>11.647445330203013</v>
      </c>
      <c r="AB129" s="15">
        <f t="shared" si="50"/>
        <v>9.5955634373259865E-2</v>
      </c>
      <c r="AD129" s="1">
        <f t="shared" si="62"/>
        <v>130.72838672185296</v>
      </c>
      <c r="AE129" s="1">
        <f t="shared" si="63"/>
        <v>9.3447347218529586</v>
      </c>
      <c r="AF129" s="15">
        <f t="shared" si="51"/>
        <v>7.6985117582827042E-2</v>
      </c>
      <c r="AH129" s="1">
        <f t="shared" si="64"/>
        <v>129.13352871240483</v>
      </c>
      <c r="AI129" s="1">
        <f t="shared" si="65"/>
        <v>7.7498767124048271</v>
      </c>
      <c r="AJ129" s="1">
        <f t="shared" si="52"/>
        <v>6.3846132363893845E-2</v>
      </c>
      <c r="AL129" s="1">
        <f t="shared" si="66"/>
        <v>127.69669706992487</v>
      </c>
      <c r="AM129" s="1">
        <f t="shared" si="67"/>
        <v>6.3130450699248684</v>
      </c>
      <c r="AN129" s="1">
        <f t="shared" si="53"/>
        <v>5.2009022351089493E-2</v>
      </c>
      <c r="AR129" s="19">
        <f t="shared" si="68"/>
        <v>77.45842572379776</v>
      </c>
      <c r="AS129" s="1">
        <f t="shared" si="92"/>
        <v>0.73000895203977556</v>
      </c>
      <c r="AT129" s="1">
        <f t="shared" si="69"/>
        <v>78.188434675837541</v>
      </c>
      <c r="AU129" s="1">
        <f t="shared" si="70"/>
        <v>2.0179335641030808E-2</v>
      </c>
      <c r="AW129" s="1">
        <f t="shared" si="93"/>
        <v>0.81485256409790963</v>
      </c>
      <c r="AX129" s="1">
        <f t="shared" si="71"/>
        <v>78.273278287895664</v>
      </c>
      <c r="AY129" s="1">
        <f t="shared" si="72"/>
        <v>2.1286349742818282E-2</v>
      </c>
      <c r="AZ129" s="2"/>
      <c r="BA129" s="1">
        <f t="shared" si="94"/>
        <v>0.76933640097324496</v>
      </c>
      <c r="BB129" s="1">
        <f t="shared" si="73"/>
        <v>78.227762124771004</v>
      </c>
      <c r="BC129" s="1">
        <f t="shared" si="74"/>
        <v>2.0692468445028422E-2</v>
      </c>
      <c r="BD129" s="2"/>
      <c r="BE129" s="1">
        <f t="shared" si="95"/>
        <v>0.34079761219861521</v>
      </c>
      <c r="BF129" s="1">
        <f t="shared" si="75"/>
        <v>77.799223335996373</v>
      </c>
      <c r="BG129" s="19">
        <f t="shared" si="76"/>
        <v>1.5101022361716331E-2</v>
      </c>
      <c r="BJ129" s="19">
        <f t="shared" si="77"/>
        <v>129.13352871240483</v>
      </c>
      <c r="BK129" s="1">
        <f t="shared" si="96"/>
        <v>-0.80387352742088847</v>
      </c>
      <c r="BL129" s="1">
        <f t="shared" si="78"/>
        <v>128.32965518498395</v>
      </c>
      <c r="BM129" s="1">
        <f t="shared" si="79"/>
        <v>5.7223547574462096E-2</v>
      </c>
      <c r="BO129" s="1">
        <f t="shared" si="97"/>
        <v>-1.2156016113375405</v>
      </c>
      <c r="BP129" s="1">
        <f t="shared" si="80"/>
        <v>127.91792710106728</v>
      </c>
      <c r="BQ129" s="1">
        <f t="shared" si="81"/>
        <v>5.3831590938352061E-2</v>
      </c>
      <c r="BS129" s="1">
        <f t="shared" si="98"/>
        <v>-1.8464461804273689</v>
      </c>
      <c r="BT129" s="1">
        <f t="shared" si="82"/>
        <v>127.28708253197746</v>
      </c>
      <c r="BU129" s="1">
        <f t="shared" si="83"/>
        <v>4.8634477828838625E-2</v>
      </c>
      <c r="BW129" s="1">
        <f t="shared" si="99"/>
        <v>-3.3566019041277788</v>
      </c>
      <c r="BX129" s="1">
        <f t="shared" si="84"/>
        <v>125.77692680827704</v>
      </c>
      <c r="BY129" s="19">
        <f t="shared" si="85"/>
        <v>3.6193298981291498E-2</v>
      </c>
    </row>
    <row r="130" spans="1:77">
      <c r="A130" s="3">
        <v>43965</v>
      </c>
      <c r="B130" s="4">
        <v>129</v>
      </c>
      <c r="C130" s="1">
        <v>77.112685999999997</v>
      </c>
      <c r="D130" s="1">
        <v>126.335655</v>
      </c>
      <c r="E130" s="1"/>
      <c r="F130" s="1"/>
      <c r="I130" s="6">
        <f t="shared" si="54"/>
        <v>74.327418073488388</v>
      </c>
      <c r="J130" s="1">
        <f t="shared" si="55"/>
        <v>2.785267926511608</v>
      </c>
      <c r="K130" s="1">
        <f t="shared" si="56"/>
        <v>3.6119451558354589E-2</v>
      </c>
      <c r="M130" s="1">
        <f t="shared" si="86"/>
        <v>76.620627293373673</v>
      </c>
      <c r="N130" s="1">
        <f t="shared" si="87"/>
        <v>0.49205870662632378</v>
      </c>
      <c r="O130" s="1">
        <f t="shared" si="57"/>
        <v>6.3810344594445048E-3</v>
      </c>
      <c r="Q130" s="1">
        <f t="shared" si="88"/>
        <v>77.009310725708986</v>
      </c>
      <c r="R130" s="1">
        <f t="shared" si="89"/>
        <v>0.10337527429101101</v>
      </c>
      <c r="S130" s="1">
        <f t="shared" si="58"/>
        <v>1.3405741604048265E-3</v>
      </c>
      <c r="U130" s="1">
        <f t="shared" si="90"/>
        <v>76.902658587456699</v>
      </c>
      <c r="V130" s="1">
        <f t="shared" si="91"/>
        <v>0.21002741254329749</v>
      </c>
      <c r="W130" s="1">
        <f t="shared" si="59"/>
        <v>2.723642806882612E-3</v>
      </c>
      <c r="Z130" s="1">
        <f t="shared" si="60"/>
        <v>131.28398053067255</v>
      </c>
      <c r="AA130" s="1">
        <f t="shared" si="61"/>
        <v>4.9483255306725482</v>
      </c>
      <c r="AB130" s="15">
        <f t="shared" ref="AB130:AB193" si="100">ABS((D130-Z130)/D130)</f>
        <v>3.9168083868901048E-2</v>
      </c>
      <c r="AD130" s="1">
        <f t="shared" si="62"/>
        <v>127.45772956920442</v>
      </c>
      <c r="AE130" s="1">
        <f t="shared" si="63"/>
        <v>1.1220745692044147</v>
      </c>
      <c r="AF130" s="15">
        <f t="shared" ref="AF130:AF193" si="101">ABS((D130-AD130)/D130)</f>
        <v>8.8816935266961237E-3</v>
      </c>
      <c r="AH130" s="1">
        <f t="shared" si="64"/>
        <v>124.87109652058217</v>
      </c>
      <c r="AI130" s="1">
        <f t="shared" si="65"/>
        <v>1.4645584794178319</v>
      </c>
      <c r="AJ130" s="1">
        <f t="shared" ref="AJ130:AJ193" si="102">ABS((D130-AH130)/D130)</f>
        <v>1.1592598141972129E-2</v>
      </c>
      <c r="AL130" s="1">
        <f t="shared" si="66"/>
        <v>122.96191326748122</v>
      </c>
      <c r="AM130" s="1">
        <f t="shared" si="67"/>
        <v>3.3737417325187806</v>
      </c>
      <c r="AN130" s="1">
        <f t="shared" ref="AN130:AN193" si="103">ABS((D130-AL130)/D130)</f>
        <v>2.6704588918455209E-2</v>
      </c>
      <c r="AR130" s="19">
        <f t="shared" si="68"/>
        <v>77.009310725708986</v>
      </c>
      <c r="AS130" s="1">
        <f t="shared" si="92"/>
        <v>0.55314035952049312</v>
      </c>
      <c r="AT130" s="1">
        <f t="shared" si="69"/>
        <v>77.562451085229483</v>
      </c>
      <c r="AU130" s="1">
        <f t="shared" si="70"/>
        <v>5.832569302922308E-3</v>
      </c>
      <c r="AW130" s="1">
        <f t="shared" si="93"/>
        <v>0.49886067355123864</v>
      </c>
      <c r="AX130" s="1">
        <f t="shared" si="71"/>
        <v>77.50817139926022</v>
      </c>
      <c r="AY130" s="1">
        <f t="shared" si="72"/>
        <v>5.1286684432211823E-3</v>
      </c>
      <c r="AZ130" s="2"/>
      <c r="BA130" s="1">
        <f t="shared" si="94"/>
        <v>0.22103327139533643</v>
      </c>
      <c r="BB130" s="1">
        <f t="shared" si="73"/>
        <v>77.230343997104328</v>
      </c>
      <c r="BC130" s="1">
        <f t="shared" si="74"/>
        <v>1.5257930077073312E-3</v>
      </c>
      <c r="BD130" s="2"/>
      <c r="BE130" s="1">
        <f t="shared" si="95"/>
        <v>-0.33062810654566566</v>
      </c>
      <c r="BF130" s="1">
        <f t="shared" si="75"/>
        <v>76.678682619163325</v>
      </c>
      <c r="BG130" s="19">
        <f t="shared" si="76"/>
        <v>5.62817097094337E-3</v>
      </c>
      <c r="BJ130" s="19">
        <f t="shared" si="77"/>
        <v>124.87109652058217</v>
      </c>
      <c r="BK130" s="1">
        <f t="shared" si="96"/>
        <v>-1.3226573270811532</v>
      </c>
      <c r="BL130" s="1">
        <f t="shared" si="78"/>
        <v>123.54843919350101</v>
      </c>
      <c r="BM130" s="1">
        <f t="shared" si="79"/>
        <v>2.2061988806714873E-2</v>
      </c>
      <c r="BO130" s="1">
        <f t="shared" si="97"/>
        <v>-1.9773092564588191</v>
      </c>
      <c r="BP130" s="1">
        <f t="shared" si="80"/>
        <v>122.89378726412335</v>
      </c>
      <c r="BQ130" s="1">
        <f t="shared" si="81"/>
        <v>2.7243834971818967E-2</v>
      </c>
      <c r="BS130" s="1">
        <f t="shared" si="98"/>
        <v>-2.9336398855552472</v>
      </c>
      <c r="BT130" s="1">
        <f t="shared" si="82"/>
        <v>121.93745663502692</v>
      </c>
      <c r="BU130" s="1">
        <f t="shared" si="83"/>
        <v>3.48135952987546E-2</v>
      </c>
      <c r="BW130" s="1">
        <f t="shared" si="99"/>
        <v>-4.126557648668423</v>
      </c>
      <c r="BX130" s="1">
        <f t="shared" si="84"/>
        <v>120.74453887191375</v>
      </c>
      <c r="BY130" s="19">
        <f t="shared" si="85"/>
        <v>4.4256042588185066E-2</v>
      </c>
    </row>
    <row r="131" spans="1:77">
      <c r="A131" s="3">
        <v>43966</v>
      </c>
      <c r="B131" s="4">
        <v>130</v>
      </c>
      <c r="C131" s="1">
        <v>76.656791999999996</v>
      </c>
      <c r="D131" s="1">
        <v>124.70488</v>
      </c>
      <c r="E131" s="1"/>
      <c r="F131" s="1"/>
      <c r="I131" s="6">
        <f t="shared" ref="I131:I194" si="104">0.15*C130+(1-0.15)*I130</f>
        <v>74.745208262465127</v>
      </c>
      <c r="J131" s="1">
        <f t="shared" ref="J131:J194" si="105">ABS(C131-I131)</f>
        <v>1.911583737534869</v>
      </c>
      <c r="K131" s="1">
        <f t="shared" ref="K131:K194" si="106">ABS((C131-I131)/C131)</f>
        <v>2.4936912798736336E-2</v>
      </c>
      <c r="M131" s="1">
        <f t="shared" si="86"/>
        <v>76.792847840692886</v>
      </c>
      <c r="N131" s="1">
        <f t="shared" si="87"/>
        <v>0.13605584069289023</v>
      </c>
      <c r="O131" s="1">
        <f t="shared" ref="O131:O194" si="107">ABS((C131-M131)/C131)</f>
        <v>1.77487000359851E-3</v>
      </c>
      <c r="Q131" s="1">
        <f t="shared" si="88"/>
        <v>77.066167126569042</v>
      </c>
      <c r="R131" s="1">
        <f t="shared" si="89"/>
        <v>0.40937512656904573</v>
      </c>
      <c r="S131" s="1">
        <f t="shared" ref="S131:S194" si="108">ABS((C131-Q131)/C131)</f>
        <v>5.3403634027503494E-3</v>
      </c>
      <c r="U131" s="1">
        <f t="shared" si="90"/>
        <v>77.060179146864172</v>
      </c>
      <c r="V131" s="1">
        <f t="shared" si="91"/>
        <v>0.40338714686417632</v>
      </c>
      <c r="W131" s="1">
        <f t="shared" ref="W131:W194" si="109">ABS((C131-U131)/C131)</f>
        <v>5.2622492585415832E-3</v>
      </c>
      <c r="Z131" s="1">
        <f t="shared" ref="Z131:Z194" si="110">0.15*D130+(1-0.15)*Z130</f>
        <v>130.54173170107165</v>
      </c>
      <c r="AA131" s="1">
        <f t="shared" ref="AA131:AA194" si="111">ABS(D131-Z131)</f>
        <v>5.8368517010716516</v>
      </c>
      <c r="AB131" s="15">
        <f t="shared" si="100"/>
        <v>4.6805319094743135E-2</v>
      </c>
      <c r="AD131" s="1">
        <f t="shared" ref="AD131:AD194" si="112">0.35*D130+(1-0.35)*AD130</f>
        <v>127.06500346998287</v>
      </c>
      <c r="AE131" s="1">
        <f t="shared" ref="AE131:AE194" si="113">ABS(D131-AD131)</f>
        <v>2.3601234699828666</v>
      </c>
      <c r="AF131" s="15">
        <f t="shared" si="101"/>
        <v>1.8925670510912377E-2</v>
      </c>
      <c r="AH131" s="1">
        <f t="shared" ref="AH131:AH194" si="114">0.55*D130+(1-0.55)*AH130</f>
        <v>125.67660368426198</v>
      </c>
      <c r="AI131" s="1">
        <f t="shared" ref="AI131:AI194" si="115">ABS(D131-AH131)</f>
        <v>0.97172368426197409</v>
      </c>
      <c r="AJ131" s="1">
        <f t="shared" si="102"/>
        <v>7.792186514769703E-3</v>
      </c>
      <c r="AL131" s="1">
        <f t="shared" ref="AL131:AL194" si="116">0.75*D130+(1-0.75)*AL130</f>
        <v>125.49221956687032</v>
      </c>
      <c r="AM131" s="1">
        <f t="shared" ref="AM131:AM194" si="117">ABS(D131-AL131)</f>
        <v>0.78733956687031537</v>
      </c>
      <c r="AN131" s="1">
        <f t="shared" si="103"/>
        <v>6.3136227457202586E-3</v>
      </c>
      <c r="AR131" s="19">
        <f t="shared" ref="AR131:AR194" si="118">0.55*C130+(1-0.55)*AR130</f>
        <v>77.066167126569042</v>
      </c>
      <c r="AS131" s="1">
        <f t="shared" si="92"/>
        <v>0.47869776572142758</v>
      </c>
      <c r="AT131" s="1">
        <f t="shared" ref="AT131:AT194" si="119">AR131+AS131</f>
        <v>77.544864892290462</v>
      </c>
      <c r="AU131" s="1">
        <f t="shared" ref="AU131:AU194" si="120">ABS((C131-AT131)/C131)</f>
        <v>1.1585051619306827E-2</v>
      </c>
      <c r="AW131" s="1">
        <f t="shared" si="93"/>
        <v>0.388359605378443</v>
      </c>
      <c r="AX131" s="1">
        <f t="shared" ref="AX131:AX194" si="121">AR131+AW131</f>
        <v>77.454526731947482</v>
      </c>
      <c r="AY131" s="1">
        <f t="shared" ref="AY131:AY194" si="122">ABS((C131-AX131)/C131)</f>
        <v>1.0406576001086583E-2</v>
      </c>
      <c r="AZ131" s="2"/>
      <c r="BA131" s="1">
        <f t="shared" si="94"/>
        <v>0.14715367965446027</v>
      </c>
      <c r="BB131" s="1">
        <f t="shared" ref="BB131:BB194" si="123">AR131+BA131</f>
        <v>77.213320806223507</v>
      </c>
      <c r="BC131" s="1">
        <f t="shared" ref="BC131:BC194" si="124">ABS((C131-BB131)/C131)</f>
        <v>7.2600064743579568E-3</v>
      </c>
      <c r="BD131" s="2"/>
      <c r="BE131" s="1">
        <f t="shared" si="95"/>
        <v>-1.2662752508022096E-3</v>
      </c>
      <c r="BF131" s="1">
        <f t="shared" ref="BF131:BF194" si="125">AR131+BE131</f>
        <v>77.064900851318242</v>
      </c>
      <c r="BG131" s="19">
        <f t="shared" ref="BG131:BG194" si="126">ABS((C131-BF131)/C131)</f>
        <v>5.323844641427814E-3</v>
      </c>
      <c r="BJ131" s="19">
        <f t="shared" ref="BJ131:BJ194" si="127">0.55*D130+(1-0.55)*BJ130</f>
        <v>125.67660368426198</v>
      </c>
      <c r="BK131" s="1">
        <f t="shared" si="96"/>
        <v>-1.0034326534670093</v>
      </c>
      <c r="BL131" s="1">
        <f t="shared" ref="BL131:BL194" si="128">BJ131+BK131</f>
        <v>124.67317103079496</v>
      </c>
      <c r="BM131" s="1">
        <f t="shared" ref="BM131:BM194" si="129">ABS((D131-BL131)/D131)</f>
        <v>2.5427207984997558E-4</v>
      </c>
      <c r="BO131" s="1">
        <f t="shared" si="97"/>
        <v>-1.2816051514241629</v>
      </c>
      <c r="BP131" s="1">
        <f t="shared" ref="BP131:BP194" si="130">BJ131+BO131</f>
        <v>124.39499853283782</v>
      </c>
      <c r="BQ131" s="1">
        <f t="shared" ref="BQ131:BQ194" si="131">ABS((D131-BP131)/D131)</f>
        <v>2.4849185305513724E-3</v>
      </c>
      <c r="BS131" s="1">
        <f t="shared" si="98"/>
        <v>-1.2510237133994733</v>
      </c>
      <c r="BT131" s="1">
        <f t="shared" ref="BT131:BT194" si="132">BJ131+BS131</f>
        <v>124.4255799708625</v>
      </c>
      <c r="BU131" s="1">
        <f t="shared" ref="BU131:BU194" si="133">ABS((D131-BT131)/D131)</f>
        <v>2.2396880469914434E-3</v>
      </c>
      <c r="BW131" s="1">
        <f t="shared" si="99"/>
        <v>6.5697441827571645E-2</v>
      </c>
      <c r="BX131" s="1">
        <f t="shared" ref="BX131:BX194" si="134">BJ131+BW131</f>
        <v>125.74230112608954</v>
      </c>
      <c r="BY131" s="19">
        <f t="shared" ref="BY131:BY194" si="135">ABS((D131-BX131)/D131)</f>
        <v>8.3190098582312157E-3</v>
      </c>
    </row>
    <row r="132" spans="1:77">
      <c r="A132" s="3">
        <v>43969</v>
      </c>
      <c r="B132" s="4">
        <v>131</v>
      </c>
      <c r="C132" s="1">
        <v>78.462913999999998</v>
      </c>
      <c r="D132" s="1">
        <v>135.27510100000001</v>
      </c>
      <c r="E132" s="1"/>
      <c r="F132" s="1"/>
      <c r="I132" s="6">
        <f t="shared" si="104"/>
        <v>75.031945823095356</v>
      </c>
      <c r="J132" s="1">
        <f t="shared" si="105"/>
        <v>3.4309681769046421</v>
      </c>
      <c r="K132" s="1">
        <f t="shared" si="106"/>
        <v>4.3727259185207451E-2</v>
      </c>
      <c r="M132" s="1">
        <f t="shared" ref="M132:M195" si="136">0.35*C131+(1-0.35)*M131</f>
        <v>76.745228296450378</v>
      </c>
      <c r="N132" s="1">
        <f t="shared" ref="N132:N195" si="137">ABS(C132-M132)</f>
        <v>1.7176857035496198</v>
      </c>
      <c r="O132" s="1">
        <f t="shared" si="107"/>
        <v>2.1891688900945228E-2</v>
      </c>
      <c r="Q132" s="1">
        <f t="shared" ref="Q132:Q195" si="138">0.55*C131+(1-0.55)*Q131</f>
        <v>76.841010806956064</v>
      </c>
      <c r="R132" s="1">
        <f t="shared" ref="R132:R195" si="139">ABS(C132-Q132)</f>
        <v>1.6219031930439343</v>
      </c>
      <c r="S132" s="1">
        <f t="shared" si="108"/>
        <v>2.067095281528716E-2</v>
      </c>
      <c r="U132" s="1">
        <f t="shared" ref="U132:U195" si="140">0.75*C131+(1-0.75)*U131</f>
        <v>76.757638786716043</v>
      </c>
      <c r="V132" s="1">
        <f t="shared" ref="V132:V195" si="141">ABS(C132-U132)</f>
        <v>1.7052752132839544</v>
      </c>
      <c r="W132" s="1">
        <f t="shared" si="109"/>
        <v>2.1733518758734277E-2</v>
      </c>
      <c r="Z132" s="1">
        <f t="shared" si="110"/>
        <v>129.66620394591089</v>
      </c>
      <c r="AA132" s="1">
        <f t="shared" si="111"/>
        <v>5.6088970540891125</v>
      </c>
      <c r="AB132" s="15">
        <f t="shared" si="100"/>
        <v>4.1462893116517519E-2</v>
      </c>
      <c r="AD132" s="1">
        <f t="shared" si="112"/>
        <v>126.23896025548888</v>
      </c>
      <c r="AE132" s="1">
        <f t="shared" si="113"/>
        <v>9.0361407445111297</v>
      </c>
      <c r="AF132" s="15">
        <f t="shared" si="101"/>
        <v>6.6798255390037586E-2</v>
      </c>
      <c r="AH132" s="1">
        <f t="shared" si="114"/>
        <v>125.1421556579179</v>
      </c>
      <c r="AI132" s="1">
        <f t="shared" si="115"/>
        <v>10.13294534208211</v>
      </c>
      <c r="AJ132" s="1">
        <f t="shared" si="102"/>
        <v>7.4906211617480956E-2</v>
      </c>
      <c r="AL132" s="1">
        <f t="shared" si="116"/>
        <v>124.90171489171757</v>
      </c>
      <c r="AM132" s="1">
        <f t="shared" si="117"/>
        <v>10.373386108282432</v>
      </c>
      <c r="AN132" s="1">
        <f t="shared" si="103"/>
        <v>7.6683632328483214E-2</v>
      </c>
      <c r="AR132" s="19">
        <f t="shared" si="118"/>
        <v>76.841010806956064</v>
      </c>
      <c r="AS132" s="1">
        <f t="shared" ref="AS132:AS195" si="142">(0.15*(AR132-AR131)+(1-0.15)*AS131)</f>
        <v>0.37311965292126675</v>
      </c>
      <c r="AT132" s="1">
        <f t="shared" si="119"/>
        <v>77.214130459877325</v>
      </c>
      <c r="AU132" s="1">
        <f t="shared" si="120"/>
        <v>1.5915589626491228E-2</v>
      </c>
      <c r="AW132" s="1">
        <f t="shared" ref="AW132:AW195" si="143">(0.25*(AR132-AR131)+(1-0.25)*AW131)</f>
        <v>0.23498062413058773</v>
      </c>
      <c r="AX132" s="1">
        <f t="shared" si="121"/>
        <v>77.075991431086649</v>
      </c>
      <c r="AY132" s="1">
        <f t="shared" si="122"/>
        <v>1.7676154226356527E-2</v>
      </c>
      <c r="AZ132" s="2"/>
      <c r="BA132" s="1">
        <f t="shared" ref="BA132:BA195" si="144">(0.45*(AR132-AR131)+(1-0.45)*BA131)</f>
        <v>-2.0385820015886943E-2</v>
      </c>
      <c r="BB132" s="1">
        <f t="shared" si="123"/>
        <v>76.820624986940174</v>
      </c>
      <c r="BC132" s="1">
        <f t="shared" si="124"/>
        <v>2.0930767535090825E-2</v>
      </c>
      <c r="BD132" s="2"/>
      <c r="BE132" s="1">
        <f t="shared" ref="BE132:BE195" si="145">(0.85*(AR132-AR131)+(1-0.85)*BE131)</f>
        <v>-0.19157281295865164</v>
      </c>
      <c r="BF132" s="1">
        <f t="shared" si="125"/>
        <v>76.64943799399741</v>
      </c>
      <c r="BG132" s="19">
        <f t="shared" si="126"/>
        <v>2.3112524293994338E-2</v>
      </c>
      <c r="BJ132" s="19">
        <f t="shared" si="127"/>
        <v>125.1421556579179</v>
      </c>
      <c r="BK132" s="1">
        <f t="shared" ref="BK132:BK195" si="146">(0.15*(BJ132-BJ131)+(1-0.15)*BK131)</f>
        <v>-0.93308495939856984</v>
      </c>
      <c r="BL132" s="1">
        <f t="shared" si="128"/>
        <v>124.20907069851933</v>
      </c>
      <c r="BM132" s="1">
        <f t="shared" si="129"/>
        <v>8.1803896058304765E-2</v>
      </c>
      <c r="BO132" s="1">
        <f t="shared" ref="BO132:BO195" si="147">(0.25*(BJ132-BJ131)+(1-0.25)*BO131)</f>
        <v>-1.0948158701541422</v>
      </c>
      <c r="BP132" s="1">
        <f t="shared" si="130"/>
        <v>124.04733978776376</v>
      </c>
      <c r="BQ132" s="1">
        <f t="shared" si="131"/>
        <v>8.2999466488930917E-2</v>
      </c>
      <c r="BS132" s="1">
        <f t="shared" ref="BS132:BS195" si="148">(0.45*(BJ132-BJ131)+(1-0.45)*BS131)</f>
        <v>-0.92856465422454648</v>
      </c>
      <c r="BT132" s="1">
        <f t="shared" si="132"/>
        <v>124.21359100369335</v>
      </c>
      <c r="BU132" s="1">
        <f t="shared" si="133"/>
        <v>8.177048041018764E-2</v>
      </c>
      <c r="BW132" s="1">
        <f t="shared" ref="BW132:BW195" si="149">(0.85*(BJ132-BJ131)+(1-0.85)*BW131)</f>
        <v>-0.44442620611833228</v>
      </c>
      <c r="BX132" s="1">
        <f t="shared" si="134"/>
        <v>124.69772945179956</v>
      </c>
      <c r="BY132" s="19">
        <f t="shared" si="135"/>
        <v>7.8191562748864227E-2</v>
      </c>
    </row>
    <row r="133" spans="1:77">
      <c r="A133" s="3">
        <v>43970</v>
      </c>
      <c r="B133" s="4">
        <v>132</v>
      </c>
      <c r="C133" s="1">
        <v>78.009521000000007</v>
      </c>
      <c r="D133" s="1">
        <v>131.208099</v>
      </c>
      <c r="E133" s="1"/>
      <c r="F133" s="1"/>
      <c r="I133" s="6">
        <f t="shared" si="104"/>
        <v>75.546591049631047</v>
      </c>
      <c r="J133" s="1">
        <f t="shared" si="105"/>
        <v>2.4629299503689595</v>
      </c>
      <c r="K133" s="1">
        <f t="shared" si="106"/>
        <v>3.157217117598965E-2</v>
      </c>
      <c r="M133" s="1">
        <f t="shared" si="136"/>
        <v>77.346418292692746</v>
      </c>
      <c r="N133" s="1">
        <f t="shared" si="137"/>
        <v>0.66310270730726018</v>
      </c>
      <c r="O133" s="1">
        <f t="shared" si="107"/>
        <v>8.5002791813996673E-3</v>
      </c>
      <c r="Q133" s="1">
        <f t="shared" si="138"/>
        <v>77.733057563130231</v>
      </c>
      <c r="R133" s="1">
        <f t="shared" si="139"/>
        <v>0.27646343686977559</v>
      </c>
      <c r="S133" s="1">
        <f t="shared" si="108"/>
        <v>3.5439704452200848E-3</v>
      </c>
      <c r="U133" s="1">
        <f t="shared" si="140"/>
        <v>78.036595196679002</v>
      </c>
      <c r="V133" s="1">
        <f t="shared" si="141"/>
        <v>2.7074196678995577E-2</v>
      </c>
      <c r="W133" s="1">
        <f t="shared" si="109"/>
        <v>3.4706272172848717E-4</v>
      </c>
      <c r="Z133" s="1">
        <f t="shared" si="110"/>
        <v>130.50753850402424</v>
      </c>
      <c r="AA133" s="1">
        <f t="shared" si="111"/>
        <v>0.70056049597576475</v>
      </c>
      <c r="AB133" s="15">
        <f t="shared" si="100"/>
        <v>5.339308330164624E-3</v>
      </c>
      <c r="AD133" s="1">
        <f t="shared" si="112"/>
        <v>129.40160951606777</v>
      </c>
      <c r="AE133" s="1">
        <f t="shared" si="113"/>
        <v>1.8064894839322392</v>
      </c>
      <c r="AF133" s="15">
        <f t="shared" si="101"/>
        <v>1.3768124816229821E-2</v>
      </c>
      <c r="AH133" s="1">
        <f t="shared" si="114"/>
        <v>130.71527559606307</v>
      </c>
      <c r="AI133" s="1">
        <f t="shared" si="115"/>
        <v>0.49282340393693858</v>
      </c>
      <c r="AJ133" s="1">
        <f t="shared" si="102"/>
        <v>3.7560440833529535E-3</v>
      </c>
      <c r="AL133" s="1">
        <f t="shared" si="116"/>
        <v>132.68175447292941</v>
      </c>
      <c r="AM133" s="1">
        <f t="shared" si="117"/>
        <v>1.4736554729294085</v>
      </c>
      <c r="AN133" s="1">
        <f t="shared" si="103"/>
        <v>1.1231436810386288E-2</v>
      </c>
      <c r="AR133" s="19">
        <f t="shared" si="118"/>
        <v>77.733057563130231</v>
      </c>
      <c r="AS133" s="1">
        <f t="shared" si="142"/>
        <v>0.45095871840920182</v>
      </c>
      <c r="AT133" s="1">
        <f t="shared" si="119"/>
        <v>78.184016281539428</v>
      </c>
      <c r="AU133" s="1">
        <f t="shared" si="120"/>
        <v>2.2368459555010137E-3</v>
      </c>
      <c r="AW133" s="1">
        <f t="shared" si="143"/>
        <v>0.39924715714148262</v>
      </c>
      <c r="AX133" s="1">
        <f t="shared" si="121"/>
        <v>78.132304720271719</v>
      </c>
      <c r="AY133" s="1">
        <f t="shared" si="122"/>
        <v>1.5739581361063936E-3</v>
      </c>
      <c r="AZ133" s="2"/>
      <c r="BA133" s="1">
        <f t="shared" si="144"/>
        <v>0.39020883926963751</v>
      </c>
      <c r="BB133" s="1">
        <f t="shared" si="123"/>
        <v>78.123266402399864</v>
      </c>
      <c r="BC133" s="1">
        <f t="shared" si="124"/>
        <v>1.4580964085122018E-3</v>
      </c>
      <c r="BD133" s="2"/>
      <c r="BE133" s="1">
        <f t="shared" si="145"/>
        <v>0.72950382080424458</v>
      </c>
      <c r="BF133" s="1">
        <f t="shared" si="125"/>
        <v>78.462561383934471</v>
      </c>
      <c r="BG133" s="19">
        <f t="shared" si="126"/>
        <v>5.8075011630242456E-3</v>
      </c>
      <c r="BJ133" s="19">
        <f t="shared" si="127"/>
        <v>130.71527559606307</v>
      </c>
      <c r="BK133" s="1">
        <f t="shared" si="146"/>
        <v>4.2845775232990935E-2</v>
      </c>
      <c r="BL133" s="1">
        <f t="shared" si="128"/>
        <v>130.75812137129606</v>
      </c>
      <c r="BM133" s="1">
        <f t="shared" si="129"/>
        <v>3.4294958324481788E-3</v>
      </c>
      <c r="BO133" s="1">
        <f t="shared" si="147"/>
        <v>0.57216808192068558</v>
      </c>
      <c r="BP133" s="1">
        <f t="shared" si="130"/>
        <v>131.28744367798376</v>
      </c>
      <c r="BQ133" s="1">
        <f t="shared" si="131"/>
        <v>6.0472393540093297E-4</v>
      </c>
      <c r="BS133" s="1">
        <f t="shared" si="148"/>
        <v>1.9971934123418258</v>
      </c>
      <c r="BT133" s="1">
        <f t="shared" si="132"/>
        <v>132.7124690084049</v>
      </c>
      <c r="BU133" s="1">
        <f t="shared" si="133"/>
        <v>1.1465527051077012E-2</v>
      </c>
      <c r="BW133" s="1">
        <f t="shared" si="149"/>
        <v>4.6704880165056428</v>
      </c>
      <c r="BX133" s="1">
        <f t="shared" si="134"/>
        <v>135.3857636125687</v>
      </c>
      <c r="BY133" s="19">
        <f t="shared" si="135"/>
        <v>3.183999040004909E-2</v>
      </c>
    </row>
    <row r="134" spans="1:77">
      <c r="A134" s="3">
        <v>43971</v>
      </c>
      <c r="B134" s="4">
        <v>133</v>
      </c>
      <c r="C134" s="1">
        <v>79.526664999999994</v>
      </c>
      <c r="D134" s="1">
        <v>135.26516699999999</v>
      </c>
      <c r="E134" s="1"/>
      <c r="F134" s="1"/>
      <c r="I134" s="6">
        <f t="shared" si="104"/>
        <v>75.916030542186391</v>
      </c>
      <c r="J134" s="1">
        <f t="shared" si="105"/>
        <v>3.6106344578136031</v>
      </c>
      <c r="K134" s="1">
        <f t="shared" si="106"/>
        <v>4.5401557550710861E-2</v>
      </c>
      <c r="M134" s="1">
        <f t="shared" si="136"/>
        <v>77.578504240250282</v>
      </c>
      <c r="N134" s="1">
        <f t="shared" si="137"/>
        <v>1.9481607597497117</v>
      </c>
      <c r="O134" s="1">
        <f t="shared" si="107"/>
        <v>2.4496950296478696E-2</v>
      </c>
      <c r="Q134" s="1">
        <f t="shared" si="138"/>
        <v>77.885112453408595</v>
      </c>
      <c r="R134" s="1">
        <f t="shared" si="139"/>
        <v>1.6415525465913987</v>
      </c>
      <c r="S134" s="1">
        <f t="shared" si="108"/>
        <v>2.0641536352510179E-2</v>
      </c>
      <c r="U134" s="1">
        <f t="shared" si="140"/>
        <v>78.016289549169755</v>
      </c>
      <c r="V134" s="1">
        <f t="shared" si="141"/>
        <v>1.5103754508302387</v>
      </c>
      <c r="W134" s="1">
        <f t="shared" si="109"/>
        <v>1.899206323854067E-2</v>
      </c>
      <c r="Z134" s="1">
        <f t="shared" si="110"/>
        <v>130.6126225784206</v>
      </c>
      <c r="AA134" s="1">
        <f t="shared" si="111"/>
        <v>4.6525444215793925</v>
      </c>
      <c r="AB134" s="15">
        <f t="shared" si="100"/>
        <v>3.4395731915071621E-2</v>
      </c>
      <c r="AD134" s="1">
        <f t="shared" si="112"/>
        <v>130.03388083544405</v>
      </c>
      <c r="AE134" s="1">
        <f t="shared" si="113"/>
        <v>5.2312861645559394</v>
      </c>
      <c r="AF134" s="15">
        <f t="shared" si="101"/>
        <v>3.8674303818040157E-2</v>
      </c>
      <c r="AH134" s="1">
        <f t="shared" si="114"/>
        <v>130.98632846822838</v>
      </c>
      <c r="AI134" s="1">
        <f t="shared" si="115"/>
        <v>4.278838531771612</v>
      </c>
      <c r="AJ134" s="1">
        <f t="shared" si="102"/>
        <v>3.1632966762031298E-2</v>
      </c>
      <c r="AL134" s="1">
        <f t="shared" si="116"/>
        <v>131.57651286823236</v>
      </c>
      <c r="AM134" s="1">
        <f t="shared" si="117"/>
        <v>3.6886541317676347</v>
      </c>
      <c r="AN134" s="1">
        <f t="shared" si="103"/>
        <v>2.7269800596687505E-2</v>
      </c>
      <c r="AR134" s="19">
        <f t="shared" si="118"/>
        <v>77.885112453408595</v>
      </c>
      <c r="AS134" s="1">
        <f t="shared" si="142"/>
        <v>0.40612314418957618</v>
      </c>
      <c r="AT134" s="1">
        <f t="shared" si="119"/>
        <v>78.291235597598174</v>
      </c>
      <c r="AU134" s="1">
        <f t="shared" si="120"/>
        <v>1.5534781980381301E-2</v>
      </c>
      <c r="AW134" s="1">
        <f t="shared" si="143"/>
        <v>0.33744909042570309</v>
      </c>
      <c r="AX134" s="1">
        <f t="shared" si="121"/>
        <v>78.222561543834303</v>
      </c>
      <c r="AY134" s="1">
        <f t="shared" si="122"/>
        <v>1.639831691880568E-2</v>
      </c>
      <c r="AZ134" s="2"/>
      <c r="BA134" s="1">
        <f t="shared" si="144"/>
        <v>0.28303956222356469</v>
      </c>
      <c r="BB134" s="1">
        <f t="shared" si="123"/>
        <v>78.16815201563216</v>
      </c>
      <c r="BC134" s="1">
        <f t="shared" si="124"/>
        <v>1.708248402429342E-2</v>
      </c>
      <c r="BD134" s="2"/>
      <c r="BE134" s="1">
        <f t="shared" si="145"/>
        <v>0.23867222985724651</v>
      </c>
      <c r="BF134" s="1">
        <f t="shared" si="125"/>
        <v>78.123784683265839</v>
      </c>
      <c r="BG134" s="19">
        <f t="shared" si="126"/>
        <v>1.764037655463303E-2</v>
      </c>
      <c r="BJ134" s="19">
        <f t="shared" si="127"/>
        <v>130.98632846822838</v>
      </c>
      <c r="BK134" s="1">
        <f t="shared" si="146"/>
        <v>7.7076839772839301E-2</v>
      </c>
      <c r="BL134" s="1">
        <f t="shared" si="128"/>
        <v>131.06340530800122</v>
      </c>
      <c r="BM134" s="1">
        <f t="shared" si="129"/>
        <v>3.1063146449216813E-2</v>
      </c>
      <c r="BO134" s="1">
        <f t="shared" si="147"/>
        <v>0.49688927948184253</v>
      </c>
      <c r="BP134" s="1">
        <f t="shared" si="130"/>
        <v>131.48321774771023</v>
      </c>
      <c r="BQ134" s="1">
        <f t="shared" si="131"/>
        <v>2.7959520815065149E-2</v>
      </c>
      <c r="BS134" s="1">
        <f t="shared" si="148"/>
        <v>1.2204301692623953</v>
      </c>
      <c r="BT134" s="1">
        <f t="shared" si="132"/>
        <v>132.20675863749076</v>
      </c>
      <c r="BU134" s="1">
        <f t="shared" si="133"/>
        <v>2.2610465283417914E-2</v>
      </c>
      <c r="BW134" s="1">
        <f t="shared" si="149"/>
        <v>0.93096814381636284</v>
      </c>
      <c r="BX134" s="1">
        <f t="shared" si="134"/>
        <v>131.91729661204474</v>
      </c>
      <c r="BY134" s="19">
        <f t="shared" si="135"/>
        <v>2.4750425125747669E-2</v>
      </c>
    </row>
    <row r="135" spans="1:77">
      <c r="A135" s="3">
        <v>43972</v>
      </c>
      <c r="B135" s="4">
        <v>134</v>
      </c>
      <c r="C135" s="1">
        <v>78.933753999999993</v>
      </c>
      <c r="D135" s="1">
        <v>136.91583299999999</v>
      </c>
      <c r="E135" s="1"/>
      <c r="F135" s="1"/>
      <c r="I135" s="6">
        <f t="shared" si="104"/>
        <v>76.457625710858437</v>
      </c>
      <c r="J135" s="1">
        <f t="shared" si="105"/>
        <v>2.4761282891415561</v>
      </c>
      <c r="K135" s="1">
        <f t="shared" si="106"/>
        <v>3.1369701346543793E-2</v>
      </c>
      <c r="M135" s="1">
        <f t="shared" si="136"/>
        <v>78.260360506162684</v>
      </c>
      <c r="N135" s="1">
        <f t="shared" si="137"/>
        <v>0.67339349383730962</v>
      </c>
      <c r="O135" s="1">
        <f t="shared" si="107"/>
        <v>8.5311221082594105E-3</v>
      </c>
      <c r="Q135" s="1">
        <f t="shared" si="138"/>
        <v>78.78796635403387</v>
      </c>
      <c r="R135" s="1">
        <f t="shared" si="139"/>
        <v>0.14578764596612359</v>
      </c>
      <c r="S135" s="1">
        <f t="shared" si="108"/>
        <v>1.846962022940447E-3</v>
      </c>
      <c r="U135" s="1">
        <f t="shared" si="140"/>
        <v>79.149071137292438</v>
      </c>
      <c r="V135" s="1">
        <f t="shared" si="141"/>
        <v>0.21531713729244473</v>
      </c>
      <c r="W135" s="1">
        <f t="shared" si="109"/>
        <v>2.7278208165855732E-3</v>
      </c>
      <c r="Z135" s="1">
        <f t="shared" si="110"/>
        <v>131.3105042416575</v>
      </c>
      <c r="AA135" s="1">
        <f t="shared" si="111"/>
        <v>5.6053287583424947</v>
      </c>
      <c r="AB135" s="15">
        <f t="shared" si="100"/>
        <v>4.0939960233397514E-2</v>
      </c>
      <c r="AD135" s="1">
        <f t="shared" si="112"/>
        <v>131.86483099303862</v>
      </c>
      <c r="AE135" s="1">
        <f t="shared" si="113"/>
        <v>5.0510020069613688</v>
      </c>
      <c r="AF135" s="15">
        <f t="shared" si="101"/>
        <v>3.6891292236167959E-2</v>
      </c>
      <c r="AH135" s="1">
        <f t="shared" si="114"/>
        <v>133.33968966070276</v>
      </c>
      <c r="AI135" s="1">
        <f t="shared" si="115"/>
        <v>3.5761433392972322</v>
      </c>
      <c r="AJ135" s="1">
        <f t="shared" si="102"/>
        <v>2.6119282634735404E-2</v>
      </c>
      <c r="AL135" s="1">
        <f t="shared" si="116"/>
        <v>134.34300346705808</v>
      </c>
      <c r="AM135" s="1">
        <f t="shared" si="117"/>
        <v>2.5728295329419097</v>
      </c>
      <c r="AN135" s="1">
        <f t="shared" si="103"/>
        <v>1.8791322205532722E-2</v>
      </c>
      <c r="AR135" s="19">
        <f t="shared" si="118"/>
        <v>78.78796635403387</v>
      </c>
      <c r="AS135" s="1">
        <f t="shared" si="142"/>
        <v>0.48063275765493085</v>
      </c>
      <c r="AT135" s="1">
        <f t="shared" si="119"/>
        <v>79.2685991116888</v>
      </c>
      <c r="AU135" s="1">
        <f t="shared" si="120"/>
        <v>4.2421029625527148E-3</v>
      </c>
      <c r="AW135" s="1">
        <f t="shared" si="143"/>
        <v>0.4788002929755959</v>
      </c>
      <c r="AX135" s="1">
        <f t="shared" si="121"/>
        <v>79.266766647009462</v>
      </c>
      <c r="AY135" s="1">
        <f t="shared" si="122"/>
        <v>4.2188877398314081E-3</v>
      </c>
      <c r="AZ135" s="2"/>
      <c r="BA135" s="1">
        <f t="shared" si="144"/>
        <v>0.56195601450433397</v>
      </c>
      <c r="BB135" s="1">
        <f t="shared" si="123"/>
        <v>79.349922368538202</v>
      </c>
      <c r="BC135" s="1">
        <f t="shared" si="124"/>
        <v>5.2723752190755903E-3</v>
      </c>
      <c r="BD135" s="2"/>
      <c r="BE135" s="1">
        <f t="shared" si="145"/>
        <v>0.8032266500100701</v>
      </c>
      <c r="BF135" s="1">
        <f t="shared" si="125"/>
        <v>79.591193004043944</v>
      </c>
      <c r="BG135" s="19">
        <f t="shared" si="126"/>
        <v>8.3289970478782893E-3</v>
      </c>
      <c r="BJ135" s="19">
        <f t="shared" si="127"/>
        <v>133.33968966070276</v>
      </c>
      <c r="BK135" s="1">
        <f t="shared" si="146"/>
        <v>0.41851949267807054</v>
      </c>
      <c r="BL135" s="1">
        <f t="shared" si="128"/>
        <v>133.75820915338082</v>
      </c>
      <c r="BM135" s="1">
        <f t="shared" si="129"/>
        <v>2.306251788001154E-2</v>
      </c>
      <c r="BO135" s="1">
        <f t="shared" si="147"/>
        <v>0.96100725772997708</v>
      </c>
      <c r="BP135" s="1">
        <f t="shared" si="130"/>
        <v>134.30069691843275</v>
      </c>
      <c r="BQ135" s="1">
        <f t="shared" si="131"/>
        <v>1.9100318964332223E-2</v>
      </c>
      <c r="BS135" s="1">
        <f t="shared" si="148"/>
        <v>1.7302491297077891</v>
      </c>
      <c r="BT135" s="1">
        <f t="shared" si="132"/>
        <v>135.06993879041056</v>
      </c>
      <c r="BU135" s="1">
        <f t="shared" si="133"/>
        <v>1.3481963109331786E-2</v>
      </c>
      <c r="BW135" s="1">
        <f t="shared" si="149"/>
        <v>2.140002235175678</v>
      </c>
      <c r="BX135" s="1">
        <f t="shared" si="134"/>
        <v>135.47969189587843</v>
      </c>
      <c r="BY135" s="19">
        <f t="shared" si="135"/>
        <v>1.0489225918243951E-2</v>
      </c>
    </row>
    <row r="136" spans="1:77">
      <c r="A136" s="3">
        <v>43973</v>
      </c>
      <c r="B136" s="4">
        <v>135</v>
      </c>
      <c r="C136" s="1">
        <v>79.441963000000001</v>
      </c>
      <c r="D136" s="1">
        <v>138.397446</v>
      </c>
      <c r="E136" s="1"/>
      <c r="F136" s="1"/>
      <c r="I136" s="6">
        <f t="shared" si="104"/>
        <v>76.829044954229659</v>
      </c>
      <c r="J136" s="1">
        <f t="shared" si="105"/>
        <v>2.6129180457703427</v>
      </c>
      <c r="K136" s="1">
        <f t="shared" si="106"/>
        <v>3.2890904845469929E-2</v>
      </c>
      <c r="M136" s="1">
        <f t="shared" si="136"/>
        <v>78.496048229005737</v>
      </c>
      <c r="N136" s="1">
        <f t="shared" si="137"/>
        <v>0.94591477099426413</v>
      </c>
      <c r="O136" s="1">
        <f t="shared" si="107"/>
        <v>1.1906991409493042E-2</v>
      </c>
      <c r="Q136" s="1">
        <f t="shared" si="138"/>
        <v>78.868149559315242</v>
      </c>
      <c r="R136" s="1">
        <f t="shared" si="139"/>
        <v>0.57381344068475926</v>
      </c>
      <c r="S136" s="1">
        <f t="shared" si="108"/>
        <v>7.2230521378828369E-3</v>
      </c>
      <c r="U136" s="1">
        <f t="shared" si="140"/>
        <v>78.987583284323108</v>
      </c>
      <c r="V136" s="1">
        <f t="shared" si="141"/>
        <v>0.45437971567689317</v>
      </c>
      <c r="W136" s="1">
        <f t="shared" si="109"/>
        <v>5.7196436054443058E-3</v>
      </c>
      <c r="Z136" s="1">
        <f t="shared" si="110"/>
        <v>132.15130355540887</v>
      </c>
      <c r="AA136" s="1">
        <f t="shared" si="111"/>
        <v>6.2461424445911291</v>
      </c>
      <c r="AB136" s="15">
        <f t="shared" si="100"/>
        <v>4.5131919880885149E-2</v>
      </c>
      <c r="AD136" s="1">
        <f t="shared" si="112"/>
        <v>133.6326816954751</v>
      </c>
      <c r="AE136" s="1">
        <f t="shared" si="113"/>
        <v>4.7647643045249026</v>
      </c>
      <c r="AF136" s="15">
        <f t="shared" si="101"/>
        <v>3.4428123077682393E-2</v>
      </c>
      <c r="AH136" s="1">
        <f t="shared" si="114"/>
        <v>135.30656849731625</v>
      </c>
      <c r="AI136" s="1">
        <f t="shared" si="115"/>
        <v>3.0908775026837532</v>
      </c>
      <c r="AJ136" s="1">
        <f t="shared" si="102"/>
        <v>2.2333342066758612E-2</v>
      </c>
      <c r="AL136" s="1">
        <f t="shared" si="116"/>
        <v>136.27262561676451</v>
      </c>
      <c r="AM136" s="1">
        <f t="shared" si="117"/>
        <v>2.1248203832354875</v>
      </c>
      <c r="AN136" s="1">
        <f t="shared" si="103"/>
        <v>1.5353031754903103E-2</v>
      </c>
      <c r="AR136" s="19">
        <f t="shared" si="118"/>
        <v>78.868149559315242</v>
      </c>
      <c r="AS136" s="1">
        <f t="shared" si="142"/>
        <v>0.42056532479889708</v>
      </c>
      <c r="AT136" s="1">
        <f t="shared" si="119"/>
        <v>79.288714884114142</v>
      </c>
      <c r="AU136" s="1">
        <f t="shared" si="120"/>
        <v>1.9290575169430132E-3</v>
      </c>
      <c r="AW136" s="1">
        <f t="shared" si="143"/>
        <v>0.37914602105203998</v>
      </c>
      <c r="AX136" s="1">
        <f t="shared" si="121"/>
        <v>79.247295580367279</v>
      </c>
      <c r="AY136" s="1">
        <f t="shared" si="122"/>
        <v>2.4504356675164518E-3</v>
      </c>
      <c r="AZ136" s="2"/>
      <c r="BA136" s="1">
        <f t="shared" si="144"/>
        <v>0.34515825035400122</v>
      </c>
      <c r="BB136" s="1">
        <f t="shared" si="123"/>
        <v>79.213307809669246</v>
      </c>
      <c r="BC136" s="1">
        <f t="shared" si="124"/>
        <v>2.8782671235195361E-3</v>
      </c>
      <c r="BD136" s="2"/>
      <c r="BE136" s="1">
        <f t="shared" si="145"/>
        <v>0.18863972199067694</v>
      </c>
      <c r="BF136" s="1">
        <f t="shared" si="125"/>
        <v>79.056789281305925</v>
      </c>
      <c r="BG136" s="19">
        <f t="shared" si="126"/>
        <v>4.8484919575071004E-3</v>
      </c>
      <c r="BJ136" s="19">
        <f t="shared" si="127"/>
        <v>135.30656849731625</v>
      </c>
      <c r="BK136" s="1">
        <f t="shared" si="146"/>
        <v>0.65077339426838332</v>
      </c>
      <c r="BL136" s="1">
        <f t="shared" si="128"/>
        <v>135.95734189158463</v>
      </c>
      <c r="BM136" s="1">
        <f t="shared" si="129"/>
        <v>1.7631135392595098E-2</v>
      </c>
      <c r="BO136" s="1">
        <f t="shared" si="147"/>
        <v>1.212475152450855</v>
      </c>
      <c r="BP136" s="1">
        <f t="shared" si="130"/>
        <v>136.5190436497671</v>
      </c>
      <c r="BQ136" s="1">
        <f t="shared" si="131"/>
        <v>1.3572521780733609E-2</v>
      </c>
      <c r="BS136" s="1">
        <f t="shared" si="148"/>
        <v>1.8367324978153543</v>
      </c>
      <c r="BT136" s="1">
        <f t="shared" si="132"/>
        <v>137.1433009951316</v>
      </c>
      <c r="BU136" s="1">
        <f t="shared" si="133"/>
        <v>9.0619085909172444E-3</v>
      </c>
      <c r="BW136" s="1">
        <f t="shared" si="149"/>
        <v>1.9928473463978174</v>
      </c>
      <c r="BX136" s="1">
        <f t="shared" si="134"/>
        <v>137.29941584371406</v>
      </c>
      <c r="BY136" s="19">
        <f t="shared" si="135"/>
        <v>7.9338903138858781E-3</v>
      </c>
    </row>
    <row r="137" spans="1:77">
      <c r="A137" s="3">
        <v>43977</v>
      </c>
      <c r="B137" s="4">
        <v>136</v>
      </c>
      <c r="C137" s="1">
        <v>78.903862000000004</v>
      </c>
      <c r="D137" s="1">
        <v>144.12506099999999</v>
      </c>
      <c r="E137" s="1"/>
      <c r="F137" s="1"/>
      <c r="I137" s="6">
        <f t="shared" si="104"/>
        <v>77.220982661095206</v>
      </c>
      <c r="J137" s="1">
        <f t="shared" si="105"/>
        <v>1.6828793389047974</v>
      </c>
      <c r="K137" s="1">
        <f t="shared" si="106"/>
        <v>2.13282252129154E-2</v>
      </c>
      <c r="M137" s="1">
        <f t="shared" si="136"/>
        <v>78.827118398853727</v>
      </c>
      <c r="N137" s="1">
        <f t="shared" si="137"/>
        <v>7.6743601146276319E-2</v>
      </c>
      <c r="O137" s="1">
        <f t="shared" si="107"/>
        <v>9.726216081321383E-4</v>
      </c>
      <c r="Q137" s="1">
        <f t="shared" si="138"/>
        <v>79.183746951691859</v>
      </c>
      <c r="R137" s="1">
        <f t="shared" si="139"/>
        <v>0.27988495169185512</v>
      </c>
      <c r="S137" s="1">
        <f t="shared" si="108"/>
        <v>3.5471641640539104E-3</v>
      </c>
      <c r="U137" s="1">
        <f t="shared" si="140"/>
        <v>79.328368071080774</v>
      </c>
      <c r="V137" s="1">
        <f t="shared" si="141"/>
        <v>0.42450607108077065</v>
      </c>
      <c r="W137" s="1">
        <f t="shared" si="109"/>
        <v>5.3800417409324104E-3</v>
      </c>
      <c r="Z137" s="1">
        <f t="shared" si="110"/>
        <v>133.08822492209754</v>
      </c>
      <c r="AA137" s="1">
        <f t="shared" si="111"/>
        <v>11.03683607790245</v>
      </c>
      <c r="AB137" s="15">
        <f t="shared" si="100"/>
        <v>7.6578188424166221E-2</v>
      </c>
      <c r="AD137" s="1">
        <f t="shared" si="112"/>
        <v>135.30034920205881</v>
      </c>
      <c r="AE137" s="1">
        <f t="shared" si="113"/>
        <v>8.8247117979411769</v>
      </c>
      <c r="AF137" s="15">
        <f t="shared" si="101"/>
        <v>6.1229544235482943E-2</v>
      </c>
      <c r="AH137" s="1">
        <f t="shared" si="114"/>
        <v>137.00655112379232</v>
      </c>
      <c r="AI137" s="1">
        <f t="shared" si="115"/>
        <v>7.1185098762076677</v>
      </c>
      <c r="AJ137" s="1">
        <f t="shared" si="102"/>
        <v>4.939120113335229E-2</v>
      </c>
      <c r="AL137" s="1">
        <f t="shared" si="116"/>
        <v>137.86624090419113</v>
      </c>
      <c r="AM137" s="1">
        <f t="shared" si="117"/>
        <v>6.2588200958088578</v>
      </c>
      <c r="AN137" s="1">
        <f t="shared" si="103"/>
        <v>4.3426313594475137E-2</v>
      </c>
      <c r="AR137" s="19">
        <f t="shared" si="118"/>
        <v>79.183746951691859</v>
      </c>
      <c r="AS137" s="1">
        <f t="shared" si="142"/>
        <v>0.40482013493555502</v>
      </c>
      <c r="AT137" s="1">
        <f t="shared" si="119"/>
        <v>79.588567086627407</v>
      </c>
      <c r="AU137" s="1">
        <f t="shared" si="120"/>
        <v>8.677713223053685E-3</v>
      </c>
      <c r="AW137" s="1">
        <f t="shared" si="143"/>
        <v>0.36325886388318418</v>
      </c>
      <c r="AX137" s="1">
        <f t="shared" si="121"/>
        <v>79.547005815575048</v>
      </c>
      <c r="AY137" s="1">
        <f t="shared" si="122"/>
        <v>8.1509801836448029E-3</v>
      </c>
      <c r="AZ137" s="2"/>
      <c r="BA137" s="1">
        <f t="shared" si="144"/>
        <v>0.33185586426417824</v>
      </c>
      <c r="BB137" s="1">
        <f t="shared" si="123"/>
        <v>79.515602815956044</v>
      </c>
      <c r="BC137" s="1">
        <f t="shared" si="124"/>
        <v>7.7529895299173037E-3</v>
      </c>
      <c r="BD137" s="2"/>
      <c r="BE137" s="1">
        <f t="shared" si="145"/>
        <v>0.2965537418187259</v>
      </c>
      <c r="BF137" s="1">
        <f t="shared" si="125"/>
        <v>79.480300693510586</v>
      </c>
      <c r="BG137" s="19">
        <f t="shared" si="126"/>
        <v>7.305582754752636E-3</v>
      </c>
      <c r="BJ137" s="19">
        <f t="shared" si="127"/>
        <v>137.00655112379232</v>
      </c>
      <c r="BK137" s="1">
        <f t="shared" si="146"/>
        <v>0.80815477909953648</v>
      </c>
      <c r="BL137" s="1">
        <f t="shared" si="128"/>
        <v>137.81470590289186</v>
      </c>
      <c r="BM137" s="1">
        <f t="shared" si="129"/>
        <v>4.3783885004621992E-2</v>
      </c>
      <c r="BO137" s="1">
        <f t="shared" si="147"/>
        <v>1.3343520209571591</v>
      </c>
      <c r="BP137" s="1">
        <f t="shared" si="130"/>
        <v>138.34090314474949</v>
      </c>
      <c r="BQ137" s="1">
        <f t="shared" si="131"/>
        <v>4.0132908288937334E-2</v>
      </c>
      <c r="BS137" s="1">
        <f t="shared" si="148"/>
        <v>1.7751950557126772</v>
      </c>
      <c r="BT137" s="1">
        <f t="shared" si="132"/>
        <v>138.78174617950501</v>
      </c>
      <c r="BU137" s="1">
        <f t="shared" si="133"/>
        <v>3.7074154789047978E-2</v>
      </c>
      <c r="BW137" s="1">
        <f t="shared" si="149"/>
        <v>1.7439123344643332</v>
      </c>
      <c r="BX137" s="1">
        <f t="shared" si="134"/>
        <v>138.75046345825666</v>
      </c>
      <c r="BY137" s="19">
        <f t="shared" si="135"/>
        <v>3.7291207403154732E-2</v>
      </c>
    </row>
    <row r="138" spans="1:77">
      <c r="A138" s="3">
        <v>43978</v>
      </c>
      <c r="B138" s="4">
        <v>137</v>
      </c>
      <c r="C138" s="1">
        <v>79.247642999999997</v>
      </c>
      <c r="D138" s="1">
        <v>147.75453200000001</v>
      </c>
      <c r="E138" s="1"/>
      <c r="F138" s="1"/>
      <c r="I138" s="6">
        <f t="shared" si="104"/>
        <v>77.473414561930923</v>
      </c>
      <c r="J138" s="1">
        <f t="shared" si="105"/>
        <v>1.7742284380690734</v>
      </c>
      <c r="K138" s="1">
        <f t="shared" si="106"/>
        <v>2.2388406404327679E-2</v>
      </c>
      <c r="M138" s="1">
        <f t="shared" si="136"/>
        <v>78.853978659254921</v>
      </c>
      <c r="N138" s="1">
        <f t="shared" si="137"/>
        <v>0.39366434074507595</v>
      </c>
      <c r="O138" s="1">
        <f t="shared" si="107"/>
        <v>4.9675211254557559E-3</v>
      </c>
      <c r="Q138" s="1">
        <f t="shared" si="138"/>
        <v>79.02981022826134</v>
      </c>
      <c r="R138" s="1">
        <f t="shared" si="139"/>
        <v>0.21783277173865656</v>
      </c>
      <c r="S138" s="1">
        <f t="shared" si="108"/>
        <v>2.7487602595153092E-3</v>
      </c>
      <c r="U138" s="1">
        <f t="shared" si="140"/>
        <v>79.009988517770196</v>
      </c>
      <c r="V138" s="1">
        <f t="shared" si="141"/>
        <v>0.23765448222980012</v>
      </c>
      <c r="W138" s="1">
        <f t="shared" si="109"/>
        <v>2.9988839192327792E-3</v>
      </c>
      <c r="Z138" s="1">
        <f t="shared" si="110"/>
        <v>134.74375033378291</v>
      </c>
      <c r="AA138" s="1">
        <f t="shared" si="111"/>
        <v>13.010781666217099</v>
      </c>
      <c r="AB138" s="15">
        <f t="shared" si="100"/>
        <v>8.8056734978640777E-2</v>
      </c>
      <c r="AD138" s="1">
        <f t="shared" si="112"/>
        <v>138.38899833133823</v>
      </c>
      <c r="AE138" s="1">
        <f t="shared" si="113"/>
        <v>9.3655336686617829</v>
      </c>
      <c r="AF138" s="15">
        <f t="shared" si="101"/>
        <v>6.3385762466235437E-2</v>
      </c>
      <c r="AH138" s="1">
        <f t="shared" si="114"/>
        <v>140.92173155570654</v>
      </c>
      <c r="AI138" s="1">
        <f t="shared" si="115"/>
        <v>6.8328004442934684</v>
      </c>
      <c r="AJ138" s="1">
        <f t="shared" si="102"/>
        <v>4.6244269815652543E-2</v>
      </c>
      <c r="AL138" s="1">
        <f t="shared" si="116"/>
        <v>142.56035597604779</v>
      </c>
      <c r="AM138" s="1">
        <f t="shared" si="117"/>
        <v>5.1941760239522239</v>
      </c>
      <c r="AN138" s="1">
        <f t="shared" si="103"/>
        <v>3.5154089378133073E-2</v>
      </c>
      <c r="AR138" s="19">
        <f t="shared" si="118"/>
        <v>79.02981022826134</v>
      </c>
      <c r="AS138" s="1">
        <f t="shared" si="142"/>
        <v>0.32100660618064392</v>
      </c>
      <c r="AT138" s="1">
        <f t="shared" si="119"/>
        <v>79.350816834441986</v>
      </c>
      <c r="AU138" s="1">
        <f t="shared" si="120"/>
        <v>1.3019167578522083E-3</v>
      </c>
      <c r="AW138" s="1">
        <f t="shared" si="143"/>
        <v>0.23395996705475841</v>
      </c>
      <c r="AX138" s="1">
        <f t="shared" si="121"/>
        <v>79.263770195316098</v>
      </c>
      <c r="AY138" s="1">
        <f t="shared" si="122"/>
        <v>2.0350378516749025E-4</v>
      </c>
      <c r="AZ138" s="2"/>
      <c r="BA138" s="1">
        <f t="shared" si="144"/>
        <v>0.11324919980156453</v>
      </c>
      <c r="BB138" s="1">
        <f t="shared" si="123"/>
        <v>79.143059428062898</v>
      </c>
      <c r="BC138" s="1">
        <f t="shared" si="124"/>
        <v>1.3197057726637806E-3</v>
      </c>
      <c r="BD138" s="2"/>
      <c r="BE138" s="1">
        <f t="shared" si="145"/>
        <v>-8.6363153643132171E-2</v>
      </c>
      <c r="BF138" s="1">
        <f t="shared" si="125"/>
        <v>78.943447074618206</v>
      </c>
      <c r="BG138" s="19">
        <f t="shared" si="126"/>
        <v>3.8385485531953391E-3</v>
      </c>
      <c r="BJ138" s="19">
        <f t="shared" si="127"/>
        <v>140.92173155570654</v>
      </c>
      <c r="BK138" s="1">
        <f t="shared" si="146"/>
        <v>1.2742086270217392</v>
      </c>
      <c r="BL138" s="1">
        <f t="shared" si="128"/>
        <v>142.19594018272829</v>
      </c>
      <c r="BM138" s="1">
        <f t="shared" si="129"/>
        <v>3.7620448875786215E-2</v>
      </c>
      <c r="BO138" s="1">
        <f t="shared" si="147"/>
        <v>1.9795591236964252</v>
      </c>
      <c r="BP138" s="1">
        <f t="shared" si="130"/>
        <v>142.90129067940296</v>
      </c>
      <c r="BQ138" s="1">
        <f t="shared" si="131"/>
        <v>3.2846649472633771E-2</v>
      </c>
      <c r="BS138" s="1">
        <f t="shared" si="148"/>
        <v>2.7381884750033731</v>
      </c>
      <c r="BT138" s="1">
        <f t="shared" si="132"/>
        <v>143.65992003070991</v>
      </c>
      <c r="BU138" s="1">
        <f t="shared" si="133"/>
        <v>2.7712259745035089E-2</v>
      </c>
      <c r="BW138" s="1">
        <f t="shared" si="149"/>
        <v>3.5894902172967393</v>
      </c>
      <c r="BX138" s="1">
        <f t="shared" si="134"/>
        <v>144.51122177300329</v>
      </c>
      <c r="BY138" s="19">
        <f t="shared" si="135"/>
        <v>2.1950664951493511E-2</v>
      </c>
    </row>
    <row r="139" spans="1:77">
      <c r="A139" s="3">
        <v>43979</v>
      </c>
      <c r="B139" s="4">
        <v>138</v>
      </c>
      <c r="C139" s="1">
        <v>79.282523999999995</v>
      </c>
      <c r="D139" s="1">
        <v>146.73033100000001</v>
      </c>
      <c r="E139" s="1"/>
      <c r="F139" s="1"/>
      <c r="I139" s="6">
        <f t="shared" si="104"/>
        <v>77.739548827641286</v>
      </c>
      <c r="J139" s="1">
        <f t="shared" si="105"/>
        <v>1.5429751723587088</v>
      </c>
      <c r="K139" s="1">
        <f t="shared" si="106"/>
        <v>1.9461731217824359E-2</v>
      </c>
      <c r="M139" s="1">
        <f t="shared" si="136"/>
        <v>78.991761178515702</v>
      </c>
      <c r="N139" s="1">
        <f t="shared" si="137"/>
        <v>0.290762821484293</v>
      </c>
      <c r="O139" s="1">
        <f t="shared" si="107"/>
        <v>3.6674263988403424E-3</v>
      </c>
      <c r="Q139" s="1">
        <f t="shared" si="138"/>
        <v>79.149618252717602</v>
      </c>
      <c r="R139" s="1">
        <f t="shared" si="139"/>
        <v>0.13290574728239335</v>
      </c>
      <c r="S139" s="1">
        <f t="shared" si="108"/>
        <v>1.6763561574098392E-3</v>
      </c>
      <c r="U139" s="1">
        <f t="shared" si="140"/>
        <v>79.188229379442546</v>
      </c>
      <c r="V139" s="1">
        <f t="shared" si="141"/>
        <v>9.4294620557448638E-2</v>
      </c>
      <c r="W139" s="1">
        <f t="shared" si="109"/>
        <v>1.1893493773917773E-3</v>
      </c>
      <c r="Z139" s="1">
        <f t="shared" si="110"/>
        <v>136.69536758371547</v>
      </c>
      <c r="AA139" s="1">
        <f t="shared" si="111"/>
        <v>10.03496341628454</v>
      </c>
      <c r="AB139" s="15">
        <f t="shared" si="100"/>
        <v>6.8390518496714486E-2</v>
      </c>
      <c r="AD139" s="1">
        <f t="shared" si="112"/>
        <v>141.66693511536985</v>
      </c>
      <c r="AE139" s="1">
        <f t="shared" si="113"/>
        <v>5.0633958846301539</v>
      </c>
      <c r="AF139" s="15">
        <f t="shared" si="101"/>
        <v>3.4508174622942506E-2</v>
      </c>
      <c r="AH139" s="1">
        <f t="shared" si="114"/>
        <v>144.67977180006795</v>
      </c>
      <c r="AI139" s="1">
        <f t="shared" si="115"/>
        <v>2.0505591999320529</v>
      </c>
      <c r="AJ139" s="1">
        <f t="shared" si="102"/>
        <v>1.3975019247602275E-2</v>
      </c>
      <c r="AL139" s="1">
        <f t="shared" si="116"/>
        <v>146.45598799401193</v>
      </c>
      <c r="AM139" s="1">
        <f t="shared" si="117"/>
        <v>0.27434300598807226</v>
      </c>
      <c r="AN139" s="1">
        <f t="shared" si="103"/>
        <v>1.8697089014818092E-3</v>
      </c>
      <c r="AR139" s="19">
        <f t="shared" si="118"/>
        <v>79.149618252717602</v>
      </c>
      <c r="AS139" s="1">
        <f t="shared" si="142"/>
        <v>0.29082681892198664</v>
      </c>
      <c r="AT139" s="1">
        <f t="shared" si="119"/>
        <v>79.440445071639587</v>
      </c>
      <c r="AU139" s="1">
        <f t="shared" si="120"/>
        <v>1.991877448800596E-3</v>
      </c>
      <c r="AW139" s="1">
        <f t="shared" si="143"/>
        <v>0.20542198140513426</v>
      </c>
      <c r="AX139" s="1">
        <f t="shared" si="121"/>
        <v>79.35504023412274</v>
      </c>
      <c r="AY139" s="1">
        <f t="shared" si="122"/>
        <v>9.1465597289441185E-4</v>
      </c>
      <c r="AZ139" s="2"/>
      <c r="BA139" s="1">
        <f t="shared" si="144"/>
        <v>0.11620067089617832</v>
      </c>
      <c r="BB139" s="1">
        <f t="shared" si="123"/>
        <v>79.265818923613779</v>
      </c>
      <c r="BC139" s="1">
        <f t="shared" si="124"/>
        <v>2.1070313536204315E-4</v>
      </c>
      <c r="BD139" s="2"/>
      <c r="BE139" s="1">
        <f t="shared" si="145"/>
        <v>8.8882347741352716E-2</v>
      </c>
      <c r="BF139" s="1">
        <f t="shared" si="125"/>
        <v>79.238500600458948</v>
      </c>
      <c r="BG139" s="19">
        <f t="shared" si="126"/>
        <v>5.5527242726337289E-4</v>
      </c>
      <c r="BJ139" s="19">
        <f t="shared" si="127"/>
        <v>144.67977180006795</v>
      </c>
      <c r="BK139" s="1">
        <f t="shared" si="146"/>
        <v>1.6467833696226899</v>
      </c>
      <c r="BL139" s="1">
        <f t="shared" si="128"/>
        <v>146.32655516969064</v>
      </c>
      <c r="BM139" s="1">
        <f t="shared" si="129"/>
        <v>2.7518225274730077E-3</v>
      </c>
      <c r="BO139" s="1">
        <f t="shared" si="147"/>
        <v>2.4241794038626714</v>
      </c>
      <c r="BP139" s="1">
        <f t="shared" si="130"/>
        <v>147.10395120393062</v>
      </c>
      <c r="BQ139" s="1">
        <f t="shared" si="131"/>
        <v>2.5463051939180422E-3</v>
      </c>
      <c r="BS139" s="1">
        <f t="shared" si="148"/>
        <v>3.1971217712144897</v>
      </c>
      <c r="BT139" s="1">
        <f t="shared" si="132"/>
        <v>147.87689357128244</v>
      </c>
      <c r="BU139" s="1">
        <f t="shared" si="133"/>
        <v>7.8140801800714987E-3</v>
      </c>
      <c r="BW139" s="1">
        <f t="shared" si="149"/>
        <v>3.73275774030171</v>
      </c>
      <c r="BX139" s="1">
        <f t="shared" si="134"/>
        <v>148.41252954036966</v>
      </c>
      <c r="BY139" s="19">
        <f t="shared" si="135"/>
        <v>1.1464559024062002E-2</v>
      </c>
    </row>
    <row r="140" spans="1:77">
      <c r="A140" s="3">
        <v>43980</v>
      </c>
      <c r="B140" s="4">
        <v>139</v>
      </c>
      <c r="C140" s="1">
        <v>79.205298999999997</v>
      </c>
      <c r="D140" s="1">
        <v>145.02995300000001</v>
      </c>
      <c r="E140" s="1"/>
      <c r="F140" s="1"/>
      <c r="I140" s="6">
        <f t="shared" si="104"/>
        <v>77.970995103495099</v>
      </c>
      <c r="J140" s="1">
        <f t="shared" si="105"/>
        <v>1.2343038965048976</v>
      </c>
      <c r="K140" s="1">
        <f t="shared" si="106"/>
        <v>1.5583602512565449E-2</v>
      </c>
      <c r="M140" s="1">
        <f t="shared" si="136"/>
        <v>79.093528166035213</v>
      </c>
      <c r="N140" s="1">
        <f t="shared" si="137"/>
        <v>0.11177083396478338</v>
      </c>
      <c r="O140" s="1">
        <f t="shared" si="107"/>
        <v>1.4111534881622425E-3</v>
      </c>
      <c r="Q140" s="1">
        <f t="shared" si="138"/>
        <v>79.222716413722921</v>
      </c>
      <c r="R140" s="1">
        <f t="shared" si="139"/>
        <v>1.741741372292438E-2</v>
      </c>
      <c r="S140" s="1">
        <f t="shared" si="108"/>
        <v>2.1990212703981309E-4</v>
      </c>
      <c r="U140" s="1">
        <f t="shared" si="140"/>
        <v>79.258950344860637</v>
      </c>
      <c r="V140" s="1">
        <f t="shared" si="141"/>
        <v>5.3651344860639938E-2</v>
      </c>
      <c r="W140" s="1">
        <f t="shared" si="109"/>
        <v>6.7737064991876285E-4</v>
      </c>
      <c r="Z140" s="1">
        <f t="shared" si="110"/>
        <v>138.20061209615815</v>
      </c>
      <c r="AA140" s="1">
        <f t="shared" si="111"/>
        <v>6.8293409038418531</v>
      </c>
      <c r="AB140" s="15">
        <f t="shared" si="100"/>
        <v>4.7089175460477826E-2</v>
      </c>
      <c r="AD140" s="1">
        <f t="shared" si="112"/>
        <v>143.43912367499041</v>
      </c>
      <c r="AE140" s="1">
        <f t="shared" si="113"/>
        <v>1.5908293250095937</v>
      </c>
      <c r="AF140" s="15">
        <f t="shared" si="101"/>
        <v>1.0968970837421382E-2</v>
      </c>
      <c r="AH140" s="1">
        <f t="shared" si="114"/>
        <v>145.80757936003059</v>
      </c>
      <c r="AI140" s="1">
        <f t="shared" si="115"/>
        <v>0.77762636003058105</v>
      </c>
      <c r="AJ140" s="1">
        <f t="shared" si="102"/>
        <v>5.3618328072586562E-3</v>
      </c>
      <c r="AL140" s="1">
        <f t="shared" si="116"/>
        <v>146.661745248503</v>
      </c>
      <c r="AM140" s="1">
        <f t="shared" si="117"/>
        <v>1.6317922485029897</v>
      </c>
      <c r="AN140" s="1">
        <f t="shared" si="103"/>
        <v>1.1251415412807792E-2</v>
      </c>
      <c r="AR140" s="19">
        <f t="shared" si="118"/>
        <v>79.222716413722921</v>
      </c>
      <c r="AS140" s="1">
        <f t="shared" si="142"/>
        <v>0.25816752023448652</v>
      </c>
      <c r="AT140" s="1">
        <f t="shared" si="119"/>
        <v>79.480883933957401</v>
      </c>
      <c r="AU140" s="1">
        <f t="shared" si="120"/>
        <v>3.4793749589582907E-3</v>
      </c>
      <c r="AW140" s="1">
        <f t="shared" si="143"/>
        <v>0.1723410263051805</v>
      </c>
      <c r="AX140" s="1">
        <f t="shared" si="121"/>
        <v>79.395057440028097</v>
      </c>
      <c r="AY140" s="1">
        <f t="shared" si="122"/>
        <v>2.3957796059591984E-3</v>
      </c>
      <c r="AZ140" s="2"/>
      <c r="BA140" s="1">
        <f t="shared" si="144"/>
        <v>9.6804541445291714E-2</v>
      </c>
      <c r="BB140" s="1">
        <f t="shared" si="123"/>
        <v>79.319520955168215</v>
      </c>
      <c r="BC140" s="1">
        <f t="shared" si="124"/>
        <v>1.4420999176863012E-3</v>
      </c>
      <c r="BD140" s="2"/>
      <c r="BE140" s="1">
        <f t="shared" si="145"/>
        <v>7.5465789015724219E-2</v>
      </c>
      <c r="BF140" s="1">
        <f t="shared" si="125"/>
        <v>79.298182202738644</v>
      </c>
      <c r="BG140" s="19">
        <f t="shared" si="126"/>
        <v>1.1726892507362128E-3</v>
      </c>
      <c r="BJ140" s="19">
        <f t="shared" si="127"/>
        <v>145.80757936003059</v>
      </c>
      <c r="BK140" s="1">
        <f t="shared" si="146"/>
        <v>1.5689369981736814</v>
      </c>
      <c r="BL140" s="1">
        <f t="shared" si="128"/>
        <v>147.37651635820427</v>
      </c>
      <c r="BM140" s="1">
        <f t="shared" si="129"/>
        <v>1.6179853262479262E-2</v>
      </c>
      <c r="BO140" s="1">
        <f t="shared" si="147"/>
        <v>2.1000864428876618</v>
      </c>
      <c r="BP140" s="1">
        <f t="shared" si="130"/>
        <v>147.90766580291825</v>
      </c>
      <c r="BQ140" s="1">
        <f t="shared" si="131"/>
        <v>1.9842196342146227E-2</v>
      </c>
      <c r="BS140" s="1">
        <f t="shared" si="148"/>
        <v>2.2659303761511547</v>
      </c>
      <c r="BT140" s="1">
        <f t="shared" si="132"/>
        <v>148.07350973618173</v>
      </c>
      <c r="BU140" s="1">
        <f t="shared" si="133"/>
        <v>2.0985711387369252E-2</v>
      </c>
      <c r="BW140" s="1">
        <f t="shared" si="149"/>
        <v>1.5185500870134949</v>
      </c>
      <c r="BX140" s="1">
        <f t="shared" si="134"/>
        <v>147.32612944704408</v>
      </c>
      <c r="BY140" s="19">
        <f t="shared" si="135"/>
        <v>1.5832429091693048E-2</v>
      </c>
    </row>
    <row r="141" spans="1:77">
      <c r="A141" s="3">
        <v>43983</v>
      </c>
      <c r="B141" s="4">
        <v>140</v>
      </c>
      <c r="C141" s="1">
        <v>80.179359000000005</v>
      </c>
      <c r="D141" s="1">
        <v>145.358093</v>
      </c>
      <c r="E141" s="1"/>
      <c r="F141" s="1"/>
      <c r="I141" s="6">
        <f t="shared" si="104"/>
        <v>78.156140687970833</v>
      </c>
      <c r="J141" s="1">
        <f t="shared" si="105"/>
        <v>2.0232183120291722</v>
      </c>
      <c r="K141" s="1">
        <f t="shared" si="106"/>
        <v>2.5233655360467178E-2</v>
      </c>
      <c r="M141" s="1">
        <f t="shared" si="136"/>
        <v>79.132647957922885</v>
      </c>
      <c r="N141" s="1">
        <f t="shared" si="137"/>
        <v>1.0467110420771206</v>
      </c>
      <c r="O141" s="1">
        <f t="shared" si="107"/>
        <v>1.3054619731708263E-2</v>
      </c>
      <c r="Q141" s="1">
        <f t="shared" si="138"/>
        <v>79.213136836175309</v>
      </c>
      <c r="R141" s="1">
        <f t="shared" si="139"/>
        <v>0.96622216382469617</v>
      </c>
      <c r="S141" s="1">
        <f t="shared" si="108"/>
        <v>1.2050759395877636E-2</v>
      </c>
      <c r="U141" s="1">
        <f t="shared" si="140"/>
        <v>79.218711836215164</v>
      </c>
      <c r="V141" s="1">
        <f t="shared" si="141"/>
        <v>0.9606471637848415</v>
      </c>
      <c r="W141" s="1">
        <f t="shared" si="109"/>
        <v>1.1981227784383278E-2</v>
      </c>
      <c r="Z141" s="1">
        <f t="shared" si="110"/>
        <v>139.22501323173441</v>
      </c>
      <c r="AA141" s="1">
        <f t="shared" si="111"/>
        <v>6.1330797682655884</v>
      </c>
      <c r="AB141" s="15">
        <f t="shared" si="100"/>
        <v>4.2192901968420765E-2</v>
      </c>
      <c r="AD141" s="1">
        <f t="shared" si="112"/>
        <v>143.99591393874377</v>
      </c>
      <c r="AE141" s="1">
        <f t="shared" si="113"/>
        <v>1.3621790612562279</v>
      </c>
      <c r="AF141" s="15">
        <f t="shared" si="101"/>
        <v>9.3711951852328435E-3</v>
      </c>
      <c r="AH141" s="1">
        <f t="shared" si="114"/>
        <v>145.37988486201377</v>
      </c>
      <c r="AI141" s="1">
        <f t="shared" si="115"/>
        <v>2.1791862013770924E-2</v>
      </c>
      <c r="AJ141" s="1">
        <f t="shared" si="102"/>
        <v>1.499184638709516E-4</v>
      </c>
      <c r="AL141" s="1">
        <f t="shared" si="116"/>
        <v>145.43790106212577</v>
      </c>
      <c r="AM141" s="1">
        <f t="shared" si="117"/>
        <v>7.9808062125778179E-2</v>
      </c>
      <c r="AN141" s="1">
        <f t="shared" si="103"/>
        <v>5.4904450435916343E-4</v>
      </c>
      <c r="AR141" s="19">
        <f t="shared" si="118"/>
        <v>79.213136836175309</v>
      </c>
      <c r="AS141" s="1">
        <f t="shared" si="142"/>
        <v>0.21800545556717177</v>
      </c>
      <c r="AT141" s="1">
        <f t="shared" si="119"/>
        <v>79.431142291742475</v>
      </c>
      <c r="AU141" s="1">
        <f t="shared" si="120"/>
        <v>9.3317871031811332E-3</v>
      </c>
      <c r="AW141" s="1">
        <f t="shared" si="143"/>
        <v>0.12686087534198237</v>
      </c>
      <c r="AX141" s="1">
        <f t="shared" si="121"/>
        <v>79.339997711517285</v>
      </c>
      <c r="AY141" s="1">
        <f t="shared" si="122"/>
        <v>1.0468545757302956E-2</v>
      </c>
      <c r="AZ141" s="2"/>
      <c r="BA141" s="1">
        <f t="shared" si="144"/>
        <v>4.8931687898485066E-2</v>
      </c>
      <c r="BB141" s="1">
        <f t="shared" si="123"/>
        <v>79.262068524073797</v>
      </c>
      <c r="BC141" s="1">
        <f t="shared" si="124"/>
        <v>1.1440481532487784E-2</v>
      </c>
      <c r="BD141" s="2"/>
      <c r="BE141" s="1">
        <f t="shared" si="145"/>
        <v>3.1772274368884676E-3</v>
      </c>
      <c r="BF141" s="1">
        <f t="shared" si="125"/>
        <v>79.216314063612202</v>
      </c>
      <c r="BG141" s="19">
        <f t="shared" si="126"/>
        <v>1.2011132895036025E-2</v>
      </c>
      <c r="BJ141" s="19">
        <f t="shared" si="127"/>
        <v>145.37988486201377</v>
      </c>
      <c r="BK141" s="1">
        <f t="shared" si="146"/>
        <v>1.2694422737451061</v>
      </c>
      <c r="BL141" s="1">
        <f t="shared" si="128"/>
        <v>146.64932713575888</v>
      </c>
      <c r="BM141" s="1">
        <f t="shared" si="129"/>
        <v>8.8831251780310868E-3</v>
      </c>
      <c r="BO141" s="1">
        <f t="shared" si="147"/>
        <v>1.4681412076615414</v>
      </c>
      <c r="BP141" s="1">
        <f t="shared" si="130"/>
        <v>146.84802606967531</v>
      </c>
      <c r="BQ141" s="1">
        <f t="shared" si="131"/>
        <v>1.0250086795479058E-2</v>
      </c>
      <c r="BS141" s="1">
        <f t="shared" si="148"/>
        <v>1.0537991827755664</v>
      </c>
      <c r="BT141" s="1">
        <f t="shared" si="132"/>
        <v>146.43368404478935</v>
      </c>
      <c r="BU141" s="1">
        <f t="shared" si="133"/>
        <v>7.3995951831133918E-3</v>
      </c>
      <c r="BW141" s="1">
        <f t="shared" si="149"/>
        <v>-0.13575781026227238</v>
      </c>
      <c r="BX141" s="1">
        <f t="shared" si="134"/>
        <v>145.24412705175149</v>
      </c>
      <c r="BY141" s="19">
        <f t="shared" si="135"/>
        <v>7.8403579667563343E-4</v>
      </c>
    </row>
    <row r="142" spans="1:77">
      <c r="A142" s="3">
        <v>43984</v>
      </c>
      <c r="B142" s="4">
        <v>141</v>
      </c>
      <c r="C142" s="1">
        <v>80.550545</v>
      </c>
      <c r="D142" s="1">
        <v>147.51589999999999</v>
      </c>
      <c r="E142" s="1"/>
      <c r="F142" s="1"/>
      <c r="I142" s="6">
        <f t="shared" si="104"/>
        <v>78.459623434775196</v>
      </c>
      <c r="J142" s="1">
        <f t="shared" si="105"/>
        <v>2.0909215652248037</v>
      </c>
      <c r="K142" s="1">
        <f t="shared" si="106"/>
        <v>2.5957882286517162E-2</v>
      </c>
      <c r="M142" s="1">
        <f t="shared" si="136"/>
        <v>79.498996822649872</v>
      </c>
      <c r="N142" s="1">
        <f t="shared" si="137"/>
        <v>1.0515481773501278</v>
      </c>
      <c r="O142" s="1">
        <f t="shared" si="107"/>
        <v>1.3054513502672487E-2</v>
      </c>
      <c r="Q142" s="1">
        <f t="shared" si="138"/>
        <v>79.744559026278893</v>
      </c>
      <c r="R142" s="1">
        <f t="shared" si="139"/>
        <v>0.80598597372110703</v>
      </c>
      <c r="S142" s="1">
        <f t="shared" si="108"/>
        <v>1.0005965493108794E-2</v>
      </c>
      <c r="U142" s="1">
        <f t="shared" si="140"/>
        <v>79.939197209053788</v>
      </c>
      <c r="V142" s="1">
        <f t="shared" si="141"/>
        <v>0.61134779094621194</v>
      </c>
      <c r="W142" s="1">
        <f t="shared" si="109"/>
        <v>7.5896170652378818E-3</v>
      </c>
      <c r="Z142" s="1">
        <f t="shared" si="110"/>
        <v>140.14497519697423</v>
      </c>
      <c r="AA142" s="1">
        <f t="shared" si="111"/>
        <v>7.3709248030257584</v>
      </c>
      <c r="AB142" s="15">
        <f t="shared" si="100"/>
        <v>4.996698527430439E-2</v>
      </c>
      <c r="AD142" s="1">
        <f t="shared" si="112"/>
        <v>144.47267661018344</v>
      </c>
      <c r="AE142" s="1">
        <f t="shared" si="113"/>
        <v>3.0432233898165464</v>
      </c>
      <c r="AF142" s="15">
        <f t="shared" si="101"/>
        <v>2.0629799159389235E-2</v>
      </c>
      <c r="AH142" s="1">
        <f t="shared" si="114"/>
        <v>145.36789933790618</v>
      </c>
      <c r="AI142" s="1">
        <f t="shared" si="115"/>
        <v>2.148000662093807</v>
      </c>
      <c r="AJ142" s="1">
        <f t="shared" si="102"/>
        <v>1.4561146710922736E-2</v>
      </c>
      <c r="AL142" s="1">
        <f t="shared" si="116"/>
        <v>145.37804501553143</v>
      </c>
      <c r="AM142" s="1">
        <f t="shared" si="117"/>
        <v>2.1378549844685608</v>
      </c>
      <c r="AN142" s="1">
        <f t="shared" si="103"/>
        <v>1.4492369869746658E-2</v>
      </c>
      <c r="AR142" s="19">
        <f t="shared" si="118"/>
        <v>79.744559026278893</v>
      </c>
      <c r="AS142" s="1">
        <f t="shared" si="142"/>
        <v>0.26501796574763353</v>
      </c>
      <c r="AT142" s="1">
        <f t="shared" si="119"/>
        <v>80.009576992026524</v>
      </c>
      <c r="AU142" s="1">
        <f t="shared" si="120"/>
        <v>6.7158826544683903E-3</v>
      </c>
      <c r="AW142" s="1">
        <f t="shared" si="143"/>
        <v>0.22800120403238266</v>
      </c>
      <c r="AX142" s="1">
        <f t="shared" si="121"/>
        <v>79.972560230311274</v>
      </c>
      <c r="AY142" s="1">
        <f t="shared" si="122"/>
        <v>7.1754296595848725E-3</v>
      </c>
      <c r="AZ142" s="2"/>
      <c r="BA142" s="1">
        <f t="shared" si="144"/>
        <v>0.26605241389077938</v>
      </c>
      <c r="BB142" s="1">
        <f t="shared" si="123"/>
        <v>80.010611440169669</v>
      </c>
      <c r="BC142" s="1">
        <f t="shared" si="124"/>
        <v>6.7030404304568138E-3</v>
      </c>
      <c r="BD142" s="2"/>
      <c r="BE142" s="1">
        <f t="shared" si="145"/>
        <v>0.45218544570357933</v>
      </c>
      <c r="BF142" s="1">
        <f t="shared" si="125"/>
        <v>80.19674447198247</v>
      </c>
      <c r="BG142" s="19">
        <f t="shared" si="126"/>
        <v>4.3922797545011003E-3</v>
      </c>
      <c r="BJ142" s="19">
        <f t="shared" si="127"/>
        <v>145.36789933790618</v>
      </c>
      <c r="BK142" s="1">
        <f t="shared" si="146"/>
        <v>1.0772281040672023</v>
      </c>
      <c r="BL142" s="1">
        <f t="shared" si="128"/>
        <v>146.44512744197337</v>
      </c>
      <c r="BM142" s="1">
        <f t="shared" si="129"/>
        <v>7.2586925072254489E-3</v>
      </c>
      <c r="BO142" s="1">
        <f t="shared" si="147"/>
        <v>1.0981095247192594</v>
      </c>
      <c r="BP142" s="1">
        <f t="shared" si="130"/>
        <v>146.46600886262544</v>
      </c>
      <c r="BQ142" s="1">
        <f t="shared" si="131"/>
        <v>7.1171388126604956E-3</v>
      </c>
      <c r="BS142" s="1">
        <f t="shared" si="148"/>
        <v>0.57419606467814754</v>
      </c>
      <c r="BT142" s="1">
        <f t="shared" si="132"/>
        <v>145.94209540258433</v>
      </c>
      <c r="BU142" s="1">
        <f t="shared" si="133"/>
        <v>1.0668711626446094E-2</v>
      </c>
      <c r="BW142" s="1">
        <f t="shared" si="149"/>
        <v>-3.0551367030789638E-2</v>
      </c>
      <c r="BX142" s="1">
        <f t="shared" si="134"/>
        <v>145.33734797087538</v>
      </c>
      <c r="BY142" s="19">
        <f t="shared" si="135"/>
        <v>1.4768252297715726E-2</v>
      </c>
    </row>
    <row r="143" spans="1:77">
      <c r="A143" s="3">
        <v>43985</v>
      </c>
      <c r="B143" s="4">
        <v>142</v>
      </c>
      <c r="C143" s="1">
        <v>80.993979999999993</v>
      </c>
      <c r="D143" s="1">
        <v>152.48779300000001</v>
      </c>
      <c r="E143" s="1"/>
      <c r="F143" s="1"/>
      <c r="I143" s="6">
        <f t="shared" si="104"/>
        <v>78.77326166955892</v>
      </c>
      <c r="J143" s="1">
        <f t="shared" si="105"/>
        <v>2.2207183304410734</v>
      </c>
      <c r="K143" s="1">
        <f t="shared" si="106"/>
        <v>2.741831344059242E-2</v>
      </c>
      <c r="M143" s="1">
        <f t="shared" si="136"/>
        <v>79.867038684722417</v>
      </c>
      <c r="N143" s="1">
        <f t="shared" si="137"/>
        <v>1.1269413152775769</v>
      </c>
      <c r="O143" s="1">
        <f t="shared" si="107"/>
        <v>1.3913889838202506E-2</v>
      </c>
      <c r="Q143" s="1">
        <f t="shared" si="138"/>
        <v>80.187851311825511</v>
      </c>
      <c r="R143" s="1">
        <f t="shared" si="139"/>
        <v>0.80612868817448202</v>
      </c>
      <c r="S143" s="1">
        <f t="shared" si="108"/>
        <v>9.9529457396028958E-3</v>
      </c>
      <c r="U143" s="1">
        <f t="shared" si="140"/>
        <v>80.397708052263454</v>
      </c>
      <c r="V143" s="1">
        <f t="shared" si="141"/>
        <v>0.59627194773653969</v>
      </c>
      <c r="W143" s="1">
        <f t="shared" si="109"/>
        <v>7.3619292166719023E-3</v>
      </c>
      <c r="Z143" s="1">
        <f t="shared" si="110"/>
        <v>141.2506139174281</v>
      </c>
      <c r="AA143" s="1">
        <f t="shared" si="111"/>
        <v>11.237179082571913</v>
      </c>
      <c r="AB143" s="15">
        <f t="shared" si="100"/>
        <v>7.36923189817031E-2</v>
      </c>
      <c r="AD143" s="1">
        <f t="shared" si="112"/>
        <v>145.53780479661924</v>
      </c>
      <c r="AE143" s="1">
        <f t="shared" si="113"/>
        <v>6.9499882033807694</v>
      </c>
      <c r="AF143" s="15">
        <f t="shared" si="101"/>
        <v>4.5577341416311069E-2</v>
      </c>
      <c r="AH143" s="1">
        <f t="shared" si="114"/>
        <v>146.54929970205779</v>
      </c>
      <c r="AI143" s="1">
        <f t="shared" si="115"/>
        <v>5.938493297942216</v>
      </c>
      <c r="AJ143" s="1">
        <f t="shared" si="102"/>
        <v>3.8944056970791202E-2</v>
      </c>
      <c r="AL143" s="1">
        <f t="shared" si="116"/>
        <v>146.98143625388286</v>
      </c>
      <c r="AM143" s="1">
        <f t="shared" si="117"/>
        <v>5.5063567461171488</v>
      </c>
      <c r="AN143" s="1">
        <f t="shared" si="103"/>
        <v>3.6110147820928515E-2</v>
      </c>
      <c r="AR143" s="19">
        <f t="shared" si="118"/>
        <v>80.187851311825511</v>
      </c>
      <c r="AS143" s="1">
        <f t="shared" si="142"/>
        <v>0.29175911371748131</v>
      </c>
      <c r="AT143" s="1">
        <f t="shared" si="119"/>
        <v>80.479610425542987</v>
      </c>
      <c r="AU143" s="1">
        <f t="shared" si="120"/>
        <v>6.3507136512739185E-3</v>
      </c>
      <c r="AW143" s="1">
        <f t="shared" si="143"/>
        <v>0.2818239744109417</v>
      </c>
      <c r="AX143" s="1">
        <f t="shared" si="121"/>
        <v>80.469675286236452</v>
      </c>
      <c r="AY143" s="1">
        <f t="shared" si="122"/>
        <v>6.4733788086909858E-3</v>
      </c>
      <c r="AZ143" s="2"/>
      <c r="BA143" s="1">
        <f t="shared" si="144"/>
        <v>0.34581035613590716</v>
      </c>
      <c r="BB143" s="1">
        <f t="shared" si="123"/>
        <v>80.533661667961425</v>
      </c>
      <c r="BC143" s="1">
        <f t="shared" si="124"/>
        <v>5.6833647641289916E-3</v>
      </c>
      <c r="BD143" s="2"/>
      <c r="BE143" s="1">
        <f t="shared" si="145"/>
        <v>0.44462625957016289</v>
      </c>
      <c r="BF143" s="1">
        <f t="shared" si="125"/>
        <v>80.632477571395668</v>
      </c>
      <c r="BG143" s="19">
        <f t="shared" si="126"/>
        <v>4.4633246644296921E-3</v>
      </c>
      <c r="BJ143" s="19">
        <f t="shared" si="127"/>
        <v>146.54929970205779</v>
      </c>
      <c r="BK143" s="1">
        <f t="shared" si="146"/>
        <v>1.0928539430798638</v>
      </c>
      <c r="BL143" s="1">
        <f t="shared" si="128"/>
        <v>147.64215364513765</v>
      </c>
      <c r="BM143" s="1">
        <f t="shared" si="129"/>
        <v>3.1777227931040722E-2</v>
      </c>
      <c r="BO143" s="1">
        <f t="shared" si="147"/>
        <v>1.118932234577348</v>
      </c>
      <c r="BP143" s="1">
        <f t="shared" si="130"/>
        <v>147.66823193663515</v>
      </c>
      <c r="BQ143" s="1">
        <f t="shared" si="131"/>
        <v>3.1606209051532788E-2</v>
      </c>
      <c r="BS143" s="1">
        <f t="shared" si="148"/>
        <v>0.84743799944120746</v>
      </c>
      <c r="BT143" s="1">
        <f t="shared" si="132"/>
        <v>147.39673770149901</v>
      </c>
      <c r="BU143" s="1">
        <f t="shared" si="133"/>
        <v>3.3386641634330715E-2</v>
      </c>
      <c r="BW143" s="1">
        <f t="shared" si="149"/>
        <v>0.99960760447425312</v>
      </c>
      <c r="BX143" s="1">
        <f t="shared" si="134"/>
        <v>147.54890730653204</v>
      </c>
      <c r="BY143" s="19">
        <f t="shared" si="135"/>
        <v>3.2388728279830019E-2</v>
      </c>
    </row>
    <row r="144" spans="1:77">
      <c r="A144" s="3">
        <v>43986</v>
      </c>
      <c r="B144" s="4">
        <v>143</v>
      </c>
      <c r="C144" s="1">
        <v>80.296447999999998</v>
      </c>
      <c r="D144" s="1">
        <v>155.03338600000001</v>
      </c>
      <c r="E144" s="1"/>
      <c r="F144" s="1"/>
      <c r="I144" s="6">
        <f t="shared" si="104"/>
        <v>79.106369419125073</v>
      </c>
      <c r="J144" s="1">
        <f t="shared" si="105"/>
        <v>1.1900785808749248</v>
      </c>
      <c r="K144" s="1">
        <f t="shared" si="106"/>
        <v>1.4821061336049695E-2</v>
      </c>
      <c r="M144" s="1">
        <f t="shared" si="136"/>
        <v>80.261468145069571</v>
      </c>
      <c r="N144" s="1">
        <f t="shared" si="137"/>
        <v>3.4979854930426768E-2</v>
      </c>
      <c r="O144" s="1">
        <f t="shared" si="107"/>
        <v>4.3563390164440112E-4</v>
      </c>
      <c r="Q144" s="1">
        <f t="shared" si="138"/>
        <v>80.631222090321472</v>
      </c>
      <c r="R144" s="1">
        <f t="shared" si="139"/>
        <v>0.3347740903214742</v>
      </c>
      <c r="S144" s="1">
        <f t="shared" si="108"/>
        <v>4.1692266427709752E-3</v>
      </c>
      <c r="U144" s="1">
        <f t="shared" si="140"/>
        <v>80.844912013065851</v>
      </c>
      <c r="V144" s="1">
        <f t="shared" si="141"/>
        <v>0.54846401306585335</v>
      </c>
      <c r="W144" s="1">
        <f t="shared" si="109"/>
        <v>6.8304891029034483E-3</v>
      </c>
      <c r="Z144" s="1">
        <f t="shared" si="110"/>
        <v>142.93619077981387</v>
      </c>
      <c r="AA144" s="1">
        <f t="shared" si="111"/>
        <v>12.097195220186137</v>
      </c>
      <c r="AB144" s="15">
        <f t="shared" si="100"/>
        <v>7.8029613700020303E-2</v>
      </c>
      <c r="AD144" s="1">
        <f t="shared" si="112"/>
        <v>147.97030066780252</v>
      </c>
      <c r="AE144" s="1">
        <f t="shared" si="113"/>
        <v>7.0630853321974882</v>
      </c>
      <c r="AF144" s="15">
        <f t="shared" si="101"/>
        <v>4.5558479463239536E-2</v>
      </c>
      <c r="AH144" s="1">
        <f t="shared" si="114"/>
        <v>149.81547101592602</v>
      </c>
      <c r="AI144" s="1">
        <f t="shared" si="115"/>
        <v>5.2179149840739854</v>
      </c>
      <c r="AJ144" s="1">
        <f t="shared" si="102"/>
        <v>3.3656718199227005E-2</v>
      </c>
      <c r="AL144" s="1">
        <f t="shared" si="116"/>
        <v>151.11120381347072</v>
      </c>
      <c r="AM144" s="1">
        <f t="shared" si="117"/>
        <v>3.9221821865292839</v>
      </c>
      <c r="AN144" s="1">
        <f t="shared" si="103"/>
        <v>2.5298951972378927E-2</v>
      </c>
      <c r="AR144" s="19">
        <f t="shared" si="118"/>
        <v>80.631222090321472</v>
      </c>
      <c r="AS144" s="1">
        <f t="shared" si="142"/>
        <v>0.31450086343425321</v>
      </c>
      <c r="AT144" s="1">
        <f t="shared" si="119"/>
        <v>80.94572295375572</v>
      </c>
      <c r="AU144" s="1">
        <f t="shared" si="120"/>
        <v>8.0859735384026157E-3</v>
      </c>
      <c r="AW144" s="1">
        <f t="shared" si="143"/>
        <v>0.3222106754321965</v>
      </c>
      <c r="AX144" s="1">
        <f t="shared" si="121"/>
        <v>80.953432765753675</v>
      </c>
      <c r="AY144" s="1">
        <f t="shared" si="122"/>
        <v>8.1819903883379366E-3</v>
      </c>
      <c r="AZ144" s="2"/>
      <c r="BA144" s="1">
        <f t="shared" si="144"/>
        <v>0.38971254619793139</v>
      </c>
      <c r="BB144" s="1">
        <f t="shared" si="123"/>
        <v>81.020934636519399</v>
      </c>
      <c r="BC144" s="1">
        <f t="shared" si="124"/>
        <v>9.0226486297301893E-3</v>
      </c>
      <c r="BD144" s="2"/>
      <c r="BE144" s="1">
        <f t="shared" si="145"/>
        <v>0.44355910065709114</v>
      </c>
      <c r="BF144" s="1">
        <f t="shared" si="125"/>
        <v>81.07478119097857</v>
      </c>
      <c r="BG144" s="19">
        <f t="shared" si="126"/>
        <v>9.6932455963503091E-3</v>
      </c>
      <c r="BJ144" s="19">
        <f t="shared" si="127"/>
        <v>149.81547101592602</v>
      </c>
      <c r="BK144" s="1">
        <f t="shared" si="146"/>
        <v>1.4188515486981184</v>
      </c>
      <c r="BL144" s="1">
        <f t="shared" si="128"/>
        <v>151.23432256462414</v>
      </c>
      <c r="BM144" s="1">
        <f t="shared" si="129"/>
        <v>2.4504808502188495E-2</v>
      </c>
      <c r="BO144" s="1">
        <f t="shared" si="147"/>
        <v>1.6557420044000679</v>
      </c>
      <c r="BP144" s="1">
        <f t="shared" si="130"/>
        <v>151.4712130203261</v>
      </c>
      <c r="BQ144" s="1">
        <f t="shared" si="131"/>
        <v>2.2976812102097177E-2</v>
      </c>
      <c r="BS144" s="1">
        <f t="shared" si="148"/>
        <v>1.9358679909333665</v>
      </c>
      <c r="BT144" s="1">
        <f t="shared" si="132"/>
        <v>151.75133900685938</v>
      </c>
      <c r="BU144" s="1">
        <f t="shared" si="133"/>
        <v>2.1169936862119654E-2</v>
      </c>
      <c r="BW144" s="1">
        <f t="shared" si="149"/>
        <v>2.9261867574591309</v>
      </c>
      <c r="BX144" s="1">
        <f t="shared" si="134"/>
        <v>152.74165777338516</v>
      </c>
      <c r="BY144" s="19">
        <f t="shared" si="135"/>
        <v>1.4782159415745783E-2</v>
      </c>
    </row>
    <row r="145" spans="1:77">
      <c r="A145" s="3">
        <v>43987</v>
      </c>
      <c r="B145" s="4">
        <v>144</v>
      </c>
      <c r="C145" s="1">
        <v>82.583374000000006</v>
      </c>
      <c r="D145" s="1">
        <v>160.46267700000001</v>
      </c>
      <c r="E145" s="1"/>
      <c r="F145" s="1"/>
      <c r="I145" s="6">
        <f t="shared" si="104"/>
        <v>79.284881206256316</v>
      </c>
      <c r="J145" s="1">
        <f t="shared" si="105"/>
        <v>3.2984927937436908</v>
      </c>
      <c r="K145" s="1">
        <f t="shared" si="106"/>
        <v>3.9941366330512124E-2</v>
      </c>
      <c r="M145" s="1">
        <f t="shared" si="136"/>
        <v>80.273711094295223</v>
      </c>
      <c r="N145" s="1">
        <f t="shared" si="137"/>
        <v>2.3096629057047835</v>
      </c>
      <c r="O145" s="1">
        <f t="shared" si="107"/>
        <v>2.7967650070882106E-2</v>
      </c>
      <c r="Q145" s="1">
        <f t="shared" si="138"/>
        <v>80.447096340644663</v>
      </c>
      <c r="R145" s="1">
        <f t="shared" si="139"/>
        <v>2.1362776593553434</v>
      </c>
      <c r="S145" s="1">
        <f t="shared" si="108"/>
        <v>2.5868132480943964E-2</v>
      </c>
      <c r="U145" s="1">
        <f t="shared" si="140"/>
        <v>80.433564003266468</v>
      </c>
      <c r="V145" s="1">
        <f t="shared" si="141"/>
        <v>2.1498099967335378</v>
      </c>
      <c r="W145" s="1">
        <f t="shared" si="109"/>
        <v>2.6031995214115828E-2</v>
      </c>
      <c r="Z145" s="1">
        <f t="shared" si="110"/>
        <v>144.75077006284178</v>
      </c>
      <c r="AA145" s="1">
        <f t="shared" si="111"/>
        <v>15.711906937158233</v>
      </c>
      <c r="AB145" s="15">
        <f t="shared" si="100"/>
        <v>9.7916270817033871E-2</v>
      </c>
      <c r="AD145" s="1">
        <f t="shared" si="112"/>
        <v>150.44238053407165</v>
      </c>
      <c r="AE145" s="1">
        <f t="shared" si="113"/>
        <v>10.020296465928368</v>
      </c>
      <c r="AF145" s="15">
        <f t="shared" si="101"/>
        <v>6.2446275066994968E-2</v>
      </c>
      <c r="AH145" s="1">
        <f t="shared" si="114"/>
        <v>152.68532425716671</v>
      </c>
      <c r="AI145" s="1">
        <f t="shared" si="115"/>
        <v>7.7773527428333011</v>
      </c>
      <c r="AJ145" s="1">
        <f t="shared" si="102"/>
        <v>4.8468297352619268E-2</v>
      </c>
      <c r="AL145" s="1">
        <f t="shared" si="116"/>
        <v>154.05284045336768</v>
      </c>
      <c r="AM145" s="1">
        <f t="shared" si="117"/>
        <v>6.4098365466323344</v>
      </c>
      <c r="AN145" s="1">
        <f t="shared" si="103"/>
        <v>3.9945965419935836E-2</v>
      </c>
      <c r="AR145" s="19">
        <f t="shared" si="118"/>
        <v>80.447096340644663</v>
      </c>
      <c r="AS145" s="1">
        <f t="shared" si="142"/>
        <v>0.23970687146759384</v>
      </c>
      <c r="AT145" s="1">
        <f t="shared" si="119"/>
        <v>80.686803212112252</v>
      </c>
      <c r="AU145" s="1">
        <f t="shared" si="120"/>
        <v>2.2965527999470617E-2</v>
      </c>
      <c r="AW145" s="1">
        <f t="shared" si="143"/>
        <v>0.19562656915494503</v>
      </c>
      <c r="AX145" s="1">
        <f t="shared" si="121"/>
        <v>80.642722909799602</v>
      </c>
      <c r="AY145" s="1">
        <f t="shared" si="122"/>
        <v>2.3499295272198545E-2</v>
      </c>
      <c r="AZ145" s="2"/>
      <c r="BA145" s="1">
        <f t="shared" si="144"/>
        <v>0.13148531305429806</v>
      </c>
      <c r="BB145" s="1">
        <f t="shared" si="123"/>
        <v>80.578581653698961</v>
      </c>
      <c r="BC145" s="1">
        <f t="shared" si="124"/>
        <v>2.4275980130105179E-2</v>
      </c>
      <c r="BD145" s="2"/>
      <c r="BE145" s="1">
        <f t="shared" si="145"/>
        <v>-8.9973022126724284E-2</v>
      </c>
      <c r="BF145" s="1">
        <f t="shared" si="125"/>
        <v>80.357123318517935</v>
      </c>
      <c r="BG145" s="19">
        <f t="shared" si="126"/>
        <v>2.695761354436876E-2</v>
      </c>
      <c r="BJ145" s="19">
        <f t="shared" si="127"/>
        <v>152.68532425716671</v>
      </c>
      <c r="BK145" s="1">
        <f t="shared" si="146"/>
        <v>1.6365018025795042</v>
      </c>
      <c r="BL145" s="1">
        <f t="shared" si="128"/>
        <v>154.32182605974623</v>
      </c>
      <c r="BM145" s="1">
        <f t="shared" si="129"/>
        <v>3.8269652825583755E-2</v>
      </c>
      <c r="BO145" s="1">
        <f t="shared" si="147"/>
        <v>1.9592698136102236</v>
      </c>
      <c r="BP145" s="1">
        <f t="shared" si="130"/>
        <v>154.64459407077695</v>
      </c>
      <c r="BQ145" s="1">
        <f t="shared" si="131"/>
        <v>3.6258169426047072E-2</v>
      </c>
      <c r="BS145" s="1">
        <f t="shared" si="148"/>
        <v>2.3561613535716623</v>
      </c>
      <c r="BT145" s="1">
        <f t="shared" si="132"/>
        <v>155.04148561073836</v>
      </c>
      <c r="BU145" s="1">
        <f t="shared" si="133"/>
        <v>3.3784749766212929E-2</v>
      </c>
      <c r="BW145" s="1">
        <f t="shared" si="149"/>
        <v>2.8783032686734566</v>
      </c>
      <c r="BX145" s="1">
        <f t="shared" si="134"/>
        <v>155.56362752584016</v>
      </c>
      <c r="BY145" s="19">
        <f t="shared" si="135"/>
        <v>3.0530772424791668E-2</v>
      </c>
    </row>
    <row r="146" spans="1:77">
      <c r="A146" s="3">
        <v>43990</v>
      </c>
      <c r="B146" s="4">
        <v>145</v>
      </c>
      <c r="C146" s="1">
        <v>83.071640000000002</v>
      </c>
      <c r="D146" s="1">
        <v>162.00396699999999</v>
      </c>
      <c r="E146" s="1"/>
      <c r="F146" s="1"/>
      <c r="I146" s="6">
        <f t="shared" si="104"/>
        <v>79.779655125317859</v>
      </c>
      <c r="J146" s="1">
        <f t="shared" si="105"/>
        <v>3.291984874682143</v>
      </c>
      <c r="K146" s="1">
        <f t="shared" si="106"/>
        <v>3.9628263925957675E-2</v>
      </c>
      <c r="M146" s="1">
        <f t="shared" si="136"/>
        <v>81.082093111291897</v>
      </c>
      <c r="N146" s="1">
        <f t="shared" si="137"/>
        <v>1.9895468887081051</v>
      </c>
      <c r="O146" s="1">
        <f t="shared" si="107"/>
        <v>2.3949772614433821E-2</v>
      </c>
      <c r="Q146" s="1">
        <f t="shared" si="138"/>
        <v>81.622049053290098</v>
      </c>
      <c r="R146" s="1">
        <f t="shared" si="139"/>
        <v>1.449590946709904</v>
      </c>
      <c r="S146" s="1">
        <f t="shared" si="108"/>
        <v>1.7449889597820675E-2</v>
      </c>
      <c r="U146" s="1">
        <f t="shared" si="140"/>
        <v>82.045921500816632</v>
      </c>
      <c r="V146" s="1">
        <f t="shared" si="141"/>
        <v>1.0257184991833697</v>
      </c>
      <c r="W146" s="1">
        <f t="shared" si="109"/>
        <v>1.2347396767216461E-2</v>
      </c>
      <c r="Z146" s="1">
        <f t="shared" si="110"/>
        <v>147.1075561034155</v>
      </c>
      <c r="AA146" s="1">
        <f t="shared" si="111"/>
        <v>14.896410896584484</v>
      </c>
      <c r="AB146" s="15">
        <f t="shared" si="100"/>
        <v>9.1950902020717096E-2</v>
      </c>
      <c r="AD146" s="1">
        <f t="shared" si="112"/>
        <v>153.94948429714657</v>
      </c>
      <c r="AE146" s="1">
        <f t="shared" si="113"/>
        <v>8.0544827028534201</v>
      </c>
      <c r="AF146" s="15">
        <f t="shared" si="101"/>
        <v>4.9717811557376375E-2</v>
      </c>
      <c r="AH146" s="1">
        <f t="shared" si="114"/>
        <v>156.96286826572504</v>
      </c>
      <c r="AI146" s="1">
        <f t="shared" si="115"/>
        <v>5.0410987342749536</v>
      </c>
      <c r="AJ146" s="1">
        <f t="shared" si="102"/>
        <v>3.1117131435892269E-2</v>
      </c>
      <c r="AL146" s="1">
        <f t="shared" si="116"/>
        <v>158.86021786334194</v>
      </c>
      <c r="AM146" s="1">
        <f t="shared" si="117"/>
        <v>3.1437491366580446</v>
      </c>
      <c r="AN146" s="1">
        <f t="shared" si="103"/>
        <v>1.9405383675932114E-2</v>
      </c>
      <c r="AR146" s="19">
        <f t="shared" si="118"/>
        <v>81.622049053290098</v>
      </c>
      <c r="AS146" s="1">
        <f t="shared" si="142"/>
        <v>0.37999374764427007</v>
      </c>
      <c r="AT146" s="1">
        <f t="shared" si="119"/>
        <v>82.002042800934362</v>
      </c>
      <c r="AU146" s="1">
        <f t="shared" si="120"/>
        <v>1.2875599892642546E-2</v>
      </c>
      <c r="AW146" s="1">
        <f t="shared" si="143"/>
        <v>0.4404581050275676</v>
      </c>
      <c r="AX146" s="1">
        <f t="shared" si="121"/>
        <v>82.062507158317672</v>
      </c>
      <c r="AY146" s="1">
        <f t="shared" si="122"/>
        <v>1.2147741897022018E-2</v>
      </c>
      <c r="AZ146" s="2"/>
      <c r="BA146" s="1">
        <f t="shared" si="144"/>
        <v>0.60104564287030993</v>
      </c>
      <c r="BB146" s="1">
        <f t="shared" si="123"/>
        <v>82.223094696160402</v>
      </c>
      <c r="BC146" s="1">
        <f t="shared" si="124"/>
        <v>1.021462082414167E-2</v>
      </c>
      <c r="BD146" s="2"/>
      <c r="BE146" s="1">
        <f t="shared" si="145"/>
        <v>0.98521385242961135</v>
      </c>
      <c r="BF146" s="1">
        <f t="shared" si="125"/>
        <v>82.607262905719708</v>
      </c>
      <c r="BG146" s="19">
        <f t="shared" si="126"/>
        <v>5.5900797706689613E-3</v>
      </c>
      <c r="BJ146" s="19">
        <f t="shared" si="127"/>
        <v>156.96286826572504</v>
      </c>
      <c r="BK146" s="1">
        <f t="shared" si="146"/>
        <v>2.032658133476327</v>
      </c>
      <c r="BL146" s="1">
        <f t="shared" si="128"/>
        <v>158.99552639920137</v>
      </c>
      <c r="BM146" s="1">
        <f t="shared" si="129"/>
        <v>1.8570166252772205E-2</v>
      </c>
      <c r="BO146" s="1">
        <f t="shared" si="147"/>
        <v>2.5388383623472484</v>
      </c>
      <c r="BP146" s="1">
        <f t="shared" si="130"/>
        <v>159.50170662807227</v>
      </c>
      <c r="BQ146" s="1">
        <f t="shared" si="131"/>
        <v>1.5445673450253961E-2</v>
      </c>
      <c r="BS146" s="1">
        <f t="shared" si="148"/>
        <v>3.2207835483156595</v>
      </c>
      <c r="BT146" s="1">
        <f t="shared" si="132"/>
        <v>160.1836518140407</v>
      </c>
      <c r="BU146" s="1">
        <f t="shared" si="133"/>
        <v>1.1236238344455404E-2</v>
      </c>
      <c r="BW146" s="1">
        <f t="shared" si="149"/>
        <v>4.067657897575593</v>
      </c>
      <c r="BX146" s="1">
        <f t="shared" si="134"/>
        <v>161.03052616330064</v>
      </c>
      <c r="BY146" s="19">
        <f t="shared" si="135"/>
        <v>6.0087469135823909E-3</v>
      </c>
    </row>
    <row r="147" spans="1:77">
      <c r="A147" s="3">
        <v>43991</v>
      </c>
      <c r="B147" s="4">
        <v>146</v>
      </c>
      <c r="C147" s="1">
        <v>85.694878000000003</v>
      </c>
      <c r="D147" s="1">
        <v>157.21107499999999</v>
      </c>
      <c r="E147" s="1"/>
      <c r="F147" s="1"/>
      <c r="I147" s="6">
        <f t="shared" si="104"/>
        <v>80.27345285652018</v>
      </c>
      <c r="J147" s="1">
        <f t="shared" si="105"/>
        <v>5.4214251434798229</v>
      </c>
      <c r="K147" s="1">
        <f t="shared" si="106"/>
        <v>6.3264284517445993E-2</v>
      </c>
      <c r="M147" s="1">
        <f t="shared" si="136"/>
        <v>81.778434522339737</v>
      </c>
      <c r="N147" s="1">
        <f t="shared" si="137"/>
        <v>3.9164434776602661</v>
      </c>
      <c r="O147" s="1">
        <f t="shared" si="107"/>
        <v>4.5702188614589849E-2</v>
      </c>
      <c r="Q147" s="1">
        <f t="shared" si="138"/>
        <v>82.419324073980547</v>
      </c>
      <c r="R147" s="1">
        <f t="shared" si="139"/>
        <v>3.2755539260194553</v>
      </c>
      <c r="S147" s="1">
        <f t="shared" si="108"/>
        <v>3.8223450484630543E-2</v>
      </c>
      <c r="U147" s="1">
        <f t="shared" si="140"/>
        <v>82.81521037520416</v>
      </c>
      <c r="V147" s="1">
        <f t="shared" si="141"/>
        <v>2.879667624795843</v>
      </c>
      <c r="W147" s="1">
        <f t="shared" si="109"/>
        <v>3.3603730958060796E-2</v>
      </c>
      <c r="Z147" s="1">
        <f t="shared" si="110"/>
        <v>149.34201773790318</v>
      </c>
      <c r="AA147" s="1">
        <f t="shared" si="111"/>
        <v>7.8690572620968169</v>
      </c>
      <c r="AB147" s="15">
        <f t="shared" si="100"/>
        <v>5.0054089777687848E-2</v>
      </c>
      <c r="AD147" s="1">
        <f t="shared" si="112"/>
        <v>156.76855324314525</v>
      </c>
      <c r="AE147" s="1">
        <f t="shared" si="113"/>
        <v>0.44252175685474526</v>
      </c>
      <c r="AF147" s="15">
        <f t="shared" si="101"/>
        <v>2.8148255894487415E-3</v>
      </c>
      <c r="AH147" s="1">
        <f t="shared" si="114"/>
        <v>159.73547256957627</v>
      </c>
      <c r="AI147" s="1">
        <f t="shared" si="115"/>
        <v>2.5243975695762799</v>
      </c>
      <c r="AJ147" s="1">
        <f t="shared" si="102"/>
        <v>1.6057377443518404E-2</v>
      </c>
      <c r="AL147" s="1">
        <f t="shared" si="116"/>
        <v>161.21802971583548</v>
      </c>
      <c r="AM147" s="1">
        <f t="shared" si="117"/>
        <v>4.0069547158354908</v>
      </c>
      <c r="AN147" s="1">
        <f t="shared" si="103"/>
        <v>2.5487738162438562E-2</v>
      </c>
      <c r="AR147" s="19">
        <f t="shared" si="118"/>
        <v>82.419324073980547</v>
      </c>
      <c r="AS147" s="1">
        <f t="shared" si="142"/>
        <v>0.44258593860119694</v>
      </c>
      <c r="AT147" s="1">
        <f t="shared" si="119"/>
        <v>82.861910012581745</v>
      </c>
      <c r="AU147" s="1">
        <f t="shared" si="120"/>
        <v>3.3058778465362391E-2</v>
      </c>
      <c r="AW147" s="1">
        <f t="shared" si="143"/>
        <v>0.52966233394328799</v>
      </c>
      <c r="AX147" s="1">
        <f t="shared" si="121"/>
        <v>82.94898640792384</v>
      </c>
      <c r="AY147" s="1">
        <f t="shared" si="122"/>
        <v>3.2042657112787566E-2</v>
      </c>
      <c r="AZ147" s="2"/>
      <c r="BA147" s="1">
        <f t="shared" si="144"/>
        <v>0.68934886288937269</v>
      </c>
      <c r="BB147" s="1">
        <f t="shared" si="123"/>
        <v>83.108672936869922</v>
      </c>
      <c r="BC147" s="1">
        <f t="shared" si="124"/>
        <v>3.0179225684061076E-2</v>
      </c>
      <c r="BD147" s="2"/>
      <c r="BE147" s="1">
        <f t="shared" si="145"/>
        <v>0.82546584545132362</v>
      </c>
      <c r="BF147" s="1">
        <f t="shared" si="125"/>
        <v>83.244789919431867</v>
      </c>
      <c r="BG147" s="19">
        <f t="shared" si="126"/>
        <v>2.859083457202817E-2</v>
      </c>
      <c r="BJ147" s="19">
        <f t="shared" si="127"/>
        <v>159.73547256957627</v>
      </c>
      <c r="BK147" s="1">
        <f t="shared" si="146"/>
        <v>2.1436500590325638</v>
      </c>
      <c r="BL147" s="1">
        <f t="shared" si="128"/>
        <v>161.87912262860883</v>
      </c>
      <c r="BM147" s="1">
        <f t="shared" si="129"/>
        <v>2.9692867557892039E-2</v>
      </c>
      <c r="BO147" s="1">
        <f t="shared" si="147"/>
        <v>2.5972798477232457</v>
      </c>
      <c r="BP147" s="1">
        <f t="shared" si="130"/>
        <v>162.33275241729953</v>
      </c>
      <c r="BQ147" s="1">
        <f t="shared" si="131"/>
        <v>3.2578349949579172E-2</v>
      </c>
      <c r="BS147" s="1">
        <f t="shared" si="148"/>
        <v>3.0191028883066702</v>
      </c>
      <c r="BT147" s="1">
        <f t="shared" si="132"/>
        <v>162.75457545788294</v>
      </c>
      <c r="BU147" s="1">
        <f t="shared" si="133"/>
        <v>3.5261513591729729E-2</v>
      </c>
      <c r="BW147" s="1">
        <f t="shared" si="149"/>
        <v>2.9668623429098915</v>
      </c>
      <c r="BX147" s="1">
        <f t="shared" si="134"/>
        <v>162.70233491248615</v>
      </c>
      <c r="BY147" s="19">
        <f t="shared" si="135"/>
        <v>3.4929218011429265E-2</v>
      </c>
    </row>
    <row r="148" spans="1:77">
      <c r="A148" s="3">
        <v>43992</v>
      </c>
      <c r="B148" s="4">
        <v>147</v>
      </c>
      <c r="C148" s="1">
        <v>87.899590000000003</v>
      </c>
      <c r="D148" s="1">
        <v>153.25344799999999</v>
      </c>
      <c r="E148" s="1"/>
      <c r="F148" s="1"/>
      <c r="I148" s="6">
        <f t="shared" si="104"/>
        <v>81.086666628042153</v>
      </c>
      <c r="J148" s="1">
        <f t="shared" si="105"/>
        <v>6.8129233719578508</v>
      </c>
      <c r="K148" s="1">
        <f t="shared" si="106"/>
        <v>7.7508022187109754E-2</v>
      </c>
      <c r="M148" s="1">
        <f t="shared" si="136"/>
        <v>83.149189739520835</v>
      </c>
      <c r="N148" s="1">
        <f t="shared" si="137"/>
        <v>4.750400260479168</v>
      </c>
      <c r="O148" s="1">
        <f t="shared" si="107"/>
        <v>5.4043485987581602E-2</v>
      </c>
      <c r="Q148" s="1">
        <f t="shared" si="138"/>
        <v>84.220878733291244</v>
      </c>
      <c r="R148" s="1">
        <f t="shared" si="139"/>
        <v>3.6787112667087598</v>
      </c>
      <c r="S148" s="1">
        <f t="shared" si="108"/>
        <v>4.1851290395197062E-2</v>
      </c>
      <c r="U148" s="1">
        <f t="shared" si="140"/>
        <v>84.974961093801042</v>
      </c>
      <c r="V148" s="1">
        <f t="shared" si="141"/>
        <v>2.9246289061989614</v>
      </c>
      <c r="W148" s="1">
        <f t="shared" si="109"/>
        <v>3.3272383934884811E-2</v>
      </c>
      <c r="Z148" s="1">
        <f t="shared" si="110"/>
        <v>150.5223763272177</v>
      </c>
      <c r="AA148" s="1">
        <f t="shared" si="111"/>
        <v>2.7310716727822921</v>
      </c>
      <c r="AB148" s="15">
        <f t="shared" si="100"/>
        <v>1.782062138518601E-2</v>
      </c>
      <c r="AD148" s="1">
        <f t="shared" si="112"/>
        <v>156.9234358580444</v>
      </c>
      <c r="AE148" s="1">
        <f t="shared" si="113"/>
        <v>3.6699878580444079</v>
      </c>
      <c r="AF148" s="15">
        <f t="shared" si="101"/>
        <v>2.3947179694413193E-2</v>
      </c>
      <c r="AH148" s="1">
        <f t="shared" si="114"/>
        <v>158.34705390630933</v>
      </c>
      <c r="AI148" s="1">
        <f t="shared" si="115"/>
        <v>5.0936059063093353</v>
      </c>
      <c r="AJ148" s="1">
        <f t="shared" si="102"/>
        <v>3.3236484873797656E-2</v>
      </c>
      <c r="AL148" s="1">
        <f t="shared" si="116"/>
        <v>158.21281367895887</v>
      </c>
      <c r="AM148" s="1">
        <f t="shared" si="117"/>
        <v>4.9593656789588749</v>
      </c>
      <c r="AN148" s="1">
        <f t="shared" si="103"/>
        <v>3.2360548775117119E-2</v>
      </c>
      <c r="AR148" s="19">
        <f t="shared" si="118"/>
        <v>84.220878733291244</v>
      </c>
      <c r="AS148" s="1">
        <f t="shared" si="142"/>
        <v>0.64643124670762186</v>
      </c>
      <c r="AT148" s="1">
        <f t="shared" si="119"/>
        <v>84.867309979998865</v>
      </c>
      <c r="AU148" s="1">
        <f t="shared" si="120"/>
        <v>3.449708946311511E-2</v>
      </c>
      <c r="AW148" s="1">
        <f t="shared" si="143"/>
        <v>0.84763541528513997</v>
      </c>
      <c r="AX148" s="1">
        <f t="shared" si="121"/>
        <v>85.068514148576384</v>
      </c>
      <c r="AY148" s="1">
        <f t="shared" si="122"/>
        <v>3.2208066629475972E-2</v>
      </c>
      <c r="AZ148" s="2"/>
      <c r="BA148" s="1">
        <f t="shared" si="144"/>
        <v>1.1898414712789682</v>
      </c>
      <c r="BB148" s="1">
        <f t="shared" si="123"/>
        <v>85.410720204570211</v>
      </c>
      <c r="BC148" s="1">
        <f t="shared" si="124"/>
        <v>2.8314919278119414E-2</v>
      </c>
      <c r="BD148" s="2"/>
      <c r="BE148" s="1">
        <f t="shared" si="145"/>
        <v>1.6551413372317902</v>
      </c>
      <c r="BF148" s="1">
        <f t="shared" si="125"/>
        <v>85.87602007052304</v>
      </c>
      <c r="BG148" s="19">
        <f t="shared" si="126"/>
        <v>2.3021380753618568E-2</v>
      </c>
      <c r="BJ148" s="19">
        <f t="shared" si="127"/>
        <v>158.34705390630933</v>
      </c>
      <c r="BK148" s="1">
        <f t="shared" si="146"/>
        <v>1.613839750687637</v>
      </c>
      <c r="BL148" s="1">
        <f t="shared" si="128"/>
        <v>159.96089365699697</v>
      </c>
      <c r="BM148" s="1">
        <f t="shared" si="129"/>
        <v>4.3767013039713025E-2</v>
      </c>
      <c r="BO148" s="1">
        <f t="shared" si="147"/>
        <v>1.6008552199756976</v>
      </c>
      <c r="BP148" s="1">
        <f t="shared" si="130"/>
        <v>159.94790912628503</v>
      </c>
      <c r="BQ148" s="1">
        <f t="shared" si="131"/>
        <v>4.3682287176240467E-2</v>
      </c>
      <c r="BS148" s="1">
        <f t="shared" si="148"/>
        <v>1.0357181900985426</v>
      </c>
      <c r="BT148" s="1">
        <f t="shared" si="132"/>
        <v>159.38277209640788</v>
      </c>
      <c r="BU148" s="1">
        <f t="shared" si="133"/>
        <v>3.9994689688207768E-2</v>
      </c>
      <c r="BW148" s="1">
        <f t="shared" si="149"/>
        <v>-0.73512651234042092</v>
      </c>
      <c r="BX148" s="1">
        <f t="shared" si="134"/>
        <v>157.6119273939689</v>
      </c>
      <c r="BY148" s="19">
        <f t="shared" si="135"/>
        <v>2.8439682440090396E-2</v>
      </c>
    </row>
    <row r="149" spans="1:77">
      <c r="A149" s="3">
        <v>43993</v>
      </c>
      <c r="B149" s="4">
        <v>148</v>
      </c>
      <c r="C149" s="1">
        <v>83.679496999999998</v>
      </c>
      <c r="D149" s="1">
        <v>142.633499</v>
      </c>
      <c r="E149" s="1"/>
      <c r="F149" s="1"/>
      <c r="I149" s="6">
        <f t="shared" si="104"/>
        <v>82.108605133835823</v>
      </c>
      <c r="J149" s="1">
        <f t="shared" si="105"/>
        <v>1.5708918661641746</v>
      </c>
      <c r="K149" s="1">
        <f t="shared" si="106"/>
        <v>1.8772721185981493E-2</v>
      </c>
      <c r="M149" s="1">
        <f t="shared" si="136"/>
        <v>84.811829830688538</v>
      </c>
      <c r="N149" s="1">
        <f t="shared" si="137"/>
        <v>1.1323328306885401</v>
      </c>
      <c r="O149" s="1">
        <f t="shared" si="107"/>
        <v>1.3531783427050716E-2</v>
      </c>
      <c r="Q149" s="1">
        <f t="shared" si="138"/>
        <v>86.244169929981069</v>
      </c>
      <c r="R149" s="1">
        <f t="shared" si="139"/>
        <v>2.5646729299810715</v>
      </c>
      <c r="S149" s="1">
        <f t="shared" si="108"/>
        <v>3.0648761308652125E-2</v>
      </c>
      <c r="U149" s="1">
        <f t="shared" si="140"/>
        <v>87.168432773450263</v>
      </c>
      <c r="V149" s="1">
        <f t="shared" si="141"/>
        <v>3.4889357734502653</v>
      </c>
      <c r="W149" s="1">
        <f t="shared" si="109"/>
        <v>4.169403376612392E-2</v>
      </c>
      <c r="Z149" s="1">
        <f t="shared" si="110"/>
        <v>150.93203707813504</v>
      </c>
      <c r="AA149" s="1">
        <f t="shared" si="111"/>
        <v>8.2985380781350386</v>
      </c>
      <c r="AB149" s="15">
        <f t="shared" si="100"/>
        <v>5.8180849073435674E-2</v>
      </c>
      <c r="AD149" s="1">
        <f t="shared" si="112"/>
        <v>155.63894010772884</v>
      </c>
      <c r="AE149" s="1">
        <f t="shared" si="113"/>
        <v>13.005441107728842</v>
      </c>
      <c r="AF149" s="15">
        <f t="shared" si="101"/>
        <v>9.1180831984839991E-2</v>
      </c>
      <c r="AH149" s="1">
        <f t="shared" si="114"/>
        <v>155.54557065783919</v>
      </c>
      <c r="AI149" s="1">
        <f t="shared" si="115"/>
        <v>12.912071657839192</v>
      </c>
      <c r="AJ149" s="1">
        <f t="shared" si="102"/>
        <v>9.0526221037592239E-2</v>
      </c>
      <c r="AL149" s="1">
        <f t="shared" si="116"/>
        <v>154.49328941973971</v>
      </c>
      <c r="AM149" s="1">
        <f t="shared" si="117"/>
        <v>11.85979041973971</v>
      </c>
      <c r="AN149" s="1">
        <f t="shared" si="103"/>
        <v>8.3148702814474951E-2</v>
      </c>
      <c r="AR149" s="19">
        <f t="shared" si="118"/>
        <v>86.244169929981069</v>
      </c>
      <c r="AS149" s="1">
        <f t="shared" si="142"/>
        <v>0.85296023920495245</v>
      </c>
      <c r="AT149" s="1">
        <f t="shared" si="119"/>
        <v>87.097130169186016</v>
      </c>
      <c r="AU149" s="1">
        <f t="shared" si="120"/>
        <v>4.0841942073170191E-2</v>
      </c>
      <c r="AW149" s="1">
        <f t="shared" si="143"/>
        <v>1.1415493606363114</v>
      </c>
      <c r="AX149" s="1">
        <f t="shared" si="121"/>
        <v>87.385719290617374</v>
      </c>
      <c r="AY149" s="1">
        <f t="shared" si="122"/>
        <v>4.4290685573998803E-2</v>
      </c>
      <c r="AZ149" s="2"/>
      <c r="BA149" s="1">
        <f t="shared" si="144"/>
        <v>1.5648938477138543</v>
      </c>
      <c r="BB149" s="1">
        <f t="shared" si="123"/>
        <v>87.809063777694917</v>
      </c>
      <c r="BC149" s="1">
        <f t="shared" si="124"/>
        <v>4.9349804023020347E-2</v>
      </c>
      <c r="BD149" s="2"/>
      <c r="BE149" s="1">
        <f t="shared" si="145"/>
        <v>1.9680687177711202</v>
      </c>
      <c r="BF149" s="1">
        <f t="shared" si="125"/>
        <v>88.212238647752187</v>
      </c>
      <c r="BG149" s="19">
        <f t="shared" si="126"/>
        <v>5.4167888315009703E-2</v>
      </c>
      <c r="BJ149" s="19">
        <f t="shared" si="127"/>
        <v>155.54557065783919</v>
      </c>
      <c r="BK149" s="1">
        <f t="shared" si="146"/>
        <v>0.95154130081397115</v>
      </c>
      <c r="BL149" s="1">
        <f t="shared" si="128"/>
        <v>156.49711195865316</v>
      </c>
      <c r="BM149" s="1">
        <f t="shared" si="129"/>
        <v>9.7197454005199468E-2</v>
      </c>
      <c r="BO149" s="1">
        <f t="shared" si="147"/>
        <v>0.50027060286423963</v>
      </c>
      <c r="BP149" s="1">
        <f t="shared" si="130"/>
        <v>156.04584126070344</v>
      </c>
      <c r="BQ149" s="1">
        <f t="shared" si="131"/>
        <v>9.4033606093498701E-2</v>
      </c>
      <c r="BS149" s="1">
        <f t="shared" si="148"/>
        <v>-0.691022457257362</v>
      </c>
      <c r="BT149" s="1">
        <f t="shared" si="132"/>
        <v>154.85454820058183</v>
      </c>
      <c r="BU149" s="1">
        <f t="shared" si="133"/>
        <v>8.5681479359780904E-2</v>
      </c>
      <c r="BW149" s="1">
        <f t="shared" si="149"/>
        <v>-2.4915297380506773</v>
      </c>
      <c r="BX149" s="1">
        <f t="shared" si="134"/>
        <v>153.05404091978852</v>
      </c>
      <c r="BY149" s="19">
        <f t="shared" si="135"/>
        <v>7.305816650959758E-2</v>
      </c>
    </row>
    <row r="150" spans="1:77">
      <c r="A150" s="3">
        <v>43994</v>
      </c>
      <c r="B150" s="4">
        <v>149</v>
      </c>
      <c r="C150" s="1">
        <v>84.401947000000007</v>
      </c>
      <c r="D150" s="1">
        <v>143.69747899999999</v>
      </c>
      <c r="E150" s="1"/>
      <c r="F150" s="1"/>
      <c r="I150" s="6">
        <f t="shared" si="104"/>
        <v>82.344238913760449</v>
      </c>
      <c r="J150" s="1">
        <f t="shared" si="105"/>
        <v>2.0577080862395576</v>
      </c>
      <c r="K150" s="1">
        <f t="shared" si="106"/>
        <v>2.4379865149788044E-2</v>
      </c>
      <c r="M150" s="1">
        <f t="shared" si="136"/>
        <v>84.415513339947552</v>
      </c>
      <c r="N150" s="1">
        <f t="shared" si="137"/>
        <v>1.3566339947544748E-2</v>
      </c>
      <c r="O150" s="1">
        <f t="shared" si="107"/>
        <v>1.6073491702205337E-4</v>
      </c>
      <c r="Q150" s="1">
        <f t="shared" si="138"/>
        <v>84.833599818491479</v>
      </c>
      <c r="R150" s="1">
        <f t="shared" si="139"/>
        <v>0.43165281849147163</v>
      </c>
      <c r="S150" s="1">
        <f t="shared" si="108"/>
        <v>5.1142519080924946E-3</v>
      </c>
      <c r="U150" s="1">
        <f t="shared" si="140"/>
        <v>84.551730943362571</v>
      </c>
      <c r="V150" s="1">
        <f t="shared" si="141"/>
        <v>0.14978394336256429</v>
      </c>
      <c r="W150" s="1">
        <f t="shared" si="109"/>
        <v>1.7746503331559907E-3</v>
      </c>
      <c r="Z150" s="1">
        <f t="shared" si="110"/>
        <v>149.68725636641477</v>
      </c>
      <c r="AA150" s="1">
        <f t="shared" si="111"/>
        <v>5.9897773664147849</v>
      </c>
      <c r="AB150" s="15">
        <f t="shared" si="100"/>
        <v>4.1683245997758842E-2</v>
      </c>
      <c r="AD150" s="1">
        <f t="shared" si="112"/>
        <v>151.08703572002375</v>
      </c>
      <c r="AE150" s="1">
        <f t="shared" si="113"/>
        <v>7.3895567200237622</v>
      </c>
      <c r="AF150" s="15">
        <f t="shared" si="101"/>
        <v>5.1424400563239964E-2</v>
      </c>
      <c r="AH150" s="1">
        <f t="shared" si="114"/>
        <v>148.44393124602763</v>
      </c>
      <c r="AI150" s="1">
        <f t="shared" si="115"/>
        <v>4.7464522460276442</v>
      </c>
      <c r="AJ150" s="1">
        <f t="shared" si="102"/>
        <v>3.3030866505512214E-2</v>
      </c>
      <c r="AL150" s="1">
        <f t="shared" si="116"/>
        <v>145.59844660493491</v>
      </c>
      <c r="AM150" s="1">
        <f t="shared" si="117"/>
        <v>1.9009676049349196</v>
      </c>
      <c r="AN150" s="1">
        <f t="shared" si="103"/>
        <v>1.3228955846434298E-2</v>
      </c>
      <c r="AR150" s="19">
        <f t="shared" si="118"/>
        <v>84.833599818491479</v>
      </c>
      <c r="AS150" s="1">
        <f t="shared" si="142"/>
        <v>0.51343068660077096</v>
      </c>
      <c r="AT150" s="1">
        <f t="shared" si="119"/>
        <v>85.347030505092249</v>
      </c>
      <c r="AU150" s="1">
        <f t="shared" si="120"/>
        <v>1.1197413551280304E-2</v>
      </c>
      <c r="AW150" s="1">
        <f t="shared" si="143"/>
        <v>0.50351949260483586</v>
      </c>
      <c r="AX150" s="1">
        <f t="shared" si="121"/>
        <v>85.337119311096316</v>
      </c>
      <c r="AY150" s="1">
        <f t="shared" si="122"/>
        <v>1.1079985051722909E-2</v>
      </c>
      <c r="AZ150" s="2"/>
      <c r="BA150" s="1">
        <f t="shared" si="144"/>
        <v>0.22593506607230407</v>
      </c>
      <c r="BB150" s="1">
        <f t="shared" si="123"/>
        <v>85.059534884563789</v>
      </c>
      <c r="BC150" s="1">
        <f t="shared" si="124"/>
        <v>7.7911459147237639E-3</v>
      </c>
      <c r="BD150" s="2"/>
      <c r="BE150" s="1">
        <f t="shared" si="145"/>
        <v>-0.90377428710048413</v>
      </c>
      <c r="BF150" s="1">
        <f t="shared" si="125"/>
        <v>83.929825531390989</v>
      </c>
      <c r="BG150" s="19">
        <f t="shared" si="126"/>
        <v>5.5937272230108361E-3</v>
      </c>
      <c r="BJ150" s="19">
        <f t="shared" si="127"/>
        <v>148.44393124602763</v>
      </c>
      <c r="BK150" s="1">
        <f t="shared" si="146"/>
        <v>-0.25643580607985861</v>
      </c>
      <c r="BL150" s="1">
        <f t="shared" si="128"/>
        <v>148.18749543994778</v>
      </c>
      <c r="BM150" s="1">
        <f t="shared" si="129"/>
        <v>3.1246313235236332E-2</v>
      </c>
      <c r="BO150" s="1">
        <f t="shared" si="147"/>
        <v>-1.4002069008047107</v>
      </c>
      <c r="BP150" s="1">
        <f t="shared" si="130"/>
        <v>147.04372434522293</v>
      </c>
      <c r="BQ150" s="1">
        <f t="shared" si="131"/>
        <v>2.3286736611593164E-2</v>
      </c>
      <c r="BS150" s="1">
        <f t="shared" si="148"/>
        <v>-3.5758000868067521</v>
      </c>
      <c r="BT150" s="1">
        <f t="shared" si="132"/>
        <v>144.86813115922087</v>
      </c>
      <c r="BU150" s="1">
        <f t="shared" si="133"/>
        <v>8.1466436806513411E-3</v>
      </c>
      <c r="BW150" s="1">
        <f t="shared" si="149"/>
        <v>-6.4101229607474286</v>
      </c>
      <c r="BX150" s="1">
        <f t="shared" si="134"/>
        <v>142.0338082852802</v>
      </c>
      <c r="BY150" s="19">
        <f t="shared" si="135"/>
        <v>1.1577591522811513E-2</v>
      </c>
    </row>
    <row r="151" spans="1:77">
      <c r="A151" s="3">
        <v>43997</v>
      </c>
      <c r="B151" s="4">
        <v>150</v>
      </c>
      <c r="C151" s="1">
        <v>85.445755000000005</v>
      </c>
      <c r="D151" s="1">
        <v>145.80557300000001</v>
      </c>
      <c r="E151" s="1"/>
      <c r="F151" s="1"/>
      <c r="I151" s="6">
        <f t="shared" si="104"/>
        <v>82.652895126696379</v>
      </c>
      <c r="J151" s="1">
        <f t="shared" si="105"/>
        <v>2.7928598733036267</v>
      </c>
      <c r="K151" s="1">
        <f t="shared" si="106"/>
        <v>3.2685765059991878E-2</v>
      </c>
      <c r="M151" s="1">
        <f t="shared" si="136"/>
        <v>84.41076512096592</v>
      </c>
      <c r="N151" s="1">
        <f t="shared" si="137"/>
        <v>1.0349898790340859</v>
      </c>
      <c r="O151" s="1">
        <f t="shared" si="107"/>
        <v>1.2112829701535037E-2</v>
      </c>
      <c r="Q151" s="1">
        <f t="shared" si="138"/>
        <v>84.596190768321165</v>
      </c>
      <c r="R151" s="1">
        <f t="shared" si="139"/>
        <v>0.84956423167884054</v>
      </c>
      <c r="S151" s="1">
        <f t="shared" si="108"/>
        <v>9.9427318733252522E-3</v>
      </c>
      <c r="U151" s="1">
        <f t="shared" si="140"/>
        <v>84.439392985840641</v>
      </c>
      <c r="V151" s="1">
        <f t="shared" si="141"/>
        <v>1.0063620141593645</v>
      </c>
      <c r="W151" s="1">
        <f t="shared" si="109"/>
        <v>1.1777788307439785E-2</v>
      </c>
      <c r="Z151" s="1">
        <f t="shared" si="110"/>
        <v>148.78878976145256</v>
      </c>
      <c r="AA151" s="1">
        <f t="shared" si="111"/>
        <v>2.9832167614525531</v>
      </c>
      <c r="AB151" s="15">
        <f t="shared" si="100"/>
        <v>2.0460238247906704E-2</v>
      </c>
      <c r="AD151" s="1">
        <f t="shared" si="112"/>
        <v>148.50069086801543</v>
      </c>
      <c r="AE151" s="1">
        <f t="shared" si="113"/>
        <v>2.6951178680154158</v>
      </c>
      <c r="AF151" s="15">
        <f t="shared" si="101"/>
        <v>1.8484326850904495E-2</v>
      </c>
      <c r="AH151" s="1">
        <f t="shared" si="114"/>
        <v>145.83338251071243</v>
      </c>
      <c r="AI151" s="1">
        <f t="shared" si="115"/>
        <v>2.7809510712415886E-2</v>
      </c>
      <c r="AJ151" s="1">
        <f t="shared" si="102"/>
        <v>1.9073009446913175E-4</v>
      </c>
      <c r="AL151" s="1">
        <f t="shared" si="116"/>
        <v>144.17272090123373</v>
      </c>
      <c r="AM151" s="1">
        <f t="shared" si="117"/>
        <v>1.6328520987662785</v>
      </c>
      <c r="AN151" s="1">
        <f t="shared" si="103"/>
        <v>1.1198831877066032E-2</v>
      </c>
      <c r="AR151" s="19">
        <f t="shared" si="118"/>
        <v>84.596190768321165</v>
      </c>
      <c r="AS151" s="1">
        <f t="shared" si="142"/>
        <v>0.40080472608510825</v>
      </c>
      <c r="AT151" s="1">
        <f t="shared" si="119"/>
        <v>84.996995494406278</v>
      </c>
      <c r="AU151" s="1">
        <f t="shared" si="120"/>
        <v>5.2519812785752507E-3</v>
      </c>
      <c r="AW151" s="1">
        <f t="shared" si="143"/>
        <v>0.31828735691104848</v>
      </c>
      <c r="AX151" s="1">
        <f t="shared" si="121"/>
        <v>84.914478125232208</v>
      </c>
      <c r="AY151" s="1">
        <f t="shared" si="122"/>
        <v>6.2177094083585285E-3</v>
      </c>
      <c r="AZ151" s="2"/>
      <c r="BA151" s="1">
        <f t="shared" si="144"/>
        <v>1.743021376312609E-2</v>
      </c>
      <c r="BB151" s="1">
        <f t="shared" si="123"/>
        <v>84.613620982084285</v>
      </c>
      <c r="BC151" s="1">
        <f t="shared" si="124"/>
        <v>9.7387403027303157E-3</v>
      </c>
      <c r="BD151" s="2"/>
      <c r="BE151" s="1">
        <f t="shared" si="145"/>
        <v>-0.33736383570983924</v>
      </c>
      <c r="BF151" s="1">
        <f t="shared" si="125"/>
        <v>84.258826932611328</v>
      </c>
      <c r="BG151" s="19">
        <f t="shared" si="126"/>
        <v>1.3891012694412702E-2</v>
      </c>
      <c r="BJ151" s="19">
        <f t="shared" si="127"/>
        <v>145.83338251071243</v>
      </c>
      <c r="BK151" s="1">
        <f t="shared" si="146"/>
        <v>-0.60955274546516069</v>
      </c>
      <c r="BL151" s="1">
        <f t="shared" si="128"/>
        <v>145.22382976524727</v>
      </c>
      <c r="BM151" s="1">
        <f t="shared" si="129"/>
        <v>3.9898559621773565E-3</v>
      </c>
      <c r="BO151" s="1">
        <f t="shared" si="147"/>
        <v>-1.7027923594323344</v>
      </c>
      <c r="BP151" s="1">
        <f t="shared" si="130"/>
        <v>144.1305901512801</v>
      </c>
      <c r="BQ151" s="1">
        <f t="shared" si="131"/>
        <v>1.1487783452007742E-2</v>
      </c>
      <c r="BS151" s="1">
        <f t="shared" si="148"/>
        <v>-3.1414369786355563</v>
      </c>
      <c r="BT151" s="1">
        <f t="shared" si="132"/>
        <v>142.69194553207686</v>
      </c>
      <c r="BU151" s="1">
        <f t="shared" si="133"/>
        <v>2.1354653350068805E-2</v>
      </c>
      <c r="BW151" s="1">
        <f t="shared" si="149"/>
        <v>-3.1804848691300394</v>
      </c>
      <c r="BX151" s="1">
        <f t="shared" si="134"/>
        <v>142.6528976415824</v>
      </c>
      <c r="BY151" s="19">
        <f t="shared" si="135"/>
        <v>2.1622461292461093E-2</v>
      </c>
    </row>
    <row r="152" spans="1:77">
      <c r="A152" s="3">
        <v>43998</v>
      </c>
      <c r="B152" s="4">
        <v>151</v>
      </c>
      <c r="C152" s="1">
        <v>87.710257999999996</v>
      </c>
      <c r="D152" s="1">
        <v>148.27162200000001</v>
      </c>
      <c r="E152" s="1"/>
      <c r="F152" s="1"/>
      <c r="I152" s="6">
        <f t="shared" si="104"/>
        <v>83.071824107691924</v>
      </c>
      <c r="J152" s="1">
        <f t="shared" si="105"/>
        <v>4.6384338923080719</v>
      </c>
      <c r="K152" s="1">
        <f t="shared" si="106"/>
        <v>5.2883596492306201E-2</v>
      </c>
      <c r="M152" s="1">
        <f t="shared" si="136"/>
        <v>84.773011578627845</v>
      </c>
      <c r="N152" s="1">
        <f t="shared" si="137"/>
        <v>2.9372464213721514</v>
      </c>
      <c r="O152" s="1">
        <f t="shared" si="107"/>
        <v>3.3488060442966108E-2</v>
      </c>
      <c r="Q152" s="1">
        <f t="shared" si="138"/>
        <v>85.063451095744526</v>
      </c>
      <c r="R152" s="1">
        <f t="shared" si="139"/>
        <v>2.6468069042554703</v>
      </c>
      <c r="S152" s="1">
        <f t="shared" si="108"/>
        <v>3.0176708683897276E-2</v>
      </c>
      <c r="U152" s="1">
        <f t="shared" si="140"/>
        <v>85.194164496460161</v>
      </c>
      <c r="V152" s="1">
        <f t="shared" si="141"/>
        <v>2.5160935035398353</v>
      </c>
      <c r="W152" s="1">
        <f t="shared" si="109"/>
        <v>2.8686422328615603E-2</v>
      </c>
      <c r="Z152" s="1">
        <f t="shared" si="110"/>
        <v>148.34130724723468</v>
      </c>
      <c r="AA152" s="1">
        <f t="shared" si="111"/>
        <v>6.9685247234673398E-2</v>
      </c>
      <c r="AB152" s="15">
        <f t="shared" si="100"/>
        <v>4.6998371161457579E-4</v>
      </c>
      <c r="AD152" s="1">
        <f t="shared" si="112"/>
        <v>147.55739961421003</v>
      </c>
      <c r="AE152" s="1">
        <f t="shared" si="113"/>
        <v>0.71422238578998076</v>
      </c>
      <c r="AF152" s="15">
        <f t="shared" si="101"/>
        <v>4.8169863939977724E-3</v>
      </c>
      <c r="AH152" s="1">
        <f t="shared" si="114"/>
        <v>145.81808727982059</v>
      </c>
      <c r="AI152" s="1">
        <f t="shared" si="115"/>
        <v>2.4535347201794195</v>
      </c>
      <c r="AJ152" s="1">
        <f t="shared" si="102"/>
        <v>1.6547567815636492E-2</v>
      </c>
      <c r="AL152" s="1">
        <f t="shared" si="116"/>
        <v>145.39735997530846</v>
      </c>
      <c r="AM152" s="1">
        <f t="shared" si="117"/>
        <v>2.8742620246915465</v>
      </c>
      <c r="AN152" s="1">
        <f t="shared" si="103"/>
        <v>1.9385112174004182E-2</v>
      </c>
      <c r="AR152" s="19">
        <f t="shared" si="118"/>
        <v>85.063451095744526</v>
      </c>
      <c r="AS152" s="1">
        <f t="shared" si="142"/>
        <v>0.41077306628584609</v>
      </c>
      <c r="AT152" s="1">
        <f t="shared" si="119"/>
        <v>85.474224162030367</v>
      </c>
      <c r="AU152" s="1">
        <f t="shared" si="120"/>
        <v>2.5493413073413018E-2</v>
      </c>
      <c r="AW152" s="1">
        <f t="shared" si="143"/>
        <v>0.35553059953912658</v>
      </c>
      <c r="AX152" s="1">
        <f t="shared" si="121"/>
        <v>85.418981695283648</v>
      </c>
      <c r="AY152" s="1">
        <f t="shared" si="122"/>
        <v>2.6123242103749691E-2</v>
      </c>
      <c r="AZ152" s="2"/>
      <c r="BA152" s="1">
        <f t="shared" si="144"/>
        <v>0.21985376491023176</v>
      </c>
      <c r="BB152" s="1">
        <f t="shared" si="123"/>
        <v>85.283304860654752</v>
      </c>
      <c r="BC152" s="1">
        <f t="shared" si="124"/>
        <v>2.7670117437634763E-2</v>
      </c>
      <c r="BD152" s="2"/>
      <c r="BE152" s="1">
        <f t="shared" si="145"/>
        <v>0.34656670295338082</v>
      </c>
      <c r="BF152" s="1">
        <f t="shared" si="125"/>
        <v>85.410017798697908</v>
      </c>
      <c r="BG152" s="19">
        <f t="shared" si="126"/>
        <v>2.6225441057328647E-2</v>
      </c>
      <c r="BJ152" s="19">
        <f t="shared" si="127"/>
        <v>145.81808727982059</v>
      </c>
      <c r="BK152" s="1">
        <f t="shared" si="146"/>
        <v>-0.52041411827916217</v>
      </c>
      <c r="BL152" s="1">
        <f t="shared" si="128"/>
        <v>145.29767316154144</v>
      </c>
      <c r="BM152" s="1">
        <f t="shared" si="129"/>
        <v>2.0057437818131969E-2</v>
      </c>
      <c r="BO152" s="1">
        <f t="shared" si="147"/>
        <v>-1.2809180772972102</v>
      </c>
      <c r="BP152" s="1">
        <f t="shared" si="130"/>
        <v>144.53716920252339</v>
      </c>
      <c r="BQ152" s="1">
        <f t="shared" si="131"/>
        <v>2.5186564678415811E-2</v>
      </c>
      <c r="BS152" s="1">
        <f t="shared" si="148"/>
        <v>-1.7346731921508829</v>
      </c>
      <c r="BT152" s="1">
        <f t="shared" si="132"/>
        <v>144.08341408766969</v>
      </c>
      <c r="BU152" s="1">
        <f t="shared" si="133"/>
        <v>2.8246861104212595E-2</v>
      </c>
      <c r="BW152" s="1">
        <f t="shared" si="149"/>
        <v>-0.49007367662756768</v>
      </c>
      <c r="BX152" s="1">
        <f t="shared" si="134"/>
        <v>145.32801360319303</v>
      </c>
      <c r="BY152" s="19">
        <f t="shared" si="135"/>
        <v>1.9852810383412273E-2</v>
      </c>
    </row>
    <row r="153" spans="1:77">
      <c r="A153" s="3">
        <v>43999</v>
      </c>
      <c r="B153" s="4">
        <v>152</v>
      </c>
      <c r="C153" s="1">
        <v>87.588195999999996</v>
      </c>
      <c r="D153" s="1">
        <v>147.50595100000001</v>
      </c>
      <c r="E153" s="1"/>
      <c r="F153" s="1"/>
      <c r="I153" s="6">
        <f t="shared" si="104"/>
        <v>83.767589191538136</v>
      </c>
      <c r="J153" s="1">
        <f t="shared" si="105"/>
        <v>3.8206068084618607</v>
      </c>
      <c r="K153" s="1">
        <f t="shared" si="106"/>
        <v>4.3620110733435601E-2</v>
      </c>
      <c r="M153" s="1">
        <f t="shared" si="136"/>
        <v>85.801047826108103</v>
      </c>
      <c r="N153" s="1">
        <f t="shared" si="137"/>
        <v>1.7871481738918931</v>
      </c>
      <c r="O153" s="1">
        <f t="shared" si="107"/>
        <v>2.0403984275368488E-2</v>
      </c>
      <c r="Q153" s="1">
        <f t="shared" si="138"/>
        <v>86.519194893085029</v>
      </c>
      <c r="R153" s="1">
        <f t="shared" si="139"/>
        <v>1.0690011069149676</v>
      </c>
      <c r="S153" s="1">
        <f t="shared" si="108"/>
        <v>1.2204853573134075E-2</v>
      </c>
      <c r="U153" s="1">
        <f t="shared" si="140"/>
        <v>87.081234624115041</v>
      </c>
      <c r="V153" s="1">
        <f t="shared" si="141"/>
        <v>0.5069613758849556</v>
      </c>
      <c r="W153" s="1">
        <f t="shared" si="109"/>
        <v>5.7880102460947545E-3</v>
      </c>
      <c r="Z153" s="1">
        <f t="shared" si="110"/>
        <v>148.33085446014948</v>
      </c>
      <c r="AA153" s="1">
        <f t="shared" si="111"/>
        <v>0.82490346014947136</v>
      </c>
      <c r="AB153" s="15">
        <f t="shared" si="100"/>
        <v>5.5923402042909534E-3</v>
      </c>
      <c r="AD153" s="1">
        <f t="shared" si="112"/>
        <v>147.80737744923653</v>
      </c>
      <c r="AE153" s="1">
        <f t="shared" si="113"/>
        <v>0.30142644923651574</v>
      </c>
      <c r="AF153" s="15">
        <f t="shared" si="101"/>
        <v>2.0434867013366513E-3</v>
      </c>
      <c r="AH153" s="1">
        <f t="shared" si="114"/>
        <v>147.16753137591928</v>
      </c>
      <c r="AI153" s="1">
        <f t="shared" si="115"/>
        <v>0.33841962408072845</v>
      </c>
      <c r="AJ153" s="1">
        <f t="shared" si="102"/>
        <v>2.2942777683642637E-3</v>
      </c>
      <c r="AL153" s="1">
        <f t="shared" si="116"/>
        <v>147.55305649382711</v>
      </c>
      <c r="AM153" s="1">
        <f t="shared" si="117"/>
        <v>4.7105493827103828E-2</v>
      </c>
      <c r="AN153" s="1">
        <f t="shared" si="103"/>
        <v>3.1934639590984248E-4</v>
      </c>
      <c r="AR153" s="19">
        <f t="shared" si="118"/>
        <v>86.519194893085029</v>
      </c>
      <c r="AS153" s="1">
        <f t="shared" si="142"/>
        <v>0.56751867594404459</v>
      </c>
      <c r="AT153" s="1">
        <f t="shared" si="119"/>
        <v>87.086713569029072</v>
      </c>
      <c r="AU153" s="1">
        <f t="shared" si="120"/>
        <v>5.7254567838219209E-3</v>
      </c>
      <c r="AW153" s="1">
        <f t="shared" si="143"/>
        <v>0.63058389898947065</v>
      </c>
      <c r="AX153" s="1">
        <f t="shared" si="121"/>
        <v>87.1497787920745</v>
      </c>
      <c r="AY153" s="1">
        <f t="shared" si="122"/>
        <v>5.0054371244898877E-3</v>
      </c>
      <c r="AZ153" s="2"/>
      <c r="BA153" s="1">
        <f t="shared" si="144"/>
        <v>0.77600427950385376</v>
      </c>
      <c r="BB153" s="1">
        <f t="shared" si="123"/>
        <v>87.29519917258888</v>
      </c>
      <c r="BC153" s="1">
        <f t="shared" si="124"/>
        <v>3.3451633986286934E-3</v>
      </c>
      <c r="BD153" s="2"/>
      <c r="BE153" s="1">
        <f t="shared" si="145"/>
        <v>1.2893672331824346</v>
      </c>
      <c r="BF153" s="1">
        <f t="shared" si="125"/>
        <v>87.808562126267461</v>
      </c>
      <c r="BG153" s="19">
        <f t="shared" si="126"/>
        <v>2.5159340679589328E-3</v>
      </c>
      <c r="BJ153" s="19">
        <f t="shared" si="127"/>
        <v>147.16753137591928</v>
      </c>
      <c r="BK153" s="1">
        <f t="shared" si="146"/>
        <v>-0.23993538612248383</v>
      </c>
      <c r="BL153" s="1">
        <f t="shared" si="128"/>
        <v>146.9275959897968</v>
      </c>
      <c r="BM153" s="1">
        <f t="shared" si="129"/>
        <v>3.920892725224427E-3</v>
      </c>
      <c r="BO153" s="1">
        <f t="shared" si="147"/>
        <v>-0.62332753394823426</v>
      </c>
      <c r="BP153" s="1">
        <f t="shared" si="130"/>
        <v>146.54420384197104</v>
      </c>
      <c r="BQ153" s="1">
        <f t="shared" si="131"/>
        <v>6.5200566587918221E-3</v>
      </c>
      <c r="BS153" s="1">
        <f t="shared" si="148"/>
        <v>-0.34682041243857353</v>
      </c>
      <c r="BT153" s="1">
        <f t="shared" si="132"/>
        <v>146.82071096348071</v>
      </c>
      <c r="BU153" s="1">
        <f t="shared" si="133"/>
        <v>4.6455077362899302E-3</v>
      </c>
      <c r="BW153" s="1">
        <f t="shared" si="149"/>
        <v>1.0735164301897544</v>
      </c>
      <c r="BX153" s="1">
        <f t="shared" si="134"/>
        <v>148.24104780610904</v>
      </c>
      <c r="BY153" s="19">
        <f t="shared" si="135"/>
        <v>4.9835060967067489E-3</v>
      </c>
    </row>
    <row r="154" spans="1:77">
      <c r="A154" s="3">
        <v>44000</v>
      </c>
      <c r="B154" s="4">
        <v>153</v>
      </c>
      <c r="C154" s="1">
        <v>87.623076999999995</v>
      </c>
      <c r="D154" s="1">
        <v>147.39656099999999</v>
      </c>
      <c r="E154" s="1"/>
      <c r="F154" s="1"/>
      <c r="I154" s="6">
        <f t="shared" si="104"/>
        <v>84.340680212807413</v>
      </c>
      <c r="J154" s="1">
        <f t="shared" si="105"/>
        <v>3.2823967871925817</v>
      </c>
      <c r="K154" s="1">
        <f t="shared" si="106"/>
        <v>3.7460414534319329E-2</v>
      </c>
      <c r="M154" s="1">
        <f t="shared" si="136"/>
        <v>86.426549686970276</v>
      </c>
      <c r="N154" s="1">
        <f t="shared" si="137"/>
        <v>1.1965273130297192</v>
      </c>
      <c r="O154" s="1">
        <f t="shared" si="107"/>
        <v>1.3655390269274831E-2</v>
      </c>
      <c r="Q154" s="1">
        <f t="shared" si="138"/>
        <v>87.107145501888255</v>
      </c>
      <c r="R154" s="1">
        <f t="shared" si="139"/>
        <v>0.51593149811174044</v>
      </c>
      <c r="S154" s="1">
        <f t="shared" si="108"/>
        <v>5.8880778417738115E-3</v>
      </c>
      <c r="U154" s="1">
        <f t="shared" si="140"/>
        <v>87.461455656028761</v>
      </c>
      <c r="V154" s="1">
        <f t="shared" si="141"/>
        <v>0.16162134397123396</v>
      </c>
      <c r="W154" s="1">
        <f t="shared" si="109"/>
        <v>1.8445066015113116E-3</v>
      </c>
      <c r="Z154" s="1">
        <f t="shared" si="110"/>
        <v>148.20711894112705</v>
      </c>
      <c r="AA154" s="1">
        <f t="shared" si="111"/>
        <v>0.81055794112705826</v>
      </c>
      <c r="AB154" s="15">
        <f t="shared" si="100"/>
        <v>5.4991645370006852E-3</v>
      </c>
      <c r="AD154" s="1">
        <f t="shared" si="112"/>
        <v>147.70187819200373</v>
      </c>
      <c r="AE154" s="1">
        <f t="shared" si="113"/>
        <v>0.30531719200374141</v>
      </c>
      <c r="AF154" s="15">
        <f t="shared" si="101"/>
        <v>2.0713996984213319E-3</v>
      </c>
      <c r="AH154" s="1">
        <f t="shared" si="114"/>
        <v>147.35366216916367</v>
      </c>
      <c r="AI154" s="1">
        <f t="shared" si="115"/>
        <v>4.2898830836321622E-2</v>
      </c>
      <c r="AJ154" s="1">
        <f t="shared" si="102"/>
        <v>2.9104363456839148E-4</v>
      </c>
      <c r="AL154" s="1">
        <f t="shared" si="116"/>
        <v>147.51772737345681</v>
      </c>
      <c r="AM154" s="1">
        <f t="shared" si="117"/>
        <v>0.12116637345681625</v>
      </c>
      <c r="AN154" s="1">
        <f t="shared" si="103"/>
        <v>8.2204342241618683E-4</v>
      </c>
      <c r="AR154" s="19">
        <f t="shared" si="118"/>
        <v>87.107145501888255</v>
      </c>
      <c r="AS154" s="1">
        <f t="shared" si="142"/>
        <v>0.57058346587292175</v>
      </c>
      <c r="AT154" s="1">
        <f t="shared" si="119"/>
        <v>87.677728967761183</v>
      </c>
      <c r="AU154" s="1">
        <f t="shared" si="120"/>
        <v>6.2371660106376209E-4</v>
      </c>
      <c r="AW154" s="1">
        <f t="shared" si="143"/>
        <v>0.61992557644290947</v>
      </c>
      <c r="AX154" s="1">
        <f t="shared" si="121"/>
        <v>87.727071078331164</v>
      </c>
      <c r="AY154" s="1">
        <f t="shared" si="122"/>
        <v>1.186834357930266E-3</v>
      </c>
      <c r="AZ154" s="2"/>
      <c r="BA154" s="1">
        <f t="shared" si="144"/>
        <v>0.69138012768857116</v>
      </c>
      <c r="BB154" s="1">
        <f t="shared" si="123"/>
        <v>87.798525629576829</v>
      </c>
      <c r="BC154" s="1">
        <f t="shared" si="124"/>
        <v>2.0023107562957931E-3</v>
      </c>
      <c r="BD154" s="2"/>
      <c r="BE154" s="1">
        <f t="shared" si="145"/>
        <v>0.69316310246010715</v>
      </c>
      <c r="BF154" s="1">
        <f t="shared" si="125"/>
        <v>87.800308604348359</v>
      </c>
      <c r="BG154" s="19">
        <f t="shared" si="126"/>
        <v>2.0226589891195463E-3</v>
      </c>
      <c r="BJ154" s="19">
        <f t="shared" si="127"/>
        <v>147.35366216916367</v>
      </c>
      <c r="BK154" s="1">
        <f t="shared" si="146"/>
        <v>-0.17602545921745308</v>
      </c>
      <c r="BL154" s="1">
        <f t="shared" si="128"/>
        <v>147.17763670994623</v>
      </c>
      <c r="BM154" s="1">
        <f t="shared" si="129"/>
        <v>1.4852740699544786E-3</v>
      </c>
      <c r="BO154" s="1">
        <f t="shared" si="147"/>
        <v>-0.42096295215007873</v>
      </c>
      <c r="BP154" s="1">
        <f t="shared" si="130"/>
        <v>146.93269921701358</v>
      </c>
      <c r="BQ154" s="1">
        <f t="shared" si="131"/>
        <v>3.1470326026562666E-3</v>
      </c>
      <c r="BS154" s="1">
        <f t="shared" si="148"/>
        <v>-0.10699236988124092</v>
      </c>
      <c r="BT154" s="1">
        <f t="shared" si="132"/>
        <v>147.24666979928242</v>
      </c>
      <c r="BU154" s="1">
        <f t="shared" si="133"/>
        <v>1.016924680607549E-3</v>
      </c>
      <c r="BW154" s="1">
        <f t="shared" si="149"/>
        <v>0.31923863878619285</v>
      </c>
      <c r="BX154" s="1">
        <f t="shared" si="134"/>
        <v>147.67290080794987</v>
      </c>
      <c r="BY154" s="19">
        <f t="shared" si="135"/>
        <v>1.8748049891739425E-3</v>
      </c>
    </row>
    <row r="155" spans="1:77">
      <c r="A155" s="3">
        <v>44001</v>
      </c>
      <c r="B155" s="4">
        <v>154</v>
      </c>
      <c r="C155" s="1">
        <v>87.122337000000002</v>
      </c>
      <c r="D155" s="1">
        <v>144.55264299999999</v>
      </c>
      <c r="E155" s="1"/>
      <c r="F155" s="1"/>
      <c r="I155" s="6">
        <f t="shared" si="104"/>
        <v>84.833039730886298</v>
      </c>
      <c r="J155" s="1">
        <f t="shared" si="105"/>
        <v>2.2892972691137032</v>
      </c>
      <c r="K155" s="1">
        <f t="shared" si="106"/>
        <v>2.6276811985813733E-2</v>
      </c>
      <c r="M155" s="1">
        <f t="shared" si="136"/>
        <v>86.845334246530683</v>
      </c>
      <c r="N155" s="1">
        <f t="shared" si="137"/>
        <v>0.27700275346931846</v>
      </c>
      <c r="O155" s="1">
        <f t="shared" si="107"/>
        <v>3.1794688137132781E-3</v>
      </c>
      <c r="Q155" s="1">
        <f t="shared" si="138"/>
        <v>87.390907825849709</v>
      </c>
      <c r="R155" s="1">
        <f t="shared" si="139"/>
        <v>0.26857082584970726</v>
      </c>
      <c r="S155" s="1">
        <f t="shared" si="108"/>
        <v>3.0826861984855534E-3</v>
      </c>
      <c r="U155" s="1">
        <f t="shared" si="140"/>
        <v>87.582671664007194</v>
      </c>
      <c r="V155" s="1">
        <f t="shared" si="141"/>
        <v>0.46033466400719192</v>
      </c>
      <c r="W155" s="1">
        <f t="shared" si="109"/>
        <v>5.2837731385372722E-3</v>
      </c>
      <c r="Z155" s="1">
        <f t="shared" si="110"/>
        <v>148.08553524995799</v>
      </c>
      <c r="AA155" s="1">
        <f t="shared" si="111"/>
        <v>3.532892249957996</v>
      </c>
      <c r="AB155" s="15">
        <f t="shared" si="100"/>
        <v>2.4440177478857971E-2</v>
      </c>
      <c r="AD155" s="1">
        <f t="shared" si="112"/>
        <v>147.59501717480242</v>
      </c>
      <c r="AE155" s="1">
        <f t="shared" si="113"/>
        <v>3.0423741748024327</v>
      </c>
      <c r="AF155" s="15">
        <f t="shared" si="101"/>
        <v>2.1046824960526199E-2</v>
      </c>
      <c r="AH155" s="1">
        <f t="shared" si="114"/>
        <v>147.37725652612363</v>
      </c>
      <c r="AI155" s="1">
        <f t="shared" si="115"/>
        <v>2.8246135261236418</v>
      </c>
      <c r="AJ155" s="1">
        <f t="shared" si="102"/>
        <v>1.9540379667244423E-2</v>
      </c>
      <c r="AL155" s="1">
        <f t="shared" si="116"/>
        <v>147.42685259336417</v>
      </c>
      <c r="AM155" s="1">
        <f t="shared" si="117"/>
        <v>2.8742095933641849</v>
      </c>
      <c r="AN155" s="1">
        <f t="shared" si="103"/>
        <v>1.9883480050684271E-2</v>
      </c>
      <c r="AR155" s="19">
        <f t="shared" si="118"/>
        <v>87.390907825849709</v>
      </c>
      <c r="AS155" s="1">
        <f t="shared" si="142"/>
        <v>0.52756029458620168</v>
      </c>
      <c r="AT155" s="1">
        <f t="shared" si="119"/>
        <v>87.918468120435904</v>
      </c>
      <c r="AU155" s="1">
        <f t="shared" si="120"/>
        <v>9.1380826989971818E-3</v>
      </c>
      <c r="AW155" s="1">
        <f t="shared" si="143"/>
        <v>0.53588476332254564</v>
      </c>
      <c r="AX155" s="1">
        <f t="shared" si="121"/>
        <v>87.926792589172251</v>
      </c>
      <c r="AY155" s="1">
        <f t="shared" si="122"/>
        <v>9.2336318890556112E-3</v>
      </c>
      <c r="AZ155" s="2"/>
      <c r="BA155" s="1">
        <f t="shared" si="144"/>
        <v>0.50795211601136869</v>
      </c>
      <c r="BB155" s="1">
        <f t="shared" si="123"/>
        <v>87.898859941861076</v>
      </c>
      <c r="BC155" s="1">
        <f t="shared" si="124"/>
        <v>8.9130178160977749E-3</v>
      </c>
      <c r="BD155" s="2"/>
      <c r="BE155" s="1">
        <f t="shared" si="145"/>
        <v>0.34517244073625231</v>
      </c>
      <c r="BF155" s="1">
        <f t="shared" si="125"/>
        <v>87.736080266585958</v>
      </c>
      <c r="BG155" s="19">
        <f t="shared" si="126"/>
        <v>7.0446143632023591E-3</v>
      </c>
      <c r="BJ155" s="19">
        <f t="shared" si="127"/>
        <v>147.37725652612363</v>
      </c>
      <c r="BK155" s="1">
        <f t="shared" si="146"/>
        <v>-0.1460824867908409</v>
      </c>
      <c r="BL155" s="1">
        <f t="shared" si="128"/>
        <v>147.23117403933279</v>
      </c>
      <c r="BM155" s="1">
        <f t="shared" si="129"/>
        <v>1.8529796368599059E-2</v>
      </c>
      <c r="BO155" s="1">
        <f t="shared" si="147"/>
        <v>-0.30982362487256876</v>
      </c>
      <c r="BP155" s="1">
        <f t="shared" si="130"/>
        <v>147.06743290125107</v>
      </c>
      <c r="BQ155" s="1">
        <f t="shared" si="131"/>
        <v>1.7397052375244897E-2</v>
      </c>
      <c r="BS155" s="1">
        <f t="shared" si="148"/>
        <v>-4.8228342802699942E-2</v>
      </c>
      <c r="BT155" s="1">
        <f t="shared" si="132"/>
        <v>147.32902818332093</v>
      </c>
      <c r="BU155" s="1">
        <f t="shared" si="133"/>
        <v>1.9206741057795396E-2</v>
      </c>
      <c r="BW155" s="1">
        <f t="shared" si="149"/>
        <v>6.7940999233896002E-2</v>
      </c>
      <c r="BX155" s="1">
        <f t="shared" si="134"/>
        <v>147.44519752535751</v>
      </c>
      <c r="BY155" s="19">
        <f t="shared" si="135"/>
        <v>2.0010388363203607E-2</v>
      </c>
    </row>
    <row r="156" spans="1:77">
      <c r="A156" s="3">
        <v>44004</v>
      </c>
      <c r="B156" s="4">
        <v>155</v>
      </c>
      <c r="C156" s="1">
        <v>89.401786999999999</v>
      </c>
      <c r="D156" s="1">
        <v>144.12506099999999</v>
      </c>
      <c r="E156" s="1"/>
      <c r="F156" s="1"/>
      <c r="I156" s="6">
        <f t="shared" si="104"/>
        <v>85.176434321253353</v>
      </c>
      <c r="J156" s="1">
        <f t="shared" si="105"/>
        <v>4.2253526787466456</v>
      </c>
      <c r="K156" s="1">
        <f t="shared" si="106"/>
        <v>4.7262508060903138E-2</v>
      </c>
      <c r="M156" s="1">
        <f t="shared" si="136"/>
        <v>86.942285210244947</v>
      </c>
      <c r="N156" s="1">
        <f t="shared" si="137"/>
        <v>2.459501789755052</v>
      </c>
      <c r="O156" s="1">
        <f t="shared" si="107"/>
        <v>2.7510655796567602E-2</v>
      </c>
      <c r="Q156" s="1">
        <f t="shared" si="138"/>
        <v>87.243193871632371</v>
      </c>
      <c r="R156" s="1">
        <f t="shared" si="139"/>
        <v>2.1585931283676274</v>
      </c>
      <c r="S156" s="1">
        <f t="shared" si="108"/>
        <v>2.4144854379338384E-2</v>
      </c>
      <c r="U156" s="1">
        <f t="shared" si="140"/>
        <v>87.237420666001796</v>
      </c>
      <c r="V156" s="1">
        <f t="shared" si="141"/>
        <v>2.1643663339982027</v>
      </c>
      <c r="W156" s="1">
        <f t="shared" si="109"/>
        <v>2.4209430332731523E-2</v>
      </c>
      <c r="Z156" s="1">
        <f t="shared" si="110"/>
        <v>147.55560141246428</v>
      </c>
      <c r="AA156" s="1">
        <f t="shared" si="111"/>
        <v>3.4305404124642962</v>
      </c>
      <c r="AB156" s="15">
        <f t="shared" si="100"/>
        <v>2.3802525311432801E-2</v>
      </c>
      <c r="AD156" s="1">
        <f t="shared" si="112"/>
        <v>146.53018621362156</v>
      </c>
      <c r="AE156" s="1">
        <f t="shared" si="113"/>
        <v>2.4051252136215737</v>
      </c>
      <c r="AF156" s="15">
        <f t="shared" si="101"/>
        <v>1.6687765451294929E-2</v>
      </c>
      <c r="AH156" s="1">
        <f t="shared" si="114"/>
        <v>145.82371908675563</v>
      </c>
      <c r="AI156" s="1">
        <f t="shared" si="115"/>
        <v>1.6986580867556427</v>
      </c>
      <c r="AJ156" s="1">
        <f t="shared" si="102"/>
        <v>1.1786000817412613E-2</v>
      </c>
      <c r="AL156" s="1">
        <f t="shared" si="116"/>
        <v>145.27119539834104</v>
      </c>
      <c r="AM156" s="1">
        <f t="shared" si="117"/>
        <v>1.1461343983410472</v>
      </c>
      <c r="AN156" s="1">
        <f t="shared" si="103"/>
        <v>7.9523601959901151E-3</v>
      </c>
      <c r="AR156" s="19">
        <f t="shared" si="118"/>
        <v>87.243193871632371</v>
      </c>
      <c r="AS156" s="1">
        <f t="shared" si="142"/>
        <v>0.42626915726567083</v>
      </c>
      <c r="AT156" s="1">
        <f t="shared" si="119"/>
        <v>87.669463028898036</v>
      </c>
      <c r="AU156" s="1">
        <f t="shared" si="120"/>
        <v>1.9376838307515739E-2</v>
      </c>
      <c r="AW156" s="1">
        <f t="shared" si="143"/>
        <v>0.36498508393757484</v>
      </c>
      <c r="AX156" s="1">
        <f t="shared" si="121"/>
        <v>87.60817895556994</v>
      </c>
      <c r="AY156" s="1">
        <f t="shared" si="122"/>
        <v>2.0062328781303429E-2</v>
      </c>
      <c r="AZ156" s="2"/>
      <c r="BA156" s="1">
        <f t="shared" si="144"/>
        <v>0.21290238440845088</v>
      </c>
      <c r="BB156" s="1">
        <f t="shared" si="123"/>
        <v>87.456096256040823</v>
      </c>
      <c r="BC156" s="1">
        <f t="shared" si="124"/>
        <v>2.1763443542344135E-2</v>
      </c>
      <c r="BD156" s="2"/>
      <c r="BE156" s="1">
        <f t="shared" si="145"/>
        <v>-7.3780994974299074E-2</v>
      </c>
      <c r="BF156" s="1">
        <f t="shared" si="125"/>
        <v>87.169412876658072</v>
      </c>
      <c r="BG156" s="19">
        <f t="shared" si="126"/>
        <v>2.497012865460874E-2</v>
      </c>
      <c r="BJ156" s="19">
        <f t="shared" si="127"/>
        <v>145.82371908675563</v>
      </c>
      <c r="BK156" s="1">
        <f t="shared" si="146"/>
        <v>-0.35720072967741479</v>
      </c>
      <c r="BL156" s="1">
        <f t="shared" si="128"/>
        <v>145.46651835707823</v>
      </c>
      <c r="BM156" s="1">
        <f t="shared" si="129"/>
        <v>9.307592640521006E-3</v>
      </c>
      <c r="BO156" s="1">
        <f t="shared" si="147"/>
        <v>-0.62075207849642666</v>
      </c>
      <c r="BP156" s="1">
        <f t="shared" si="130"/>
        <v>145.20296700825921</v>
      </c>
      <c r="BQ156" s="1">
        <f t="shared" si="131"/>
        <v>7.4789630670769993E-3</v>
      </c>
      <c r="BS156" s="1">
        <f t="shared" si="148"/>
        <v>-0.72561743625708508</v>
      </c>
      <c r="BT156" s="1">
        <f t="shared" si="132"/>
        <v>145.09810165049853</v>
      </c>
      <c r="BU156" s="1">
        <f t="shared" si="133"/>
        <v>6.751363321182197E-3</v>
      </c>
      <c r="BW156" s="1">
        <f t="shared" si="149"/>
        <v>-1.3103156735777157</v>
      </c>
      <c r="BX156" s="1">
        <f t="shared" si="134"/>
        <v>144.51340341317791</v>
      </c>
      <c r="BY156" s="19">
        <f t="shared" si="135"/>
        <v>2.6944822120694447E-3</v>
      </c>
    </row>
    <row r="157" spans="1:77">
      <c r="A157" s="3">
        <v>44005</v>
      </c>
      <c r="B157" s="4">
        <v>156</v>
      </c>
      <c r="C157" s="1">
        <v>91.310051000000001</v>
      </c>
      <c r="D157" s="1">
        <v>144.04551699999999</v>
      </c>
      <c r="E157" s="1"/>
      <c r="F157" s="1"/>
      <c r="I157" s="6">
        <f t="shared" si="104"/>
        <v>85.810237223065343</v>
      </c>
      <c r="J157" s="1">
        <f t="shared" si="105"/>
        <v>5.4998137769346584</v>
      </c>
      <c r="K157" s="1">
        <f t="shared" si="106"/>
        <v>6.0232293342325022E-2</v>
      </c>
      <c r="M157" s="1">
        <f t="shared" si="136"/>
        <v>87.803110836659215</v>
      </c>
      <c r="N157" s="1">
        <f t="shared" si="137"/>
        <v>3.5069401633407864</v>
      </c>
      <c r="O157" s="1">
        <f t="shared" si="107"/>
        <v>3.840694562026678E-2</v>
      </c>
      <c r="Q157" s="1">
        <f t="shared" si="138"/>
        <v>88.430420092234556</v>
      </c>
      <c r="R157" s="1">
        <f t="shared" si="139"/>
        <v>2.8796309077654456</v>
      </c>
      <c r="S157" s="1">
        <f t="shared" si="108"/>
        <v>3.1536844807648234E-2</v>
      </c>
      <c r="U157" s="1">
        <f t="shared" si="140"/>
        <v>88.860695416500448</v>
      </c>
      <c r="V157" s="1">
        <f t="shared" si="141"/>
        <v>2.4493555834995533</v>
      </c>
      <c r="W157" s="1">
        <f t="shared" si="109"/>
        <v>2.6824599884404329E-2</v>
      </c>
      <c r="Z157" s="1">
        <f t="shared" si="110"/>
        <v>147.04102035059464</v>
      </c>
      <c r="AA157" s="1">
        <f t="shared" si="111"/>
        <v>2.995503350594646</v>
      </c>
      <c r="AB157" s="15">
        <f t="shared" si="100"/>
        <v>2.0795533335443171E-2</v>
      </c>
      <c r="AD157" s="1">
        <f t="shared" si="112"/>
        <v>145.68839238885403</v>
      </c>
      <c r="AE157" s="1">
        <f t="shared" si="113"/>
        <v>1.6428753888540371</v>
      </c>
      <c r="AF157" s="15">
        <f t="shared" si="101"/>
        <v>1.1405251777839341E-2</v>
      </c>
      <c r="AH157" s="1">
        <f t="shared" si="114"/>
        <v>144.88945713904002</v>
      </c>
      <c r="AI157" s="1">
        <f t="shared" si="115"/>
        <v>0.84394013904002918</v>
      </c>
      <c r="AJ157" s="1">
        <f t="shared" si="102"/>
        <v>5.8588434865350873E-3</v>
      </c>
      <c r="AL157" s="1">
        <f t="shared" si="116"/>
        <v>144.41159459958527</v>
      </c>
      <c r="AM157" s="1">
        <f t="shared" si="117"/>
        <v>0.36607759958528163</v>
      </c>
      <c r="AN157" s="1">
        <f t="shared" si="103"/>
        <v>2.5414022401355377E-3</v>
      </c>
      <c r="AR157" s="19">
        <f t="shared" si="118"/>
        <v>88.430420092234556</v>
      </c>
      <c r="AS157" s="1">
        <f t="shared" si="142"/>
        <v>0.54041271676614788</v>
      </c>
      <c r="AT157" s="1">
        <f t="shared" si="119"/>
        <v>88.970832809000697</v>
      </c>
      <c r="AU157" s="1">
        <f t="shared" si="120"/>
        <v>2.5618408547371244E-2</v>
      </c>
      <c r="AW157" s="1">
        <f t="shared" si="143"/>
        <v>0.57054536810372725</v>
      </c>
      <c r="AX157" s="1">
        <f t="shared" si="121"/>
        <v>89.000965460338278</v>
      </c>
      <c r="AY157" s="1">
        <f t="shared" si="122"/>
        <v>2.5288404883945612E-2</v>
      </c>
      <c r="AZ157" s="2"/>
      <c r="BA157" s="1">
        <f t="shared" si="144"/>
        <v>0.65134811069563092</v>
      </c>
      <c r="BB157" s="1">
        <f t="shared" si="123"/>
        <v>89.081768202930192</v>
      </c>
      <c r="BC157" s="1">
        <f t="shared" si="124"/>
        <v>2.440347774058093E-2</v>
      </c>
      <c r="BD157" s="2"/>
      <c r="BE157" s="1">
        <f t="shared" si="145"/>
        <v>0.99807513826571193</v>
      </c>
      <c r="BF157" s="1">
        <f t="shared" si="125"/>
        <v>89.428495230500275</v>
      </c>
      <c r="BG157" s="19">
        <f t="shared" si="126"/>
        <v>2.060622843699569E-2</v>
      </c>
      <c r="BJ157" s="19">
        <f t="shared" si="127"/>
        <v>144.88945713904002</v>
      </c>
      <c r="BK157" s="1">
        <f t="shared" si="146"/>
        <v>-0.44375991238314438</v>
      </c>
      <c r="BL157" s="1">
        <f t="shared" si="128"/>
        <v>144.44569722665688</v>
      </c>
      <c r="BM157" s="1">
        <f t="shared" si="129"/>
        <v>2.7781512051977706E-3</v>
      </c>
      <c r="BO157" s="1">
        <f t="shared" si="147"/>
        <v>-0.699129545801223</v>
      </c>
      <c r="BP157" s="1">
        <f t="shared" si="130"/>
        <v>144.19032759323881</v>
      </c>
      <c r="BQ157" s="1">
        <f t="shared" si="131"/>
        <v>1.0053113505699449E-3</v>
      </c>
      <c r="BS157" s="1">
        <f t="shared" si="148"/>
        <v>-0.8195074664134222</v>
      </c>
      <c r="BT157" s="1">
        <f t="shared" si="132"/>
        <v>144.06994967262659</v>
      </c>
      <c r="BU157" s="1">
        <f t="shared" si="133"/>
        <v>1.6961772317150575E-4</v>
      </c>
      <c r="BW157" s="1">
        <f t="shared" si="149"/>
        <v>-0.99067000659492765</v>
      </c>
      <c r="BX157" s="1">
        <f t="shared" si="134"/>
        <v>143.89878713244508</v>
      </c>
      <c r="BY157" s="19">
        <f t="shared" si="135"/>
        <v>1.0186354328188517E-3</v>
      </c>
    </row>
    <row r="158" spans="1:77">
      <c r="A158" s="3">
        <v>44006</v>
      </c>
      <c r="B158" s="4">
        <v>157</v>
      </c>
      <c r="C158" s="1">
        <v>89.698241999999993</v>
      </c>
      <c r="D158" s="1">
        <v>137.57212799999999</v>
      </c>
      <c r="E158" s="1"/>
      <c r="F158" s="1"/>
      <c r="I158" s="6">
        <f t="shared" si="104"/>
        <v>86.635209289605541</v>
      </c>
      <c r="J158" s="1">
        <f t="shared" si="105"/>
        <v>3.0630327103944524</v>
      </c>
      <c r="K158" s="1">
        <f t="shared" si="106"/>
        <v>3.4148191113873252E-2</v>
      </c>
      <c r="M158" s="1">
        <f t="shared" si="136"/>
        <v>89.03053989382849</v>
      </c>
      <c r="N158" s="1">
        <f t="shared" si="137"/>
        <v>0.66770210617150383</v>
      </c>
      <c r="O158" s="1">
        <f t="shared" si="107"/>
        <v>7.4438705963880969E-3</v>
      </c>
      <c r="Q158" s="1">
        <f t="shared" si="138"/>
        <v>90.014217091505543</v>
      </c>
      <c r="R158" s="1">
        <f t="shared" si="139"/>
        <v>0.3159750915055497</v>
      </c>
      <c r="S158" s="1">
        <f t="shared" si="108"/>
        <v>3.522645310100389E-3</v>
      </c>
      <c r="U158" s="1">
        <f t="shared" si="140"/>
        <v>90.697712104125117</v>
      </c>
      <c r="V158" s="1">
        <f t="shared" si="141"/>
        <v>0.99947010412512327</v>
      </c>
      <c r="W158" s="1">
        <f t="shared" si="109"/>
        <v>1.1142582974202809E-2</v>
      </c>
      <c r="Z158" s="1">
        <f t="shared" si="110"/>
        <v>146.59169484800543</v>
      </c>
      <c r="AA158" s="1">
        <f t="shared" si="111"/>
        <v>9.0195668480054394</v>
      </c>
      <c r="AB158" s="15">
        <f t="shared" si="100"/>
        <v>6.5562457883950445E-2</v>
      </c>
      <c r="AD158" s="1">
        <f t="shared" si="112"/>
        <v>145.11338600275511</v>
      </c>
      <c r="AE158" s="1">
        <f t="shared" si="113"/>
        <v>7.5412580027551144</v>
      </c>
      <c r="AF158" s="15">
        <f t="shared" si="101"/>
        <v>5.4816757670239094E-2</v>
      </c>
      <c r="AH158" s="1">
        <f t="shared" si="114"/>
        <v>144.42529006256802</v>
      </c>
      <c r="AI158" s="1">
        <f t="shared" si="115"/>
        <v>6.8531620625680318</v>
      </c>
      <c r="AJ158" s="1">
        <f t="shared" si="102"/>
        <v>4.9815047293358956E-2</v>
      </c>
      <c r="AL158" s="1">
        <f t="shared" si="116"/>
        <v>144.13703639989632</v>
      </c>
      <c r="AM158" s="1">
        <f t="shared" si="117"/>
        <v>6.5649083998963249</v>
      </c>
      <c r="AN158" s="1">
        <f t="shared" si="103"/>
        <v>4.7719756140548505E-2</v>
      </c>
      <c r="AR158" s="19">
        <f t="shared" si="118"/>
        <v>90.014217091505543</v>
      </c>
      <c r="AS158" s="1">
        <f t="shared" si="142"/>
        <v>0.69692035914187378</v>
      </c>
      <c r="AT158" s="1">
        <f t="shared" si="119"/>
        <v>90.711137450647414</v>
      </c>
      <c r="AU158" s="1">
        <f t="shared" si="120"/>
        <v>1.1292255322544896E-2</v>
      </c>
      <c r="AW158" s="1">
        <f t="shared" si="143"/>
        <v>0.82385827589554228</v>
      </c>
      <c r="AX158" s="1">
        <f t="shared" si="121"/>
        <v>90.838075367401089</v>
      </c>
      <c r="AY158" s="1">
        <f t="shared" si="122"/>
        <v>1.2707421483256001E-2</v>
      </c>
      <c r="AZ158" s="2"/>
      <c r="BA158" s="1">
        <f t="shared" si="144"/>
        <v>1.0709501105545414</v>
      </c>
      <c r="BB158" s="1">
        <f t="shared" si="123"/>
        <v>91.085167202060092</v>
      </c>
      <c r="BC158" s="1">
        <f t="shared" si="124"/>
        <v>1.5462122457874908E-2</v>
      </c>
      <c r="BD158" s="2"/>
      <c r="BE158" s="1">
        <f t="shared" si="145"/>
        <v>1.4959387201201961</v>
      </c>
      <c r="BF158" s="1">
        <f t="shared" si="125"/>
        <v>91.510155811625737</v>
      </c>
      <c r="BG158" s="19">
        <f t="shared" si="126"/>
        <v>2.0200103939893754E-2</v>
      </c>
      <c r="BJ158" s="19">
        <f t="shared" si="127"/>
        <v>144.42529006256802</v>
      </c>
      <c r="BK158" s="1">
        <f t="shared" si="146"/>
        <v>-0.44682098699647194</v>
      </c>
      <c r="BL158" s="1">
        <f t="shared" si="128"/>
        <v>143.97846907557155</v>
      </c>
      <c r="BM158" s="1">
        <f t="shared" si="129"/>
        <v>4.656714385904942E-2</v>
      </c>
      <c r="BO158" s="1">
        <f t="shared" si="147"/>
        <v>-0.64038892846891593</v>
      </c>
      <c r="BP158" s="1">
        <f t="shared" si="130"/>
        <v>143.7849011340991</v>
      </c>
      <c r="BQ158" s="1">
        <f t="shared" si="131"/>
        <v>4.5160115093219384E-2</v>
      </c>
      <c r="BS158" s="1">
        <f t="shared" si="148"/>
        <v>-0.6596042909397799</v>
      </c>
      <c r="BT158" s="1">
        <f t="shared" si="132"/>
        <v>143.76568577162826</v>
      </c>
      <c r="BU158" s="1">
        <f t="shared" si="133"/>
        <v>4.5020440271362698E-2</v>
      </c>
      <c r="BW158" s="1">
        <f t="shared" si="149"/>
        <v>-0.54314251599043462</v>
      </c>
      <c r="BX158" s="1">
        <f t="shared" si="134"/>
        <v>143.88214754657758</v>
      </c>
      <c r="BY158" s="19">
        <f t="shared" si="135"/>
        <v>4.5866990925499042E-2</v>
      </c>
    </row>
    <row r="159" spans="1:77">
      <c r="A159" s="3">
        <v>44007</v>
      </c>
      <c r="B159" s="4">
        <v>158</v>
      </c>
      <c r="C159" s="1">
        <v>90.889037999999999</v>
      </c>
      <c r="D159" s="1">
        <v>141.65901199999999</v>
      </c>
      <c r="E159" s="1"/>
      <c r="F159" s="1"/>
      <c r="I159" s="6">
        <f t="shared" si="104"/>
        <v>87.0946641961647</v>
      </c>
      <c r="J159" s="1">
        <f t="shared" si="105"/>
        <v>3.794373803835299</v>
      </c>
      <c r="K159" s="1">
        <f t="shared" si="106"/>
        <v>4.1747320549649775E-2</v>
      </c>
      <c r="M159" s="1">
        <f t="shared" si="136"/>
        <v>89.264235630988509</v>
      </c>
      <c r="N159" s="1">
        <f t="shared" si="137"/>
        <v>1.6248023690114906</v>
      </c>
      <c r="O159" s="1">
        <f t="shared" si="107"/>
        <v>1.7876769352663746E-2</v>
      </c>
      <c r="Q159" s="1">
        <f t="shared" si="138"/>
        <v>89.840430791177482</v>
      </c>
      <c r="R159" s="1">
        <f t="shared" si="139"/>
        <v>1.0486072088225171</v>
      </c>
      <c r="S159" s="1">
        <f t="shared" si="108"/>
        <v>1.1537224201036402E-2</v>
      </c>
      <c r="U159" s="1">
        <f t="shared" si="140"/>
        <v>89.948109526031274</v>
      </c>
      <c r="V159" s="1">
        <f t="shared" si="141"/>
        <v>0.94092847396872514</v>
      </c>
      <c r="W159" s="1">
        <f t="shared" si="109"/>
        <v>1.035249678810249E-2</v>
      </c>
      <c r="Z159" s="1">
        <f t="shared" si="110"/>
        <v>145.2387598208046</v>
      </c>
      <c r="AA159" s="1">
        <f t="shared" si="111"/>
        <v>3.579747820804613</v>
      </c>
      <c r="AB159" s="15">
        <f t="shared" si="100"/>
        <v>2.5270173568658048E-2</v>
      </c>
      <c r="AD159" s="1">
        <f t="shared" si="112"/>
        <v>142.47394570179083</v>
      </c>
      <c r="AE159" s="1">
        <f t="shared" si="113"/>
        <v>0.81493370179083513</v>
      </c>
      <c r="AF159" s="15">
        <f t="shared" si="101"/>
        <v>5.7527840289528153E-3</v>
      </c>
      <c r="AH159" s="1">
        <f t="shared" si="114"/>
        <v>140.65605092815559</v>
      </c>
      <c r="AI159" s="1">
        <f t="shared" si="115"/>
        <v>1.0029610718443962</v>
      </c>
      <c r="AJ159" s="1">
        <f t="shared" si="102"/>
        <v>7.0801077720660391E-3</v>
      </c>
      <c r="AL159" s="1">
        <f t="shared" si="116"/>
        <v>139.21335509997408</v>
      </c>
      <c r="AM159" s="1">
        <f t="shared" si="117"/>
        <v>2.4456569000259094</v>
      </c>
      <c r="AN159" s="1">
        <f t="shared" si="103"/>
        <v>1.7264393316719657E-2</v>
      </c>
      <c r="AR159" s="19">
        <f t="shared" si="118"/>
        <v>89.840430791177482</v>
      </c>
      <c r="AS159" s="1">
        <f t="shared" si="142"/>
        <v>0.56631436022138348</v>
      </c>
      <c r="AT159" s="1">
        <f t="shared" si="119"/>
        <v>90.406745151398866</v>
      </c>
      <c r="AU159" s="1">
        <f t="shared" si="120"/>
        <v>5.3063918291349228E-3</v>
      </c>
      <c r="AW159" s="1">
        <f t="shared" si="143"/>
        <v>0.57444713183964147</v>
      </c>
      <c r="AX159" s="1">
        <f t="shared" si="121"/>
        <v>90.41487792301713</v>
      </c>
      <c r="AY159" s="1">
        <f t="shared" si="122"/>
        <v>5.2169116036069095E-3</v>
      </c>
      <c r="AZ159" s="2"/>
      <c r="BA159" s="1">
        <f t="shared" si="144"/>
        <v>0.51081872565737041</v>
      </c>
      <c r="BB159" s="1">
        <f t="shared" si="123"/>
        <v>90.351249516834855</v>
      </c>
      <c r="BC159" s="1">
        <f t="shared" si="124"/>
        <v>5.9169784937666992E-3</v>
      </c>
      <c r="BD159" s="2"/>
      <c r="BE159" s="1">
        <f t="shared" si="145"/>
        <v>7.6672452739177749E-2</v>
      </c>
      <c r="BF159" s="1">
        <f t="shared" si="125"/>
        <v>89.917103243916657</v>
      </c>
      <c r="BG159" s="19">
        <f t="shared" si="126"/>
        <v>1.0693641141667081E-2</v>
      </c>
      <c r="BJ159" s="19">
        <f t="shared" si="127"/>
        <v>140.65605092815559</v>
      </c>
      <c r="BK159" s="1">
        <f t="shared" si="146"/>
        <v>-0.94518370910886562</v>
      </c>
      <c r="BL159" s="1">
        <f t="shared" si="128"/>
        <v>139.71086721904672</v>
      </c>
      <c r="BM159" s="1">
        <f t="shared" si="129"/>
        <v>1.37523532985905E-2</v>
      </c>
      <c r="BO159" s="1">
        <f t="shared" si="147"/>
        <v>-1.4226014799547946</v>
      </c>
      <c r="BP159" s="1">
        <f t="shared" si="130"/>
        <v>139.23344944820079</v>
      </c>
      <c r="BQ159" s="1">
        <f t="shared" si="131"/>
        <v>1.7122543194069455E-2</v>
      </c>
      <c r="BS159" s="1">
        <f t="shared" si="148"/>
        <v>-2.0589399705024727</v>
      </c>
      <c r="BT159" s="1">
        <f t="shared" si="132"/>
        <v>138.59711095765311</v>
      </c>
      <c r="BU159" s="1">
        <f t="shared" si="133"/>
        <v>2.1614587022157655E-2</v>
      </c>
      <c r="BW159" s="1">
        <f t="shared" si="149"/>
        <v>-3.2853246416491309</v>
      </c>
      <c r="BX159" s="1">
        <f t="shared" si="134"/>
        <v>137.37072628650645</v>
      </c>
      <c r="BY159" s="19">
        <f t="shared" si="135"/>
        <v>3.0271887774379908E-2</v>
      </c>
    </row>
    <row r="160" spans="1:77">
      <c r="A160" s="3">
        <v>44008</v>
      </c>
      <c r="B160" s="4">
        <v>159</v>
      </c>
      <c r="C160" s="1">
        <v>88.096405000000004</v>
      </c>
      <c r="D160" s="1">
        <v>137.432907</v>
      </c>
      <c r="E160" s="1"/>
      <c r="F160" s="1"/>
      <c r="I160" s="6">
        <f t="shared" si="104"/>
        <v>87.66382026673999</v>
      </c>
      <c r="J160" s="1">
        <f t="shared" si="105"/>
        <v>0.43258473326001479</v>
      </c>
      <c r="K160" s="1">
        <f t="shared" si="106"/>
        <v>4.9103562541515143E-3</v>
      </c>
      <c r="M160" s="1">
        <f t="shared" si="136"/>
        <v>89.832916460142528</v>
      </c>
      <c r="N160" s="1">
        <f t="shared" si="137"/>
        <v>1.7365114601425233</v>
      </c>
      <c r="O160" s="1">
        <f t="shared" si="107"/>
        <v>1.9711490612386775E-2</v>
      </c>
      <c r="Q160" s="1">
        <f t="shared" si="138"/>
        <v>90.417164756029877</v>
      </c>
      <c r="R160" s="1">
        <f t="shared" si="139"/>
        <v>2.3207597560298723</v>
      </c>
      <c r="S160" s="1">
        <f t="shared" si="108"/>
        <v>2.6343410449380676E-2</v>
      </c>
      <c r="U160" s="1">
        <f t="shared" si="140"/>
        <v>90.653805881507807</v>
      </c>
      <c r="V160" s="1">
        <f t="shared" si="141"/>
        <v>2.5574008815078031</v>
      </c>
      <c r="W160" s="1">
        <f t="shared" si="109"/>
        <v>2.9029571428116765E-2</v>
      </c>
      <c r="Z160" s="1">
        <f t="shared" si="110"/>
        <v>144.70179764768392</v>
      </c>
      <c r="AA160" s="1">
        <f t="shared" si="111"/>
        <v>7.2688906476839179</v>
      </c>
      <c r="AB160" s="15">
        <f t="shared" si="100"/>
        <v>5.2890467111227718E-2</v>
      </c>
      <c r="AD160" s="1">
        <f t="shared" si="112"/>
        <v>142.18871890616404</v>
      </c>
      <c r="AE160" s="1">
        <f t="shared" si="113"/>
        <v>4.7558119061640411</v>
      </c>
      <c r="AF160" s="15">
        <f t="shared" si="101"/>
        <v>3.4604608241052784E-2</v>
      </c>
      <c r="AH160" s="1">
        <f t="shared" si="114"/>
        <v>141.20767951767002</v>
      </c>
      <c r="AI160" s="1">
        <f t="shared" si="115"/>
        <v>3.7747725176700158</v>
      </c>
      <c r="AJ160" s="1">
        <f t="shared" si="102"/>
        <v>2.746629319039301E-2</v>
      </c>
      <c r="AL160" s="1">
        <f t="shared" si="116"/>
        <v>141.04759777499351</v>
      </c>
      <c r="AM160" s="1">
        <f t="shared" si="117"/>
        <v>3.6146907749935053</v>
      </c>
      <c r="AN160" s="1">
        <f t="shared" si="103"/>
        <v>2.6301493971844059E-2</v>
      </c>
      <c r="AR160" s="19">
        <f t="shared" si="118"/>
        <v>90.417164756029877</v>
      </c>
      <c r="AS160" s="1">
        <f t="shared" si="142"/>
        <v>0.56787730091603517</v>
      </c>
      <c r="AT160" s="1">
        <f t="shared" si="119"/>
        <v>90.985042056945915</v>
      </c>
      <c r="AU160" s="1">
        <f t="shared" si="120"/>
        <v>3.2789499831984176E-2</v>
      </c>
      <c r="AW160" s="1">
        <f t="shared" si="143"/>
        <v>0.57501884009282966</v>
      </c>
      <c r="AX160" s="1">
        <f t="shared" si="121"/>
        <v>90.9921835961227</v>
      </c>
      <c r="AY160" s="1">
        <f t="shared" si="122"/>
        <v>3.2870564878586091E-2</v>
      </c>
      <c r="AZ160" s="2"/>
      <c r="BA160" s="1">
        <f t="shared" si="144"/>
        <v>0.54048058329513116</v>
      </c>
      <c r="BB160" s="1">
        <f t="shared" si="123"/>
        <v>90.957645339325012</v>
      </c>
      <c r="BC160" s="1">
        <f t="shared" si="124"/>
        <v>3.2478514183694643E-2</v>
      </c>
      <c r="BD160" s="2"/>
      <c r="BE160" s="1">
        <f t="shared" si="145"/>
        <v>0.50172473803541184</v>
      </c>
      <c r="BF160" s="1">
        <f t="shared" si="125"/>
        <v>90.918889494065283</v>
      </c>
      <c r="BG160" s="19">
        <f t="shared" si="126"/>
        <v>3.2038588794460782E-2</v>
      </c>
      <c r="BJ160" s="19">
        <f t="shared" si="127"/>
        <v>141.20767951767002</v>
      </c>
      <c r="BK160" s="1">
        <f t="shared" si="146"/>
        <v>-0.72066186431537249</v>
      </c>
      <c r="BL160" s="1">
        <f t="shared" si="128"/>
        <v>140.48701765335466</v>
      </c>
      <c r="BM160" s="1">
        <f t="shared" si="129"/>
        <v>2.22225573192209E-2</v>
      </c>
      <c r="BO160" s="1">
        <f t="shared" si="147"/>
        <v>-0.92904396258749045</v>
      </c>
      <c r="BP160" s="1">
        <f t="shared" si="130"/>
        <v>140.27863555508253</v>
      </c>
      <c r="BQ160" s="1">
        <f t="shared" si="131"/>
        <v>2.070631129910197E-2</v>
      </c>
      <c r="BS160" s="1">
        <f t="shared" si="148"/>
        <v>-0.88418411849487</v>
      </c>
      <c r="BT160" s="1">
        <f t="shared" si="132"/>
        <v>140.32349539917516</v>
      </c>
      <c r="BU160" s="1">
        <f t="shared" si="133"/>
        <v>2.1032723983457308E-2</v>
      </c>
      <c r="BW160" s="1">
        <f t="shared" si="149"/>
        <v>-2.3914395160110902E-2</v>
      </c>
      <c r="BX160" s="1">
        <f t="shared" si="134"/>
        <v>141.1837651225099</v>
      </c>
      <c r="BY160" s="19">
        <f t="shared" si="135"/>
        <v>2.7292285409562765E-2</v>
      </c>
    </row>
    <row r="161" spans="1:77">
      <c r="A161" s="3">
        <v>44011</v>
      </c>
      <c r="B161" s="4">
        <v>160</v>
      </c>
      <c r="C161" s="1">
        <v>90.126732000000004</v>
      </c>
      <c r="D161" s="1">
        <v>142.434631</v>
      </c>
      <c r="E161" s="1"/>
      <c r="F161" s="1"/>
      <c r="I161" s="6">
        <f t="shared" si="104"/>
        <v>87.728707976728984</v>
      </c>
      <c r="J161" s="1">
        <f t="shared" si="105"/>
        <v>2.3980240232710202</v>
      </c>
      <c r="K161" s="1">
        <f t="shared" si="106"/>
        <v>2.6607244821336914E-2</v>
      </c>
      <c r="M161" s="1">
        <f t="shared" si="136"/>
        <v>89.225137449092642</v>
      </c>
      <c r="N161" s="1">
        <f t="shared" si="137"/>
        <v>0.90159455090736174</v>
      </c>
      <c r="O161" s="1">
        <f t="shared" si="107"/>
        <v>1.0003630786339415E-2</v>
      </c>
      <c r="Q161" s="1">
        <f t="shared" si="138"/>
        <v>89.14074689021345</v>
      </c>
      <c r="R161" s="1">
        <f t="shared" si="139"/>
        <v>0.9859851097865544</v>
      </c>
      <c r="S161" s="1">
        <f t="shared" si="108"/>
        <v>1.0939985150982223E-2</v>
      </c>
      <c r="U161" s="1">
        <f t="shared" si="140"/>
        <v>88.735755220376959</v>
      </c>
      <c r="V161" s="1">
        <f t="shared" si="141"/>
        <v>1.3909767796230454</v>
      </c>
      <c r="W161" s="1">
        <f t="shared" si="109"/>
        <v>1.5433565033990642E-2</v>
      </c>
      <c r="Z161" s="1">
        <f t="shared" si="110"/>
        <v>143.61146405053134</v>
      </c>
      <c r="AA161" s="1">
        <f t="shared" si="111"/>
        <v>1.1768330505313429</v>
      </c>
      <c r="AB161" s="15">
        <f t="shared" si="100"/>
        <v>8.2622676961991281E-3</v>
      </c>
      <c r="AD161" s="1">
        <f t="shared" si="112"/>
        <v>140.52418473900661</v>
      </c>
      <c r="AE161" s="1">
        <f t="shared" si="113"/>
        <v>1.9104462609933819</v>
      </c>
      <c r="AF161" s="15">
        <f t="shared" si="101"/>
        <v>1.3412793276330262E-2</v>
      </c>
      <c r="AH161" s="1">
        <f t="shared" si="114"/>
        <v>139.13155463295152</v>
      </c>
      <c r="AI161" s="1">
        <f t="shared" si="115"/>
        <v>3.303076367048476</v>
      </c>
      <c r="AJ161" s="1">
        <f t="shared" si="102"/>
        <v>2.3190121277798487E-2</v>
      </c>
      <c r="AL161" s="1">
        <f t="shared" si="116"/>
        <v>138.33657969374838</v>
      </c>
      <c r="AM161" s="1">
        <f t="shared" si="117"/>
        <v>4.0980513062516195</v>
      </c>
      <c r="AN161" s="1">
        <f t="shared" si="103"/>
        <v>2.8771453104348053E-2</v>
      </c>
      <c r="AR161" s="19">
        <f t="shared" si="118"/>
        <v>89.14074689021345</v>
      </c>
      <c r="AS161" s="1">
        <f t="shared" si="142"/>
        <v>0.29123302590616584</v>
      </c>
      <c r="AT161" s="1">
        <f t="shared" si="119"/>
        <v>89.431979916119616</v>
      </c>
      <c r="AU161" s="1">
        <f t="shared" si="120"/>
        <v>7.7086128439716219E-3</v>
      </c>
      <c r="AW161" s="1">
        <f t="shared" si="143"/>
        <v>0.11215966361551555</v>
      </c>
      <c r="AX161" s="1">
        <f t="shared" si="121"/>
        <v>89.252906553828964</v>
      </c>
      <c r="AY161" s="1">
        <f t="shared" si="122"/>
        <v>9.6955190405776572E-3</v>
      </c>
      <c r="AZ161" s="2"/>
      <c r="BA161" s="1">
        <f t="shared" si="144"/>
        <v>-0.27712371880506997</v>
      </c>
      <c r="BB161" s="1">
        <f t="shared" si="123"/>
        <v>88.863623171408378</v>
      </c>
      <c r="BC161" s="1">
        <f t="shared" si="124"/>
        <v>1.4014807821852746E-2</v>
      </c>
      <c r="BD161" s="2"/>
      <c r="BE161" s="1">
        <f t="shared" si="145"/>
        <v>-1.009696475238651</v>
      </c>
      <c r="BF161" s="1">
        <f t="shared" si="125"/>
        <v>88.131050414974794</v>
      </c>
      <c r="BG161" s="19">
        <f t="shared" si="126"/>
        <v>2.2143059453494995E-2</v>
      </c>
      <c r="BJ161" s="19">
        <f t="shared" si="127"/>
        <v>139.13155463295152</v>
      </c>
      <c r="BK161" s="1">
        <f t="shared" si="146"/>
        <v>-0.92398131737584088</v>
      </c>
      <c r="BL161" s="1">
        <f t="shared" si="128"/>
        <v>138.20757331557567</v>
      </c>
      <c r="BM161" s="1">
        <f t="shared" si="129"/>
        <v>2.9677176503685569E-2</v>
      </c>
      <c r="BO161" s="1">
        <f t="shared" si="147"/>
        <v>-1.2158141931202417</v>
      </c>
      <c r="BP161" s="1">
        <f t="shared" si="130"/>
        <v>137.91574043983127</v>
      </c>
      <c r="BQ161" s="1">
        <f t="shared" si="131"/>
        <v>3.1726066395810215E-2</v>
      </c>
      <c r="BS161" s="1">
        <f t="shared" si="148"/>
        <v>-1.4205574632955016</v>
      </c>
      <c r="BT161" s="1">
        <f t="shared" si="132"/>
        <v>137.71099716965603</v>
      </c>
      <c r="BU161" s="1">
        <f t="shared" si="133"/>
        <v>3.3163520677383374E-2</v>
      </c>
      <c r="BW161" s="1">
        <f t="shared" si="149"/>
        <v>-1.7682933112847381</v>
      </c>
      <c r="BX161" s="1">
        <f t="shared" si="134"/>
        <v>137.36326132166678</v>
      </c>
      <c r="BY161" s="19">
        <f t="shared" si="135"/>
        <v>3.5604892172137637E-2</v>
      </c>
    </row>
    <row r="162" spans="1:77">
      <c r="A162" s="3">
        <v>44012</v>
      </c>
      <c r="B162" s="4">
        <v>161</v>
      </c>
      <c r="C162" s="1">
        <v>90.879065999999995</v>
      </c>
      <c r="D162" s="1">
        <v>143.77702300000001</v>
      </c>
      <c r="E162" s="1"/>
      <c r="F162" s="1"/>
      <c r="I162" s="6">
        <f t="shared" si="104"/>
        <v>88.088411580219642</v>
      </c>
      <c r="J162" s="1">
        <f t="shared" si="105"/>
        <v>2.7906544197803527</v>
      </c>
      <c r="K162" s="1">
        <f t="shared" si="106"/>
        <v>3.0707340453744902E-2</v>
      </c>
      <c r="M162" s="1">
        <f t="shared" si="136"/>
        <v>89.540695541910225</v>
      </c>
      <c r="N162" s="1">
        <f t="shared" si="137"/>
        <v>1.33837045808977</v>
      </c>
      <c r="O162" s="1">
        <f t="shared" si="107"/>
        <v>1.4726938964026876E-2</v>
      </c>
      <c r="Q162" s="1">
        <f t="shared" si="138"/>
        <v>89.683038700596057</v>
      </c>
      <c r="R162" s="1">
        <f t="shared" si="139"/>
        <v>1.1960272994039371</v>
      </c>
      <c r="S162" s="1">
        <f t="shared" si="108"/>
        <v>1.3160646912941835E-2</v>
      </c>
      <c r="U162" s="1">
        <f t="shared" si="140"/>
        <v>89.778987805094246</v>
      </c>
      <c r="V162" s="1">
        <f t="shared" si="141"/>
        <v>1.1000781949057483</v>
      </c>
      <c r="W162" s="1">
        <f t="shared" si="109"/>
        <v>1.2104858063855414E-2</v>
      </c>
      <c r="Z162" s="1">
        <f t="shared" si="110"/>
        <v>143.43493909295162</v>
      </c>
      <c r="AA162" s="1">
        <f t="shared" si="111"/>
        <v>0.34208390704839076</v>
      </c>
      <c r="AB162" s="15">
        <f t="shared" si="100"/>
        <v>2.3792668669206673E-3</v>
      </c>
      <c r="AD162" s="1">
        <f t="shared" si="112"/>
        <v>141.19284093035429</v>
      </c>
      <c r="AE162" s="1">
        <f t="shared" si="113"/>
        <v>2.5841820696457205</v>
      </c>
      <c r="AF162" s="15">
        <f t="shared" si="101"/>
        <v>1.797353996991383E-2</v>
      </c>
      <c r="AH162" s="1">
        <f t="shared" si="114"/>
        <v>140.94824663482819</v>
      </c>
      <c r="AI162" s="1">
        <f t="shared" si="115"/>
        <v>2.8287763651718194</v>
      </c>
      <c r="AJ162" s="1">
        <f t="shared" si="102"/>
        <v>1.9674745700999939E-2</v>
      </c>
      <c r="AL162" s="1">
        <f t="shared" si="116"/>
        <v>141.4101181734371</v>
      </c>
      <c r="AM162" s="1">
        <f t="shared" si="117"/>
        <v>2.3669048265629158</v>
      </c>
      <c r="AN162" s="1">
        <f t="shared" si="103"/>
        <v>1.6462330191402804E-2</v>
      </c>
      <c r="AR162" s="19">
        <f t="shared" si="118"/>
        <v>89.683038700596057</v>
      </c>
      <c r="AS162" s="1">
        <f t="shared" si="142"/>
        <v>0.32889184357763213</v>
      </c>
      <c r="AT162" s="1">
        <f t="shared" si="119"/>
        <v>90.011930544173694</v>
      </c>
      <c r="AU162" s="1">
        <f t="shared" si="120"/>
        <v>9.541641370151191E-3</v>
      </c>
      <c r="AW162" s="1">
        <f t="shared" si="143"/>
        <v>0.2196927003072886</v>
      </c>
      <c r="AX162" s="1">
        <f t="shared" si="121"/>
        <v>89.902731400903349</v>
      </c>
      <c r="AY162" s="1">
        <f t="shared" si="122"/>
        <v>1.0743228799211534E-2</v>
      </c>
      <c r="AZ162" s="2"/>
      <c r="BA162" s="1">
        <f t="shared" si="144"/>
        <v>9.1613269329385016E-2</v>
      </c>
      <c r="BB162" s="1">
        <f t="shared" si="123"/>
        <v>89.774651969925443</v>
      </c>
      <c r="BC162" s="1">
        <f t="shared" si="124"/>
        <v>1.2152568008066359E-2</v>
      </c>
      <c r="BD162" s="2"/>
      <c r="BE162" s="1">
        <f t="shared" si="145"/>
        <v>0.30949356753941892</v>
      </c>
      <c r="BF162" s="1">
        <f t="shared" si="125"/>
        <v>89.992532268135477</v>
      </c>
      <c r="BG162" s="19">
        <f t="shared" si="126"/>
        <v>9.7550929040634889E-3</v>
      </c>
      <c r="BJ162" s="19">
        <f t="shared" si="127"/>
        <v>140.94824663482819</v>
      </c>
      <c r="BK162" s="1">
        <f t="shared" si="146"/>
        <v>-0.51288031948796364</v>
      </c>
      <c r="BL162" s="1">
        <f t="shared" si="128"/>
        <v>140.43536631534022</v>
      </c>
      <c r="BM162" s="1">
        <f t="shared" si="129"/>
        <v>2.3241938210528921E-2</v>
      </c>
      <c r="BO162" s="1">
        <f t="shared" si="147"/>
        <v>-0.45768764437101273</v>
      </c>
      <c r="BP162" s="1">
        <f t="shared" si="130"/>
        <v>140.49055899045717</v>
      </c>
      <c r="BQ162" s="1">
        <f t="shared" si="131"/>
        <v>2.2858061329749744E-2</v>
      </c>
      <c r="BS162" s="1">
        <f t="shared" si="148"/>
        <v>3.6204796031977682E-2</v>
      </c>
      <c r="BT162" s="1">
        <f t="shared" si="132"/>
        <v>140.98445143086016</v>
      </c>
      <c r="BU162" s="1">
        <f t="shared" si="133"/>
        <v>1.9422933587516636E-2</v>
      </c>
      <c r="BW162" s="1">
        <f t="shared" si="149"/>
        <v>1.2789442049024626</v>
      </c>
      <c r="BX162" s="1">
        <f t="shared" si="134"/>
        <v>142.22719083973067</v>
      </c>
      <c r="BY162" s="19">
        <f t="shared" si="135"/>
        <v>1.0779414734921493E-2</v>
      </c>
    </row>
    <row r="163" spans="1:77">
      <c r="A163" s="3">
        <v>44013</v>
      </c>
      <c r="B163" s="4">
        <v>162</v>
      </c>
      <c r="C163" s="1">
        <v>90.707176000000004</v>
      </c>
      <c r="D163" s="1">
        <v>143.29972799999999</v>
      </c>
      <c r="E163" s="1"/>
      <c r="F163" s="1"/>
      <c r="I163" s="6">
        <f t="shared" si="104"/>
        <v>88.507009743186686</v>
      </c>
      <c r="J163" s="1">
        <f t="shared" si="105"/>
        <v>2.2001662568133185</v>
      </c>
      <c r="K163" s="1">
        <f t="shared" si="106"/>
        <v>2.4255702292102208E-2</v>
      </c>
      <c r="M163" s="1">
        <f t="shared" si="136"/>
        <v>90.009125202241648</v>
      </c>
      <c r="N163" s="1">
        <f t="shared" si="137"/>
        <v>0.69805079775835566</v>
      </c>
      <c r="O163" s="1">
        <f t="shared" si="107"/>
        <v>7.6956513094218219E-3</v>
      </c>
      <c r="Q163" s="1">
        <f t="shared" si="138"/>
        <v>90.340853715268224</v>
      </c>
      <c r="R163" s="1">
        <f t="shared" si="139"/>
        <v>0.36632228473177975</v>
      </c>
      <c r="S163" s="1">
        <f t="shared" si="108"/>
        <v>4.0385149321789018E-3</v>
      </c>
      <c r="U163" s="1">
        <f t="shared" si="140"/>
        <v>90.604046451273561</v>
      </c>
      <c r="V163" s="1">
        <f t="shared" si="141"/>
        <v>0.10312954872644298</v>
      </c>
      <c r="W163" s="1">
        <f t="shared" si="109"/>
        <v>1.1369502753171697E-3</v>
      </c>
      <c r="Z163" s="1">
        <f t="shared" si="110"/>
        <v>143.48625167900889</v>
      </c>
      <c r="AA163" s="1">
        <f t="shared" si="111"/>
        <v>0.18652367900889999</v>
      </c>
      <c r="AB163" s="15">
        <f t="shared" si="100"/>
        <v>1.30163316854935E-3</v>
      </c>
      <c r="AD163" s="1">
        <f t="shared" si="112"/>
        <v>142.09730465473029</v>
      </c>
      <c r="AE163" s="1">
        <f t="shared" si="113"/>
        <v>1.2024233452696933</v>
      </c>
      <c r="AF163" s="15">
        <f t="shared" si="101"/>
        <v>8.3909673943672342E-3</v>
      </c>
      <c r="AH163" s="1">
        <f t="shared" si="114"/>
        <v>142.50407363567268</v>
      </c>
      <c r="AI163" s="1">
        <f t="shared" si="115"/>
        <v>0.79565436432730507</v>
      </c>
      <c r="AJ163" s="1">
        <f t="shared" si="102"/>
        <v>5.5523787479017763E-3</v>
      </c>
      <c r="AL163" s="1">
        <f t="shared" si="116"/>
        <v>143.1852967933593</v>
      </c>
      <c r="AM163" s="1">
        <f t="shared" si="117"/>
        <v>0.11443120664068829</v>
      </c>
      <c r="AN163" s="1">
        <f t="shared" si="103"/>
        <v>7.985444790285178E-4</v>
      </c>
      <c r="AR163" s="19">
        <f t="shared" si="118"/>
        <v>90.340853715268224</v>
      </c>
      <c r="AS163" s="1">
        <f t="shared" si="142"/>
        <v>0.37823031924181233</v>
      </c>
      <c r="AT163" s="1">
        <f t="shared" si="119"/>
        <v>90.719084034510033</v>
      </c>
      <c r="AU163" s="1">
        <f t="shared" si="120"/>
        <v>1.3127996080518085E-4</v>
      </c>
      <c r="AW163" s="1">
        <f t="shared" si="143"/>
        <v>0.32922327889850816</v>
      </c>
      <c r="AX163" s="1">
        <f t="shared" si="121"/>
        <v>90.670076994166735</v>
      </c>
      <c r="AY163" s="1">
        <f t="shared" si="122"/>
        <v>4.0899747373095835E-4</v>
      </c>
      <c r="AZ163" s="2"/>
      <c r="BA163" s="1">
        <f t="shared" si="144"/>
        <v>0.34640405473363689</v>
      </c>
      <c r="BB163" s="1">
        <f t="shared" si="123"/>
        <v>90.687257770001864</v>
      </c>
      <c r="BC163" s="1">
        <f t="shared" si="124"/>
        <v>2.195882495354082E-4</v>
      </c>
      <c r="BD163" s="2"/>
      <c r="BE163" s="1">
        <f t="shared" si="145"/>
        <v>0.60556679760225463</v>
      </c>
      <c r="BF163" s="1">
        <f t="shared" si="125"/>
        <v>90.946420512870475</v>
      </c>
      <c r="BG163" s="19">
        <f t="shared" si="126"/>
        <v>2.637547804051035E-3</v>
      </c>
      <c r="BJ163" s="19">
        <f t="shared" si="127"/>
        <v>142.50407363567268</v>
      </c>
      <c r="BK163" s="1">
        <f t="shared" si="146"/>
        <v>-0.20257422143809589</v>
      </c>
      <c r="BL163" s="1">
        <f t="shared" si="128"/>
        <v>142.3014994142346</v>
      </c>
      <c r="BM163" s="1">
        <f t="shared" si="129"/>
        <v>6.966018705669764E-3</v>
      </c>
      <c r="BO163" s="1">
        <f t="shared" si="147"/>
        <v>4.5691016932862427E-2</v>
      </c>
      <c r="BP163" s="1">
        <f t="shared" si="130"/>
        <v>142.54976465260555</v>
      </c>
      <c r="BQ163" s="1">
        <f t="shared" si="131"/>
        <v>5.2335294550903922E-3</v>
      </c>
      <c r="BS163" s="1">
        <f t="shared" si="148"/>
        <v>0.72003478819760725</v>
      </c>
      <c r="BT163" s="1">
        <f t="shared" si="132"/>
        <v>143.22410842387029</v>
      </c>
      <c r="BU163" s="1">
        <f t="shared" si="133"/>
        <v>5.2770216095383306E-4</v>
      </c>
      <c r="BW163" s="1">
        <f t="shared" si="149"/>
        <v>1.5142945814531841</v>
      </c>
      <c r="BX163" s="1">
        <f t="shared" si="134"/>
        <v>144.01836821712587</v>
      </c>
      <c r="BY163" s="19">
        <f t="shared" si="135"/>
        <v>5.0149447396430555E-3</v>
      </c>
    </row>
    <row r="164" spans="1:77">
      <c r="A164" s="3">
        <v>44014</v>
      </c>
      <c r="B164" s="4">
        <v>163</v>
      </c>
      <c r="C164" s="1">
        <v>90.707176000000004</v>
      </c>
      <c r="D164" s="1">
        <v>144.20462000000001</v>
      </c>
      <c r="E164" s="1"/>
      <c r="F164" s="1"/>
      <c r="I164" s="6">
        <f t="shared" si="104"/>
        <v>88.837034681708687</v>
      </c>
      <c r="J164" s="1">
        <f t="shared" si="105"/>
        <v>1.8701413182913171</v>
      </c>
      <c r="K164" s="1">
        <f t="shared" si="106"/>
        <v>2.0617346948286836E-2</v>
      </c>
      <c r="M164" s="1">
        <f t="shared" si="136"/>
        <v>90.25344298145707</v>
      </c>
      <c r="N164" s="1">
        <f t="shared" si="137"/>
        <v>0.45373301854293402</v>
      </c>
      <c r="O164" s="1">
        <f t="shared" si="107"/>
        <v>5.0021733511242152E-3</v>
      </c>
      <c r="Q164" s="1">
        <f t="shared" si="138"/>
        <v>90.542330971870712</v>
      </c>
      <c r="R164" s="1">
        <f t="shared" si="139"/>
        <v>0.16484502812929236</v>
      </c>
      <c r="S164" s="1">
        <f t="shared" si="108"/>
        <v>1.8173317194804118E-3</v>
      </c>
      <c r="U164" s="1">
        <f t="shared" si="140"/>
        <v>90.681393612818397</v>
      </c>
      <c r="V164" s="1">
        <f t="shared" si="141"/>
        <v>2.5782387181607191E-2</v>
      </c>
      <c r="W164" s="1">
        <f t="shared" si="109"/>
        <v>2.842375688292533E-4</v>
      </c>
      <c r="Z164" s="1">
        <f t="shared" si="110"/>
        <v>143.45827312715755</v>
      </c>
      <c r="AA164" s="1">
        <f t="shared" si="111"/>
        <v>0.7463468728424516</v>
      </c>
      <c r="AB164" s="15">
        <f t="shared" si="100"/>
        <v>5.1756099967008792E-3</v>
      </c>
      <c r="AD164" s="1">
        <f t="shared" si="112"/>
        <v>142.51815282557467</v>
      </c>
      <c r="AE164" s="1">
        <f t="shared" si="113"/>
        <v>1.6864671744253315</v>
      </c>
      <c r="AF164" s="15">
        <f t="shared" si="101"/>
        <v>1.1694959387745908E-2</v>
      </c>
      <c r="AH164" s="1">
        <f t="shared" si="114"/>
        <v>142.94168353605269</v>
      </c>
      <c r="AI164" s="1">
        <f t="shared" si="115"/>
        <v>1.2629364639473124</v>
      </c>
      <c r="AJ164" s="1">
        <f t="shared" si="102"/>
        <v>8.7579473108927598E-3</v>
      </c>
      <c r="AL164" s="1">
        <f t="shared" si="116"/>
        <v>143.27112019833982</v>
      </c>
      <c r="AM164" s="1">
        <f t="shared" si="117"/>
        <v>0.93349980166019009</v>
      </c>
      <c r="AN164" s="1">
        <f t="shared" si="103"/>
        <v>6.4734389346207495E-3</v>
      </c>
      <c r="AR164" s="19">
        <f t="shared" si="118"/>
        <v>90.542330971870712</v>
      </c>
      <c r="AS164" s="1">
        <f t="shared" si="142"/>
        <v>0.35171735984591357</v>
      </c>
      <c r="AT164" s="1">
        <f t="shared" si="119"/>
        <v>90.894048331716618</v>
      </c>
      <c r="AU164" s="1">
        <f t="shared" si="120"/>
        <v>2.0601714214607929E-3</v>
      </c>
      <c r="AW164" s="1">
        <f t="shared" si="143"/>
        <v>0.29728677332450298</v>
      </c>
      <c r="AX164" s="1">
        <f t="shared" si="121"/>
        <v>90.839617745195213</v>
      </c>
      <c r="AY164" s="1">
        <f t="shared" si="122"/>
        <v>1.4601021775301293E-3</v>
      </c>
      <c r="AZ164" s="2"/>
      <c r="BA164" s="1">
        <f t="shared" si="144"/>
        <v>0.28118699557461962</v>
      </c>
      <c r="BB164" s="1">
        <f t="shared" si="123"/>
        <v>90.823517967445326</v>
      </c>
      <c r="BC164" s="1">
        <f t="shared" si="124"/>
        <v>1.2826104016877597E-3</v>
      </c>
      <c r="BD164" s="2"/>
      <c r="BE164" s="1">
        <f t="shared" si="145"/>
        <v>0.26209068775245248</v>
      </c>
      <c r="BF164" s="1">
        <f t="shared" si="125"/>
        <v>90.804421659623159</v>
      </c>
      <c r="BG164" s="19">
        <f t="shared" si="126"/>
        <v>1.0720834217477482E-3</v>
      </c>
      <c r="BJ164" s="19">
        <f t="shared" si="127"/>
        <v>142.94168353605269</v>
      </c>
      <c r="BK164" s="1">
        <f t="shared" si="146"/>
        <v>-0.10654660316537989</v>
      </c>
      <c r="BL164" s="1">
        <f t="shared" si="128"/>
        <v>142.83513693288731</v>
      </c>
      <c r="BM164" s="1">
        <f t="shared" si="129"/>
        <v>9.4968043819448813E-3</v>
      </c>
      <c r="BO164" s="1">
        <f t="shared" si="147"/>
        <v>0.14367073779464951</v>
      </c>
      <c r="BP164" s="1">
        <f t="shared" si="130"/>
        <v>143.08535427384734</v>
      </c>
      <c r="BQ164" s="1">
        <f t="shared" si="131"/>
        <v>7.7616495654068635E-3</v>
      </c>
      <c r="BS164" s="1">
        <f t="shared" si="148"/>
        <v>0.59294358867968877</v>
      </c>
      <c r="BT164" s="1">
        <f t="shared" si="132"/>
        <v>143.5346271247324</v>
      </c>
      <c r="BU164" s="1">
        <f t="shared" si="133"/>
        <v>4.6461262840789014E-3</v>
      </c>
      <c r="BW164" s="1">
        <f t="shared" si="149"/>
        <v>0.59911260254098675</v>
      </c>
      <c r="BX164" s="1">
        <f t="shared" si="134"/>
        <v>143.54079613859369</v>
      </c>
      <c r="BY164" s="19">
        <f t="shared" si="135"/>
        <v>4.6033466986447041E-3</v>
      </c>
    </row>
    <row r="165" spans="1:77">
      <c r="A165" s="3">
        <v>44018</v>
      </c>
      <c r="B165" s="4">
        <v>164</v>
      </c>
      <c r="C165" s="1">
        <v>93.133613999999994</v>
      </c>
      <c r="D165" s="1">
        <v>146.39224200000001</v>
      </c>
      <c r="E165" s="1"/>
      <c r="F165" s="1"/>
      <c r="I165" s="6">
        <f t="shared" si="104"/>
        <v>89.117555879452382</v>
      </c>
      <c r="J165" s="1">
        <f t="shared" si="105"/>
        <v>4.016058120547612</v>
      </c>
      <c r="K165" s="1">
        <f t="shared" si="106"/>
        <v>4.3121467621213674E-2</v>
      </c>
      <c r="M165" s="1">
        <f t="shared" si="136"/>
        <v>90.412249537947091</v>
      </c>
      <c r="N165" s="1">
        <f t="shared" si="137"/>
        <v>2.7213644620529038</v>
      </c>
      <c r="O165" s="1">
        <f t="shared" si="107"/>
        <v>2.9220002802134406E-2</v>
      </c>
      <c r="Q165" s="1">
        <f t="shared" si="138"/>
        <v>90.632995737341815</v>
      </c>
      <c r="R165" s="1">
        <f t="shared" si="139"/>
        <v>2.500618262658179</v>
      </c>
      <c r="S165" s="1">
        <f t="shared" si="108"/>
        <v>2.6849793058155987E-2</v>
      </c>
      <c r="U165" s="1">
        <f t="shared" si="140"/>
        <v>90.700730403204602</v>
      </c>
      <c r="V165" s="1">
        <f t="shared" si="141"/>
        <v>2.4328835967953921</v>
      </c>
      <c r="W165" s="1">
        <f t="shared" si="109"/>
        <v>2.6122508214868504E-2</v>
      </c>
      <c r="Z165" s="1">
        <f t="shared" si="110"/>
        <v>143.57022515808393</v>
      </c>
      <c r="AA165" s="1">
        <f t="shared" si="111"/>
        <v>2.8220168419160814</v>
      </c>
      <c r="AB165" s="15">
        <f t="shared" si="100"/>
        <v>1.927709285247562E-2</v>
      </c>
      <c r="AD165" s="1">
        <f t="shared" si="112"/>
        <v>143.10841633662355</v>
      </c>
      <c r="AE165" s="1">
        <f t="shared" si="113"/>
        <v>3.2838256633764615</v>
      </c>
      <c r="AF165" s="15">
        <f t="shared" si="101"/>
        <v>2.2431691860942068E-2</v>
      </c>
      <c r="AH165" s="1">
        <f t="shared" si="114"/>
        <v>143.63629859122372</v>
      </c>
      <c r="AI165" s="1">
        <f t="shared" si="115"/>
        <v>2.7559434087762895</v>
      </c>
      <c r="AJ165" s="1">
        <f t="shared" si="102"/>
        <v>1.8825747670264448E-2</v>
      </c>
      <c r="AL165" s="1">
        <f t="shared" si="116"/>
        <v>143.97124504958498</v>
      </c>
      <c r="AM165" s="1">
        <f t="shared" si="117"/>
        <v>2.4209969504150308</v>
      </c>
      <c r="AN165" s="1">
        <f t="shared" si="103"/>
        <v>1.6537740780109309E-2</v>
      </c>
      <c r="AR165" s="19">
        <f t="shared" si="118"/>
        <v>90.632995737341815</v>
      </c>
      <c r="AS165" s="1">
        <f t="shared" si="142"/>
        <v>0.31255947068969209</v>
      </c>
      <c r="AT165" s="1">
        <f t="shared" si="119"/>
        <v>90.945555208031507</v>
      </c>
      <c r="AU165" s="1">
        <f t="shared" si="120"/>
        <v>2.3493760179525376E-2</v>
      </c>
      <c r="AW165" s="1">
        <f t="shared" si="143"/>
        <v>0.24563127136115315</v>
      </c>
      <c r="AX165" s="1">
        <f t="shared" si="121"/>
        <v>90.878627008702964</v>
      </c>
      <c r="AY165" s="1">
        <f t="shared" si="122"/>
        <v>2.4212385780466233E-2</v>
      </c>
      <c r="AZ165" s="2"/>
      <c r="BA165" s="1">
        <f t="shared" si="144"/>
        <v>0.19545199202803748</v>
      </c>
      <c r="BB165" s="1">
        <f t="shared" si="123"/>
        <v>90.828447729369856</v>
      </c>
      <c r="BC165" s="1">
        <f t="shared" si="124"/>
        <v>2.4751173841811171E-2</v>
      </c>
      <c r="BD165" s="2"/>
      <c r="BE165" s="1">
        <f t="shared" si="145"/>
        <v>0.116378653813306</v>
      </c>
      <c r="BF165" s="1">
        <f t="shared" si="125"/>
        <v>90.749374391155115</v>
      </c>
      <c r="BG165" s="19">
        <f t="shared" si="126"/>
        <v>2.5600204979105392E-2</v>
      </c>
      <c r="BJ165" s="19">
        <f t="shared" si="127"/>
        <v>143.63629859122372</v>
      </c>
      <c r="BK165" s="1">
        <f t="shared" si="146"/>
        <v>1.3627645585081213E-2</v>
      </c>
      <c r="BL165" s="1">
        <f t="shared" si="128"/>
        <v>143.6499262368088</v>
      </c>
      <c r="BM165" s="1">
        <f t="shared" si="129"/>
        <v>1.8732657726433444E-2</v>
      </c>
      <c r="BO165" s="1">
        <f t="shared" si="147"/>
        <v>0.28140681713874399</v>
      </c>
      <c r="BP165" s="1">
        <f t="shared" si="130"/>
        <v>143.91770540836245</v>
      </c>
      <c r="BQ165" s="1">
        <f t="shared" si="131"/>
        <v>1.6903468092506972E-2</v>
      </c>
      <c r="BS165" s="1">
        <f t="shared" si="148"/>
        <v>0.63869574860079126</v>
      </c>
      <c r="BT165" s="1">
        <f t="shared" si="132"/>
        <v>144.2749943398245</v>
      </c>
      <c r="BU165" s="1">
        <f t="shared" si="133"/>
        <v>1.4462840593530276E-2</v>
      </c>
      <c r="BW165" s="1">
        <f t="shared" si="149"/>
        <v>0.68028968727652139</v>
      </c>
      <c r="BX165" s="1">
        <f t="shared" si="134"/>
        <v>144.31658827850023</v>
      </c>
      <c r="BY165" s="19">
        <f t="shared" si="135"/>
        <v>1.4178713934169928E-2</v>
      </c>
    </row>
    <row r="166" spans="1:77">
      <c r="A166" s="3">
        <v>44019</v>
      </c>
      <c r="B166" s="4">
        <v>165</v>
      </c>
      <c r="C166" s="1">
        <v>92.844634999999997</v>
      </c>
      <c r="D166" s="1">
        <v>144.15489199999999</v>
      </c>
      <c r="E166" s="1"/>
      <c r="F166" s="1"/>
      <c r="I166" s="6">
        <f t="shared" si="104"/>
        <v>89.719964597534528</v>
      </c>
      <c r="J166" s="1">
        <f t="shared" si="105"/>
        <v>3.124670402465469</v>
      </c>
      <c r="K166" s="1">
        <f t="shared" si="106"/>
        <v>3.3654829947529753E-2</v>
      </c>
      <c r="M166" s="1">
        <f t="shared" si="136"/>
        <v>91.3647270996656</v>
      </c>
      <c r="N166" s="1">
        <f t="shared" si="137"/>
        <v>1.4799079003343962</v>
      </c>
      <c r="O166" s="1">
        <f t="shared" si="107"/>
        <v>1.5939616762286762E-2</v>
      </c>
      <c r="Q166" s="1">
        <f t="shared" si="138"/>
        <v>92.008335781803822</v>
      </c>
      <c r="R166" s="1">
        <f t="shared" si="139"/>
        <v>0.83629921819617437</v>
      </c>
      <c r="S166" s="1">
        <f t="shared" si="108"/>
        <v>9.0075125848270536E-3</v>
      </c>
      <c r="U166" s="1">
        <f t="shared" si="140"/>
        <v>92.525393100801153</v>
      </c>
      <c r="V166" s="1">
        <f t="shared" si="141"/>
        <v>0.31924189919884327</v>
      </c>
      <c r="W166" s="1">
        <f t="shared" si="109"/>
        <v>3.4384528432778402E-3</v>
      </c>
      <c r="Z166" s="1">
        <f t="shared" si="110"/>
        <v>143.99352768437134</v>
      </c>
      <c r="AA166" s="1">
        <f t="shared" si="111"/>
        <v>0.16136431562864573</v>
      </c>
      <c r="AB166" s="15">
        <f t="shared" si="100"/>
        <v>1.1193814749529676E-3</v>
      </c>
      <c r="AD166" s="1">
        <f t="shared" si="112"/>
        <v>144.25775531880532</v>
      </c>
      <c r="AE166" s="1">
        <f t="shared" si="113"/>
        <v>0.10286331880533339</v>
      </c>
      <c r="AF166" s="15">
        <f t="shared" si="101"/>
        <v>7.1356106877963881E-4</v>
      </c>
      <c r="AH166" s="1">
        <f t="shared" si="114"/>
        <v>145.15206746605065</v>
      </c>
      <c r="AI166" s="1">
        <f t="shared" si="115"/>
        <v>0.99717546605066332</v>
      </c>
      <c r="AJ166" s="1">
        <f t="shared" si="102"/>
        <v>6.9173890127201742E-3</v>
      </c>
      <c r="AL166" s="1">
        <f t="shared" si="116"/>
        <v>145.78699276239627</v>
      </c>
      <c r="AM166" s="1">
        <f t="shared" si="117"/>
        <v>1.6321007623962771</v>
      </c>
      <c r="AN166" s="1">
        <f t="shared" si="103"/>
        <v>1.1321854844830915E-2</v>
      </c>
      <c r="AR166" s="19">
        <f t="shared" si="118"/>
        <v>92.008335781803822</v>
      </c>
      <c r="AS166" s="1">
        <f t="shared" si="142"/>
        <v>0.47197655675553929</v>
      </c>
      <c r="AT166" s="1">
        <f t="shared" si="119"/>
        <v>92.480312338559358</v>
      </c>
      <c r="AU166" s="1">
        <f t="shared" si="120"/>
        <v>3.9240033787696915E-3</v>
      </c>
      <c r="AW166" s="1">
        <f t="shared" si="143"/>
        <v>0.52805846463636663</v>
      </c>
      <c r="AX166" s="1">
        <f t="shared" si="121"/>
        <v>92.536394246440196</v>
      </c>
      <c r="AY166" s="1">
        <f t="shared" si="122"/>
        <v>3.3199630065840731E-3</v>
      </c>
      <c r="AZ166" s="2"/>
      <c r="BA166" s="1">
        <f t="shared" si="144"/>
        <v>0.72640161562332384</v>
      </c>
      <c r="BB166" s="1">
        <f t="shared" si="123"/>
        <v>92.734737397427139</v>
      </c>
      <c r="BC166" s="1">
        <f t="shared" si="124"/>
        <v>1.1836720837219892E-3</v>
      </c>
      <c r="BD166" s="2"/>
      <c r="BE166" s="1">
        <f t="shared" si="145"/>
        <v>1.1864958358647018</v>
      </c>
      <c r="BF166" s="1">
        <f t="shared" si="125"/>
        <v>93.194831617668527</v>
      </c>
      <c r="BG166" s="19">
        <f t="shared" si="126"/>
        <v>3.7718562593146072E-3</v>
      </c>
      <c r="BJ166" s="19">
        <f t="shared" si="127"/>
        <v>145.15206746605065</v>
      </c>
      <c r="BK166" s="1">
        <f t="shared" si="146"/>
        <v>0.23894882997135886</v>
      </c>
      <c r="BL166" s="1">
        <f t="shared" si="128"/>
        <v>145.391016296022</v>
      </c>
      <c r="BM166" s="1">
        <f t="shared" si="129"/>
        <v>8.574972925802702E-3</v>
      </c>
      <c r="BO166" s="1">
        <f t="shared" si="147"/>
        <v>0.58999733156079104</v>
      </c>
      <c r="BP166" s="1">
        <f t="shared" si="130"/>
        <v>145.74206479761145</v>
      </c>
      <c r="BQ166" s="1">
        <f t="shared" si="131"/>
        <v>1.101019032785553E-2</v>
      </c>
      <c r="BS166" s="1">
        <f t="shared" si="148"/>
        <v>1.0333786554025548</v>
      </c>
      <c r="BT166" s="1">
        <f t="shared" si="132"/>
        <v>146.1854461214532</v>
      </c>
      <c r="BU166" s="1">
        <f t="shared" si="133"/>
        <v>1.4085918925687288E-2</v>
      </c>
      <c r="BW166" s="1">
        <f t="shared" si="149"/>
        <v>1.3904469966943707</v>
      </c>
      <c r="BX166" s="1">
        <f t="shared" si="134"/>
        <v>146.54251446274503</v>
      </c>
      <c r="BY166" s="19">
        <f t="shared" si="135"/>
        <v>1.6562895851949602E-2</v>
      </c>
    </row>
    <row r="167" spans="1:77">
      <c r="A167" s="3">
        <v>44020</v>
      </c>
      <c r="B167" s="4">
        <v>166</v>
      </c>
      <c r="C167" s="1">
        <v>95.006996000000001</v>
      </c>
      <c r="D167" s="1">
        <v>144.77140800000001</v>
      </c>
      <c r="E167" s="1"/>
      <c r="F167" s="1"/>
      <c r="I167" s="6">
        <f t="shared" si="104"/>
        <v>90.188665157904339</v>
      </c>
      <c r="J167" s="1">
        <f t="shared" si="105"/>
        <v>4.8183308420956621</v>
      </c>
      <c r="K167" s="1">
        <f t="shared" si="106"/>
        <v>5.0715537223128937E-2</v>
      </c>
      <c r="M167" s="1">
        <f t="shared" si="136"/>
        <v>91.882694864782636</v>
      </c>
      <c r="N167" s="1">
        <f t="shared" si="137"/>
        <v>3.1243011352173653</v>
      </c>
      <c r="O167" s="1">
        <f t="shared" si="107"/>
        <v>3.2884958653122402E-2</v>
      </c>
      <c r="Q167" s="1">
        <f t="shared" si="138"/>
        <v>92.468300351811706</v>
      </c>
      <c r="R167" s="1">
        <f t="shared" si="139"/>
        <v>2.5386956481882947</v>
      </c>
      <c r="S167" s="1">
        <f t="shared" si="108"/>
        <v>2.6721144284872399E-2</v>
      </c>
      <c r="U167" s="1">
        <f t="shared" si="140"/>
        <v>92.764824525200282</v>
      </c>
      <c r="V167" s="1">
        <f t="shared" si="141"/>
        <v>2.2421714747997186</v>
      </c>
      <c r="W167" s="1">
        <f t="shared" si="109"/>
        <v>2.3600067039270652E-2</v>
      </c>
      <c r="Z167" s="1">
        <f t="shared" si="110"/>
        <v>144.01773233171565</v>
      </c>
      <c r="AA167" s="1">
        <f t="shared" si="111"/>
        <v>0.75367566828435884</v>
      </c>
      <c r="AB167" s="15">
        <f t="shared" si="100"/>
        <v>5.2059704239690672E-3</v>
      </c>
      <c r="AD167" s="1">
        <f t="shared" si="112"/>
        <v>144.22175315722345</v>
      </c>
      <c r="AE167" s="1">
        <f t="shared" si="113"/>
        <v>0.54965484277656174</v>
      </c>
      <c r="AF167" s="15">
        <f t="shared" si="101"/>
        <v>3.7967085515709133E-3</v>
      </c>
      <c r="AH167" s="1">
        <f t="shared" si="114"/>
        <v>144.60362095972278</v>
      </c>
      <c r="AI167" s="1">
        <f t="shared" si="115"/>
        <v>0.16778704027723279</v>
      </c>
      <c r="AJ167" s="1">
        <f t="shared" si="102"/>
        <v>1.1589791285115689E-3</v>
      </c>
      <c r="AL167" s="1">
        <f t="shared" si="116"/>
        <v>144.56291719059905</v>
      </c>
      <c r="AM167" s="1">
        <f t="shared" si="117"/>
        <v>0.20849080940095632</v>
      </c>
      <c r="AN167" s="1">
        <f t="shared" si="103"/>
        <v>1.4401380236693997E-3</v>
      </c>
      <c r="AR167" s="19">
        <f t="shared" si="118"/>
        <v>92.468300351811706</v>
      </c>
      <c r="AS167" s="1">
        <f t="shared" si="142"/>
        <v>0.47017475874339099</v>
      </c>
      <c r="AT167" s="1">
        <f t="shared" si="119"/>
        <v>92.938475110555103</v>
      </c>
      <c r="AU167" s="1">
        <f t="shared" si="120"/>
        <v>2.177230074135696E-2</v>
      </c>
      <c r="AW167" s="1">
        <f t="shared" si="143"/>
        <v>0.51103499097924598</v>
      </c>
      <c r="AX167" s="1">
        <f t="shared" si="121"/>
        <v>92.979335342790947</v>
      </c>
      <c r="AY167" s="1">
        <f t="shared" si="122"/>
        <v>2.1342224705315958E-2</v>
      </c>
      <c r="AZ167" s="2"/>
      <c r="BA167" s="1">
        <f t="shared" si="144"/>
        <v>0.60650494509637587</v>
      </c>
      <c r="BB167" s="1">
        <f t="shared" si="123"/>
        <v>93.074805296908082</v>
      </c>
      <c r="BC167" s="1">
        <f t="shared" si="124"/>
        <v>2.0337351820827167E-2</v>
      </c>
      <c r="BD167" s="2"/>
      <c r="BE167" s="1">
        <f t="shared" si="145"/>
        <v>0.56894425988640651</v>
      </c>
      <c r="BF167" s="1">
        <f t="shared" si="125"/>
        <v>93.037244611698114</v>
      </c>
      <c r="BG167" s="19">
        <f t="shared" si="126"/>
        <v>2.0732698340466288E-2</v>
      </c>
      <c r="BJ167" s="19">
        <f t="shared" si="127"/>
        <v>144.60362095972278</v>
      </c>
      <c r="BK167" s="1">
        <f t="shared" si="146"/>
        <v>0.12083952952647339</v>
      </c>
      <c r="BL167" s="1">
        <f t="shared" si="128"/>
        <v>144.72446048924925</v>
      </c>
      <c r="BM167" s="1">
        <f t="shared" si="129"/>
        <v>3.2428717382340351E-4</v>
      </c>
      <c r="BO167" s="1">
        <f t="shared" si="147"/>
        <v>0.30538637208862385</v>
      </c>
      <c r="BP167" s="1">
        <f t="shared" si="130"/>
        <v>144.90900733181141</v>
      </c>
      <c r="BQ167" s="1">
        <f t="shared" si="131"/>
        <v>9.5045930486081385E-4</v>
      </c>
      <c r="BS167" s="1">
        <f t="shared" si="148"/>
        <v>0.32155733262386021</v>
      </c>
      <c r="BT167" s="1">
        <f t="shared" si="132"/>
        <v>144.92517829234663</v>
      </c>
      <c r="BU167" s="1">
        <f t="shared" si="133"/>
        <v>1.0621592652232913E-3</v>
      </c>
      <c r="BW167" s="1">
        <f t="shared" si="149"/>
        <v>-0.25761248087454036</v>
      </c>
      <c r="BX167" s="1">
        <f t="shared" si="134"/>
        <v>144.34600847884823</v>
      </c>
      <c r="BY167" s="19">
        <f t="shared" si="135"/>
        <v>2.9384222135338677E-3</v>
      </c>
    </row>
    <row r="168" spans="1:77">
      <c r="A168" s="3">
        <v>44021</v>
      </c>
      <c r="B168" s="4">
        <v>167</v>
      </c>
      <c r="C168" s="1">
        <v>95.415558000000004</v>
      </c>
      <c r="D168" s="1">
        <v>140.57513399999999</v>
      </c>
      <c r="E168" s="1"/>
      <c r="F168" s="1"/>
      <c r="I168" s="6">
        <f t="shared" si="104"/>
        <v>90.911414784218692</v>
      </c>
      <c r="J168" s="1">
        <f t="shared" si="105"/>
        <v>4.5041432157813119</v>
      </c>
      <c r="K168" s="1">
        <f t="shared" si="106"/>
        <v>4.7205542892505135E-2</v>
      </c>
      <c r="M168" s="1">
        <f t="shared" si="136"/>
        <v>92.976200262108719</v>
      </c>
      <c r="N168" s="1">
        <f t="shared" si="137"/>
        <v>2.4393577378912852</v>
      </c>
      <c r="O168" s="1">
        <f t="shared" si="107"/>
        <v>2.5565618322866017E-2</v>
      </c>
      <c r="Q168" s="1">
        <f t="shared" si="138"/>
        <v>93.864582958315268</v>
      </c>
      <c r="R168" s="1">
        <f t="shared" si="139"/>
        <v>1.5509750416847368</v>
      </c>
      <c r="S168" s="1">
        <f t="shared" si="108"/>
        <v>1.6254949131930211E-2</v>
      </c>
      <c r="U168" s="1">
        <f t="shared" si="140"/>
        <v>94.446453131300075</v>
      </c>
      <c r="V168" s="1">
        <f t="shared" si="141"/>
        <v>0.96910486869992951</v>
      </c>
      <c r="W168" s="1">
        <f t="shared" si="109"/>
        <v>1.0156675588481382E-2</v>
      </c>
      <c r="Z168" s="1">
        <f t="shared" si="110"/>
        <v>144.13078368195829</v>
      </c>
      <c r="AA168" s="1">
        <f t="shared" si="111"/>
        <v>3.5556496819583003</v>
      </c>
      <c r="AB168" s="15">
        <f t="shared" si="100"/>
        <v>2.5293589134749113E-2</v>
      </c>
      <c r="AD168" s="1">
        <f t="shared" si="112"/>
        <v>144.41413235219525</v>
      </c>
      <c r="AE168" s="1">
        <f t="shared" si="113"/>
        <v>3.8389983521952615</v>
      </c>
      <c r="AF168" s="15">
        <f t="shared" si="101"/>
        <v>2.7309227762822276E-2</v>
      </c>
      <c r="AH168" s="1">
        <f t="shared" si="114"/>
        <v>144.69590383187523</v>
      </c>
      <c r="AI168" s="1">
        <f t="shared" si="115"/>
        <v>4.1207698318752364</v>
      </c>
      <c r="AJ168" s="1">
        <f t="shared" si="102"/>
        <v>2.9313646835116919E-2</v>
      </c>
      <c r="AL168" s="1">
        <f t="shared" si="116"/>
        <v>144.71928529764978</v>
      </c>
      <c r="AM168" s="1">
        <f t="shared" si="117"/>
        <v>4.1441512976497847</v>
      </c>
      <c r="AN168" s="1">
        <f t="shared" si="103"/>
        <v>2.947997401624234E-2</v>
      </c>
      <c r="AR168" s="19">
        <f t="shared" si="118"/>
        <v>93.864582958315268</v>
      </c>
      <c r="AS168" s="1">
        <f t="shared" si="142"/>
        <v>0.60909093590741659</v>
      </c>
      <c r="AT168" s="1">
        <f t="shared" si="119"/>
        <v>94.473673894222685</v>
      </c>
      <c r="AU168" s="1">
        <f t="shared" si="120"/>
        <v>9.8713891688116447E-3</v>
      </c>
      <c r="AW168" s="1">
        <f t="shared" si="143"/>
        <v>0.73234689486032489</v>
      </c>
      <c r="AX168" s="1">
        <f t="shared" si="121"/>
        <v>94.596929853175595</v>
      </c>
      <c r="AY168" s="1">
        <f t="shared" si="122"/>
        <v>8.5796086506606077E-3</v>
      </c>
      <c r="AZ168" s="2"/>
      <c r="BA168" s="1">
        <f t="shared" si="144"/>
        <v>0.96190489272960944</v>
      </c>
      <c r="BB168" s="1">
        <f t="shared" si="123"/>
        <v>94.826487851044874</v>
      </c>
      <c r="BC168" s="1">
        <f t="shared" si="124"/>
        <v>6.1737326836691598E-3</v>
      </c>
      <c r="BD168" s="2"/>
      <c r="BE168" s="1">
        <f t="shared" si="145"/>
        <v>1.272181854510988</v>
      </c>
      <c r="BF168" s="1">
        <f t="shared" si="125"/>
        <v>95.136764812826257</v>
      </c>
      <c r="BG168" s="19">
        <f t="shared" si="126"/>
        <v>2.9218839465755364E-3</v>
      </c>
      <c r="BJ168" s="19">
        <f t="shared" si="127"/>
        <v>144.69590383187523</v>
      </c>
      <c r="BK168" s="1">
        <f t="shared" si="146"/>
        <v>0.11655603092037026</v>
      </c>
      <c r="BL168" s="1">
        <f t="shared" si="128"/>
        <v>144.81245986279561</v>
      </c>
      <c r="BM168" s="1">
        <f t="shared" si="129"/>
        <v>3.014278373581785E-2</v>
      </c>
      <c r="BO168" s="1">
        <f t="shared" si="147"/>
        <v>0.252110497104581</v>
      </c>
      <c r="BP168" s="1">
        <f t="shared" si="130"/>
        <v>144.94801432897981</v>
      </c>
      <c r="BQ168" s="1">
        <f t="shared" si="131"/>
        <v>3.1107068544425631E-2</v>
      </c>
      <c r="BS168" s="1">
        <f t="shared" si="148"/>
        <v>0.21838382541172674</v>
      </c>
      <c r="BT168" s="1">
        <f t="shared" si="132"/>
        <v>144.91428765728696</v>
      </c>
      <c r="BU168" s="1">
        <f t="shared" si="133"/>
        <v>3.0867149358626764E-2</v>
      </c>
      <c r="BW168" s="1">
        <f t="shared" si="149"/>
        <v>3.9798569198403522E-2</v>
      </c>
      <c r="BX168" s="1">
        <f t="shared" si="134"/>
        <v>144.73570240107364</v>
      </c>
      <c r="BY168" s="19">
        <f t="shared" si="135"/>
        <v>2.9596759275176271E-2</v>
      </c>
    </row>
    <row r="169" spans="1:77">
      <c r="A169" s="3">
        <v>44022</v>
      </c>
      <c r="B169" s="4">
        <v>168</v>
      </c>
      <c r="C169" s="1">
        <v>95.582465999999997</v>
      </c>
      <c r="D169" s="1">
        <v>141.64906300000001</v>
      </c>
      <c r="E169" s="1"/>
      <c r="F169" s="1"/>
      <c r="I169" s="6">
        <f t="shared" si="104"/>
        <v>91.587036266585883</v>
      </c>
      <c r="J169" s="1">
        <f t="shared" si="105"/>
        <v>3.9954297334141131</v>
      </c>
      <c r="K169" s="1">
        <f t="shared" si="106"/>
        <v>4.1800864746616949E-2</v>
      </c>
      <c r="M169" s="1">
        <f t="shared" si="136"/>
        <v>93.82997547037067</v>
      </c>
      <c r="N169" s="1">
        <f t="shared" si="137"/>
        <v>1.7524905296293269</v>
      </c>
      <c r="O169" s="1">
        <f t="shared" si="107"/>
        <v>1.8334853691987053E-2</v>
      </c>
      <c r="Q169" s="1">
        <f t="shared" si="138"/>
        <v>94.717619231241883</v>
      </c>
      <c r="R169" s="1">
        <f t="shared" si="139"/>
        <v>0.86484676875811317</v>
      </c>
      <c r="S169" s="1">
        <f t="shared" si="108"/>
        <v>9.0481738434967061E-3</v>
      </c>
      <c r="U169" s="1">
        <f t="shared" si="140"/>
        <v>95.173281782825015</v>
      </c>
      <c r="V169" s="1">
        <f t="shared" si="141"/>
        <v>0.40918421717498177</v>
      </c>
      <c r="W169" s="1">
        <f t="shared" si="109"/>
        <v>4.2809548058216221E-3</v>
      </c>
      <c r="Z169" s="1">
        <f t="shared" si="110"/>
        <v>143.59743622966454</v>
      </c>
      <c r="AA169" s="1">
        <f t="shared" si="111"/>
        <v>1.9483732296645258</v>
      </c>
      <c r="AB169" s="15">
        <f t="shared" si="100"/>
        <v>1.3754932001664746E-2</v>
      </c>
      <c r="AD169" s="1">
        <f t="shared" si="112"/>
        <v>143.07048292892691</v>
      </c>
      <c r="AE169" s="1">
        <f t="shared" si="113"/>
        <v>1.4214199289268947</v>
      </c>
      <c r="AF169" s="15">
        <f t="shared" si="101"/>
        <v>1.0034799375460002E-2</v>
      </c>
      <c r="AH169" s="1">
        <f t="shared" si="114"/>
        <v>142.42948042434386</v>
      </c>
      <c r="AI169" s="1">
        <f t="shared" si="115"/>
        <v>0.78041742434385242</v>
      </c>
      <c r="AJ169" s="1">
        <f t="shared" si="102"/>
        <v>5.5095134963501474E-3</v>
      </c>
      <c r="AL169" s="1">
        <f t="shared" si="116"/>
        <v>141.61117182441245</v>
      </c>
      <c r="AM169" s="1">
        <f t="shared" si="117"/>
        <v>3.789117558756061E-2</v>
      </c>
      <c r="AN169" s="1">
        <f t="shared" si="103"/>
        <v>2.6750036170419714E-4</v>
      </c>
      <c r="AR169" s="19">
        <f t="shared" si="118"/>
        <v>94.717619231241883</v>
      </c>
      <c r="AS169" s="1">
        <f t="shared" si="142"/>
        <v>0.64568273646029639</v>
      </c>
      <c r="AT169" s="1">
        <f t="shared" si="119"/>
        <v>95.363301967702185</v>
      </c>
      <c r="AU169" s="1">
        <f t="shared" si="120"/>
        <v>2.2929313447281395E-3</v>
      </c>
      <c r="AW169" s="1">
        <f t="shared" si="143"/>
        <v>0.76251923937689758</v>
      </c>
      <c r="AX169" s="1">
        <f t="shared" si="121"/>
        <v>95.480138470618783</v>
      </c>
      <c r="AY169" s="1">
        <f t="shared" si="122"/>
        <v>1.070567999168523E-3</v>
      </c>
      <c r="AZ169" s="2"/>
      <c r="BA169" s="1">
        <f t="shared" si="144"/>
        <v>0.91291401381826232</v>
      </c>
      <c r="BB169" s="1">
        <f t="shared" si="123"/>
        <v>95.63053324506015</v>
      </c>
      <c r="BC169" s="1">
        <f t="shared" si="124"/>
        <v>5.0288768507137217E-4</v>
      </c>
      <c r="BD169" s="2"/>
      <c r="BE169" s="1">
        <f t="shared" si="145"/>
        <v>0.91590811016427176</v>
      </c>
      <c r="BF169" s="1">
        <f t="shared" si="125"/>
        <v>95.63352734140615</v>
      </c>
      <c r="BG169" s="19">
        <f t="shared" si="126"/>
        <v>5.3421242977926323E-4</v>
      </c>
      <c r="BJ169" s="19">
        <f t="shared" si="127"/>
        <v>142.42948042434386</v>
      </c>
      <c r="BK169" s="1">
        <f t="shared" si="146"/>
        <v>-0.24089088484738969</v>
      </c>
      <c r="BL169" s="1">
        <f t="shared" si="128"/>
        <v>142.18858953949646</v>
      </c>
      <c r="BM169" s="1">
        <f t="shared" si="129"/>
        <v>3.8088959296289143E-3</v>
      </c>
      <c r="BO169" s="1">
        <f t="shared" si="147"/>
        <v>-0.37752297905440502</v>
      </c>
      <c r="BP169" s="1">
        <f t="shared" si="130"/>
        <v>142.05195744528945</v>
      </c>
      <c r="BQ169" s="1">
        <f t="shared" si="131"/>
        <v>2.8443142281105917E-3</v>
      </c>
      <c r="BS169" s="1">
        <f t="shared" si="148"/>
        <v>-0.89977942941266353</v>
      </c>
      <c r="BT169" s="1">
        <f t="shared" si="132"/>
        <v>141.5297009949312</v>
      </c>
      <c r="BU169" s="1">
        <f t="shared" si="133"/>
        <v>8.4266003982538329E-4</v>
      </c>
      <c r="BW169" s="1">
        <f t="shared" si="149"/>
        <v>-1.9204901110218979</v>
      </c>
      <c r="BX169" s="1">
        <f t="shared" si="134"/>
        <v>140.50899031332196</v>
      </c>
      <c r="BY169" s="19">
        <f t="shared" si="135"/>
        <v>8.0485720309922057E-3</v>
      </c>
    </row>
    <row r="170" spans="1:77">
      <c r="A170" s="3">
        <v>44025</v>
      </c>
      <c r="B170" s="4">
        <v>169</v>
      </c>
      <c r="C170" s="1">
        <v>95.141525000000001</v>
      </c>
      <c r="D170" s="1">
        <v>142.68322800000001</v>
      </c>
      <c r="E170" s="1"/>
      <c r="F170" s="1"/>
      <c r="I170" s="6">
        <f t="shared" si="104"/>
        <v>92.186350726597993</v>
      </c>
      <c r="J170" s="1">
        <f t="shared" si="105"/>
        <v>2.9551742734020081</v>
      </c>
      <c r="K170" s="1">
        <f t="shared" si="106"/>
        <v>3.1060825159172172E-2</v>
      </c>
      <c r="M170" s="1">
        <f t="shared" si="136"/>
        <v>94.443347155740938</v>
      </c>
      <c r="N170" s="1">
        <f t="shared" si="137"/>
        <v>0.69817784425906382</v>
      </c>
      <c r="O170" s="1">
        <f t="shared" si="107"/>
        <v>7.3383083176253878E-3</v>
      </c>
      <c r="Q170" s="1">
        <f t="shared" si="138"/>
        <v>95.193284954058839</v>
      </c>
      <c r="R170" s="1">
        <f t="shared" si="139"/>
        <v>5.175995405883782E-2</v>
      </c>
      <c r="S170" s="1">
        <f t="shared" si="108"/>
        <v>5.4403115841203744E-4</v>
      </c>
      <c r="U170" s="1">
        <f t="shared" si="140"/>
        <v>95.480169945706251</v>
      </c>
      <c r="V170" s="1">
        <f t="shared" si="141"/>
        <v>0.3386449457062497</v>
      </c>
      <c r="W170" s="1">
        <f t="shared" si="109"/>
        <v>3.5593810978565847E-3</v>
      </c>
      <c r="Z170" s="1">
        <f t="shared" si="110"/>
        <v>143.30518024521484</v>
      </c>
      <c r="AA170" s="1">
        <f t="shared" si="111"/>
        <v>0.62195224521482828</v>
      </c>
      <c r="AB170" s="15">
        <f t="shared" si="100"/>
        <v>4.358972346874772E-3</v>
      </c>
      <c r="AD170" s="1">
        <f t="shared" si="112"/>
        <v>142.57298595380252</v>
      </c>
      <c r="AE170" s="1">
        <f t="shared" si="113"/>
        <v>0.11024204619749867</v>
      </c>
      <c r="AF170" s="15">
        <f t="shared" si="101"/>
        <v>7.7263493223953873E-4</v>
      </c>
      <c r="AH170" s="1">
        <f t="shared" si="114"/>
        <v>142.00025084095475</v>
      </c>
      <c r="AI170" s="1">
        <f t="shared" si="115"/>
        <v>0.68297715904526513</v>
      </c>
      <c r="AJ170" s="1">
        <f t="shared" si="102"/>
        <v>4.7866674213823159E-3</v>
      </c>
      <c r="AL170" s="1">
        <f t="shared" si="116"/>
        <v>141.63959020610312</v>
      </c>
      <c r="AM170" s="1">
        <f t="shared" si="117"/>
        <v>1.0436377938968917</v>
      </c>
      <c r="AN170" s="1">
        <f t="shared" si="103"/>
        <v>7.3143690994774213E-3</v>
      </c>
      <c r="AR170" s="19">
        <f t="shared" si="118"/>
        <v>95.193284954058839</v>
      </c>
      <c r="AS170" s="1">
        <f t="shared" si="142"/>
        <v>0.6201801844137953</v>
      </c>
      <c r="AT170" s="1">
        <f t="shared" si="119"/>
        <v>95.813465138472637</v>
      </c>
      <c r="AU170" s="1">
        <f t="shared" si="120"/>
        <v>7.0625327739137602E-3</v>
      </c>
      <c r="AW170" s="1">
        <f t="shared" si="143"/>
        <v>0.69080586023691215</v>
      </c>
      <c r="AX170" s="1">
        <f t="shared" si="121"/>
        <v>95.884090814295746</v>
      </c>
      <c r="AY170" s="1">
        <f t="shared" si="122"/>
        <v>7.8048550755912783E-3</v>
      </c>
      <c r="AZ170" s="2"/>
      <c r="BA170" s="1">
        <f t="shared" si="144"/>
        <v>0.71615228286767441</v>
      </c>
      <c r="BB170" s="1">
        <f t="shared" si="123"/>
        <v>95.909437236926507</v>
      </c>
      <c r="BC170" s="1">
        <f t="shared" si="124"/>
        <v>8.0712626471617505E-3</v>
      </c>
      <c r="BD170" s="2"/>
      <c r="BE170" s="1">
        <f t="shared" si="145"/>
        <v>0.54170208091905325</v>
      </c>
      <c r="BF170" s="1">
        <f t="shared" si="125"/>
        <v>95.734987034977891</v>
      </c>
      <c r="BG170" s="19">
        <f t="shared" si="126"/>
        <v>6.2376762930580485E-3</v>
      </c>
      <c r="BJ170" s="19">
        <f t="shared" si="127"/>
        <v>142.00025084095475</v>
      </c>
      <c r="BK170" s="1">
        <f t="shared" si="146"/>
        <v>-0.26914168962864859</v>
      </c>
      <c r="BL170" s="1">
        <f t="shared" si="128"/>
        <v>141.73110915132611</v>
      </c>
      <c r="BM170" s="1">
        <f t="shared" si="129"/>
        <v>6.6729556235853096E-3</v>
      </c>
      <c r="BO170" s="1">
        <f t="shared" si="147"/>
        <v>-0.39044963013808276</v>
      </c>
      <c r="BP170" s="1">
        <f t="shared" si="130"/>
        <v>141.60980121081667</v>
      </c>
      <c r="BQ170" s="1">
        <f t="shared" si="131"/>
        <v>7.5231462325995591E-3</v>
      </c>
      <c r="BS170" s="1">
        <f t="shared" si="148"/>
        <v>-0.68803199870206722</v>
      </c>
      <c r="BT170" s="1">
        <f t="shared" si="132"/>
        <v>141.31221884225269</v>
      </c>
      <c r="BU170" s="1">
        <f t="shared" si="133"/>
        <v>9.6087618493416998E-3</v>
      </c>
      <c r="BW170" s="1">
        <f t="shared" si="149"/>
        <v>-0.6529186625340333</v>
      </c>
      <c r="BX170" s="1">
        <f t="shared" si="134"/>
        <v>141.34733217842071</v>
      </c>
      <c r="BY170" s="19">
        <f t="shared" si="135"/>
        <v>9.3626689016266113E-3</v>
      </c>
    </row>
    <row r="171" spans="1:77">
      <c r="A171" s="3">
        <v>44026</v>
      </c>
      <c r="B171" s="4">
        <v>170</v>
      </c>
      <c r="C171" s="1">
        <v>96.715964999999997</v>
      </c>
      <c r="D171" s="1">
        <v>147.267303</v>
      </c>
      <c r="E171" s="1"/>
      <c r="F171" s="1"/>
      <c r="I171" s="6">
        <f t="shared" si="104"/>
        <v>92.629626867608295</v>
      </c>
      <c r="J171" s="1">
        <f t="shared" si="105"/>
        <v>4.0863381323917025</v>
      </c>
      <c r="K171" s="1">
        <f t="shared" si="106"/>
        <v>4.225091619973706E-2</v>
      </c>
      <c r="M171" s="1">
        <f t="shared" si="136"/>
        <v>94.687709401231615</v>
      </c>
      <c r="N171" s="1">
        <f t="shared" si="137"/>
        <v>2.0282555987683821</v>
      </c>
      <c r="O171" s="1">
        <f t="shared" si="107"/>
        <v>2.0971259489251669E-2</v>
      </c>
      <c r="Q171" s="1">
        <f t="shared" si="138"/>
        <v>95.164816979326474</v>
      </c>
      <c r="R171" s="1">
        <f t="shared" si="139"/>
        <v>1.5511480206735229</v>
      </c>
      <c r="S171" s="1">
        <f t="shared" si="108"/>
        <v>1.6038179639457899E-2</v>
      </c>
      <c r="U171" s="1">
        <f t="shared" si="140"/>
        <v>95.226186236426571</v>
      </c>
      <c r="V171" s="1">
        <f t="shared" si="141"/>
        <v>1.4897787635734261</v>
      </c>
      <c r="W171" s="1">
        <f t="shared" si="109"/>
        <v>1.5403648855423467E-2</v>
      </c>
      <c r="Z171" s="1">
        <f t="shared" si="110"/>
        <v>143.2118874084326</v>
      </c>
      <c r="AA171" s="1">
        <f t="shared" si="111"/>
        <v>4.0554155915673959</v>
      </c>
      <c r="AB171" s="15">
        <f t="shared" si="100"/>
        <v>2.7537786792818472E-2</v>
      </c>
      <c r="AD171" s="1">
        <f t="shared" si="112"/>
        <v>142.61157066997163</v>
      </c>
      <c r="AE171" s="1">
        <f t="shared" si="113"/>
        <v>4.6557323300283713</v>
      </c>
      <c r="AF171" s="15">
        <f t="shared" si="101"/>
        <v>3.1614161699072954E-2</v>
      </c>
      <c r="AH171" s="1">
        <f t="shared" si="114"/>
        <v>142.37588827842964</v>
      </c>
      <c r="AI171" s="1">
        <f t="shared" si="115"/>
        <v>4.8914147215703565</v>
      </c>
      <c r="AJ171" s="1">
        <f t="shared" si="102"/>
        <v>3.3214533178287084E-2</v>
      </c>
      <c r="AL171" s="1">
        <f t="shared" si="116"/>
        <v>142.42231855152579</v>
      </c>
      <c r="AM171" s="1">
        <f t="shared" si="117"/>
        <v>4.8449844484742073</v>
      </c>
      <c r="AN171" s="1">
        <f t="shared" si="103"/>
        <v>3.2899254279642832E-2</v>
      </c>
      <c r="AR171" s="19">
        <f t="shared" si="118"/>
        <v>95.164816979326474</v>
      </c>
      <c r="AS171" s="1">
        <f t="shared" si="142"/>
        <v>0.52288296054187122</v>
      </c>
      <c r="AT171" s="1">
        <f t="shared" si="119"/>
        <v>95.687699939868352</v>
      </c>
      <c r="AU171" s="1">
        <f t="shared" si="120"/>
        <v>1.0631802723900286E-2</v>
      </c>
      <c r="AW171" s="1">
        <f t="shared" si="143"/>
        <v>0.51098740149459287</v>
      </c>
      <c r="AX171" s="1">
        <f t="shared" si="121"/>
        <v>95.675804380821063</v>
      </c>
      <c r="AY171" s="1">
        <f t="shared" si="122"/>
        <v>1.0754797506067733E-2</v>
      </c>
      <c r="AZ171" s="2"/>
      <c r="BA171" s="1">
        <f t="shared" si="144"/>
        <v>0.38107316694765664</v>
      </c>
      <c r="BB171" s="1">
        <f t="shared" si="123"/>
        <v>95.545890146274132</v>
      </c>
      <c r="BC171" s="1">
        <f t="shared" si="124"/>
        <v>1.2098052826395981E-2</v>
      </c>
      <c r="BD171" s="2"/>
      <c r="BE171" s="1">
        <f t="shared" si="145"/>
        <v>5.7057533615347697E-2</v>
      </c>
      <c r="BF171" s="1">
        <f t="shared" si="125"/>
        <v>95.221874512941824</v>
      </c>
      <c r="BG171" s="19">
        <f t="shared" si="126"/>
        <v>1.5448230155778038E-2</v>
      </c>
      <c r="BJ171" s="19">
        <f t="shared" si="127"/>
        <v>142.37588827842964</v>
      </c>
      <c r="BK171" s="1">
        <f t="shared" si="146"/>
        <v>-0.17242482056311736</v>
      </c>
      <c r="BL171" s="1">
        <f t="shared" si="128"/>
        <v>142.20346345786652</v>
      </c>
      <c r="BM171" s="1">
        <f t="shared" si="129"/>
        <v>3.4385362120290065E-2</v>
      </c>
      <c r="BO171" s="1">
        <f t="shared" si="147"/>
        <v>-0.1989278632348388</v>
      </c>
      <c r="BP171" s="1">
        <f t="shared" si="130"/>
        <v>142.1769604151948</v>
      </c>
      <c r="BQ171" s="1">
        <f t="shared" si="131"/>
        <v>3.4565327680409819E-2</v>
      </c>
      <c r="BS171" s="1">
        <f t="shared" si="148"/>
        <v>-0.20938075242243515</v>
      </c>
      <c r="BT171" s="1">
        <f t="shared" si="132"/>
        <v>142.16650752600719</v>
      </c>
      <c r="BU171" s="1">
        <f t="shared" si="133"/>
        <v>3.463630670273634E-2</v>
      </c>
      <c r="BW171" s="1">
        <f t="shared" si="149"/>
        <v>0.22135402247355401</v>
      </c>
      <c r="BX171" s="1">
        <f t="shared" si="134"/>
        <v>142.59724230090319</v>
      </c>
      <c r="BY171" s="19">
        <f t="shared" si="135"/>
        <v>3.1711456677500291E-2</v>
      </c>
    </row>
    <row r="172" spans="1:77">
      <c r="A172" s="3">
        <v>44027</v>
      </c>
      <c r="B172" s="4">
        <v>171</v>
      </c>
      <c r="C172" s="1">
        <v>97.381111000000004</v>
      </c>
      <c r="D172" s="1">
        <v>151.07576</v>
      </c>
      <c r="E172" s="1"/>
      <c r="F172" s="1"/>
      <c r="I172" s="6">
        <f t="shared" si="104"/>
        <v>93.242577587467053</v>
      </c>
      <c r="J172" s="1">
        <f t="shared" si="105"/>
        <v>4.1385334125329507</v>
      </c>
      <c r="K172" s="1">
        <f t="shared" si="106"/>
        <v>4.249831789794379E-2</v>
      </c>
      <c r="M172" s="1">
        <f t="shared" si="136"/>
        <v>95.397598860800542</v>
      </c>
      <c r="N172" s="1">
        <f t="shared" si="137"/>
        <v>1.9835121391994619</v>
      </c>
      <c r="O172" s="1">
        <f t="shared" si="107"/>
        <v>2.0368551137185751E-2</v>
      </c>
      <c r="Q172" s="1">
        <f t="shared" si="138"/>
        <v>96.017948390696915</v>
      </c>
      <c r="R172" s="1">
        <f t="shared" si="139"/>
        <v>1.3631626093030889</v>
      </c>
      <c r="S172" s="1">
        <f t="shared" si="108"/>
        <v>1.399822404267999E-2</v>
      </c>
      <c r="U172" s="1">
        <f t="shared" si="140"/>
        <v>96.343520309106651</v>
      </c>
      <c r="V172" s="1">
        <f t="shared" si="141"/>
        <v>1.037590690893353</v>
      </c>
      <c r="W172" s="1">
        <f t="shared" si="109"/>
        <v>1.065494817463474E-2</v>
      </c>
      <c r="Z172" s="1">
        <f t="shared" si="110"/>
        <v>143.82019974716772</v>
      </c>
      <c r="AA172" s="1">
        <f t="shared" si="111"/>
        <v>7.2555602528322822</v>
      </c>
      <c r="AB172" s="15">
        <f t="shared" si="100"/>
        <v>4.8025972219714677E-2</v>
      </c>
      <c r="AD172" s="1">
        <f t="shared" si="112"/>
        <v>144.24107698548156</v>
      </c>
      <c r="AE172" s="1">
        <f t="shared" si="113"/>
        <v>6.834683014518447</v>
      </c>
      <c r="AF172" s="15">
        <f t="shared" si="101"/>
        <v>4.5240103472049036E-2</v>
      </c>
      <c r="AH172" s="1">
        <f t="shared" si="114"/>
        <v>145.06616637529334</v>
      </c>
      <c r="AI172" s="1">
        <f t="shared" si="115"/>
        <v>6.0095936247066675</v>
      </c>
      <c r="AJ172" s="1">
        <f t="shared" si="102"/>
        <v>3.9778675445396851E-2</v>
      </c>
      <c r="AL172" s="1">
        <f t="shared" si="116"/>
        <v>146.05605688788145</v>
      </c>
      <c r="AM172" s="1">
        <f t="shared" si="117"/>
        <v>5.0197031121185489</v>
      </c>
      <c r="AN172" s="1">
        <f t="shared" si="103"/>
        <v>3.3226396558379376E-2</v>
      </c>
      <c r="AR172" s="19">
        <f t="shared" si="118"/>
        <v>96.017948390696915</v>
      </c>
      <c r="AS172" s="1">
        <f t="shared" si="142"/>
        <v>0.57242022816615667</v>
      </c>
      <c r="AT172" s="1">
        <f t="shared" si="119"/>
        <v>96.590368618863067</v>
      </c>
      <c r="AU172" s="1">
        <f t="shared" si="120"/>
        <v>8.120079685031905E-3</v>
      </c>
      <c r="AW172" s="1">
        <f t="shared" si="143"/>
        <v>0.59652340396355497</v>
      </c>
      <c r="AX172" s="1">
        <f t="shared" si="121"/>
        <v>96.614471794660474</v>
      </c>
      <c r="AY172" s="1">
        <f t="shared" si="122"/>
        <v>7.8725658135028864E-3</v>
      </c>
      <c r="AZ172" s="2"/>
      <c r="BA172" s="1">
        <f t="shared" si="144"/>
        <v>0.59349937693790966</v>
      </c>
      <c r="BB172" s="1">
        <f t="shared" si="123"/>
        <v>96.611447767634829</v>
      </c>
      <c r="BC172" s="1">
        <f t="shared" si="124"/>
        <v>7.9036193411797847E-3</v>
      </c>
      <c r="BD172" s="2"/>
      <c r="BE172" s="1">
        <f t="shared" si="145"/>
        <v>0.73372032970717715</v>
      </c>
      <c r="BF172" s="1">
        <f t="shared" si="125"/>
        <v>96.751668720404098</v>
      </c>
      <c r="BG172" s="19">
        <f t="shared" si="126"/>
        <v>6.4636999222149605E-3</v>
      </c>
      <c r="BJ172" s="19">
        <f t="shared" si="127"/>
        <v>145.06616637529334</v>
      </c>
      <c r="BK172" s="1">
        <f t="shared" si="146"/>
        <v>0.25698061705090419</v>
      </c>
      <c r="BL172" s="1">
        <f t="shared" si="128"/>
        <v>145.32314699234425</v>
      </c>
      <c r="BM172" s="1">
        <f t="shared" si="129"/>
        <v>3.8077670485693757E-2</v>
      </c>
      <c r="BO172" s="1">
        <f t="shared" si="147"/>
        <v>0.52337362678979416</v>
      </c>
      <c r="BP172" s="1">
        <f t="shared" si="130"/>
        <v>145.58954000208314</v>
      </c>
      <c r="BQ172" s="1">
        <f t="shared" si="131"/>
        <v>3.6314363058089945E-2</v>
      </c>
      <c r="BS172" s="1">
        <f t="shared" si="148"/>
        <v>1.0954657297563226</v>
      </c>
      <c r="BT172" s="1">
        <f t="shared" si="132"/>
        <v>146.16163210504965</v>
      </c>
      <c r="BU172" s="1">
        <f t="shared" si="133"/>
        <v>3.2527573549524784E-2</v>
      </c>
      <c r="BW172" s="1">
        <f t="shared" si="149"/>
        <v>2.3199394857051723</v>
      </c>
      <c r="BX172" s="1">
        <f t="shared" si="134"/>
        <v>147.3861058609985</v>
      </c>
      <c r="BY172" s="19">
        <f t="shared" si="135"/>
        <v>2.4422542299317274E-2</v>
      </c>
    </row>
    <row r="173" spans="1:77">
      <c r="A173" s="3">
        <v>44028</v>
      </c>
      <c r="B173" s="4">
        <v>172</v>
      </c>
      <c r="C173" s="1">
        <v>96.182845999999998</v>
      </c>
      <c r="D173" s="1">
        <v>152.21929900000001</v>
      </c>
      <c r="E173" s="1"/>
      <c r="F173" s="1"/>
      <c r="I173" s="6">
        <f t="shared" si="104"/>
        <v>93.863357599346983</v>
      </c>
      <c r="J173" s="1">
        <f t="shared" si="105"/>
        <v>2.3194884006530145</v>
      </c>
      <c r="K173" s="1">
        <f t="shared" si="106"/>
        <v>2.4115406198866422E-2</v>
      </c>
      <c r="M173" s="1">
        <f t="shared" si="136"/>
        <v>96.09182810952035</v>
      </c>
      <c r="N173" s="1">
        <f t="shared" si="137"/>
        <v>9.1017890479648145E-2</v>
      </c>
      <c r="O173" s="1">
        <f t="shared" si="107"/>
        <v>9.4630065822390145E-4</v>
      </c>
      <c r="Q173" s="1">
        <f t="shared" si="138"/>
        <v>96.767687825813624</v>
      </c>
      <c r="R173" s="1">
        <f t="shared" si="139"/>
        <v>0.58484182581362631</v>
      </c>
      <c r="S173" s="1">
        <f t="shared" si="108"/>
        <v>6.0805211130228595E-3</v>
      </c>
      <c r="U173" s="1">
        <f t="shared" si="140"/>
        <v>97.121713327276666</v>
      </c>
      <c r="V173" s="1">
        <f t="shared" si="141"/>
        <v>0.93886732727666811</v>
      </c>
      <c r="W173" s="1">
        <f t="shared" si="109"/>
        <v>9.7612762183879251E-3</v>
      </c>
      <c r="Z173" s="1">
        <f t="shared" si="110"/>
        <v>144.90853378509254</v>
      </c>
      <c r="AA173" s="1">
        <f t="shared" si="111"/>
        <v>7.3107652149074625</v>
      </c>
      <c r="AB173" s="15">
        <f t="shared" si="100"/>
        <v>4.802784707941312E-2</v>
      </c>
      <c r="AD173" s="1">
        <f t="shared" si="112"/>
        <v>146.63321604056301</v>
      </c>
      <c r="AE173" s="1">
        <f t="shared" si="113"/>
        <v>5.5860829594369932</v>
      </c>
      <c r="AF173" s="15">
        <f t="shared" si="101"/>
        <v>3.6697600081820068E-2</v>
      </c>
      <c r="AH173" s="1">
        <f t="shared" si="114"/>
        <v>148.37144286888201</v>
      </c>
      <c r="AI173" s="1">
        <f t="shared" si="115"/>
        <v>3.8478561311179931</v>
      </c>
      <c r="AJ173" s="1">
        <f t="shared" si="102"/>
        <v>2.5278372429753424E-2</v>
      </c>
      <c r="AL173" s="1">
        <f t="shared" si="116"/>
        <v>149.82083422197036</v>
      </c>
      <c r="AM173" s="1">
        <f t="shared" si="117"/>
        <v>2.3984647780296484</v>
      </c>
      <c r="AN173" s="1">
        <f t="shared" si="103"/>
        <v>1.5756640542863413E-2</v>
      </c>
      <c r="AR173" s="19">
        <f t="shared" si="118"/>
        <v>96.767687825813624</v>
      </c>
      <c r="AS173" s="1">
        <f t="shared" si="142"/>
        <v>0.59901810920873944</v>
      </c>
      <c r="AT173" s="1">
        <f t="shared" si="119"/>
        <v>97.366705935022367</v>
      </c>
      <c r="AU173" s="1">
        <f t="shared" si="120"/>
        <v>1.2308431121100003E-2</v>
      </c>
      <c r="AW173" s="1">
        <f t="shared" si="143"/>
        <v>0.63482741175184343</v>
      </c>
      <c r="AX173" s="1">
        <f t="shared" si="121"/>
        <v>97.402515237565467</v>
      </c>
      <c r="AY173" s="1">
        <f t="shared" si="122"/>
        <v>1.2680735581118791E-2</v>
      </c>
      <c r="AZ173" s="2"/>
      <c r="BA173" s="1">
        <f t="shared" si="144"/>
        <v>0.66380740311836939</v>
      </c>
      <c r="BB173" s="1">
        <f t="shared" si="123"/>
        <v>97.431495228931993</v>
      </c>
      <c r="BC173" s="1">
        <f t="shared" si="124"/>
        <v>1.2982036619419594E-2</v>
      </c>
      <c r="BD173" s="2"/>
      <c r="BE173" s="1">
        <f t="shared" si="145"/>
        <v>0.74733656930527903</v>
      </c>
      <c r="BF173" s="1">
        <f t="shared" si="125"/>
        <v>97.5150243951189</v>
      </c>
      <c r="BG173" s="19">
        <f t="shared" si="126"/>
        <v>1.3850478027224333E-2</v>
      </c>
      <c r="BJ173" s="19">
        <f t="shared" si="127"/>
        <v>148.37144286888201</v>
      </c>
      <c r="BK173" s="1">
        <f t="shared" si="146"/>
        <v>0.71422499853157029</v>
      </c>
      <c r="BL173" s="1">
        <f t="shared" si="128"/>
        <v>149.08566786741358</v>
      </c>
      <c r="BM173" s="1">
        <f t="shared" si="129"/>
        <v>2.0586293283261212E-2</v>
      </c>
      <c r="BO173" s="1">
        <f t="shared" si="147"/>
        <v>1.2188493434895151</v>
      </c>
      <c r="BP173" s="1">
        <f t="shared" si="130"/>
        <v>149.59029221237154</v>
      </c>
      <c r="BQ173" s="1">
        <f t="shared" si="131"/>
        <v>1.7271179179641796E-2</v>
      </c>
      <c r="BS173" s="1">
        <f t="shared" si="148"/>
        <v>2.0898805734808832</v>
      </c>
      <c r="BT173" s="1">
        <f t="shared" si="132"/>
        <v>150.4613234423629</v>
      </c>
      <c r="BU173" s="1">
        <f t="shared" si="133"/>
        <v>1.1548966321524775E-2</v>
      </c>
      <c r="BW173" s="1">
        <f t="shared" si="149"/>
        <v>3.1574759424061525</v>
      </c>
      <c r="BX173" s="1">
        <f t="shared" si="134"/>
        <v>151.52891881128818</v>
      </c>
      <c r="BY173" s="19">
        <f t="shared" si="135"/>
        <v>4.5354314022417594E-3</v>
      </c>
    </row>
    <row r="174" spans="1:77">
      <c r="A174" s="3">
        <v>44029</v>
      </c>
      <c r="B174" s="4">
        <v>173</v>
      </c>
      <c r="C174" s="1">
        <v>95.988533000000004</v>
      </c>
      <c r="D174" s="1">
        <v>154.12851000000001</v>
      </c>
      <c r="E174" s="1"/>
      <c r="F174" s="1"/>
      <c r="I174" s="6">
        <f t="shared" si="104"/>
        <v>94.21128085944494</v>
      </c>
      <c r="J174" s="1">
        <f t="shared" si="105"/>
        <v>1.7772521405550634</v>
      </c>
      <c r="K174" s="1">
        <f t="shared" si="106"/>
        <v>1.8515254739387081E-2</v>
      </c>
      <c r="M174" s="1">
        <f t="shared" si="136"/>
        <v>96.123684371188233</v>
      </c>
      <c r="N174" s="1">
        <f t="shared" si="137"/>
        <v>0.13515137118822906</v>
      </c>
      <c r="O174" s="1">
        <f t="shared" si="107"/>
        <v>1.4079949652759988E-3</v>
      </c>
      <c r="Q174" s="1">
        <f t="shared" si="138"/>
        <v>96.446024821616135</v>
      </c>
      <c r="R174" s="1">
        <f t="shared" si="139"/>
        <v>0.45749182161613078</v>
      </c>
      <c r="S174" s="1">
        <f t="shared" si="108"/>
        <v>4.7661091103051939E-3</v>
      </c>
      <c r="U174" s="1">
        <f t="shared" si="140"/>
        <v>96.417562831819168</v>
      </c>
      <c r="V174" s="1">
        <f t="shared" si="141"/>
        <v>0.42902983181916454</v>
      </c>
      <c r="W174" s="1">
        <f t="shared" si="109"/>
        <v>4.4695946318834201E-3</v>
      </c>
      <c r="Z174" s="1">
        <f t="shared" si="110"/>
        <v>146.00514856732866</v>
      </c>
      <c r="AA174" s="1">
        <f t="shared" si="111"/>
        <v>8.123361432671345</v>
      </c>
      <c r="AB174" s="15">
        <f t="shared" si="100"/>
        <v>5.2705118817221709E-2</v>
      </c>
      <c r="AD174" s="1">
        <f t="shared" si="112"/>
        <v>148.58834507636595</v>
      </c>
      <c r="AE174" s="1">
        <f t="shared" si="113"/>
        <v>5.5401649236340518</v>
      </c>
      <c r="AF174" s="15">
        <f t="shared" si="101"/>
        <v>3.5945101419809042E-2</v>
      </c>
      <c r="AH174" s="1">
        <f t="shared" si="114"/>
        <v>150.48776374099691</v>
      </c>
      <c r="AI174" s="1">
        <f t="shared" si="115"/>
        <v>3.6407462590030946</v>
      </c>
      <c r="AJ174" s="1">
        <f t="shared" si="102"/>
        <v>2.3621497794295777E-2</v>
      </c>
      <c r="AL174" s="1">
        <f t="shared" si="116"/>
        <v>151.6196828054926</v>
      </c>
      <c r="AM174" s="1">
        <f t="shared" si="117"/>
        <v>2.5088271945074041</v>
      </c>
      <c r="AN174" s="1">
        <f t="shared" si="103"/>
        <v>1.6277502419944266E-2</v>
      </c>
      <c r="AR174" s="19">
        <f t="shared" si="118"/>
        <v>96.446024821616135</v>
      </c>
      <c r="AS174" s="1">
        <f t="shared" si="142"/>
        <v>0.46091594219780502</v>
      </c>
      <c r="AT174" s="1">
        <f t="shared" si="119"/>
        <v>96.906940763813935</v>
      </c>
      <c r="AU174" s="1">
        <f t="shared" si="120"/>
        <v>9.5678904043041413E-3</v>
      </c>
      <c r="AW174" s="1">
        <f t="shared" si="143"/>
        <v>0.39570480776451022</v>
      </c>
      <c r="AX174" s="1">
        <f t="shared" si="121"/>
        <v>96.841729629380652</v>
      </c>
      <c r="AY174" s="1">
        <f t="shared" si="122"/>
        <v>8.8885266053669934E-3</v>
      </c>
      <c r="AZ174" s="2"/>
      <c r="BA174" s="1">
        <f t="shared" si="144"/>
        <v>0.22034571982623294</v>
      </c>
      <c r="BB174" s="1">
        <f t="shared" si="123"/>
        <v>96.666370541442362</v>
      </c>
      <c r="BC174" s="1">
        <f t="shared" si="124"/>
        <v>7.0616512228846946E-3</v>
      </c>
      <c r="BD174" s="2"/>
      <c r="BE174" s="1">
        <f t="shared" si="145"/>
        <v>-0.16131306817207419</v>
      </c>
      <c r="BF174" s="1">
        <f t="shared" si="125"/>
        <v>96.284711753444057</v>
      </c>
      <c r="BG174" s="19">
        <f t="shared" si="126"/>
        <v>3.0855639125566508E-3</v>
      </c>
      <c r="BJ174" s="19">
        <f t="shared" si="127"/>
        <v>150.48776374099691</v>
      </c>
      <c r="BK174" s="1">
        <f t="shared" si="146"/>
        <v>0.92453937956906929</v>
      </c>
      <c r="BL174" s="1">
        <f t="shared" si="128"/>
        <v>151.41230312056598</v>
      </c>
      <c r="BM174" s="1">
        <f t="shared" si="129"/>
        <v>1.7623000958317352E-2</v>
      </c>
      <c r="BO174" s="1">
        <f t="shared" si="147"/>
        <v>1.4432172256458609</v>
      </c>
      <c r="BP174" s="1">
        <f t="shared" si="130"/>
        <v>151.93098096664278</v>
      </c>
      <c r="BQ174" s="1">
        <f t="shared" si="131"/>
        <v>1.4257771215443707E-2</v>
      </c>
      <c r="BS174" s="1">
        <f t="shared" si="148"/>
        <v>2.10177870786619</v>
      </c>
      <c r="BT174" s="1">
        <f t="shared" si="132"/>
        <v>152.58954244886311</v>
      </c>
      <c r="BU174" s="1">
        <f t="shared" si="133"/>
        <v>9.9849635290504783E-3</v>
      </c>
      <c r="BW174" s="1">
        <f t="shared" si="149"/>
        <v>2.2724941326585859</v>
      </c>
      <c r="BX174" s="1">
        <f t="shared" si="134"/>
        <v>152.76025787365549</v>
      </c>
      <c r="BY174" s="19">
        <f t="shared" si="135"/>
        <v>8.8773460947913878E-3</v>
      </c>
    </row>
    <row r="175" spans="1:77">
      <c r="A175" s="3">
        <v>44032</v>
      </c>
      <c r="B175" s="4">
        <v>174</v>
      </c>
      <c r="C175" s="1">
        <v>98.011391000000003</v>
      </c>
      <c r="D175" s="1">
        <v>152.527557</v>
      </c>
      <c r="E175" s="1"/>
      <c r="F175" s="1"/>
      <c r="I175" s="6">
        <f t="shared" si="104"/>
        <v>94.477868680528204</v>
      </c>
      <c r="J175" s="1">
        <f t="shared" si="105"/>
        <v>3.5335223194717997</v>
      </c>
      <c r="K175" s="1">
        <f t="shared" si="106"/>
        <v>3.6052159686946993E-2</v>
      </c>
      <c r="M175" s="1">
        <f t="shared" si="136"/>
        <v>96.076381391272349</v>
      </c>
      <c r="N175" s="1">
        <f t="shared" si="137"/>
        <v>1.935009608727654</v>
      </c>
      <c r="O175" s="1">
        <f t="shared" si="107"/>
        <v>1.9742701220592348E-2</v>
      </c>
      <c r="Q175" s="1">
        <f t="shared" si="138"/>
        <v>96.194404319727255</v>
      </c>
      <c r="R175" s="1">
        <f t="shared" si="139"/>
        <v>1.8169866802727483</v>
      </c>
      <c r="S175" s="1">
        <f t="shared" si="108"/>
        <v>1.8538525591099388E-2</v>
      </c>
      <c r="U175" s="1">
        <f t="shared" si="140"/>
        <v>96.095790457954791</v>
      </c>
      <c r="V175" s="1">
        <f t="shared" si="141"/>
        <v>1.9156005420452118</v>
      </c>
      <c r="W175" s="1">
        <f t="shared" si="109"/>
        <v>1.9544672537554455E-2</v>
      </c>
      <c r="Z175" s="1">
        <f t="shared" si="110"/>
        <v>147.22365278222935</v>
      </c>
      <c r="AA175" s="1">
        <f t="shared" si="111"/>
        <v>5.3039042177706506</v>
      </c>
      <c r="AB175" s="15">
        <f t="shared" si="100"/>
        <v>3.4773416175351519E-2</v>
      </c>
      <c r="AD175" s="1">
        <f t="shared" si="112"/>
        <v>150.52740279963788</v>
      </c>
      <c r="AE175" s="1">
        <f t="shared" si="113"/>
        <v>2.0001542003621182</v>
      </c>
      <c r="AF175" s="15">
        <f t="shared" si="101"/>
        <v>1.3113395636187356E-2</v>
      </c>
      <c r="AH175" s="1">
        <f t="shared" si="114"/>
        <v>152.49017418344863</v>
      </c>
      <c r="AI175" s="1">
        <f t="shared" si="115"/>
        <v>3.7382816551371434E-2</v>
      </c>
      <c r="AJ175" s="1">
        <f t="shared" si="102"/>
        <v>2.4508893531528493E-4</v>
      </c>
      <c r="AL175" s="1">
        <f t="shared" si="116"/>
        <v>153.50130320137316</v>
      </c>
      <c r="AM175" s="1">
        <f t="shared" si="117"/>
        <v>0.97374620137316015</v>
      </c>
      <c r="AN175" s="1">
        <f t="shared" si="103"/>
        <v>6.3840673811694244E-3</v>
      </c>
      <c r="AR175" s="19">
        <f t="shared" si="118"/>
        <v>96.194404319727255</v>
      </c>
      <c r="AS175" s="1">
        <f t="shared" si="142"/>
        <v>0.35403547558480225</v>
      </c>
      <c r="AT175" s="1">
        <f t="shared" si="119"/>
        <v>96.548439795312063</v>
      </c>
      <c r="AU175" s="1">
        <f t="shared" si="120"/>
        <v>1.4926338558830778E-2</v>
      </c>
      <c r="AW175" s="1">
        <f t="shared" si="143"/>
        <v>0.23387348035116273</v>
      </c>
      <c r="AX175" s="1">
        <f t="shared" si="121"/>
        <v>96.428277800078419</v>
      </c>
      <c r="AY175" s="1">
        <f t="shared" si="122"/>
        <v>1.6152338863567237E-2</v>
      </c>
      <c r="AZ175" s="2"/>
      <c r="BA175" s="1">
        <f t="shared" si="144"/>
        <v>7.9609200544322467E-3</v>
      </c>
      <c r="BB175" s="1">
        <f t="shared" si="123"/>
        <v>96.202365239781685</v>
      </c>
      <c r="BC175" s="1">
        <f t="shared" si="124"/>
        <v>1.8457301154090534E-2</v>
      </c>
      <c r="BD175" s="2"/>
      <c r="BE175" s="1">
        <f t="shared" si="145"/>
        <v>-0.23807438683135893</v>
      </c>
      <c r="BF175" s="1">
        <f t="shared" si="125"/>
        <v>95.956329932895898</v>
      </c>
      <c r="BG175" s="19">
        <f t="shared" si="126"/>
        <v>2.0967573729303624E-2</v>
      </c>
      <c r="BJ175" s="19">
        <f t="shared" si="127"/>
        <v>152.49017418344863</v>
      </c>
      <c r="BK175" s="1">
        <f t="shared" si="146"/>
        <v>1.0862200390014667</v>
      </c>
      <c r="BL175" s="1">
        <f t="shared" si="128"/>
        <v>153.57639422245009</v>
      </c>
      <c r="BM175" s="1">
        <f t="shared" si="129"/>
        <v>6.8763785579420856E-3</v>
      </c>
      <c r="BO175" s="1">
        <f t="shared" si="147"/>
        <v>1.5830155298473254</v>
      </c>
      <c r="BP175" s="1">
        <f t="shared" si="130"/>
        <v>154.07318971329596</v>
      </c>
      <c r="BQ175" s="1">
        <f t="shared" si="131"/>
        <v>1.0133465346828827E-2</v>
      </c>
      <c r="BS175" s="1">
        <f t="shared" si="148"/>
        <v>2.0570629884296783</v>
      </c>
      <c r="BT175" s="1">
        <f t="shared" si="132"/>
        <v>154.54723717187832</v>
      </c>
      <c r="BU175" s="1">
        <f t="shared" si="133"/>
        <v>1.3241411660965111E-2</v>
      </c>
      <c r="BW175" s="1">
        <f t="shared" si="149"/>
        <v>2.0429229959827491</v>
      </c>
      <c r="BX175" s="1">
        <f t="shared" si="134"/>
        <v>154.53309717943137</v>
      </c>
      <c r="BY175" s="19">
        <f t="shared" si="135"/>
        <v>1.3148707150874801E-2</v>
      </c>
    </row>
    <row r="176" spans="1:77">
      <c r="A176" s="3">
        <v>44033</v>
      </c>
      <c r="B176" s="4">
        <v>175</v>
      </c>
      <c r="C176" s="1">
        <v>96.658660999999995</v>
      </c>
      <c r="D176" s="1">
        <v>153.889847</v>
      </c>
      <c r="E176" s="1"/>
      <c r="F176" s="1"/>
      <c r="I176" s="6">
        <f t="shared" si="104"/>
        <v>95.007897028448966</v>
      </c>
      <c r="J176" s="1">
        <f t="shared" si="105"/>
        <v>1.6507639715510294</v>
      </c>
      <c r="K176" s="1">
        <f t="shared" si="106"/>
        <v>1.7078283047507036E-2</v>
      </c>
      <c r="M176" s="1">
        <f t="shared" si="136"/>
        <v>96.753634754327038</v>
      </c>
      <c r="N176" s="1">
        <f t="shared" si="137"/>
        <v>9.4973754327043025E-2</v>
      </c>
      <c r="O176" s="1">
        <f t="shared" si="107"/>
        <v>9.8256848733961903E-4</v>
      </c>
      <c r="Q176" s="1">
        <f t="shared" si="138"/>
        <v>97.193746993877269</v>
      </c>
      <c r="R176" s="1">
        <f t="shared" si="139"/>
        <v>0.53508599387727429</v>
      </c>
      <c r="S176" s="1">
        <f t="shared" si="108"/>
        <v>5.5358308126912115E-3</v>
      </c>
      <c r="U176" s="1">
        <f t="shared" si="140"/>
        <v>97.532490864488693</v>
      </c>
      <c r="V176" s="1">
        <f t="shared" si="141"/>
        <v>0.87382986448869815</v>
      </c>
      <c r="W176" s="1">
        <f t="shared" si="109"/>
        <v>9.0403679861517858E-3</v>
      </c>
      <c r="Z176" s="1">
        <f t="shared" si="110"/>
        <v>148.01923841489494</v>
      </c>
      <c r="AA176" s="1">
        <f t="shared" si="111"/>
        <v>5.8706085851050602</v>
      </c>
      <c r="AB176" s="15">
        <f t="shared" si="100"/>
        <v>3.8148121526854595E-2</v>
      </c>
      <c r="AD176" s="1">
        <f t="shared" si="112"/>
        <v>151.22745676976461</v>
      </c>
      <c r="AE176" s="1">
        <f t="shared" si="113"/>
        <v>2.6623902302353883</v>
      </c>
      <c r="AF176" s="15">
        <f t="shared" si="101"/>
        <v>1.7300623024437658E-2</v>
      </c>
      <c r="AH176" s="1">
        <f t="shared" si="114"/>
        <v>152.5107347325519</v>
      </c>
      <c r="AI176" s="1">
        <f t="shared" si="115"/>
        <v>1.3791122674481073</v>
      </c>
      <c r="AJ176" s="1">
        <f t="shared" si="102"/>
        <v>8.961684570705352E-3</v>
      </c>
      <c r="AL176" s="1">
        <f t="shared" si="116"/>
        <v>152.77099355034329</v>
      </c>
      <c r="AM176" s="1">
        <f t="shared" si="117"/>
        <v>1.1188534496567115</v>
      </c>
      <c r="AN176" s="1">
        <f t="shared" si="103"/>
        <v>7.270482565732303E-3</v>
      </c>
      <c r="AR176" s="19">
        <f t="shared" si="118"/>
        <v>97.193746993877269</v>
      </c>
      <c r="AS176" s="1">
        <f t="shared" si="142"/>
        <v>0.45083155536958408</v>
      </c>
      <c r="AT176" s="1">
        <f t="shared" si="119"/>
        <v>97.644578549246859</v>
      </c>
      <c r="AU176" s="1">
        <f t="shared" si="120"/>
        <v>1.0199991796357118E-2</v>
      </c>
      <c r="AW176" s="1">
        <f t="shared" si="143"/>
        <v>0.42524077880087563</v>
      </c>
      <c r="AX176" s="1">
        <f t="shared" si="121"/>
        <v>97.618987772678139</v>
      </c>
      <c r="AY176" s="1">
        <f t="shared" si="122"/>
        <v>9.9352376987525623E-3</v>
      </c>
      <c r="AZ176" s="2"/>
      <c r="BA176" s="1">
        <f t="shared" si="144"/>
        <v>0.45408270939744422</v>
      </c>
      <c r="BB176" s="1">
        <f t="shared" si="123"/>
        <v>97.647829703274709</v>
      </c>
      <c r="BC176" s="1">
        <f t="shared" si="124"/>
        <v>1.0233627209823591E-2</v>
      </c>
      <c r="BD176" s="2"/>
      <c r="BE176" s="1">
        <f t="shared" si="145"/>
        <v>0.81373011500280845</v>
      </c>
      <c r="BF176" s="1">
        <f t="shared" si="125"/>
        <v>98.007477108880082</v>
      </c>
      <c r="BG176" s="19">
        <f t="shared" si="126"/>
        <v>1.395442575890935E-2</v>
      </c>
      <c r="BJ176" s="19">
        <f t="shared" si="127"/>
        <v>152.5107347325519</v>
      </c>
      <c r="BK176" s="1">
        <f t="shared" si="146"/>
        <v>0.92637111551673645</v>
      </c>
      <c r="BL176" s="1">
        <f t="shared" si="128"/>
        <v>153.43710584806863</v>
      </c>
      <c r="BM176" s="1">
        <f t="shared" si="129"/>
        <v>2.9419819484996779E-3</v>
      </c>
      <c r="BO176" s="1">
        <f t="shared" si="147"/>
        <v>1.1924017846613104</v>
      </c>
      <c r="BP176" s="1">
        <f t="shared" si="130"/>
        <v>153.70313651721321</v>
      </c>
      <c r="BQ176" s="1">
        <f t="shared" si="131"/>
        <v>1.2132735617496153E-3</v>
      </c>
      <c r="BS176" s="1">
        <f t="shared" si="148"/>
        <v>1.1406368907327926</v>
      </c>
      <c r="BT176" s="1">
        <f t="shared" si="132"/>
        <v>153.65137162328469</v>
      </c>
      <c r="BU176" s="1">
        <f t="shared" si="133"/>
        <v>1.5496498395720301E-3</v>
      </c>
      <c r="BW176" s="1">
        <f t="shared" si="149"/>
        <v>0.32391491613518819</v>
      </c>
      <c r="BX176" s="1">
        <f t="shared" si="134"/>
        <v>152.83464964868708</v>
      </c>
      <c r="BY176" s="19">
        <f t="shared" si="135"/>
        <v>6.8568354045665334E-3</v>
      </c>
    </row>
    <row r="177" spans="1:77">
      <c r="A177" s="3">
        <v>44034</v>
      </c>
      <c r="B177" s="4">
        <v>176</v>
      </c>
      <c r="C177" s="1">
        <v>96.930199000000002</v>
      </c>
      <c r="D177" s="1">
        <v>153.740692</v>
      </c>
      <c r="E177" s="1"/>
      <c r="F177" s="1"/>
      <c r="I177" s="6">
        <f t="shared" si="104"/>
        <v>95.255511624181622</v>
      </c>
      <c r="J177" s="1">
        <f t="shared" si="105"/>
        <v>1.6746873758183796</v>
      </c>
      <c r="K177" s="1">
        <f t="shared" si="106"/>
        <v>1.7277250981589127E-2</v>
      </c>
      <c r="M177" s="1">
        <f t="shared" si="136"/>
        <v>96.720393940312562</v>
      </c>
      <c r="N177" s="1">
        <f t="shared" si="137"/>
        <v>0.20980505968744012</v>
      </c>
      <c r="O177" s="1">
        <f t="shared" si="107"/>
        <v>2.1644963267581875E-3</v>
      </c>
      <c r="Q177" s="1">
        <f t="shared" si="138"/>
        <v>96.899449697244762</v>
      </c>
      <c r="R177" s="1">
        <f t="shared" si="139"/>
        <v>3.0749302755239682E-2</v>
      </c>
      <c r="S177" s="1">
        <f t="shared" si="108"/>
        <v>3.1723140024957221E-4</v>
      </c>
      <c r="U177" s="1">
        <f t="shared" si="140"/>
        <v>96.87711846612217</v>
      </c>
      <c r="V177" s="1">
        <f t="shared" si="141"/>
        <v>5.3080533877832181E-2</v>
      </c>
      <c r="W177" s="1">
        <f t="shared" si="109"/>
        <v>5.4761606212974125E-4</v>
      </c>
      <c r="Z177" s="1">
        <f t="shared" si="110"/>
        <v>148.8998297026607</v>
      </c>
      <c r="AA177" s="1">
        <f t="shared" si="111"/>
        <v>4.8408622973392994</v>
      </c>
      <c r="AB177" s="15">
        <f t="shared" si="100"/>
        <v>3.1487189464057437E-2</v>
      </c>
      <c r="AD177" s="1">
        <f t="shared" si="112"/>
        <v>152.15929335034699</v>
      </c>
      <c r="AE177" s="1">
        <f t="shared" si="113"/>
        <v>1.5813986496530106</v>
      </c>
      <c r="AF177" s="15">
        <f t="shared" si="101"/>
        <v>1.0286142393927892E-2</v>
      </c>
      <c r="AH177" s="1">
        <f t="shared" si="114"/>
        <v>153.26924647964836</v>
      </c>
      <c r="AI177" s="1">
        <f t="shared" si="115"/>
        <v>0.47144552035163656</v>
      </c>
      <c r="AJ177" s="1">
        <f t="shared" si="102"/>
        <v>3.0664979727789738E-3</v>
      </c>
      <c r="AL177" s="1">
        <f t="shared" si="116"/>
        <v>153.61013363758582</v>
      </c>
      <c r="AM177" s="1">
        <f t="shared" si="117"/>
        <v>0.13055836241417751</v>
      </c>
      <c r="AN177" s="1">
        <f t="shared" si="103"/>
        <v>8.4921149186825251E-4</v>
      </c>
      <c r="AR177" s="19">
        <f t="shared" si="118"/>
        <v>96.899449697244762</v>
      </c>
      <c r="AS177" s="1">
        <f t="shared" si="142"/>
        <v>0.3390622275692704</v>
      </c>
      <c r="AT177" s="1">
        <f t="shared" si="119"/>
        <v>97.238511924814034</v>
      </c>
      <c r="AU177" s="1">
        <f t="shared" si="120"/>
        <v>3.1807726384017057E-3</v>
      </c>
      <c r="AW177" s="1">
        <f t="shared" si="143"/>
        <v>0.24535625994252991</v>
      </c>
      <c r="AX177" s="1">
        <f t="shared" si="121"/>
        <v>97.144805957187288</v>
      </c>
      <c r="AY177" s="1">
        <f t="shared" si="122"/>
        <v>2.2140360733942754E-3</v>
      </c>
      <c r="AZ177" s="2"/>
      <c r="BA177" s="1">
        <f t="shared" si="144"/>
        <v>0.11731170668396607</v>
      </c>
      <c r="BB177" s="1">
        <f t="shared" si="123"/>
        <v>97.016761403928726</v>
      </c>
      <c r="BC177" s="1">
        <f t="shared" si="124"/>
        <v>8.9303854548698541E-4</v>
      </c>
      <c r="BD177" s="2"/>
      <c r="BE177" s="1">
        <f t="shared" si="145"/>
        <v>-0.12809318488720983</v>
      </c>
      <c r="BF177" s="1">
        <f t="shared" si="125"/>
        <v>96.771356512357556</v>
      </c>
      <c r="BG177" s="19">
        <f t="shared" si="126"/>
        <v>1.6387306461884542E-3</v>
      </c>
      <c r="BJ177" s="19">
        <f t="shared" si="127"/>
        <v>153.26924647964836</v>
      </c>
      <c r="BK177" s="1">
        <f t="shared" si="146"/>
        <v>0.90119221025369545</v>
      </c>
      <c r="BL177" s="1">
        <f t="shared" si="128"/>
        <v>154.17043868990206</v>
      </c>
      <c r="BM177" s="1">
        <f t="shared" si="129"/>
        <v>2.7952696472971551E-3</v>
      </c>
      <c r="BO177" s="1">
        <f t="shared" si="147"/>
        <v>1.0839292752700986</v>
      </c>
      <c r="BP177" s="1">
        <f t="shared" si="130"/>
        <v>154.35317575491845</v>
      </c>
      <c r="BQ177" s="1">
        <f t="shared" si="131"/>
        <v>3.9838753614980325E-3</v>
      </c>
      <c r="BS177" s="1">
        <f t="shared" si="148"/>
        <v>0.96868057609644453</v>
      </c>
      <c r="BT177" s="1">
        <f t="shared" si="132"/>
        <v>154.23792705574479</v>
      </c>
      <c r="BU177" s="1">
        <f t="shared" si="133"/>
        <v>3.2342449437185788E-3</v>
      </c>
      <c r="BW177" s="1">
        <f t="shared" si="149"/>
        <v>0.69332222245227204</v>
      </c>
      <c r="BX177" s="1">
        <f t="shared" si="134"/>
        <v>153.96256870210064</v>
      </c>
      <c r="BY177" s="19">
        <f t="shared" si="135"/>
        <v>1.4431878718267005E-3</v>
      </c>
    </row>
    <row r="178" spans="1:77">
      <c r="A178" s="3">
        <v>44035</v>
      </c>
      <c r="B178" s="4">
        <v>177</v>
      </c>
      <c r="C178" s="1">
        <v>92.518287999999998</v>
      </c>
      <c r="D178" s="1">
        <v>152.86563100000001</v>
      </c>
      <c r="E178" s="1"/>
      <c r="F178" s="1"/>
      <c r="I178" s="6">
        <f t="shared" si="104"/>
        <v>95.506714730554364</v>
      </c>
      <c r="J178" s="1">
        <f t="shared" si="105"/>
        <v>2.9884267305543659</v>
      </c>
      <c r="K178" s="1">
        <f t="shared" si="106"/>
        <v>3.2300929850262318E-2</v>
      </c>
      <c r="M178" s="1">
        <f t="shared" si="136"/>
        <v>96.793825711203169</v>
      </c>
      <c r="N178" s="1">
        <f t="shared" si="137"/>
        <v>4.2755377112031709</v>
      </c>
      <c r="O178" s="1">
        <f t="shared" si="107"/>
        <v>4.6212892646729162E-2</v>
      </c>
      <c r="Q178" s="1">
        <f t="shared" si="138"/>
        <v>96.916361813760147</v>
      </c>
      <c r="R178" s="1">
        <f t="shared" si="139"/>
        <v>4.3980738137601492</v>
      </c>
      <c r="S178" s="1">
        <f t="shared" si="108"/>
        <v>4.7537345413915889E-2</v>
      </c>
      <c r="U178" s="1">
        <f t="shared" si="140"/>
        <v>96.91692886653054</v>
      </c>
      <c r="V178" s="1">
        <f t="shared" si="141"/>
        <v>4.3986408665305419</v>
      </c>
      <c r="W178" s="1">
        <f t="shared" si="109"/>
        <v>4.7543474502365866E-2</v>
      </c>
      <c r="Z178" s="1">
        <f t="shared" si="110"/>
        <v>149.62595904726157</v>
      </c>
      <c r="AA178" s="1">
        <f t="shared" si="111"/>
        <v>3.2396719527384334</v>
      </c>
      <c r="AB178" s="15">
        <f t="shared" si="100"/>
        <v>2.1192938736755245E-2</v>
      </c>
      <c r="AD178" s="1">
        <f t="shared" si="112"/>
        <v>152.71278287772554</v>
      </c>
      <c r="AE178" s="1">
        <f t="shared" si="113"/>
        <v>0.15284812227446309</v>
      </c>
      <c r="AF178" s="15">
        <f t="shared" si="101"/>
        <v>9.9988546329595222E-4</v>
      </c>
      <c r="AH178" s="1">
        <f t="shared" si="114"/>
        <v>153.52854151584177</v>
      </c>
      <c r="AI178" s="1">
        <f t="shared" si="115"/>
        <v>0.66291051584175875</v>
      </c>
      <c r="AJ178" s="1">
        <f t="shared" si="102"/>
        <v>4.3365569585864508E-3</v>
      </c>
      <c r="AL178" s="1">
        <f t="shared" si="116"/>
        <v>153.70805240939646</v>
      </c>
      <c r="AM178" s="1">
        <f t="shared" si="117"/>
        <v>0.84242140939645083</v>
      </c>
      <c r="AN178" s="1">
        <f t="shared" si="103"/>
        <v>5.5108620811989504E-3</v>
      </c>
      <c r="AR178" s="19">
        <f t="shared" si="118"/>
        <v>96.916361813760147</v>
      </c>
      <c r="AS178" s="1">
        <f t="shared" si="142"/>
        <v>0.29073971091118767</v>
      </c>
      <c r="AT178" s="1">
        <f t="shared" si="119"/>
        <v>97.20710152467133</v>
      </c>
      <c r="AU178" s="1">
        <f t="shared" si="120"/>
        <v>5.0679856123919328E-2</v>
      </c>
      <c r="AW178" s="1">
        <f t="shared" si="143"/>
        <v>0.18824522408574379</v>
      </c>
      <c r="AX178" s="1">
        <f t="shared" si="121"/>
        <v>97.104607037845895</v>
      </c>
      <c r="AY178" s="1">
        <f t="shared" si="122"/>
        <v>4.9572026644568876E-2</v>
      </c>
      <c r="AZ178" s="2"/>
      <c r="BA178" s="1">
        <f t="shared" si="144"/>
        <v>7.2131891108104765E-2</v>
      </c>
      <c r="BB178" s="1">
        <f t="shared" si="123"/>
        <v>96.988493704868247</v>
      </c>
      <c r="BC178" s="1">
        <f t="shared" si="124"/>
        <v>4.8316995498968257E-2</v>
      </c>
      <c r="BD178" s="2"/>
      <c r="BE178" s="1">
        <f t="shared" si="145"/>
        <v>-4.8386786950039059E-3</v>
      </c>
      <c r="BF178" s="1">
        <f t="shared" si="125"/>
        <v>96.911523135065138</v>
      </c>
      <c r="BG178" s="19">
        <f t="shared" si="126"/>
        <v>4.7485045714044563E-2</v>
      </c>
      <c r="BJ178" s="19">
        <f t="shared" si="127"/>
        <v>153.52854151584177</v>
      </c>
      <c r="BK178" s="1">
        <f t="shared" si="146"/>
        <v>0.80490763414465216</v>
      </c>
      <c r="BL178" s="1">
        <f t="shared" si="128"/>
        <v>154.33344914998642</v>
      </c>
      <c r="BM178" s="1">
        <f t="shared" si="129"/>
        <v>9.6020154457506137E-3</v>
      </c>
      <c r="BO178" s="1">
        <f t="shared" si="147"/>
        <v>0.87777071550092578</v>
      </c>
      <c r="BP178" s="1">
        <f t="shared" si="130"/>
        <v>154.4063122313427</v>
      </c>
      <c r="BQ178" s="1">
        <f t="shared" si="131"/>
        <v>1.0078663341550517E-2</v>
      </c>
      <c r="BS178" s="1">
        <f t="shared" si="148"/>
        <v>0.64945708314007777</v>
      </c>
      <c r="BT178" s="1">
        <f t="shared" si="132"/>
        <v>154.17799859898184</v>
      </c>
      <c r="BU178" s="1">
        <f t="shared" si="133"/>
        <v>8.5851056931288659E-3</v>
      </c>
      <c r="BW178" s="1">
        <f t="shared" si="149"/>
        <v>0.32439911413223693</v>
      </c>
      <c r="BX178" s="1">
        <f t="shared" si="134"/>
        <v>153.852940629974</v>
      </c>
      <c r="BY178" s="19">
        <f t="shared" si="135"/>
        <v>6.4586763127546486E-3</v>
      </c>
    </row>
    <row r="179" spans="1:77">
      <c r="A179" s="3">
        <v>44036</v>
      </c>
      <c r="B179" s="4">
        <v>178</v>
      </c>
      <c r="C179" s="1">
        <v>92.289092999999994</v>
      </c>
      <c r="D179" s="1">
        <v>148.58981299999999</v>
      </c>
      <c r="E179" s="1"/>
      <c r="F179" s="1"/>
      <c r="I179" s="6">
        <f t="shared" si="104"/>
        <v>95.058450720971209</v>
      </c>
      <c r="J179" s="1">
        <f t="shared" si="105"/>
        <v>2.7693577209712146</v>
      </c>
      <c r="K179" s="1">
        <f t="shared" si="106"/>
        <v>3.0007421580914385E-2</v>
      </c>
      <c r="M179" s="1">
        <f t="shared" si="136"/>
        <v>95.297387512282057</v>
      </c>
      <c r="N179" s="1">
        <f t="shared" si="137"/>
        <v>3.0082945122820632</v>
      </c>
      <c r="O179" s="1">
        <f t="shared" si="107"/>
        <v>3.2596425151583876E-2</v>
      </c>
      <c r="Q179" s="1">
        <f t="shared" si="138"/>
        <v>94.497421216192066</v>
      </c>
      <c r="R179" s="1">
        <f t="shared" si="139"/>
        <v>2.2083282161920721</v>
      </c>
      <c r="S179" s="1">
        <f t="shared" si="108"/>
        <v>2.3928377063929671E-2</v>
      </c>
      <c r="U179" s="1">
        <f t="shared" si="140"/>
        <v>93.617948216632641</v>
      </c>
      <c r="V179" s="1">
        <f t="shared" si="141"/>
        <v>1.3288552166326468</v>
      </c>
      <c r="W179" s="1">
        <f t="shared" si="109"/>
        <v>1.4398832770332317E-2</v>
      </c>
      <c r="Z179" s="1">
        <f t="shared" si="110"/>
        <v>150.11190984017233</v>
      </c>
      <c r="AA179" s="1">
        <f t="shared" si="111"/>
        <v>1.5220968401723383</v>
      </c>
      <c r="AB179" s="15">
        <f t="shared" si="100"/>
        <v>1.0243615019371068E-2</v>
      </c>
      <c r="AD179" s="1">
        <f t="shared" si="112"/>
        <v>152.7662797205216</v>
      </c>
      <c r="AE179" s="1">
        <f t="shared" si="113"/>
        <v>4.1764667205216028</v>
      </c>
      <c r="AF179" s="15">
        <f t="shared" si="101"/>
        <v>2.8107355653793058E-2</v>
      </c>
      <c r="AH179" s="1">
        <f t="shared" si="114"/>
        <v>153.16394073212882</v>
      </c>
      <c r="AI179" s="1">
        <f t="shared" si="115"/>
        <v>4.5741277321288294</v>
      </c>
      <c r="AJ179" s="1">
        <f t="shared" si="102"/>
        <v>3.0783588994279371E-2</v>
      </c>
      <c r="AL179" s="1">
        <f t="shared" si="116"/>
        <v>153.07623635234913</v>
      </c>
      <c r="AM179" s="1">
        <f t="shared" si="117"/>
        <v>4.486423352349135</v>
      </c>
      <c r="AN179" s="1">
        <f t="shared" si="103"/>
        <v>3.0193344091153377E-2</v>
      </c>
      <c r="AR179" s="19">
        <f t="shared" si="118"/>
        <v>94.497421216192066</v>
      </c>
      <c r="AS179" s="1">
        <f t="shared" si="142"/>
        <v>-0.11571233536070266</v>
      </c>
      <c r="AT179" s="1">
        <f t="shared" si="119"/>
        <v>94.381708880831368</v>
      </c>
      <c r="AU179" s="1">
        <f t="shared" si="120"/>
        <v>2.2674574132301575E-2</v>
      </c>
      <c r="AW179" s="1">
        <f t="shared" si="143"/>
        <v>-0.46355123132771248</v>
      </c>
      <c r="AX179" s="1">
        <f t="shared" si="121"/>
        <v>94.033869984864353</v>
      </c>
      <c r="AY179" s="1">
        <f t="shared" si="122"/>
        <v>1.8905559997911769E-2</v>
      </c>
      <c r="AZ179" s="2"/>
      <c r="BA179" s="1">
        <f t="shared" si="144"/>
        <v>-1.048850728796179</v>
      </c>
      <c r="BB179" s="1">
        <f t="shared" si="123"/>
        <v>93.448570487395884</v>
      </c>
      <c r="BC179" s="1">
        <f t="shared" si="124"/>
        <v>1.2563537572049709E-2</v>
      </c>
      <c r="BD179" s="2"/>
      <c r="BE179" s="1">
        <f t="shared" si="145"/>
        <v>-2.0568253097371199</v>
      </c>
      <c r="BF179" s="1">
        <f t="shared" si="125"/>
        <v>92.440595906454945</v>
      </c>
      <c r="BG179" s="19">
        <f t="shared" si="126"/>
        <v>1.6416122591534289E-3</v>
      </c>
      <c r="BJ179" s="19">
        <f t="shared" si="127"/>
        <v>153.16394073212882</v>
      </c>
      <c r="BK179" s="1">
        <f t="shared" si="146"/>
        <v>0.62948137146601268</v>
      </c>
      <c r="BL179" s="1">
        <f t="shared" si="128"/>
        <v>153.79342210359482</v>
      </c>
      <c r="BM179" s="1">
        <f t="shared" si="129"/>
        <v>3.5019958626604029E-2</v>
      </c>
      <c r="BO179" s="1">
        <f t="shared" si="147"/>
        <v>0.56717784069745814</v>
      </c>
      <c r="BP179" s="1">
        <f t="shared" si="130"/>
        <v>153.73111857282629</v>
      </c>
      <c r="BQ179" s="1">
        <f t="shared" si="131"/>
        <v>3.4600659823337265E-2</v>
      </c>
      <c r="BS179" s="1">
        <f t="shared" si="148"/>
        <v>0.19313104305621773</v>
      </c>
      <c r="BT179" s="1">
        <f t="shared" si="132"/>
        <v>153.35707177518503</v>
      </c>
      <c r="BU179" s="1">
        <f t="shared" si="133"/>
        <v>3.2083348642379959E-2</v>
      </c>
      <c r="BW179" s="1">
        <f t="shared" si="149"/>
        <v>-0.26125079903616732</v>
      </c>
      <c r="BX179" s="1">
        <f t="shared" si="134"/>
        <v>152.90268993309266</v>
      </c>
      <c r="BY179" s="19">
        <f t="shared" si="135"/>
        <v>2.9025387716805778E-2</v>
      </c>
    </row>
    <row r="180" spans="1:77">
      <c r="A180" s="3">
        <v>44039</v>
      </c>
      <c r="B180" s="4">
        <v>179</v>
      </c>
      <c r="C180" s="1">
        <v>94.476364000000004</v>
      </c>
      <c r="D180" s="1">
        <v>149.91233800000001</v>
      </c>
      <c r="E180" s="1"/>
      <c r="F180" s="1"/>
      <c r="I180" s="6">
        <f t="shared" si="104"/>
        <v>94.643047062825516</v>
      </c>
      <c r="J180" s="1">
        <f t="shared" si="105"/>
        <v>0.16668306282551271</v>
      </c>
      <c r="K180" s="1">
        <f t="shared" si="106"/>
        <v>1.7642832108305173E-3</v>
      </c>
      <c r="M180" s="1">
        <f t="shared" si="136"/>
        <v>94.244484432983342</v>
      </c>
      <c r="N180" s="1">
        <f t="shared" si="137"/>
        <v>0.23187956701666224</v>
      </c>
      <c r="O180" s="1">
        <f t="shared" si="107"/>
        <v>2.454365909093011E-3</v>
      </c>
      <c r="Q180" s="1">
        <f t="shared" si="138"/>
        <v>93.282840697286431</v>
      </c>
      <c r="R180" s="1">
        <f t="shared" si="139"/>
        <v>1.1935233027135723</v>
      </c>
      <c r="S180" s="1">
        <f t="shared" si="108"/>
        <v>1.2633035948690535E-2</v>
      </c>
      <c r="U180" s="1">
        <f t="shared" si="140"/>
        <v>92.621306804158166</v>
      </c>
      <c r="V180" s="1">
        <f t="shared" si="141"/>
        <v>1.8550571958418374</v>
      </c>
      <c r="W180" s="1">
        <f t="shared" si="109"/>
        <v>1.9635145948692916E-2</v>
      </c>
      <c r="Z180" s="1">
        <f t="shared" si="110"/>
        <v>149.88359531414648</v>
      </c>
      <c r="AA180" s="1">
        <f t="shared" si="111"/>
        <v>2.8742685853529792E-2</v>
      </c>
      <c r="AB180" s="15">
        <f t="shared" si="100"/>
        <v>1.9172995523243584E-4</v>
      </c>
      <c r="AD180" s="1">
        <f t="shared" si="112"/>
        <v>151.30451636833902</v>
      </c>
      <c r="AE180" s="1">
        <f t="shared" si="113"/>
        <v>1.3921783683390174</v>
      </c>
      <c r="AF180" s="15">
        <f t="shared" si="101"/>
        <v>9.2866163446734939E-3</v>
      </c>
      <c r="AH180" s="1">
        <f t="shared" si="114"/>
        <v>150.64817047945797</v>
      </c>
      <c r="AI180" s="1">
        <f t="shared" si="115"/>
        <v>0.7358324794579687</v>
      </c>
      <c r="AJ180" s="1">
        <f t="shared" si="102"/>
        <v>4.9084184082164653E-3</v>
      </c>
      <c r="AL180" s="1">
        <f t="shared" si="116"/>
        <v>149.71141883808727</v>
      </c>
      <c r="AM180" s="1">
        <f t="shared" si="117"/>
        <v>0.2009191619127364</v>
      </c>
      <c r="AN180" s="1">
        <f t="shared" si="103"/>
        <v>1.3402443360781711E-3</v>
      </c>
      <c r="AR180" s="19">
        <f t="shared" si="118"/>
        <v>93.282840697286431</v>
      </c>
      <c r="AS180" s="1">
        <f t="shared" si="142"/>
        <v>-0.28054256289244245</v>
      </c>
      <c r="AT180" s="1">
        <f t="shared" si="119"/>
        <v>93.002298134393996</v>
      </c>
      <c r="AU180" s="1">
        <f t="shared" si="120"/>
        <v>1.5602483025341743E-2</v>
      </c>
      <c r="AW180" s="1">
        <f t="shared" si="143"/>
        <v>-0.65130855322219305</v>
      </c>
      <c r="AX180" s="1">
        <f t="shared" si="121"/>
        <v>92.631532144064238</v>
      </c>
      <c r="AY180" s="1">
        <f t="shared" si="122"/>
        <v>1.9526914223072407E-2</v>
      </c>
      <c r="AZ180" s="2"/>
      <c r="BA180" s="1">
        <f t="shared" si="144"/>
        <v>-1.1234291343454341</v>
      </c>
      <c r="BB180" s="1">
        <f t="shared" si="123"/>
        <v>92.159411562941003</v>
      </c>
      <c r="BC180" s="1">
        <f t="shared" si="124"/>
        <v>2.4524149098911142E-2</v>
      </c>
      <c r="BD180" s="2"/>
      <c r="BE180" s="1">
        <f t="shared" si="145"/>
        <v>-1.3409172375303575</v>
      </c>
      <c r="BF180" s="1">
        <f t="shared" si="125"/>
        <v>91.941923459756069</v>
      </c>
      <c r="BG180" s="19">
        <f t="shared" si="126"/>
        <v>2.6826186285534178E-2</v>
      </c>
      <c r="BJ180" s="19">
        <f t="shared" si="127"/>
        <v>150.64817047945797</v>
      </c>
      <c r="BK180" s="1">
        <f t="shared" si="146"/>
        <v>0.15769362784548363</v>
      </c>
      <c r="BL180" s="1">
        <f t="shared" si="128"/>
        <v>150.80586410730345</v>
      </c>
      <c r="BM180" s="1">
        <f t="shared" si="129"/>
        <v>5.9603240081776586E-3</v>
      </c>
      <c r="BO180" s="1">
        <f t="shared" si="147"/>
        <v>-0.20355918264461831</v>
      </c>
      <c r="BP180" s="1">
        <f t="shared" si="130"/>
        <v>150.44461129681335</v>
      </c>
      <c r="BQ180" s="1">
        <f t="shared" si="131"/>
        <v>3.5505636421556152E-3</v>
      </c>
      <c r="BS180" s="1">
        <f t="shared" si="148"/>
        <v>-1.0258745400209617</v>
      </c>
      <c r="BT180" s="1">
        <f t="shared" si="132"/>
        <v>149.62229593943701</v>
      </c>
      <c r="BU180" s="1">
        <f t="shared" si="133"/>
        <v>1.9347444275266794E-3</v>
      </c>
      <c r="BW180" s="1">
        <f t="shared" si="149"/>
        <v>-2.1775923346256456</v>
      </c>
      <c r="BX180" s="1">
        <f t="shared" si="134"/>
        <v>148.47057814483233</v>
      </c>
      <c r="BY180" s="19">
        <f t="shared" si="135"/>
        <v>9.6173528770372094E-3</v>
      </c>
    </row>
    <row r="181" spans="1:77">
      <c r="A181" s="3">
        <v>44040</v>
      </c>
      <c r="B181" s="4">
        <v>180</v>
      </c>
      <c r="C181" s="1">
        <v>92.924355000000006</v>
      </c>
      <c r="D181" s="1">
        <v>151.155304</v>
      </c>
      <c r="E181" s="1"/>
      <c r="F181" s="1"/>
      <c r="I181" s="6">
        <f t="shared" si="104"/>
        <v>94.618044603401685</v>
      </c>
      <c r="J181" s="1">
        <f t="shared" si="105"/>
        <v>1.6936896034016797</v>
      </c>
      <c r="K181" s="1">
        <f t="shared" si="106"/>
        <v>1.8226541399202389E-2</v>
      </c>
      <c r="M181" s="1">
        <f t="shared" si="136"/>
        <v>94.325642281439173</v>
      </c>
      <c r="N181" s="1">
        <f t="shared" si="137"/>
        <v>1.401287281439167</v>
      </c>
      <c r="O181" s="1">
        <f t="shared" si="107"/>
        <v>1.5079870949216348E-2</v>
      </c>
      <c r="Q181" s="1">
        <f t="shared" si="138"/>
        <v>93.939278513778902</v>
      </c>
      <c r="R181" s="1">
        <f t="shared" si="139"/>
        <v>1.0149235137788963</v>
      </c>
      <c r="S181" s="1">
        <f t="shared" si="108"/>
        <v>1.0922039908470672E-2</v>
      </c>
      <c r="U181" s="1">
        <f t="shared" si="140"/>
        <v>94.012599701039548</v>
      </c>
      <c r="V181" s="1">
        <f t="shared" si="141"/>
        <v>1.0882447010395424</v>
      </c>
      <c r="W181" s="1">
        <f t="shared" si="109"/>
        <v>1.1711081567792882E-2</v>
      </c>
      <c r="Z181" s="1">
        <f t="shared" si="110"/>
        <v>149.88790671702449</v>
      </c>
      <c r="AA181" s="1">
        <f t="shared" si="111"/>
        <v>1.2673972829755087</v>
      </c>
      <c r="AB181" s="15">
        <f t="shared" si="100"/>
        <v>8.3847357614093964E-3</v>
      </c>
      <c r="AD181" s="1">
        <f t="shared" si="112"/>
        <v>150.81725393942037</v>
      </c>
      <c r="AE181" s="1">
        <f t="shared" si="113"/>
        <v>0.33805006057963283</v>
      </c>
      <c r="AF181" s="15">
        <f t="shared" si="101"/>
        <v>2.2364419351082305E-3</v>
      </c>
      <c r="AH181" s="1">
        <f t="shared" si="114"/>
        <v>150.24346261575607</v>
      </c>
      <c r="AI181" s="1">
        <f t="shared" si="115"/>
        <v>0.91184138424392813</v>
      </c>
      <c r="AJ181" s="1">
        <f t="shared" si="102"/>
        <v>6.0324802379672238E-3</v>
      </c>
      <c r="AL181" s="1">
        <f t="shared" si="116"/>
        <v>149.86210820952184</v>
      </c>
      <c r="AM181" s="1">
        <f t="shared" si="117"/>
        <v>1.2931957904781655</v>
      </c>
      <c r="AN181" s="1">
        <f t="shared" si="103"/>
        <v>8.5554112641536249E-3</v>
      </c>
      <c r="AR181" s="19">
        <f t="shared" si="118"/>
        <v>93.939278513778902</v>
      </c>
      <c r="AS181" s="1">
        <f t="shared" si="142"/>
        <v>-0.1399955059847055</v>
      </c>
      <c r="AT181" s="1">
        <f t="shared" si="119"/>
        <v>93.799283007794202</v>
      </c>
      <c r="AU181" s="1">
        <f t="shared" si="120"/>
        <v>9.415486476007243E-3</v>
      </c>
      <c r="AW181" s="1">
        <f t="shared" si="143"/>
        <v>-0.32437196079352715</v>
      </c>
      <c r="AX181" s="1">
        <f t="shared" si="121"/>
        <v>93.614906552985374</v>
      </c>
      <c r="AY181" s="1">
        <f t="shared" si="122"/>
        <v>7.4313300639575995E-3</v>
      </c>
      <c r="AZ181" s="2"/>
      <c r="BA181" s="1">
        <f t="shared" si="144"/>
        <v>-0.32248900646837708</v>
      </c>
      <c r="BB181" s="1">
        <f t="shared" si="123"/>
        <v>93.616789507310529</v>
      </c>
      <c r="BC181" s="1">
        <f t="shared" si="124"/>
        <v>7.4515933665670626E-3</v>
      </c>
      <c r="BD181" s="2"/>
      <c r="BE181" s="1">
        <f t="shared" si="145"/>
        <v>0.35683455838904621</v>
      </c>
      <c r="BF181" s="1">
        <f t="shared" si="125"/>
        <v>94.296113072167941</v>
      </c>
      <c r="BG181" s="19">
        <f t="shared" si="126"/>
        <v>1.4762094094362401E-2</v>
      </c>
      <c r="BJ181" s="19">
        <f t="shared" si="127"/>
        <v>150.24346261575607</v>
      </c>
      <c r="BK181" s="1">
        <f t="shared" si="146"/>
        <v>7.3333404113375911E-2</v>
      </c>
      <c r="BL181" s="1">
        <f t="shared" si="128"/>
        <v>150.31679601986946</v>
      </c>
      <c r="BM181" s="1">
        <f t="shared" si="129"/>
        <v>5.5473275362573037E-3</v>
      </c>
      <c r="BO181" s="1">
        <f t="shared" si="147"/>
        <v>-0.25384635290893903</v>
      </c>
      <c r="BP181" s="1">
        <f t="shared" si="130"/>
        <v>149.98961626284714</v>
      </c>
      <c r="BQ181" s="1">
        <f t="shared" si="131"/>
        <v>7.711854670695943E-3</v>
      </c>
      <c r="BS181" s="1">
        <f t="shared" si="148"/>
        <v>-0.7463495356773846</v>
      </c>
      <c r="BT181" s="1">
        <f t="shared" si="132"/>
        <v>149.49711308007869</v>
      </c>
      <c r="BU181" s="1">
        <f t="shared" si="133"/>
        <v>1.0970114022074344E-2</v>
      </c>
      <c r="BW181" s="1">
        <f t="shared" si="149"/>
        <v>-0.67064053434046289</v>
      </c>
      <c r="BX181" s="1">
        <f t="shared" si="134"/>
        <v>149.57282208141561</v>
      </c>
      <c r="BY181" s="19">
        <f t="shared" si="135"/>
        <v>1.0469245052653873E-2</v>
      </c>
    </row>
    <row r="182" spans="1:77">
      <c r="A182" s="3">
        <v>44041</v>
      </c>
      <c r="B182" s="4">
        <v>181</v>
      </c>
      <c r="C182" s="1">
        <v>94.705558999999994</v>
      </c>
      <c r="D182" s="1">
        <v>153.71086099999999</v>
      </c>
      <c r="E182" s="1"/>
      <c r="F182" s="1"/>
      <c r="I182" s="6">
        <f t="shared" si="104"/>
        <v>94.363991162891438</v>
      </c>
      <c r="J182" s="1">
        <f t="shared" si="105"/>
        <v>0.3415678371085562</v>
      </c>
      <c r="K182" s="1">
        <f t="shared" si="106"/>
        <v>3.6066292276312546E-3</v>
      </c>
      <c r="M182" s="1">
        <f t="shared" si="136"/>
        <v>93.835191732935471</v>
      </c>
      <c r="N182" s="1">
        <f t="shared" si="137"/>
        <v>0.87036726706452328</v>
      </c>
      <c r="O182" s="1">
        <f t="shared" si="107"/>
        <v>9.1902447570635561E-3</v>
      </c>
      <c r="Q182" s="1">
        <f t="shared" si="138"/>
        <v>93.381070581200504</v>
      </c>
      <c r="R182" s="1">
        <f t="shared" si="139"/>
        <v>1.3244884187994899</v>
      </c>
      <c r="S182" s="1">
        <f t="shared" si="108"/>
        <v>1.3985329190649621E-2</v>
      </c>
      <c r="U182" s="1">
        <f t="shared" si="140"/>
        <v>93.196416175259898</v>
      </c>
      <c r="V182" s="1">
        <f t="shared" si="141"/>
        <v>1.5091428247400955</v>
      </c>
      <c r="W182" s="1">
        <f t="shared" si="109"/>
        <v>1.5935102866982662E-2</v>
      </c>
      <c r="Z182" s="1">
        <f t="shared" si="110"/>
        <v>150.0780163094708</v>
      </c>
      <c r="AA182" s="1">
        <f t="shared" si="111"/>
        <v>3.6328446905291969</v>
      </c>
      <c r="AB182" s="15">
        <f t="shared" si="100"/>
        <v>2.3634274552200948E-2</v>
      </c>
      <c r="AD182" s="1">
        <f t="shared" si="112"/>
        <v>150.93557146062324</v>
      </c>
      <c r="AE182" s="1">
        <f t="shared" si="113"/>
        <v>2.7752895393767574</v>
      </c>
      <c r="AF182" s="15">
        <f t="shared" si="101"/>
        <v>1.8055259864667321E-2</v>
      </c>
      <c r="AH182" s="1">
        <f t="shared" si="114"/>
        <v>150.74497537709021</v>
      </c>
      <c r="AI182" s="1">
        <f t="shared" si="115"/>
        <v>2.9658856229097807</v>
      </c>
      <c r="AJ182" s="1">
        <f t="shared" si="102"/>
        <v>1.9295224837168667E-2</v>
      </c>
      <c r="AL182" s="1">
        <f t="shared" si="116"/>
        <v>150.83200505238045</v>
      </c>
      <c r="AM182" s="1">
        <f t="shared" si="117"/>
        <v>2.8788559476195417</v>
      </c>
      <c r="AN182" s="1">
        <f t="shared" si="103"/>
        <v>1.8729034037611315E-2</v>
      </c>
      <c r="AR182" s="19">
        <f t="shared" si="118"/>
        <v>93.381070581200504</v>
      </c>
      <c r="AS182" s="1">
        <f t="shared" si="142"/>
        <v>-0.20272736997375937</v>
      </c>
      <c r="AT182" s="1">
        <f t="shared" si="119"/>
        <v>93.178343211226746</v>
      </c>
      <c r="AU182" s="1">
        <f t="shared" si="120"/>
        <v>1.6125936058022188E-2</v>
      </c>
      <c r="AW182" s="1">
        <f t="shared" si="143"/>
        <v>-0.38283095373974485</v>
      </c>
      <c r="AX182" s="1">
        <f t="shared" si="121"/>
        <v>92.998239627460762</v>
      </c>
      <c r="AY182" s="1">
        <f t="shared" si="122"/>
        <v>1.8027657410683059E-2</v>
      </c>
      <c r="AZ182" s="2"/>
      <c r="BA182" s="1">
        <f t="shared" si="144"/>
        <v>-0.42856252321788652</v>
      </c>
      <c r="BB182" s="1">
        <f t="shared" si="123"/>
        <v>92.952508057982612</v>
      </c>
      <c r="BC182" s="1">
        <f t="shared" si="124"/>
        <v>1.851053898554552E-2</v>
      </c>
      <c r="BD182" s="2"/>
      <c r="BE182" s="1">
        <f t="shared" si="145"/>
        <v>-0.42095155893328129</v>
      </c>
      <c r="BF182" s="1">
        <f t="shared" si="125"/>
        <v>92.960119022267222</v>
      </c>
      <c r="BG182" s="19">
        <f t="shared" si="126"/>
        <v>1.8430174492003921E-2</v>
      </c>
      <c r="BJ182" s="19">
        <f t="shared" si="127"/>
        <v>150.74497537709021</v>
      </c>
      <c r="BK182" s="1">
        <f t="shared" si="146"/>
        <v>0.13756030769649061</v>
      </c>
      <c r="BL182" s="1">
        <f t="shared" si="128"/>
        <v>150.88253568478672</v>
      </c>
      <c r="BM182" s="1">
        <f t="shared" si="129"/>
        <v>1.840029583344327E-2</v>
      </c>
      <c r="BO182" s="1">
        <f t="shared" si="147"/>
        <v>-6.5006574348169144E-2</v>
      </c>
      <c r="BP182" s="1">
        <f t="shared" si="130"/>
        <v>150.67996880274205</v>
      </c>
      <c r="BQ182" s="1">
        <f t="shared" si="131"/>
        <v>1.9718139483051504E-2</v>
      </c>
      <c r="BS182" s="1">
        <f t="shared" si="148"/>
        <v>-0.18481150202219829</v>
      </c>
      <c r="BT182" s="1">
        <f t="shared" si="132"/>
        <v>150.56016387506801</v>
      </c>
      <c r="BU182" s="1">
        <f t="shared" si="133"/>
        <v>2.0497556935368286E-2</v>
      </c>
      <c r="BW182" s="1">
        <f t="shared" si="149"/>
        <v>0.32568976698294999</v>
      </c>
      <c r="BX182" s="1">
        <f t="shared" si="134"/>
        <v>151.07066514407316</v>
      </c>
      <c r="BY182" s="19">
        <f t="shared" si="135"/>
        <v>1.7176378030481748E-2</v>
      </c>
    </row>
    <row r="183" spans="1:77">
      <c r="A183" s="3">
        <v>44042</v>
      </c>
      <c r="B183" s="4">
        <v>182</v>
      </c>
      <c r="C183" s="1">
        <v>95.851517000000001</v>
      </c>
      <c r="D183" s="1">
        <v>148.321335</v>
      </c>
      <c r="E183" s="1"/>
      <c r="F183" s="1"/>
      <c r="I183" s="6">
        <f t="shared" si="104"/>
        <v>94.415226338457728</v>
      </c>
      <c r="J183" s="1">
        <f t="shared" si="105"/>
        <v>1.436290661542273</v>
      </c>
      <c r="K183" s="1">
        <f t="shared" si="106"/>
        <v>1.4984537610836905E-2</v>
      </c>
      <c r="M183" s="1">
        <f t="shared" si="136"/>
        <v>94.139820276408059</v>
      </c>
      <c r="N183" s="1">
        <f t="shared" si="137"/>
        <v>1.7116967235919418</v>
      </c>
      <c r="O183" s="1">
        <f t="shared" si="107"/>
        <v>1.7857794818124179E-2</v>
      </c>
      <c r="Q183" s="1">
        <f t="shared" si="138"/>
        <v>94.109539211540223</v>
      </c>
      <c r="R183" s="1">
        <f t="shared" si="139"/>
        <v>1.7419777884597778</v>
      </c>
      <c r="S183" s="1">
        <f t="shared" si="108"/>
        <v>1.8173711204380601E-2</v>
      </c>
      <c r="U183" s="1">
        <f t="shared" si="140"/>
        <v>94.328273293814973</v>
      </c>
      <c r="V183" s="1">
        <f t="shared" si="141"/>
        <v>1.5232437061850277</v>
      </c>
      <c r="W183" s="1">
        <f t="shared" si="109"/>
        <v>1.5891701601186213E-2</v>
      </c>
      <c r="Z183" s="1">
        <f t="shared" si="110"/>
        <v>150.62294301305016</v>
      </c>
      <c r="AA183" s="1">
        <f t="shared" si="111"/>
        <v>2.3016080130501564</v>
      </c>
      <c r="AB183" s="15">
        <f t="shared" si="100"/>
        <v>1.5517713706191738E-2</v>
      </c>
      <c r="AD183" s="1">
        <f t="shared" si="112"/>
        <v>151.90692279940509</v>
      </c>
      <c r="AE183" s="1">
        <f t="shared" si="113"/>
        <v>3.58558779940509</v>
      </c>
      <c r="AF183" s="15">
        <f t="shared" si="101"/>
        <v>2.4174457433282205E-2</v>
      </c>
      <c r="AH183" s="1">
        <f t="shared" si="114"/>
        <v>152.37621246969059</v>
      </c>
      <c r="AI183" s="1">
        <f t="shared" si="115"/>
        <v>4.0548774696905809</v>
      </c>
      <c r="AJ183" s="1">
        <f t="shared" si="102"/>
        <v>2.7338463948497906E-2</v>
      </c>
      <c r="AL183" s="1">
        <f t="shared" si="116"/>
        <v>152.99114701309509</v>
      </c>
      <c r="AM183" s="1">
        <f t="shared" si="117"/>
        <v>4.6698120130950826</v>
      </c>
      <c r="AN183" s="1">
        <f t="shared" si="103"/>
        <v>3.1484425440851664E-2</v>
      </c>
      <c r="AR183" s="19">
        <f t="shared" si="118"/>
        <v>94.109539211540223</v>
      </c>
      <c r="AS183" s="1">
        <f t="shared" si="142"/>
        <v>-6.3047969926737557E-2</v>
      </c>
      <c r="AT183" s="1">
        <f t="shared" si="119"/>
        <v>94.046491241613481</v>
      </c>
      <c r="AU183" s="1">
        <f t="shared" si="120"/>
        <v>1.8831478258049063E-2</v>
      </c>
      <c r="AW183" s="1">
        <f t="shared" si="143"/>
        <v>-0.10500605771987881</v>
      </c>
      <c r="AX183" s="1">
        <f t="shared" si="121"/>
        <v>94.004533153820347</v>
      </c>
      <c r="AY183" s="1">
        <f t="shared" si="122"/>
        <v>1.9269218724828886E-2</v>
      </c>
      <c r="AZ183" s="2"/>
      <c r="BA183" s="1">
        <f t="shared" si="144"/>
        <v>9.210149588303615E-2</v>
      </c>
      <c r="BB183" s="1">
        <f t="shared" si="123"/>
        <v>94.201640707423266</v>
      </c>
      <c r="BC183" s="1">
        <f t="shared" si="124"/>
        <v>1.721283443617001E-2</v>
      </c>
      <c r="BD183" s="2"/>
      <c r="BE183" s="1">
        <f t="shared" si="145"/>
        <v>0.55605560194876924</v>
      </c>
      <c r="BF183" s="1">
        <f t="shared" si="125"/>
        <v>94.665594813488994</v>
      </c>
      <c r="BG183" s="19">
        <f t="shared" si="126"/>
        <v>1.2372492618045964E-2</v>
      </c>
      <c r="BJ183" s="19">
        <f t="shared" si="127"/>
        <v>152.37621246969059</v>
      </c>
      <c r="BK183" s="1">
        <f t="shared" si="146"/>
        <v>0.36161182543207282</v>
      </c>
      <c r="BL183" s="1">
        <f t="shared" si="128"/>
        <v>152.73782429512266</v>
      </c>
      <c r="BM183" s="1">
        <f t="shared" si="129"/>
        <v>2.9776493685973491E-2</v>
      </c>
      <c r="BO183" s="1">
        <f t="shared" si="147"/>
        <v>0.35905434238896622</v>
      </c>
      <c r="BP183" s="1">
        <f t="shared" si="130"/>
        <v>152.73526681207954</v>
      </c>
      <c r="BQ183" s="1">
        <f t="shared" si="131"/>
        <v>2.9759250832522101E-2</v>
      </c>
      <c r="BS183" s="1">
        <f t="shared" si="148"/>
        <v>0.63241036555795849</v>
      </c>
      <c r="BT183" s="1">
        <f t="shared" si="132"/>
        <v>153.00862283524853</v>
      </c>
      <c r="BU183" s="1">
        <f t="shared" si="133"/>
        <v>3.1602249502733548E-2</v>
      </c>
      <c r="BW183" s="1">
        <f t="shared" si="149"/>
        <v>1.4354049937577591</v>
      </c>
      <c r="BX183" s="1">
        <f t="shared" si="134"/>
        <v>153.81161746344836</v>
      </c>
      <c r="BY183" s="19">
        <f t="shared" si="135"/>
        <v>3.7016134350788793E-2</v>
      </c>
    </row>
    <row r="184" spans="1:77">
      <c r="A184" s="3">
        <v>44043</v>
      </c>
      <c r="B184" s="4">
        <v>183</v>
      </c>
      <c r="C184" s="1">
        <v>105.88608600000001</v>
      </c>
      <c r="D184" s="1">
        <v>148.53015099999999</v>
      </c>
      <c r="E184" s="1"/>
      <c r="F184" s="1"/>
      <c r="I184" s="6">
        <f t="shared" si="104"/>
        <v>94.630669937689063</v>
      </c>
      <c r="J184" s="1">
        <f t="shared" si="105"/>
        <v>11.255416062310942</v>
      </c>
      <c r="K184" s="1">
        <f t="shared" si="106"/>
        <v>0.10629740400746272</v>
      </c>
      <c r="M184" s="1">
        <f t="shared" si="136"/>
        <v>94.738914129665233</v>
      </c>
      <c r="N184" s="1">
        <f t="shared" si="137"/>
        <v>11.147171870334773</v>
      </c>
      <c r="O184" s="1">
        <f t="shared" si="107"/>
        <v>0.10527513379175024</v>
      </c>
      <c r="Q184" s="1">
        <f t="shared" si="138"/>
        <v>95.067626995193109</v>
      </c>
      <c r="R184" s="1">
        <f t="shared" si="139"/>
        <v>10.818459004806897</v>
      </c>
      <c r="S184" s="1">
        <f t="shared" si="108"/>
        <v>0.10217073284592743</v>
      </c>
      <c r="U184" s="1">
        <f t="shared" si="140"/>
        <v>95.470706073453741</v>
      </c>
      <c r="V184" s="1">
        <f t="shared" si="141"/>
        <v>10.415379926546265</v>
      </c>
      <c r="W184" s="1">
        <f t="shared" si="109"/>
        <v>9.8364009096967325E-2</v>
      </c>
      <c r="Z184" s="1">
        <f t="shared" si="110"/>
        <v>150.27770181109264</v>
      </c>
      <c r="AA184" s="1">
        <f t="shared" si="111"/>
        <v>1.7475508110926512</v>
      </c>
      <c r="AB184" s="15">
        <f t="shared" si="100"/>
        <v>1.1765630071248303E-2</v>
      </c>
      <c r="AD184" s="1">
        <f t="shared" si="112"/>
        <v>150.65196706961331</v>
      </c>
      <c r="AE184" s="1">
        <f t="shared" si="113"/>
        <v>2.1218160696133168</v>
      </c>
      <c r="AF184" s="15">
        <f t="shared" si="101"/>
        <v>1.4285423231094116E-2</v>
      </c>
      <c r="AH184" s="1">
        <f t="shared" si="114"/>
        <v>150.14602986136077</v>
      </c>
      <c r="AI184" s="1">
        <f t="shared" si="115"/>
        <v>1.615878861360784</v>
      </c>
      <c r="AJ184" s="1">
        <f t="shared" si="102"/>
        <v>1.0879130267367627E-2</v>
      </c>
      <c r="AL184" s="1">
        <f t="shared" si="116"/>
        <v>149.48878800327378</v>
      </c>
      <c r="AM184" s="1">
        <f t="shared" si="117"/>
        <v>0.9586370032737932</v>
      </c>
      <c r="AN184" s="1">
        <f t="shared" si="103"/>
        <v>6.454157602477582E-3</v>
      </c>
      <c r="AR184" s="19">
        <f t="shared" si="118"/>
        <v>95.067626995193109</v>
      </c>
      <c r="AS184" s="1">
        <f t="shared" si="142"/>
        <v>9.0122393110205923E-2</v>
      </c>
      <c r="AT184" s="1">
        <f t="shared" si="119"/>
        <v>95.157749388303316</v>
      </c>
      <c r="AU184" s="1">
        <f t="shared" si="120"/>
        <v>0.1013196069188608</v>
      </c>
      <c r="AW184" s="1">
        <f t="shared" si="143"/>
        <v>0.16076740262331229</v>
      </c>
      <c r="AX184" s="1">
        <f t="shared" si="121"/>
        <v>95.228394397816416</v>
      </c>
      <c r="AY184" s="1">
        <f t="shared" si="122"/>
        <v>0.10065242757375685</v>
      </c>
      <c r="AZ184" s="2"/>
      <c r="BA184" s="1">
        <f t="shared" si="144"/>
        <v>0.4817953253794684</v>
      </c>
      <c r="BB184" s="1">
        <f t="shared" si="123"/>
        <v>95.549422320572575</v>
      </c>
      <c r="BC184" s="1">
        <f t="shared" si="124"/>
        <v>9.7620604084161081E-2</v>
      </c>
      <c r="BD184" s="2"/>
      <c r="BE184" s="1">
        <f t="shared" si="145"/>
        <v>0.89778295639726813</v>
      </c>
      <c r="BF184" s="1">
        <f t="shared" si="125"/>
        <v>95.965409951590374</v>
      </c>
      <c r="BG184" s="19">
        <f t="shared" si="126"/>
        <v>9.3691970523961304E-2</v>
      </c>
      <c r="BJ184" s="19">
        <f t="shared" si="127"/>
        <v>150.14602986136077</v>
      </c>
      <c r="BK184" s="1">
        <f t="shared" si="146"/>
        <v>-2.7157339632209954E-2</v>
      </c>
      <c r="BL184" s="1">
        <f t="shared" si="128"/>
        <v>150.11887252172858</v>
      </c>
      <c r="BM184" s="1">
        <f t="shared" si="129"/>
        <v>1.0696289682817243E-2</v>
      </c>
      <c r="BO184" s="1">
        <f t="shared" si="147"/>
        <v>-0.28825489529072845</v>
      </c>
      <c r="BP184" s="1">
        <f t="shared" si="130"/>
        <v>149.85777496607005</v>
      </c>
      <c r="BQ184" s="1">
        <f t="shared" si="131"/>
        <v>8.9384138986707429E-3</v>
      </c>
      <c r="BS184" s="1">
        <f t="shared" si="148"/>
        <v>-0.65575647269153836</v>
      </c>
      <c r="BT184" s="1">
        <f t="shared" si="132"/>
        <v>149.49027338866924</v>
      </c>
      <c r="BU184" s="1">
        <f t="shared" si="133"/>
        <v>6.4641581672481305E-3</v>
      </c>
      <c r="BW184" s="1">
        <f t="shared" si="149"/>
        <v>-1.6803444680166766</v>
      </c>
      <c r="BX184" s="1">
        <f t="shared" si="134"/>
        <v>148.4656853933441</v>
      </c>
      <c r="BY184" s="19">
        <f t="shared" si="135"/>
        <v>4.3402370644520947E-4</v>
      </c>
    </row>
    <row r="185" spans="1:77">
      <c r="A185" s="3">
        <v>44046</v>
      </c>
      <c r="B185" s="4">
        <v>184</v>
      </c>
      <c r="C185" s="1">
        <v>108.554153</v>
      </c>
      <c r="D185" s="1">
        <v>147.694885</v>
      </c>
      <c r="E185" s="1"/>
      <c r="F185" s="1"/>
      <c r="I185" s="6">
        <f t="shared" si="104"/>
        <v>96.3189823470357</v>
      </c>
      <c r="J185" s="1">
        <f t="shared" si="105"/>
        <v>12.2351706529643</v>
      </c>
      <c r="K185" s="1">
        <f t="shared" si="106"/>
        <v>0.11271029541324228</v>
      </c>
      <c r="M185" s="1">
        <f t="shared" si="136"/>
        <v>98.640424284282403</v>
      </c>
      <c r="N185" s="1">
        <f t="shared" si="137"/>
        <v>9.9137287157175962</v>
      </c>
      <c r="O185" s="1">
        <f t="shared" si="107"/>
        <v>9.1325190623684355E-2</v>
      </c>
      <c r="Q185" s="1">
        <f t="shared" si="138"/>
        <v>101.01777944783692</v>
      </c>
      <c r="R185" s="1">
        <f t="shared" si="139"/>
        <v>7.5363735521630844</v>
      </c>
      <c r="S185" s="1">
        <f t="shared" si="108"/>
        <v>6.9425013635020336E-2</v>
      </c>
      <c r="U185" s="1">
        <f t="shared" si="140"/>
        <v>103.28224101836345</v>
      </c>
      <c r="V185" s="1">
        <f t="shared" si="141"/>
        <v>5.2719119816365492</v>
      </c>
      <c r="W185" s="1">
        <f t="shared" si="109"/>
        <v>4.8564811533618149E-2</v>
      </c>
      <c r="Z185" s="1">
        <f t="shared" si="110"/>
        <v>150.01556918942873</v>
      </c>
      <c r="AA185" s="1">
        <f t="shared" si="111"/>
        <v>2.3206841894287322</v>
      </c>
      <c r="AB185" s="15">
        <f t="shared" si="100"/>
        <v>1.5712691671270349E-2</v>
      </c>
      <c r="AD185" s="1">
        <f t="shared" si="112"/>
        <v>149.90933144524865</v>
      </c>
      <c r="AE185" s="1">
        <f t="shared" si="113"/>
        <v>2.2144464452486545</v>
      </c>
      <c r="AF185" s="15">
        <f t="shared" si="101"/>
        <v>1.4993386163973482E-2</v>
      </c>
      <c r="AH185" s="1">
        <f t="shared" si="114"/>
        <v>149.25729648761234</v>
      </c>
      <c r="AI185" s="1">
        <f t="shared" si="115"/>
        <v>1.5624114876123372</v>
      </c>
      <c r="AJ185" s="1">
        <f t="shared" si="102"/>
        <v>1.0578643177875369E-2</v>
      </c>
      <c r="AL185" s="1">
        <f t="shared" si="116"/>
        <v>148.76981025081844</v>
      </c>
      <c r="AM185" s="1">
        <f t="shared" si="117"/>
        <v>1.0749252508184384</v>
      </c>
      <c r="AN185" s="1">
        <f t="shared" si="103"/>
        <v>7.2780127139706859E-3</v>
      </c>
      <c r="AR185" s="19">
        <f t="shared" si="118"/>
        <v>101.01777944783692</v>
      </c>
      <c r="AS185" s="1">
        <f t="shared" si="142"/>
        <v>0.96912690204024587</v>
      </c>
      <c r="AT185" s="1">
        <f t="shared" si="119"/>
        <v>101.98690634987716</v>
      </c>
      <c r="AU185" s="1">
        <f t="shared" si="120"/>
        <v>6.0497424268262129E-2</v>
      </c>
      <c r="AW185" s="1">
        <f t="shared" si="143"/>
        <v>1.6081136651284358</v>
      </c>
      <c r="AX185" s="1">
        <f t="shared" si="121"/>
        <v>102.62589311296536</v>
      </c>
      <c r="AY185" s="1">
        <f t="shared" si="122"/>
        <v>5.4611083253854338E-2</v>
      </c>
      <c r="AZ185" s="2"/>
      <c r="BA185" s="1">
        <f t="shared" si="144"/>
        <v>2.9425560326484206</v>
      </c>
      <c r="BB185" s="1">
        <f t="shared" si="123"/>
        <v>103.96033548048534</v>
      </c>
      <c r="BC185" s="1">
        <f t="shared" si="124"/>
        <v>4.2318210704611718E-2</v>
      </c>
      <c r="BD185" s="2"/>
      <c r="BE185" s="1">
        <f t="shared" si="145"/>
        <v>5.1922970282068253</v>
      </c>
      <c r="BF185" s="1">
        <f t="shared" si="125"/>
        <v>106.21007647604374</v>
      </c>
      <c r="BG185" s="19">
        <f t="shared" si="126"/>
        <v>2.1593614423542698E-2</v>
      </c>
      <c r="BJ185" s="19">
        <f t="shared" si="127"/>
        <v>149.25729648761234</v>
      </c>
      <c r="BK185" s="1">
        <f t="shared" si="146"/>
        <v>-0.15639374474964399</v>
      </c>
      <c r="BL185" s="1">
        <f t="shared" si="128"/>
        <v>149.1009027428627</v>
      </c>
      <c r="BM185" s="1">
        <f t="shared" si="129"/>
        <v>9.5197456761126256E-3</v>
      </c>
      <c r="BO185" s="1">
        <f t="shared" si="147"/>
        <v>-0.43837451490515555</v>
      </c>
      <c r="BP185" s="1">
        <f t="shared" si="130"/>
        <v>148.81892197270719</v>
      </c>
      <c r="BQ185" s="1">
        <f t="shared" si="131"/>
        <v>7.610534194919397E-3</v>
      </c>
      <c r="BS185" s="1">
        <f t="shared" si="148"/>
        <v>-0.7605960781671427</v>
      </c>
      <c r="BT185" s="1">
        <f t="shared" si="132"/>
        <v>148.4967004094452</v>
      </c>
      <c r="BU185" s="1">
        <f t="shared" si="133"/>
        <v>5.4288637649516245E-3</v>
      </c>
      <c r="BW185" s="1">
        <f t="shared" si="149"/>
        <v>-1.007475037888673</v>
      </c>
      <c r="BX185" s="1">
        <f t="shared" si="134"/>
        <v>148.24982144972367</v>
      </c>
      <c r="BY185" s="19">
        <f t="shared" si="135"/>
        <v>3.7573166445382961E-3</v>
      </c>
    </row>
    <row r="186" spans="1:77">
      <c r="A186" s="3">
        <v>44047</v>
      </c>
      <c r="B186" s="4">
        <v>185</v>
      </c>
      <c r="C186" s="1">
        <v>109.279099</v>
      </c>
      <c r="D186" s="1">
        <v>146.501633</v>
      </c>
      <c r="E186" s="1"/>
      <c r="F186" s="1"/>
      <c r="I186" s="6">
        <f t="shared" si="104"/>
        <v>98.154257944980344</v>
      </c>
      <c r="J186" s="1">
        <f t="shared" si="105"/>
        <v>11.124841055019658</v>
      </c>
      <c r="K186" s="1">
        <f t="shared" si="106"/>
        <v>0.1018020935093879</v>
      </c>
      <c r="M186" s="1">
        <f t="shared" si="136"/>
        <v>102.11022933478357</v>
      </c>
      <c r="N186" s="1">
        <f t="shared" si="137"/>
        <v>7.1688696652164339</v>
      </c>
      <c r="O186" s="1">
        <f t="shared" si="107"/>
        <v>6.5601471194564234E-2</v>
      </c>
      <c r="Q186" s="1">
        <f t="shared" si="138"/>
        <v>105.16278490152661</v>
      </c>
      <c r="R186" s="1">
        <f t="shared" si="139"/>
        <v>4.1163140984733957</v>
      </c>
      <c r="S186" s="1">
        <f t="shared" si="108"/>
        <v>3.7667899315983522E-2</v>
      </c>
      <c r="U186" s="1">
        <f t="shared" si="140"/>
        <v>107.23617500459086</v>
      </c>
      <c r="V186" s="1">
        <f t="shared" si="141"/>
        <v>2.04292399540914</v>
      </c>
      <c r="W186" s="1">
        <f t="shared" si="109"/>
        <v>1.8694553799433689E-2</v>
      </c>
      <c r="Z186" s="1">
        <f t="shared" si="110"/>
        <v>149.66746656101441</v>
      </c>
      <c r="AA186" s="1">
        <f t="shared" si="111"/>
        <v>3.1658335610144093</v>
      </c>
      <c r="AB186" s="15">
        <f t="shared" si="100"/>
        <v>2.1609544523059406E-2</v>
      </c>
      <c r="AD186" s="1">
        <f t="shared" si="112"/>
        <v>149.13427518941162</v>
      </c>
      <c r="AE186" s="1">
        <f t="shared" si="113"/>
        <v>2.6326421894116265</v>
      </c>
      <c r="AF186" s="15">
        <f t="shared" si="101"/>
        <v>1.7970053544806745E-2</v>
      </c>
      <c r="AH186" s="1">
        <f t="shared" si="114"/>
        <v>148.39797016942555</v>
      </c>
      <c r="AI186" s="1">
        <f t="shared" si="115"/>
        <v>1.89633716942555</v>
      </c>
      <c r="AJ186" s="1">
        <f t="shared" si="102"/>
        <v>1.2944136734814076E-2</v>
      </c>
      <c r="AL186" s="1">
        <f t="shared" si="116"/>
        <v>147.9636163127046</v>
      </c>
      <c r="AM186" s="1">
        <f t="shared" si="117"/>
        <v>1.4619833127046036</v>
      </c>
      <c r="AN186" s="1">
        <f t="shared" si="103"/>
        <v>9.979297041041198E-3</v>
      </c>
      <c r="AR186" s="19">
        <f t="shared" si="118"/>
        <v>105.16278490152661</v>
      </c>
      <c r="AS186" s="1">
        <f t="shared" si="142"/>
        <v>1.4455086847876626</v>
      </c>
      <c r="AT186" s="1">
        <f t="shared" si="119"/>
        <v>106.60829358631428</v>
      </c>
      <c r="AU186" s="1">
        <f t="shared" si="120"/>
        <v>2.4440221763593849E-2</v>
      </c>
      <c r="AW186" s="1">
        <f t="shared" si="143"/>
        <v>2.2423366122687498</v>
      </c>
      <c r="AX186" s="1">
        <f t="shared" si="121"/>
        <v>107.40512151379535</v>
      </c>
      <c r="AY186" s="1">
        <f t="shared" si="122"/>
        <v>1.7148544445856492E-2</v>
      </c>
      <c r="AZ186" s="2"/>
      <c r="BA186" s="1">
        <f t="shared" si="144"/>
        <v>3.4836582721169926</v>
      </c>
      <c r="BB186" s="1">
        <f t="shared" si="123"/>
        <v>108.6464431736436</v>
      </c>
      <c r="BC186" s="1">
        <f t="shared" si="124"/>
        <v>5.7893580030010878E-3</v>
      </c>
      <c r="BD186" s="2"/>
      <c r="BE186" s="1">
        <f t="shared" si="145"/>
        <v>4.3020991898672616</v>
      </c>
      <c r="BF186" s="1">
        <f t="shared" si="125"/>
        <v>109.46488409139387</v>
      </c>
      <c r="BG186" s="19">
        <f t="shared" si="126"/>
        <v>1.7000972106648469E-3</v>
      </c>
      <c r="BJ186" s="19">
        <f t="shared" si="127"/>
        <v>148.39797016942555</v>
      </c>
      <c r="BK186" s="1">
        <f t="shared" si="146"/>
        <v>-0.2618336307652156</v>
      </c>
      <c r="BL186" s="1">
        <f t="shared" si="128"/>
        <v>148.13613653866034</v>
      </c>
      <c r="BM186" s="1">
        <f t="shared" si="129"/>
        <v>1.1156896378488422E-2</v>
      </c>
      <c r="BO186" s="1">
        <f t="shared" si="147"/>
        <v>-0.54361246572556376</v>
      </c>
      <c r="BP186" s="1">
        <f t="shared" si="130"/>
        <v>147.85435770369997</v>
      </c>
      <c r="BQ186" s="1">
        <f t="shared" si="131"/>
        <v>9.2335128011847949E-3</v>
      </c>
      <c r="BS186" s="1">
        <f t="shared" si="148"/>
        <v>-0.80502468617598333</v>
      </c>
      <c r="BT186" s="1">
        <f t="shared" si="132"/>
        <v>147.59294548324957</v>
      </c>
      <c r="BU186" s="1">
        <f t="shared" si="133"/>
        <v>7.4491489337157549E-3</v>
      </c>
      <c r="BW186" s="1">
        <f t="shared" si="149"/>
        <v>-0.88154862614207108</v>
      </c>
      <c r="BX186" s="1">
        <f t="shared" si="134"/>
        <v>147.51642154328349</v>
      </c>
      <c r="BY186" s="19">
        <f t="shared" si="135"/>
        <v>6.9268070430551915E-3</v>
      </c>
    </row>
    <row r="187" spans="1:77">
      <c r="A187" s="3">
        <v>44048</v>
      </c>
      <c r="B187" s="4">
        <v>186</v>
      </c>
      <c r="C187" s="1">
        <v>109.675194</v>
      </c>
      <c r="D187" s="1">
        <v>149.972015</v>
      </c>
      <c r="E187" s="1"/>
      <c r="F187" s="1"/>
      <c r="I187" s="6">
        <f t="shared" si="104"/>
        <v>99.822984103233296</v>
      </c>
      <c r="J187" s="1">
        <f t="shared" si="105"/>
        <v>9.8522098967667091</v>
      </c>
      <c r="K187" s="1">
        <f t="shared" si="106"/>
        <v>8.9830795255002774E-2</v>
      </c>
      <c r="M187" s="1">
        <f t="shared" si="136"/>
        <v>104.61933371760932</v>
      </c>
      <c r="N187" s="1">
        <f t="shared" si="137"/>
        <v>5.0558602823906824</v>
      </c>
      <c r="O187" s="1">
        <f t="shared" si="107"/>
        <v>4.609848497182218E-2</v>
      </c>
      <c r="Q187" s="1">
        <f t="shared" si="138"/>
        <v>107.42675765568697</v>
      </c>
      <c r="R187" s="1">
        <f t="shared" si="139"/>
        <v>2.2484363443130349</v>
      </c>
      <c r="S187" s="1">
        <f t="shared" si="108"/>
        <v>2.05008649842282E-2</v>
      </c>
      <c r="U187" s="1">
        <f t="shared" si="140"/>
        <v>108.76836800114772</v>
      </c>
      <c r="V187" s="1">
        <f t="shared" si="141"/>
        <v>0.90682599885228399</v>
      </c>
      <c r="W187" s="1">
        <f t="shared" si="109"/>
        <v>8.2682871648468107E-3</v>
      </c>
      <c r="Z187" s="1">
        <f t="shared" si="110"/>
        <v>149.19259152686223</v>
      </c>
      <c r="AA187" s="1">
        <f t="shared" si="111"/>
        <v>0.7794234731377685</v>
      </c>
      <c r="AB187" s="15">
        <f t="shared" si="100"/>
        <v>5.1971260980774878E-3</v>
      </c>
      <c r="AD187" s="1">
        <f t="shared" si="112"/>
        <v>148.21285042311757</v>
      </c>
      <c r="AE187" s="1">
        <f t="shared" si="113"/>
        <v>1.7591645768824264</v>
      </c>
      <c r="AF187" s="15">
        <f t="shared" si="101"/>
        <v>1.1729952263976893E-2</v>
      </c>
      <c r="AH187" s="1">
        <f t="shared" si="114"/>
        <v>147.3549847262415</v>
      </c>
      <c r="AI187" s="1">
        <f t="shared" si="115"/>
        <v>2.6170302737585018</v>
      </c>
      <c r="AJ187" s="1">
        <f t="shared" si="102"/>
        <v>1.7450124103210202E-2</v>
      </c>
      <c r="AL187" s="1">
        <f t="shared" si="116"/>
        <v>146.86712882817616</v>
      </c>
      <c r="AM187" s="1">
        <f t="shared" si="117"/>
        <v>3.1048861718238356</v>
      </c>
      <c r="AN187" s="1">
        <f t="shared" si="103"/>
        <v>2.0703103654530718E-2</v>
      </c>
      <c r="AR187" s="19">
        <f t="shared" si="118"/>
        <v>107.42675765568697</v>
      </c>
      <c r="AS187" s="1">
        <f t="shared" si="142"/>
        <v>1.5682782951935677</v>
      </c>
      <c r="AT187" s="1">
        <f t="shared" si="119"/>
        <v>108.99503595088053</v>
      </c>
      <c r="AU187" s="1">
        <f t="shared" si="120"/>
        <v>6.2015668658809923E-3</v>
      </c>
      <c r="AW187" s="1">
        <f t="shared" si="143"/>
        <v>2.2477456477416533</v>
      </c>
      <c r="AX187" s="1">
        <f t="shared" si="121"/>
        <v>109.67450330342862</v>
      </c>
      <c r="AY187" s="1">
        <f t="shared" si="122"/>
        <v>6.2976553420314163E-6</v>
      </c>
      <c r="AZ187" s="2"/>
      <c r="BA187" s="1">
        <f t="shared" si="144"/>
        <v>2.9347997890365098</v>
      </c>
      <c r="BB187" s="1">
        <f t="shared" si="123"/>
        <v>110.36155744472347</v>
      </c>
      <c r="BC187" s="1">
        <f t="shared" si="124"/>
        <v>6.2581466208618585E-3</v>
      </c>
      <c r="BD187" s="2"/>
      <c r="BE187" s="1">
        <f t="shared" si="145"/>
        <v>2.5696917195163982</v>
      </c>
      <c r="BF187" s="1">
        <f t="shared" si="125"/>
        <v>109.99644937520337</v>
      </c>
      <c r="BG187" s="19">
        <f t="shared" si="126"/>
        <v>2.9291525593596324E-3</v>
      </c>
      <c r="BJ187" s="19">
        <f t="shared" si="127"/>
        <v>147.3549847262415</v>
      </c>
      <c r="BK187" s="1">
        <f t="shared" si="146"/>
        <v>-0.37900640262804092</v>
      </c>
      <c r="BL187" s="1">
        <f t="shared" si="128"/>
        <v>146.97597832361345</v>
      </c>
      <c r="BM187" s="1">
        <f t="shared" si="129"/>
        <v>1.9977304941768984E-2</v>
      </c>
      <c r="BO187" s="1">
        <f t="shared" si="147"/>
        <v>-0.66845571009018556</v>
      </c>
      <c r="BP187" s="1">
        <f t="shared" si="130"/>
        <v>146.68652901615133</v>
      </c>
      <c r="BQ187" s="1">
        <f t="shared" si="131"/>
        <v>2.1907327069311387E-2</v>
      </c>
      <c r="BS187" s="1">
        <f t="shared" si="148"/>
        <v>-0.91210702682961387</v>
      </c>
      <c r="BT187" s="1">
        <f t="shared" si="132"/>
        <v>146.44287769941189</v>
      </c>
      <c r="BU187" s="1">
        <f t="shared" si="133"/>
        <v>2.3531972285550103E-2</v>
      </c>
      <c r="BW187" s="1">
        <f t="shared" si="149"/>
        <v>-1.0187699206277541</v>
      </c>
      <c r="BX187" s="1">
        <f t="shared" si="134"/>
        <v>146.33621480561374</v>
      </c>
      <c r="BY187" s="19">
        <f t="shared" si="135"/>
        <v>2.4243190933896989E-2</v>
      </c>
    </row>
    <row r="188" spans="1:77">
      <c r="A188" s="3">
        <v>44049</v>
      </c>
      <c r="B188" s="4">
        <v>187</v>
      </c>
      <c r="C188" s="1">
        <v>113.501678</v>
      </c>
      <c r="D188" s="1">
        <v>151.72210699999999</v>
      </c>
      <c r="E188" s="1"/>
      <c r="F188" s="1"/>
      <c r="I188" s="6">
        <f t="shared" si="104"/>
        <v>101.3008155877483</v>
      </c>
      <c r="J188" s="1">
        <f t="shared" si="105"/>
        <v>12.200862412251695</v>
      </c>
      <c r="K188" s="1">
        <f t="shared" si="106"/>
        <v>0.10749499590879788</v>
      </c>
      <c r="M188" s="1">
        <f t="shared" si="136"/>
        <v>106.38888481644605</v>
      </c>
      <c r="N188" s="1">
        <f t="shared" si="137"/>
        <v>7.1127931835539471</v>
      </c>
      <c r="O188" s="1">
        <f t="shared" si="107"/>
        <v>6.2666854877281616E-2</v>
      </c>
      <c r="Q188" s="1">
        <f t="shared" si="138"/>
        <v>108.66339764505915</v>
      </c>
      <c r="R188" s="1">
        <f t="shared" si="139"/>
        <v>4.8382803549408493</v>
      </c>
      <c r="S188" s="1">
        <f t="shared" si="108"/>
        <v>4.2627390539026651E-2</v>
      </c>
      <c r="U188" s="1">
        <f t="shared" si="140"/>
        <v>109.44848750028693</v>
      </c>
      <c r="V188" s="1">
        <f t="shared" si="141"/>
        <v>4.0531904997130681</v>
      </c>
      <c r="W188" s="1">
        <f t="shared" si="109"/>
        <v>3.5710401565279659E-2</v>
      </c>
      <c r="Z188" s="1">
        <f t="shared" si="110"/>
        <v>149.30950504783289</v>
      </c>
      <c r="AA188" s="1">
        <f t="shared" si="111"/>
        <v>2.4126019521671083</v>
      </c>
      <c r="AB188" s="15">
        <f t="shared" si="100"/>
        <v>1.59014529910734E-2</v>
      </c>
      <c r="AD188" s="1">
        <f t="shared" si="112"/>
        <v>148.82855802502641</v>
      </c>
      <c r="AE188" s="1">
        <f t="shared" si="113"/>
        <v>2.8935489749735837</v>
      </c>
      <c r="AF188" s="15">
        <f t="shared" si="101"/>
        <v>1.907137352748195E-2</v>
      </c>
      <c r="AH188" s="1">
        <f t="shared" si="114"/>
        <v>148.79435137680866</v>
      </c>
      <c r="AI188" s="1">
        <f t="shared" si="115"/>
        <v>2.9277556231913309</v>
      </c>
      <c r="AJ188" s="1">
        <f t="shared" si="102"/>
        <v>1.9296829454071126E-2</v>
      </c>
      <c r="AL188" s="1">
        <f t="shared" si="116"/>
        <v>149.19579345704403</v>
      </c>
      <c r="AM188" s="1">
        <f t="shared" si="117"/>
        <v>2.5263135429559611</v>
      </c>
      <c r="AN188" s="1">
        <f t="shared" si="103"/>
        <v>1.6650925780749677E-2</v>
      </c>
      <c r="AR188" s="19">
        <f t="shared" si="118"/>
        <v>108.66339764505915</v>
      </c>
      <c r="AS188" s="1">
        <f t="shared" si="142"/>
        <v>1.5185325493203594</v>
      </c>
      <c r="AT188" s="1">
        <f t="shared" si="119"/>
        <v>110.1819301943795</v>
      </c>
      <c r="AU188" s="1">
        <f t="shared" si="120"/>
        <v>2.9248446931511393E-2</v>
      </c>
      <c r="AW188" s="1">
        <f t="shared" si="143"/>
        <v>1.9949692331492848</v>
      </c>
      <c r="AX188" s="1">
        <f t="shared" si="121"/>
        <v>110.65836687820844</v>
      </c>
      <c r="AY188" s="1">
        <f t="shared" si="122"/>
        <v>2.5050828955952158E-2</v>
      </c>
      <c r="AZ188" s="2"/>
      <c r="BA188" s="1">
        <f t="shared" si="144"/>
        <v>2.1706278791875611</v>
      </c>
      <c r="BB188" s="1">
        <f t="shared" si="123"/>
        <v>110.83402552424671</v>
      </c>
      <c r="BC188" s="1">
        <f t="shared" si="124"/>
        <v>2.3503198567278328E-2</v>
      </c>
      <c r="BD188" s="2"/>
      <c r="BE188" s="1">
        <f t="shared" si="145"/>
        <v>1.436597748893812</v>
      </c>
      <c r="BF188" s="1">
        <f t="shared" si="125"/>
        <v>110.09999539395297</v>
      </c>
      <c r="BG188" s="19">
        <f t="shared" si="126"/>
        <v>2.9970328773879732E-2</v>
      </c>
      <c r="BJ188" s="19">
        <f t="shared" si="127"/>
        <v>148.79435137680866</v>
      </c>
      <c r="BK188" s="1">
        <f t="shared" si="146"/>
        <v>-0.10625044464875985</v>
      </c>
      <c r="BL188" s="1">
        <f t="shared" si="128"/>
        <v>148.6881009321599</v>
      </c>
      <c r="BM188" s="1">
        <f t="shared" si="129"/>
        <v>1.9997125849564534E-2</v>
      </c>
      <c r="BO188" s="1">
        <f t="shared" si="147"/>
        <v>-0.14150011992584766</v>
      </c>
      <c r="BP188" s="1">
        <f t="shared" si="130"/>
        <v>148.65285125688283</v>
      </c>
      <c r="BQ188" s="1">
        <f t="shared" si="131"/>
        <v>2.0229456364702133E-2</v>
      </c>
      <c r="BS188" s="1">
        <f t="shared" si="148"/>
        <v>0.14605612799893708</v>
      </c>
      <c r="BT188" s="1">
        <f t="shared" si="132"/>
        <v>148.94040750480761</v>
      </c>
      <c r="BU188" s="1">
        <f t="shared" si="133"/>
        <v>1.8334173906459028E-2</v>
      </c>
      <c r="BW188" s="1">
        <f t="shared" si="149"/>
        <v>1.0706461648879282</v>
      </c>
      <c r="BX188" s="1">
        <f t="shared" si="134"/>
        <v>149.8649975416966</v>
      </c>
      <c r="BY188" s="19">
        <f t="shared" si="135"/>
        <v>1.2240203455013964E-2</v>
      </c>
    </row>
    <row r="189" spans="1:77">
      <c r="A189" s="3">
        <v>44050</v>
      </c>
      <c r="B189" s="4">
        <v>188</v>
      </c>
      <c r="C189" s="1">
        <v>110.92113500000001</v>
      </c>
      <c r="D189" s="1">
        <v>154.23788500000001</v>
      </c>
      <c r="E189" s="1"/>
      <c r="F189" s="1"/>
      <c r="I189" s="6">
        <f t="shared" si="104"/>
        <v>103.13094494958605</v>
      </c>
      <c r="J189" s="1">
        <f t="shared" si="105"/>
        <v>7.7901900504139547</v>
      </c>
      <c r="K189" s="1">
        <f t="shared" si="106"/>
        <v>7.0231791717727685E-2</v>
      </c>
      <c r="M189" s="1">
        <f t="shared" si="136"/>
        <v>108.87836243068992</v>
      </c>
      <c r="N189" s="1">
        <f t="shared" si="137"/>
        <v>2.0427725693100882</v>
      </c>
      <c r="O189" s="1">
        <f t="shared" si="107"/>
        <v>1.8416441278842739E-2</v>
      </c>
      <c r="Q189" s="1">
        <f t="shared" si="138"/>
        <v>111.32445184027662</v>
      </c>
      <c r="R189" s="1">
        <f t="shared" si="139"/>
        <v>0.40331684027661652</v>
      </c>
      <c r="S189" s="1">
        <f t="shared" si="108"/>
        <v>3.636068457797664E-3</v>
      </c>
      <c r="U189" s="1">
        <f t="shared" si="140"/>
        <v>112.48838037507174</v>
      </c>
      <c r="V189" s="1">
        <f t="shared" si="141"/>
        <v>1.5672453750717352</v>
      </c>
      <c r="W189" s="1">
        <f t="shared" si="109"/>
        <v>1.4129366554640243E-2</v>
      </c>
      <c r="Z189" s="1">
        <f t="shared" si="110"/>
        <v>149.67139534065794</v>
      </c>
      <c r="AA189" s="1">
        <f t="shared" si="111"/>
        <v>4.5664896593420679</v>
      </c>
      <c r="AB189" s="15">
        <f t="shared" si="100"/>
        <v>2.9606796406356762E-2</v>
      </c>
      <c r="AD189" s="1">
        <f t="shared" si="112"/>
        <v>149.84130016626716</v>
      </c>
      <c r="AE189" s="1">
        <f t="shared" si="113"/>
        <v>4.3965848337328453</v>
      </c>
      <c r="AF189" s="15">
        <f t="shared" si="101"/>
        <v>2.8505219931749228E-2</v>
      </c>
      <c r="AH189" s="1">
        <f t="shared" si="114"/>
        <v>150.4046169695639</v>
      </c>
      <c r="AI189" s="1">
        <f t="shared" si="115"/>
        <v>3.833268030436102</v>
      </c>
      <c r="AJ189" s="1">
        <f t="shared" si="102"/>
        <v>2.4852960285575116E-2</v>
      </c>
      <c r="AL189" s="1">
        <f t="shared" si="116"/>
        <v>151.09052861426102</v>
      </c>
      <c r="AM189" s="1">
        <f t="shared" si="117"/>
        <v>3.1473563857389877</v>
      </c>
      <c r="AN189" s="1">
        <f t="shared" si="103"/>
        <v>2.0405858040253778E-2</v>
      </c>
      <c r="AR189" s="19">
        <f t="shared" si="118"/>
        <v>111.32445184027662</v>
      </c>
      <c r="AS189" s="1">
        <f t="shared" si="142"/>
        <v>1.6899107962049267</v>
      </c>
      <c r="AT189" s="1">
        <f t="shared" si="119"/>
        <v>113.01436263648155</v>
      </c>
      <c r="AU189" s="1">
        <f t="shared" si="120"/>
        <v>1.8871314618999737E-2</v>
      </c>
      <c r="AW189" s="1">
        <f t="shared" si="143"/>
        <v>2.1614904736663321</v>
      </c>
      <c r="AX189" s="1">
        <f t="shared" si="121"/>
        <v>113.48594231394296</v>
      </c>
      <c r="AY189" s="1">
        <f t="shared" si="122"/>
        <v>2.3122800843526796E-2</v>
      </c>
      <c r="AZ189" s="2"/>
      <c r="BA189" s="1">
        <f t="shared" si="144"/>
        <v>2.3913197214010222</v>
      </c>
      <c r="BB189" s="1">
        <f t="shared" si="123"/>
        <v>113.71577156167764</v>
      </c>
      <c r="BC189" s="1">
        <f t="shared" si="124"/>
        <v>2.5194806757771047E-2</v>
      </c>
      <c r="BD189" s="2"/>
      <c r="BE189" s="1">
        <f t="shared" si="145"/>
        <v>2.4773857282689247</v>
      </c>
      <c r="BF189" s="1">
        <f t="shared" si="125"/>
        <v>113.80183756854555</v>
      </c>
      <c r="BG189" s="19">
        <f t="shared" si="126"/>
        <v>2.5970727477189485E-2</v>
      </c>
      <c r="BJ189" s="19">
        <f t="shared" si="127"/>
        <v>150.4046169695639</v>
      </c>
      <c r="BK189" s="1">
        <f t="shared" si="146"/>
        <v>0.15122696096184018</v>
      </c>
      <c r="BL189" s="1">
        <f t="shared" si="128"/>
        <v>150.55584393052575</v>
      </c>
      <c r="BM189" s="1">
        <f t="shared" si="129"/>
        <v>2.3872481585663935E-2</v>
      </c>
      <c r="BO189" s="1">
        <f t="shared" si="147"/>
        <v>0.29644130824442438</v>
      </c>
      <c r="BP189" s="1">
        <f t="shared" si="130"/>
        <v>150.70105827780833</v>
      </c>
      <c r="BQ189" s="1">
        <f t="shared" si="131"/>
        <v>2.2930985614796756E-2</v>
      </c>
      <c r="BS189" s="1">
        <f t="shared" si="148"/>
        <v>0.80495038713927369</v>
      </c>
      <c r="BT189" s="1">
        <f t="shared" si="132"/>
        <v>151.20956735670319</v>
      </c>
      <c r="BU189" s="1">
        <f t="shared" si="133"/>
        <v>1.9634071378097646E-2</v>
      </c>
      <c r="BW189" s="1">
        <f t="shared" si="149"/>
        <v>1.5293226785751437</v>
      </c>
      <c r="BX189" s="1">
        <f t="shared" si="134"/>
        <v>151.93393964813905</v>
      </c>
      <c r="BY189" s="19">
        <f t="shared" si="135"/>
        <v>1.4937609860644551E-2</v>
      </c>
    </row>
    <row r="190" spans="1:77">
      <c r="A190" s="3">
        <v>44053</v>
      </c>
      <c r="B190" s="4">
        <v>189</v>
      </c>
      <c r="C190" s="1">
        <v>112.533356</v>
      </c>
      <c r="D190" s="1">
        <v>158.53358499999999</v>
      </c>
      <c r="E190" s="1"/>
      <c r="F190" s="1"/>
      <c r="I190" s="6">
        <f t="shared" si="104"/>
        <v>104.29947345714814</v>
      </c>
      <c r="J190" s="1">
        <f t="shared" si="105"/>
        <v>8.2338825428518589</v>
      </c>
      <c r="K190" s="1">
        <f t="shared" si="106"/>
        <v>7.3168372787636937E-2</v>
      </c>
      <c r="M190" s="1">
        <f t="shared" si="136"/>
        <v>109.59333282994845</v>
      </c>
      <c r="N190" s="1">
        <f t="shared" si="137"/>
        <v>2.9400231700515462</v>
      </c>
      <c r="O190" s="1">
        <f t="shared" si="107"/>
        <v>2.6125793049765141E-2</v>
      </c>
      <c r="Q190" s="1">
        <f t="shared" si="138"/>
        <v>111.10262757812448</v>
      </c>
      <c r="R190" s="1">
        <f t="shared" si="139"/>
        <v>1.4307284218755143</v>
      </c>
      <c r="S190" s="1">
        <f t="shared" si="108"/>
        <v>1.2713816353930778E-2</v>
      </c>
      <c r="U190" s="1">
        <f t="shared" si="140"/>
        <v>111.31294634376795</v>
      </c>
      <c r="V190" s="1">
        <f t="shared" si="141"/>
        <v>1.2204096562320501</v>
      </c>
      <c r="W190" s="1">
        <f t="shared" si="109"/>
        <v>1.0844870353213763E-2</v>
      </c>
      <c r="Z190" s="1">
        <f t="shared" si="110"/>
        <v>150.35636878955924</v>
      </c>
      <c r="AA190" s="1">
        <f t="shared" si="111"/>
        <v>8.1772162104407471</v>
      </c>
      <c r="AB190" s="15">
        <f t="shared" si="100"/>
        <v>5.1580339966706412E-2</v>
      </c>
      <c r="AD190" s="1">
        <f t="shared" si="112"/>
        <v>151.38010485807365</v>
      </c>
      <c r="AE190" s="1">
        <f t="shared" si="113"/>
        <v>7.1534801419263374</v>
      </c>
      <c r="AF190" s="15">
        <f t="shared" si="101"/>
        <v>4.512280563090993E-2</v>
      </c>
      <c r="AH190" s="1">
        <f t="shared" si="114"/>
        <v>152.51291438630375</v>
      </c>
      <c r="AI190" s="1">
        <f t="shared" si="115"/>
        <v>6.0206706136962396</v>
      </c>
      <c r="AJ190" s="1">
        <f t="shared" si="102"/>
        <v>3.7977256451345878E-2</v>
      </c>
      <c r="AL190" s="1">
        <f t="shared" si="116"/>
        <v>153.45104590356527</v>
      </c>
      <c r="AM190" s="1">
        <f t="shared" si="117"/>
        <v>5.082539096434715</v>
      </c>
      <c r="AN190" s="1">
        <f t="shared" si="103"/>
        <v>3.2059699504270435E-2</v>
      </c>
      <c r="AR190" s="19">
        <f t="shared" si="118"/>
        <v>111.10262757812448</v>
      </c>
      <c r="AS190" s="1">
        <f t="shared" si="142"/>
        <v>1.4031505374513666</v>
      </c>
      <c r="AT190" s="1">
        <f t="shared" si="119"/>
        <v>112.50577811557585</v>
      </c>
      <c r="AU190" s="1">
        <f t="shared" si="120"/>
        <v>2.450640894789205E-4</v>
      </c>
      <c r="AW190" s="1">
        <f t="shared" si="143"/>
        <v>1.5656617897117142</v>
      </c>
      <c r="AX190" s="1">
        <f t="shared" si="121"/>
        <v>112.66828936783619</v>
      </c>
      <c r="AY190" s="1">
        <f t="shared" si="122"/>
        <v>1.1990521977874476E-3</v>
      </c>
      <c r="AZ190" s="2"/>
      <c r="BA190" s="1">
        <f t="shared" si="144"/>
        <v>1.2154049288020996</v>
      </c>
      <c r="BB190" s="1">
        <f t="shared" si="123"/>
        <v>112.31803250692658</v>
      </c>
      <c r="BC190" s="1">
        <f t="shared" si="124"/>
        <v>1.9134192805323688E-3</v>
      </c>
      <c r="BD190" s="2"/>
      <c r="BE190" s="1">
        <f t="shared" si="145"/>
        <v>0.18305723641101992</v>
      </c>
      <c r="BF190" s="1">
        <f t="shared" si="125"/>
        <v>111.2856848145355</v>
      </c>
      <c r="BG190" s="19">
        <f t="shared" si="126"/>
        <v>1.1087123230062539E-2</v>
      </c>
      <c r="BJ190" s="19">
        <f t="shared" si="127"/>
        <v>152.51291438630375</v>
      </c>
      <c r="BK190" s="1">
        <f t="shared" si="146"/>
        <v>0.44478752932854082</v>
      </c>
      <c r="BL190" s="1">
        <f t="shared" si="128"/>
        <v>152.9577019156323</v>
      </c>
      <c r="BM190" s="1">
        <f t="shared" si="129"/>
        <v>3.5171620476302796E-2</v>
      </c>
      <c r="BO190" s="1">
        <f t="shared" si="147"/>
        <v>0.74940533536827947</v>
      </c>
      <c r="BP190" s="1">
        <f t="shared" si="130"/>
        <v>153.26231972167201</v>
      </c>
      <c r="BQ190" s="1">
        <f t="shared" si="131"/>
        <v>3.3250148719767954E-2</v>
      </c>
      <c r="BS190" s="1">
        <f t="shared" si="148"/>
        <v>1.3914565504595306</v>
      </c>
      <c r="BT190" s="1">
        <f t="shared" si="132"/>
        <v>153.90437093676329</v>
      </c>
      <c r="BU190" s="1">
        <f t="shared" si="133"/>
        <v>2.9200210562554948E-2</v>
      </c>
      <c r="BW190" s="1">
        <f t="shared" si="149"/>
        <v>2.0214512060151395</v>
      </c>
      <c r="BX190" s="1">
        <f t="shared" si="134"/>
        <v>154.53436559231889</v>
      </c>
      <c r="BY190" s="19">
        <f t="shared" si="135"/>
        <v>2.5226322912467389E-2</v>
      </c>
    </row>
    <row r="191" spans="1:77">
      <c r="A191" s="3">
        <v>44054</v>
      </c>
      <c r="B191" s="4">
        <v>190</v>
      </c>
      <c r="C191" s="1">
        <v>109.186623</v>
      </c>
      <c r="D191" s="1">
        <v>159.378815</v>
      </c>
      <c r="E191" s="1"/>
      <c r="F191" s="1"/>
      <c r="I191" s="6">
        <f t="shared" si="104"/>
        <v>105.53455583857593</v>
      </c>
      <c r="J191" s="1">
        <f t="shared" si="105"/>
        <v>3.6520671614240712</v>
      </c>
      <c r="K191" s="1">
        <f t="shared" si="106"/>
        <v>3.3447935846720629E-2</v>
      </c>
      <c r="M191" s="1">
        <f t="shared" si="136"/>
        <v>110.62234093946648</v>
      </c>
      <c r="N191" s="1">
        <f t="shared" si="137"/>
        <v>1.4357179394664854</v>
      </c>
      <c r="O191" s="1">
        <f t="shared" si="107"/>
        <v>1.3149210956606703E-2</v>
      </c>
      <c r="Q191" s="1">
        <f t="shared" si="138"/>
        <v>111.88952821015602</v>
      </c>
      <c r="R191" s="1">
        <f t="shared" si="139"/>
        <v>2.7029052101560183</v>
      </c>
      <c r="S191" s="1">
        <f t="shared" si="108"/>
        <v>2.4754911690565047E-2</v>
      </c>
      <c r="U191" s="1">
        <f t="shared" si="140"/>
        <v>112.22825358594199</v>
      </c>
      <c r="V191" s="1">
        <f t="shared" si="141"/>
        <v>3.0416305859419879</v>
      </c>
      <c r="W191" s="1">
        <f t="shared" si="109"/>
        <v>2.7857172448148598E-2</v>
      </c>
      <c r="Z191" s="1">
        <f t="shared" si="110"/>
        <v>151.58295122112534</v>
      </c>
      <c r="AA191" s="1">
        <f t="shared" si="111"/>
        <v>7.7958637788746614</v>
      </c>
      <c r="AB191" s="15">
        <f t="shared" si="100"/>
        <v>4.8914052842434934E-2</v>
      </c>
      <c r="AD191" s="1">
        <f t="shared" si="112"/>
        <v>153.88382290774788</v>
      </c>
      <c r="AE191" s="1">
        <f t="shared" si="113"/>
        <v>5.4949920922521187</v>
      </c>
      <c r="AF191" s="15">
        <f t="shared" si="101"/>
        <v>3.4477556457250098E-2</v>
      </c>
      <c r="AH191" s="1">
        <f t="shared" si="114"/>
        <v>155.82428322383669</v>
      </c>
      <c r="AI191" s="1">
        <f t="shared" si="115"/>
        <v>3.5545317761633157</v>
      </c>
      <c r="AJ191" s="1">
        <f t="shared" si="102"/>
        <v>2.2302410619399547E-2</v>
      </c>
      <c r="AL191" s="1">
        <f t="shared" si="116"/>
        <v>157.2629502258913</v>
      </c>
      <c r="AM191" s="1">
        <f t="shared" si="117"/>
        <v>2.1158647741087009</v>
      </c>
      <c r="AN191" s="1">
        <f t="shared" si="103"/>
        <v>1.3275696485186571E-2</v>
      </c>
      <c r="AR191" s="19">
        <f t="shared" si="118"/>
        <v>111.88952821015602</v>
      </c>
      <c r="AS191" s="1">
        <f t="shared" si="142"/>
        <v>1.3107130516383914</v>
      </c>
      <c r="AT191" s="1">
        <f t="shared" si="119"/>
        <v>113.2002412617944</v>
      </c>
      <c r="AU191" s="1">
        <f t="shared" si="120"/>
        <v>3.675924899513016E-2</v>
      </c>
      <c r="AW191" s="1">
        <f t="shared" si="143"/>
        <v>1.3709715002916687</v>
      </c>
      <c r="AX191" s="1">
        <f t="shared" si="121"/>
        <v>113.26049971044769</v>
      </c>
      <c r="AY191" s="1">
        <f t="shared" si="122"/>
        <v>3.7311133896390333E-2</v>
      </c>
      <c r="AZ191" s="2"/>
      <c r="BA191" s="1">
        <f t="shared" si="144"/>
        <v>1.0225779952553442</v>
      </c>
      <c r="BB191" s="1">
        <f t="shared" si="123"/>
        <v>112.91210620541136</v>
      </c>
      <c r="BC191" s="1">
        <f t="shared" si="124"/>
        <v>3.4120326309674077E-2</v>
      </c>
      <c r="BD191" s="2"/>
      <c r="BE191" s="1">
        <f t="shared" si="145"/>
        <v>0.69632412268845534</v>
      </c>
      <c r="BF191" s="1">
        <f t="shared" si="125"/>
        <v>112.58585233284447</v>
      </c>
      <c r="BG191" s="19">
        <f t="shared" si="126"/>
        <v>3.1132287449209508E-2</v>
      </c>
      <c r="BJ191" s="19">
        <f t="shared" si="127"/>
        <v>155.82428322383669</v>
      </c>
      <c r="BK191" s="1">
        <f t="shared" si="146"/>
        <v>0.87477472555920044</v>
      </c>
      <c r="BL191" s="1">
        <f t="shared" si="128"/>
        <v>156.69905794939589</v>
      </c>
      <c r="BM191" s="1">
        <f t="shared" si="129"/>
        <v>1.6813759410898556E-2</v>
      </c>
      <c r="BO191" s="1">
        <f t="shared" si="147"/>
        <v>1.3898962109094444</v>
      </c>
      <c r="BP191" s="1">
        <f t="shared" si="130"/>
        <v>157.21417943474614</v>
      </c>
      <c r="BQ191" s="1">
        <f t="shared" si="131"/>
        <v>1.3581701967440655E-2</v>
      </c>
      <c r="BS191" s="1">
        <f t="shared" si="148"/>
        <v>2.2554170796425641</v>
      </c>
      <c r="BT191" s="1">
        <f t="shared" si="132"/>
        <v>158.07970030347926</v>
      </c>
      <c r="BU191" s="1">
        <f t="shared" si="133"/>
        <v>8.1511127844735593E-3</v>
      </c>
      <c r="BW191" s="1">
        <f t="shared" si="149"/>
        <v>3.1178811928052692</v>
      </c>
      <c r="BX191" s="1">
        <f t="shared" si="134"/>
        <v>158.94216441664196</v>
      </c>
      <c r="BY191" s="19">
        <f t="shared" si="135"/>
        <v>2.7397027852041986E-3</v>
      </c>
    </row>
    <row r="192" spans="1:77">
      <c r="A192" s="3">
        <v>44055</v>
      </c>
      <c r="B192" s="4">
        <v>191</v>
      </c>
      <c r="C192" s="1">
        <v>112.815369</v>
      </c>
      <c r="D192" s="1">
        <v>159.16999799999999</v>
      </c>
      <c r="E192" s="1"/>
      <c r="F192" s="1"/>
      <c r="I192" s="6">
        <f t="shared" si="104"/>
        <v>106.08236591278953</v>
      </c>
      <c r="J192" s="1">
        <f t="shared" si="105"/>
        <v>6.7330030872104771</v>
      </c>
      <c r="K192" s="1">
        <f t="shared" si="106"/>
        <v>5.9681612061300592E-2</v>
      </c>
      <c r="M192" s="1">
        <f t="shared" si="136"/>
        <v>110.11983966065321</v>
      </c>
      <c r="N192" s="1">
        <f t="shared" si="137"/>
        <v>2.6955293393467912</v>
      </c>
      <c r="O192" s="1">
        <f t="shared" si="107"/>
        <v>2.3893281236768291E-2</v>
      </c>
      <c r="Q192" s="1">
        <f t="shared" si="138"/>
        <v>110.40293034457021</v>
      </c>
      <c r="R192" s="1">
        <f t="shared" si="139"/>
        <v>2.4124386554297956</v>
      </c>
      <c r="S192" s="1">
        <f t="shared" si="108"/>
        <v>2.1383953948949947E-2</v>
      </c>
      <c r="U192" s="1">
        <f t="shared" si="140"/>
        <v>109.9470306464855</v>
      </c>
      <c r="V192" s="1">
        <f t="shared" si="141"/>
        <v>2.8683383535145026</v>
      </c>
      <c r="W192" s="1">
        <f t="shared" si="109"/>
        <v>2.5425067337363428E-2</v>
      </c>
      <c r="Z192" s="1">
        <f t="shared" si="110"/>
        <v>152.75233078795654</v>
      </c>
      <c r="AA192" s="1">
        <f t="shared" si="111"/>
        <v>6.4176672120434546</v>
      </c>
      <c r="AB192" s="15">
        <f t="shared" si="100"/>
        <v>4.0319578392175731E-2</v>
      </c>
      <c r="AD192" s="1">
        <f t="shared" si="112"/>
        <v>155.80707014003613</v>
      </c>
      <c r="AE192" s="1">
        <f t="shared" si="113"/>
        <v>3.362927859963861</v>
      </c>
      <c r="AF192" s="15">
        <f t="shared" si="101"/>
        <v>2.1127900372052911E-2</v>
      </c>
      <c r="AH192" s="1">
        <f t="shared" si="114"/>
        <v>157.77927570072649</v>
      </c>
      <c r="AI192" s="1">
        <f t="shared" si="115"/>
        <v>1.3907222992735058</v>
      </c>
      <c r="AJ192" s="1">
        <f t="shared" si="102"/>
        <v>8.7373394279586895E-3</v>
      </c>
      <c r="AL192" s="1">
        <f t="shared" si="116"/>
        <v>158.84984880647283</v>
      </c>
      <c r="AM192" s="1">
        <f t="shared" si="117"/>
        <v>0.32014919352715765</v>
      </c>
      <c r="AN192" s="1">
        <f t="shared" si="103"/>
        <v>2.0113664481365241E-3</v>
      </c>
      <c r="AR192" s="19">
        <f t="shared" si="118"/>
        <v>110.40293034457021</v>
      </c>
      <c r="AS192" s="1">
        <f t="shared" si="142"/>
        <v>0.8911164140547615</v>
      </c>
      <c r="AT192" s="1">
        <f t="shared" si="119"/>
        <v>111.29404675862497</v>
      </c>
      <c r="AU192" s="1">
        <f t="shared" si="120"/>
        <v>1.3485061963277641E-2</v>
      </c>
      <c r="AW192" s="1">
        <f t="shared" si="143"/>
        <v>0.65657915882229978</v>
      </c>
      <c r="AX192" s="1">
        <f t="shared" si="121"/>
        <v>111.0595095033925</v>
      </c>
      <c r="AY192" s="1">
        <f t="shared" si="122"/>
        <v>1.5564009692752937E-2</v>
      </c>
      <c r="AZ192" s="2"/>
      <c r="BA192" s="1">
        <f t="shared" si="144"/>
        <v>-0.10655114212317396</v>
      </c>
      <c r="BB192" s="1">
        <f t="shared" si="123"/>
        <v>110.29637920244703</v>
      </c>
      <c r="BC192" s="1">
        <f t="shared" si="124"/>
        <v>2.2328427588203661E-2</v>
      </c>
      <c r="BD192" s="2"/>
      <c r="BE192" s="1">
        <f t="shared" si="145"/>
        <v>-1.1591595673446677</v>
      </c>
      <c r="BF192" s="1">
        <f t="shared" si="125"/>
        <v>109.24377077722554</v>
      </c>
      <c r="BG192" s="19">
        <f t="shared" si="126"/>
        <v>3.1658791301515568E-2</v>
      </c>
      <c r="BJ192" s="19">
        <f t="shared" si="127"/>
        <v>157.77927570072649</v>
      </c>
      <c r="BK192" s="1">
        <f t="shared" si="146"/>
        <v>1.0368073882587903</v>
      </c>
      <c r="BL192" s="1">
        <f t="shared" si="128"/>
        <v>158.81608308898527</v>
      </c>
      <c r="BM192" s="1">
        <f t="shared" si="129"/>
        <v>2.2235026415890662E-3</v>
      </c>
      <c r="BO192" s="1">
        <f t="shared" si="147"/>
        <v>1.531170277404533</v>
      </c>
      <c r="BP192" s="1">
        <f t="shared" si="130"/>
        <v>159.31044597813101</v>
      </c>
      <c r="BQ192" s="1">
        <f t="shared" si="131"/>
        <v>8.823772061052706E-4</v>
      </c>
      <c r="BS192" s="1">
        <f t="shared" si="148"/>
        <v>2.1202260084038205</v>
      </c>
      <c r="BT192" s="1">
        <f t="shared" si="132"/>
        <v>159.89950170913031</v>
      </c>
      <c r="BU192" s="1">
        <f t="shared" si="133"/>
        <v>4.5831734516344784E-3</v>
      </c>
      <c r="BW192" s="1">
        <f t="shared" si="149"/>
        <v>2.12942578427712</v>
      </c>
      <c r="BX192" s="1">
        <f t="shared" si="134"/>
        <v>159.9087014850036</v>
      </c>
      <c r="BY192" s="19">
        <f t="shared" si="135"/>
        <v>4.6409718809169781E-3</v>
      </c>
    </row>
    <row r="193" spans="1:77">
      <c r="A193" s="3">
        <v>44056</v>
      </c>
      <c r="B193" s="4">
        <v>192</v>
      </c>
      <c r="C193" s="1">
        <v>114.81192</v>
      </c>
      <c r="D193" s="1">
        <v>158.979996</v>
      </c>
      <c r="E193" s="1"/>
      <c r="F193" s="1"/>
      <c r="I193" s="6">
        <f t="shared" si="104"/>
        <v>107.09231637587109</v>
      </c>
      <c r="J193" s="1">
        <f t="shared" si="105"/>
        <v>7.7196036241289079</v>
      </c>
      <c r="K193" s="1">
        <f t="shared" si="106"/>
        <v>6.7236952610224693E-2</v>
      </c>
      <c r="M193" s="1">
        <f t="shared" si="136"/>
        <v>111.06327492942459</v>
      </c>
      <c r="N193" s="1">
        <f t="shared" si="137"/>
        <v>3.7486450705754066</v>
      </c>
      <c r="O193" s="1">
        <f t="shared" si="107"/>
        <v>3.2650312533536646E-2</v>
      </c>
      <c r="Q193" s="1">
        <f t="shared" si="138"/>
        <v>111.72977160505658</v>
      </c>
      <c r="R193" s="1">
        <f t="shared" si="139"/>
        <v>3.0821483949434167</v>
      </c>
      <c r="S193" s="1">
        <f t="shared" si="108"/>
        <v>2.6845195123846172E-2</v>
      </c>
      <c r="U193" s="1">
        <f t="shared" si="140"/>
        <v>112.09828441162136</v>
      </c>
      <c r="V193" s="1">
        <f t="shared" si="141"/>
        <v>2.7136355883786365</v>
      </c>
      <c r="W193" s="1">
        <f t="shared" si="109"/>
        <v>2.3635486527693608E-2</v>
      </c>
      <c r="Z193" s="1">
        <f t="shared" si="110"/>
        <v>153.71498086976305</v>
      </c>
      <c r="AA193" s="1">
        <f t="shared" si="111"/>
        <v>5.2650151302369466</v>
      </c>
      <c r="AB193" s="15">
        <f t="shared" si="100"/>
        <v>3.3117469258440203E-2</v>
      </c>
      <c r="AD193" s="1">
        <f t="shared" si="112"/>
        <v>156.98409489102349</v>
      </c>
      <c r="AE193" s="1">
        <f t="shared" si="113"/>
        <v>1.9959011089765113</v>
      </c>
      <c r="AF193" s="15">
        <f t="shared" si="101"/>
        <v>1.2554416651114467E-2</v>
      </c>
      <c r="AH193" s="1">
        <f t="shared" si="114"/>
        <v>158.54417296532694</v>
      </c>
      <c r="AI193" s="1">
        <f t="shared" si="115"/>
        <v>0.4358230346730636</v>
      </c>
      <c r="AJ193" s="1">
        <f t="shared" si="102"/>
        <v>2.7413702707167233E-3</v>
      </c>
      <c r="AL193" s="1">
        <f t="shared" si="116"/>
        <v>159.08996070161822</v>
      </c>
      <c r="AM193" s="1">
        <f t="shared" si="117"/>
        <v>0.10996470161822458</v>
      </c>
      <c r="AN193" s="1">
        <f t="shared" si="103"/>
        <v>6.9168891926645027E-4</v>
      </c>
      <c r="AR193" s="19">
        <f t="shared" si="118"/>
        <v>111.72977160505658</v>
      </c>
      <c r="AS193" s="1">
        <f t="shared" si="142"/>
        <v>0.95647514101950359</v>
      </c>
      <c r="AT193" s="1">
        <f t="shared" si="119"/>
        <v>112.68624674607609</v>
      </c>
      <c r="AU193" s="1">
        <f t="shared" si="120"/>
        <v>1.8514395142280583E-2</v>
      </c>
      <c r="AW193" s="1">
        <f t="shared" si="143"/>
        <v>0.82414468423831866</v>
      </c>
      <c r="AX193" s="1">
        <f t="shared" si="121"/>
        <v>112.5539162892949</v>
      </c>
      <c r="AY193" s="1">
        <f t="shared" si="122"/>
        <v>1.9666979793605897E-2</v>
      </c>
      <c r="AZ193" s="2"/>
      <c r="BA193" s="1">
        <f t="shared" si="144"/>
        <v>0.53847543905112327</v>
      </c>
      <c r="BB193" s="1">
        <f t="shared" si="123"/>
        <v>112.26824704410771</v>
      </c>
      <c r="BC193" s="1">
        <f t="shared" si="124"/>
        <v>2.2155129501294731E-2</v>
      </c>
      <c r="BD193" s="2"/>
      <c r="BE193" s="1">
        <f t="shared" si="145"/>
        <v>0.95394113631171895</v>
      </c>
      <c r="BF193" s="1">
        <f t="shared" si="125"/>
        <v>112.6837127413683</v>
      </c>
      <c r="BG193" s="19">
        <f t="shared" si="126"/>
        <v>1.8536466062336596E-2</v>
      </c>
      <c r="BJ193" s="19">
        <f t="shared" si="127"/>
        <v>158.54417296532694</v>
      </c>
      <c r="BK193" s="1">
        <f t="shared" si="146"/>
        <v>0.99602086971003911</v>
      </c>
      <c r="BL193" s="1">
        <f t="shared" si="128"/>
        <v>159.54019383503697</v>
      </c>
      <c r="BM193" s="1">
        <f t="shared" si="129"/>
        <v>3.5237001455011574E-3</v>
      </c>
      <c r="BO193" s="1">
        <f t="shared" si="147"/>
        <v>1.3396020242035123</v>
      </c>
      <c r="BP193" s="1">
        <f t="shared" si="130"/>
        <v>159.88377498953045</v>
      </c>
      <c r="BQ193" s="1">
        <f t="shared" si="131"/>
        <v>5.6848598079625775E-3</v>
      </c>
      <c r="BS193" s="1">
        <f t="shared" si="148"/>
        <v>1.5103280736923035</v>
      </c>
      <c r="BT193" s="1">
        <f t="shared" si="132"/>
        <v>160.05450103901924</v>
      </c>
      <c r="BU193" s="1">
        <f t="shared" si="133"/>
        <v>6.7587436536307574E-3</v>
      </c>
      <c r="BW193" s="1">
        <f t="shared" si="149"/>
        <v>0.96957654255195003</v>
      </c>
      <c r="BX193" s="1">
        <f t="shared" si="134"/>
        <v>159.51374950787888</v>
      </c>
      <c r="BY193" s="19">
        <f t="shared" si="135"/>
        <v>3.3573626953600165E-3</v>
      </c>
    </row>
    <row r="194" spans="1:77">
      <c r="A194" s="3">
        <v>44057</v>
      </c>
      <c r="B194" s="4">
        <v>193</v>
      </c>
      <c r="C194" s="1">
        <v>114.709602</v>
      </c>
      <c r="D194" s="1">
        <v>160.279999</v>
      </c>
      <c r="E194" s="1"/>
      <c r="F194" s="1"/>
      <c r="I194" s="6">
        <f t="shared" si="104"/>
        <v>108.25025691949043</v>
      </c>
      <c r="J194" s="1">
        <f t="shared" si="105"/>
        <v>6.4593450805095785</v>
      </c>
      <c r="K194" s="1">
        <f t="shared" si="106"/>
        <v>5.63104131466656E-2</v>
      </c>
      <c r="M194" s="1">
        <f t="shared" si="136"/>
        <v>112.37530070412598</v>
      </c>
      <c r="N194" s="1">
        <f t="shared" si="137"/>
        <v>2.3343012958740275</v>
      </c>
      <c r="O194" s="1">
        <f t="shared" si="107"/>
        <v>2.0349659097187237E-2</v>
      </c>
      <c r="Q194" s="1">
        <f t="shared" si="138"/>
        <v>113.42495322227546</v>
      </c>
      <c r="R194" s="1">
        <f t="shared" si="139"/>
        <v>1.2846487777245414</v>
      </c>
      <c r="S194" s="1">
        <f t="shared" si="108"/>
        <v>1.1199139002544368E-2</v>
      </c>
      <c r="U194" s="1">
        <f t="shared" si="140"/>
        <v>114.13351110290535</v>
      </c>
      <c r="V194" s="1">
        <f t="shared" si="141"/>
        <v>0.57609089709465877</v>
      </c>
      <c r="W194" s="1">
        <f t="shared" si="109"/>
        <v>5.0221680404283747E-3</v>
      </c>
      <c r="Z194" s="1">
        <f t="shared" si="110"/>
        <v>154.50473313929857</v>
      </c>
      <c r="AA194" s="1">
        <f t="shared" si="111"/>
        <v>5.7752658607014382</v>
      </c>
      <c r="AB194" s="15">
        <f t="shared" ref="AB194:AB253" si="150">ABS((D194-Z194)/D194)</f>
        <v>3.6032355232928581E-2</v>
      </c>
      <c r="AD194" s="1">
        <f t="shared" si="112"/>
        <v>157.68266027916528</v>
      </c>
      <c r="AE194" s="1">
        <f t="shared" si="113"/>
        <v>2.5973387208347276</v>
      </c>
      <c r="AF194" s="15">
        <f t="shared" ref="AF194:AF253" si="151">ABS((D194-AD194)/D194)</f>
        <v>1.6205008341900026E-2</v>
      </c>
      <c r="AH194" s="1">
        <f t="shared" si="114"/>
        <v>158.78387563439713</v>
      </c>
      <c r="AI194" s="1">
        <f t="shared" si="115"/>
        <v>1.4961233656028696</v>
      </c>
      <c r="AJ194" s="1">
        <f t="shared" ref="AJ194:AJ253" si="152">ABS((D194-AH194)/D194)</f>
        <v>9.3344358306545142E-3</v>
      </c>
      <c r="AL194" s="1">
        <f t="shared" si="116"/>
        <v>159.00748717540455</v>
      </c>
      <c r="AM194" s="1">
        <f t="shared" si="117"/>
        <v>1.2725118245954548</v>
      </c>
      <c r="AN194" s="1">
        <f t="shared" ref="AN194:AN253" si="153">ABS((D194-AL194)/D194)</f>
        <v>7.9393051692959807E-3</v>
      </c>
      <c r="AR194" s="19">
        <f t="shared" si="118"/>
        <v>113.42495322227546</v>
      </c>
      <c r="AS194" s="1">
        <f t="shared" si="142"/>
        <v>1.0672811124494097</v>
      </c>
      <c r="AT194" s="1">
        <f t="shared" si="119"/>
        <v>114.49223433472487</v>
      </c>
      <c r="AU194" s="1">
        <f t="shared" si="120"/>
        <v>1.8949387103194199E-3</v>
      </c>
      <c r="AW194" s="1">
        <f t="shared" si="143"/>
        <v>1.0419039174834586</v>
      </c>
      <c r="AX194" s="1">
        <f t="shared" si="121"/>
        <v>114.46685713975891</v>
      </c>
      <c r="AY194" s="1">
        <f t="shared" si="122"/>
        <v>2.1161686206625412E-3</v>
      </c>
      <c r="AZ194" s="2"/>
      <c r="BA194" s="1">
        <f t="shared" si="144"/>
        <v>1.0589932192266132</v>
      </c>
      <c r="BB194" s="1">
        <f t="shared" si="123"/>
        <v>114.48394644150207</v>
      </c>
      <c r="BC194" s="1">
        <f t="shared" si="124"/>
        <v>1.9671897954796655E-3</v>
      </c>
      <c r="BD194" s="2"/>
      <c r="BE194" s="1">
        <f t="shared" si="145"/>
        <v>1.5839955450828045</v>
      </c>
      <c r="BF194" s="1">
        <f t="shared" si="125"/>
        <v>115.00894876735826</v>
      </c>
      <c r="BG194" s="19">
        <f t="shared" si="126"/>
        <v>2.609605143240394E-3</v>
      </c>
      <c r="BJ194" s="19">
        <f t="shared" si="127"/>
        <v>158.78387563439713</v>
      </c>
      <c r="BK194" s="1">
        <f t="shared" si="146"/>
        <v>0.88257313961406292</v>
      </c>
      <c r="BL194" s="1">
        <f t="shared" si="128"/>
        <v>159.6664487740112</v>
      </c>
      <c r="BM194" s="1">
        <f t="shared" si="129"/>
        <v>3.8279899539355676E-3</v>
      </c>
      <c r="BO194" s="1">
        <f t="shared" si="147"/>
        <v>1.0646271854201836</v>
      </c>
      <c r="BP194" s="1">
        <f t="shared" si="130"/>
        <v>159.84850281981733</v>
      </c>
      <c r="BQ194" s="1">
        <f t="shared" si="131"/>
        <v>2.6921398981458494E-3</v>
      </c>
      <c r="BS194" s="1">
        <f t="shared" si="148"/>
        <v>0.9385466416123559</v>
      </c>
      <c r="BT194" s="1">
        <f t="shared" si="132"/>
        <v>159.7224222760095</v>
      </c>
      <c r="BU194" s="1">
        <f t="shared" si="133"/>
        <v>3.4787667049493032E-3</v>
      </c>
      <c r="BW194" s="1">
        <f t="shared" si="149"/>
        <v>0.34918375009246061</v>
      </c>
      <c r="BX194" s="1">
        <f t="shared" si="134"/>
        <v>159.1330593844896</v>
      </c>
      <c r="BY194" s="19">
        <f t="shared" si="135"/>
        <v>7.155849904331513E-3</v>
      </c>
    </row>
    <row r="195" spans="1:77">
      <c r="A195" s="3">
        <v>44060</v>
      </c>
      <c r="B195" s="4">
        <v>194</v>
      </c>
      <c r="C195" s="1">
        <v>114.41011</v>
      </c>
      <c r="D195" s="1">
        <v>158.759995</v>
      </c>
      <c r="E195" s="1"/>
      <c r="F195" s="1"/>
      <c r="I195" s="6">
        <f t="shared" ref="I195:I254" si="154">0.15*C194+(1-0.15)*I194</f>
        <v>109.21915868156685</v>
      </c>
      <c r="J195" s="1">
        <f t="shared" ref="J195:J253" si="155">ABS(C195-I195)</f>
        <v>5.1909513184331502</v>
      </c>
      <c r="K195" s="1">
        <f t="shared" ref="K195:K253" si="156">ABS((C195-I195)/C195)</f>
        <v>4.5371438926447585E-2</v>
      </c>
      <c r="M195" s="1">
        <f t="shared" si="136"/>
        <v>113.19230615768188</v>
      </c>
      <c r="N195" s="1">
        <f t="shared" si="137"/>
        <v>1.2178038423181192</v>
      </c>
      <c r="O195" s="1">
        <f t="shared" ref="O195:O253" si="157">ABS((C195-M195)/C195)</f>
        <v>1.064419781012464E-2</v>
      </c>
      <c r="Q195" s="1">
        <f t="shared" si="138"/>
        <v>114.13151005002396</v>
      </c>
      <c r="R195" s="1">
        <f t="shared" si="139"/>
        <v>0.27859994997604076</v>
      </c>
      <c r="S195" s="1">
        <f t="shared" ref="S195:S253" si="158">ABS((C195-Q195)/C195)</f>
        <v>2.4350990482925046E-3</v>
      </c>
      <c r="U195" s="1">
        <f t="shared" si="140"/>
        <v>114.56557927572634</v>
      </c>
      <c r="V195" s="1">
        <f t="shared" si="141"/>
        <v>0.15546927572633251</v>
      </c>
      <c r="W195" s="1">
        <f t="shared" ref="W195:W253" si="159">ABS((C195-U195)/C195)</f>
        <v>1.3588770758662194E-3</v>
      </c>
      <c r="Z195" s="1">
        <f t="shared" ref="Z195:Z254" si="160">0.15*D194+(1-0.15)*Z194</f>
        <v>155.37102301840378</v>
      </c>
      <c r="AA195" s="1">
        <f t="shared" ref="AA195:AA253" si="161">ABS(D195-Z195)</f>
        <v>3.388971981596228</v>
      </c>
      <c r="AB195" s="15">
        <f t="shared" si="150"/>
        <v>2.1346511012401002E-2</v>
      </c>
      <c r="AD195" s="1">
        <f t="shared" ref="AD195:AD254" si="162">0.35*D194+(1-0.35)*AD194</f>
        <v>158.59172883145743</v>
      </c>
      <c r="AE195" s="1">
        <f t="shared" ref="AE195:AE253" si="163">ABS(D195-AD195)</f>
        <v>0.16826616854257281</v>
      </c>
      <c r="AF195" s="15">
        <f t="shared" si="151"/>
        <v>1.0598776382083712E-3</v>
      </c>
      <c r="AH195" s="1">
        <f t="shared" ref="AH195:AH254" si="164">0.55*D194+(1-0.55)*AH194</f>
        <v>159.60674348547872</v>
      </c>
      <c r="AI195" s="1">
        <f t="shared" ref="AI195:AI253" si="165">ABS(D195-AH195)</f>
        <v>0.84674848547871306</v>
      </c>
      <c r="AJ195" s="1">
        <f t="shared" si="152"/>
        <v>5.3335129260914443E-3</v>
      </c>
      <c r="AL195" s="1">
        <f t="shared" ref="AL195:AL254" si="166">0.75*D194+(1-0.75)*AL194</f>
        <v>159.96187104385115</v>
      </c>
      <c r="AM195" s="1">
        <f t="shared" ref="AM195:AM253" si="167">ABS(D195-AL195)</f>
        <v>1.2018760438511435</v>
      </c>
      <c r="AN195" s="1">
        <f t="shared" si="153"/>
        <v>7.5703960802665903E-3</v>
      </c>
      <c r="AR195" s="19">
        <f t="shared" ref="AR195:AR254" si="168">0.55*C194+(1-0.55)*AR194</f>
        <v>114.13151005002396</v>
      </c>
      <c r="AS195" s="1">
        <f t="shared" si="142"/>
        <v>1.0131724697442732</v>
      </c>
      <c r="AT195" s="1">
        <f t="shared" ref="AT195:AT254" si="169">AR195+AS195</f>
        <v>115.14468251976824</v>
      </c>
      <c r="AU195" s="1">
        <f t="shared" ref="AU195:AU253" si="170">ABS((C195-AT195)/C195)</f>
        <v>6.4205210515769591E-3</v>
      </c>
      <c r="AW195" s="1">
        <f t="shared" si="143"/>
        <v>0.9580671450497189</v>
      </c>
      <c r="AX195" s="1">
        <f t="shared" ref="AX195:AX254" si="171">AR195+AW195</f>
        <v>115.08957719507369</v>
      </c>
      <c r="AY195" s="1">
        <f t="shared" ref="AY195:AY253" si="172">ABS((C195-AX195)/C195)</f>
        <v>5.9388737155631095E-3</v>
      </c>
      <c r="AZ195" s="2"/>
      <c r="BA195" s="1">
        <f t="shared" si="144"/>
        <v>0.90039684306146217</v>
      </c>
      <c r="BB195" s="1">
        <f t="shared" ref="BB195:BB254" si="173">AR195+BA195</f>
        <v>115.03190689308542</v>
      </c>
      <c r="BC195" s="1">
        <f t="shared" ref="BC195:BC253" si="174">ABS((C195-BB195)/C195)</f>
        <v>5.4348072306321261E-3</v>
      </c>
      <c r="BD195" s="2"/>
      <c r="BE195" s="1">
        <f t="shared" si="145"/>
        <v>0.83817263534864561</v>
      </c>
      <c r="BF195" s="1">
        <f t="shared" ref="BF195:BF254" si="175">AR195+BE195</f>
        <v>114.9696826853726</v>
      </c>
      <c r="BG195" s="19">
        <f t="shared" ref="BG195:BG253" si="176">ABS((C195-BF195)/C195)</f>
        <v>4.8909373950658782E-3</v>
      </c>
      <c r="BJ195" s="19">
        <f t="shared" ref="BJ195:BJ254" si="177">0.55*D194+(1-0.55)*BJ194</f>
        <v>159.60674348547872</v>
      </c>
      <c r="BK195" s="1">
        <f t="shared" si="146"/>
        <v>0.87361734633419086</v>
      </c>
      <c r="BL195" s="1">
        <f t="shared" ref="BL195:BL254" si="178">BJ195+BK195</f>
        <v>160.4803608318129</v>
      </c>
      <c r="BM195" s="1">
        <f t="shared" ref="BM195:BM253" si="179">ABS((D195-BL195)/D195)</f>
        <v>1.0836267863405379E-2</v>
      </c>
      <c r="BO195" s="1">
        <f t="shared" si="147"/>
        <v>1.0041873518355333</v>
      </c>
      <c r="BP195" s="1">
        <f t="shared" ref="BP195:BP254" si="180">BJ195+BO195</f>
        <v>160.61093083731424</v>
      </c>
      <c r="BQ195" s="1">
        <f t="shared" ref="BQ195:BQ253" si="181">ABS((D195-BP195)/D195)</f>
        <v>1.1658704305919379E-2</v>
      </c>
      <c r="BS195" s="1">
        <f t="shared" si="148"/>
        <v>0.88649118587350806</v>
      </c>
      <c r="BT195" s="1">
        <f t="shared" ref="BT195:BT254" si="182">BJ195+BS195</f>
        <v>160.49323467135221</v>
      </c>
      <c r="BU195" s="1">
        <f t="shared" ref="BU195:BU253" si="183">ABS((D195-BT195)/D195)</f>
        <v>1.0917357810147377E-2</v>
      </c>
      <c r="BW195" s="1">
        <f t="shared" si="149"/>
        <v>0.7518152359332142</v>
      </c>
      <c r="BX195" s="1">
        <f t="shared" ref="BX195:BX254" si="184">BJ195+BW195</f>
        <v>160.35855872141192</v>
      </c>
      <c r="BY195" s="19">
        <f t="shared" ref="BY195:BY253" si="185">ABS((D195-BX195)/D195)</f>
        <v>1.0069058779019997E-2</v>
      </c>
    </row>
    <row r="196" spans="1:77">
      <c r="A196" s="3">
        <v>44061</v>
      </c>
      <c r="B196" s="4">
        <v>195</v>
      </c>
      <c r="C196" s="1">
        <v>115.363472</v>
      </c>
      <c r="D196" s="1">
        <v>157.38000500000001</v>
      </c>
      <c r="E196" s="1"/>
      <c r="F196" s="1"/>
      <c r="I196" s="6">
        <f t="shared" si="154"/>
        <v>109.99780137933183</v>
      </c>
      <c r="J196" s="1">
        <f t="shared" si="155"/>
        <v>5.365670620668169</v>
      </c>
      <c r="K196" s="1">
        <f t="shared" si="156"/>
        <v>4.6511001512403935E-2</v>
      </c>
      <c r="M196" s="1">
        <f t="shared" ref="M196:M254" si="186">0.35*C195+(1-0.35)*M195</f>
        <v>113.61853750249323</v>
      </c>
      <c r="N196" s="1">
        <f t="shared" ref="N196:N253" si="187">ABS(C196-M196)</f>
        <v>1.744934497506776</v>
      </c>
      <c r="O196" s="1">
        <f t="shared" si="157"/>
        <v>1.5125537288846299E-2</v>
      </c>
      <c r="Q196" s="1">
        <f t="shared" ref="Q196:Q254" si="188">0.55*C195+(1-0.55)*Q195</f>
        <v>114.28474002251079</v>
      </c>
      <c r="R196" s="1">
        <f t="shared" ref="R196:R253" si="189">ABS(C196-Q196)</f>
        <v>1.0787319774892126</v>
      </c>
      <c r="S196" s="1">
        <f t="shared" si="158"/>
        <v>9.3507239231601195E-3</v>
      </c>
      <c r="U196" s="1">
        <f t="shared" ref="U196:U254" si="190">0.75*C195+(1-0.75)*U195</f>
        <v>114.44897731893158</v>
      </c>
      <c r="V196" s="1">
        <f t="shared" ref="V196:V253" si="191">ABS(C196-U196)</f>
        <v>0.91449468106841891</v>
      </c>
      <c r="W196" s="1">
        <f t="shared" si="159"/>
        <v>7.9270731472820006E-3</v>
      </c>
      <c r="Z196" s="1">
        <f t="shared" si="160"/>
        <v>155.8793688156432</v>
      </c>
      <c r="AA196" s="1">
        <f t="shared" si="161"/>
        <v>1.5006361843568072</v>
      </c>
      <c r="AB196" s="15">
        <f t="shared" si="150"/>
        <v>9.5351133351203477E-3</v>
      </c>
      <c r="AD196" s="1">
        <f t="shared" si="162"/>
        <v>158.65062199044732</v>
      </c>
      <c r="AE196" s="1">
        <f t="shared" si="163"/>
        <v>1.2706169904473086</v>
      </c>
      <c r="AF196" s="15">
        <f t="shared" si="151"/>
        <v>8.0735604910376537E-3</v>
      </c>
      <c r="AH196" s="1">
        <f t="shared" si="164"/>
        <v>159.14103181846542</v>
      </c>
      <c r="AI196" s="1">
        <f t="shared" si="165"/>
        <v>1.7610268184654103</v>
      </c>
      <c r="AJ196" s="1">
        <f t="shared" si="152"/>
        <v>1.1189647747599259E-2</v>
      </c>
      <c r="AL196" s="1">
        <f t="shared" si="166"/>
        <v>159.06046401096279</v>
      </c>
      <c r="AM196" s="1">
        <f t="shared" si="167"/>
        <v>1.6804590109627782</v>
      </c>
      <c r="AN196" s="1">
        <f t="shared" si="153"/>
        <v>1.0677716085742773E-2</v>
      </c>
      <c r="AR196" s="19">
        <f t="shared" si="168"/>
        <v>114.28474002251079</v>
      </c>
      <c r="AS196" s="1">
        <f t="shared" ref="AS196:AS254" si="192">(0.15*(AR196-AR195)+(1-0.15)*AS195)</f>
        <v>0.88418109515565624</v>
      </c>
      <c r="AT196" s="1">
        <f t="shared" si="169"/>
        <v>115.16892111766644</v>
      </c>
      <c r="AU196" s="1">
        <f t="shared" si="170"/>
        <v>1.6864166703786331E-3</v>
      </c>
      <c r="AW196" s="1">
        <f t="shared" ref="AW196:AW254" si="193">(0.25*(AR196-AR195)+(1-0.25)*AW195)</f>
        <v>0.7568578519089959</v>
      </c>
      <c r="AX196" s="1">
        <f t="shared" si="171"/>
        <v>115.04159787441978</v>
      </c>
      <c r="AY196" s="1">
        <f t="shared" si="172"/>
        <v>2.7900870180140114E-3</v>
      </c>
      <c r="AZ196" s="2"/>
      <c r="BA196" s="1">
        <f t="shared" ref="BA196:BA254" si="194">(0.45*(AR196-AR195)+(1-0.45)*BA195)</f>
        <v>0.56417175130287622</v>
      </c>
      <c r="BB196" s="1">
        <f t="shared" si="173"/>
        <v>114.84891177381367</v>
      </c>
      <c r="BC196" s="1">
        <f t="shared" si="174"/>
        <v>4.4603392847463287E-3</v>
      </c>
      <c r="BD196" s="2"/>
      <c r="BE196" s="1">
        <f t="shared" ref="BE196:BE254" si="195">(0.85*(AR196-AR195)+(1-0.85)*BE195)</f>
        <v>0.25597137191609953</v>
      </c>
      <c r="BF196" s="1">
        <f t="shared" si="175"/>
        <v>114.54071139442689</v>
      </c>
      <c r="BG196" s="19">
        <f t="shared" si="176"/>
        <v>7.1318987831183577E-3</v>
      </c>
      <c r="BJ196" s="19">
        <f t="shared" si="177"/>
        <v>159.14103181846542</v>
      </c>
      <c r="BK196" s="1">
        <f t="shared" ref="BK196:BK254" si="196">(0.15*(BJ196-BJ195)+(1-0.15)*BK195)</f>
        <v>0.67271799433206803</v>
      </c>
      <c r="BL196" s="1">
        <f t="shared" si="178"/>
        <v>159.81374981279748</v>
      </c>
      <c r="BM196" s="1">
        <f t="shared" si="179"/>
        <v>1.546412972091004E-2</v>
      </c>
      <c r="BO196" s="1">
        <f t="shared" ref="BO196:BO254" si="197">(0.25*(BJ196-BJ195)+(1-0.25)*BO195)</f>
        <v>0.63671259712332628</v>
      </c>
      <c r="BP196" s="1">
        <f t="shared" si="180"/>
        <v>159.77774441558876</v>
      </c>
      <c r="BQ196" s="1">
        <f t="shared" si="181"/>
        <v>1.5235349723039754E-2</v>
      </c>
      <c r="BS196" s="1">
        <f t="shared" ref="BS196:BS254" si="198">(0.45*(BJ196-BJ195)+(1-0.45)*BS195)</f>
        <v>0.27799990207444669</v>
      </c>
      <c r="BT196" s="1">
        <f t="shared" si="182"/>
        <v>159.41903172053986</v>
      </c>
      <c r="BU196" s="1">
        <f t="shared" si="183"/>
        <v>1.295607228211647E-2</v>
      </c>
      <c r="BW196" s="1">
        <f t="shared" ref="BW196:BW254" si="199">(0.85*(BJ196-BJ195)+(1-0.85)*BW195)</f>
        <v>-0.28308263157131863</v>
      </c>
      <c r="BX196" s="1">
        <f t="shared" si="184"/>
        <v>158.8579491868941</v>
      </c>
      <c r="BY196" s="19">
        <f t="shared" si="185"/>
        <v>9.3909273093115732E-3</v>
      </c>
    </row>
    <row r="197" spans="1:77">
      <c r="A197" s="3">
        <v>44062</v>
      </c>
      <c r="B197" s="4">
        <v>196</v>
      </c>
      <c r="C197" s="1">
        <v>115.508217</v>
      </c>
      <c r="D197" s="1">
        <v>156.85000600000001</v>
      </c>
      <c r="E197" s="1"/>
      <c r="F197" s="1"/>
      <c r="I197" s="6">
        <f t="shared" si="154"/>
        <v>110.80265197243205</v>
      </c>
      <c r="J197" s="1">
        <f t="shared" si="155"/>
        <v>4.7055650275679568</v>
      </c>
      <c r="K197" s="1">
        <f t="shared" si="156"/>
        <v>4.0737924537160478E-2</v>
      </c>
      <c r="M197" s="1">
        <f t="shared" si="186"/>
        <v>114.22926457662059</v>
      </c>
      <c r="N197" s="1">
        <f t="shared" si="187"/>
        <v>1.2789524233794083</v>
      </c>
      <c r="O197" s="1">
        <f t="shared" si="157"/>
        <v>1.1072393433095832E-2</v>
      </c>
      <c r="Q197" s="1">
        <f t="shared" si="188"/>
        <v>114.87804261012985</v>
      </c>
      <c r="R197" s="1">
        <f t="shared" si="189"/>
        <v>0.63017438987014884</v>
      </c>
      <c r="S197" s="1">
        <f t="shared" si="158"/>
        <v>5.455667191799427E-3</v>
      </c>
      <c r="U197" s="1">
        <f t="shared" si="190"/>
        <v>115.1348483297329</v>
      </c>
      <c r="V197" s="1">
        <f t="shared" si="191"/>
        <v>0.37336867026709797</v>
      </c>
      <c r="W197" s="1">
        <f t="shared" si="159"/>
        <v>3.2323992176859413E-3</v>
      </c>
      <c r="Z197" s="1">
        <f t="shared" si="160"/>
        <v>156.10446424329672</v>
      </c>
      <c r="AA197" s="1">
        <f t="shared" si="161"/>
        <v>0.74554175670328959</v>
      </c>
      <c r="AB197" s="15">
        <f t="shared" si="150"/>
        <v>4.753214715868672E-3</v>
      </c>
      <c r="AD197" s="1">
        <f t="shared" si="162"/>
        <v>158.20590604379078</v>
      </c>
      <c r="AE197" s="1">
        <f t="shared" si="163"/>
        <v>1.3559000437907684</v>
      </c>
      <c r="AF197" s="15">
        <f t="shared" si="151"/>
        <v>8.6445648194031204E-3</v>
      </c>
      <c r="AH197" s="1">
        <f t="shared" si="164"/>
        <v>158.17246706830946</v>
      </c>
      <c r="AI197" s="1">
        <f t="shared" si="165"/>
        <v>1.3224610683094511</v>
      </c>
      <c r="AJ197" s="1">
        <f t="shared" si="152"/>
        <v>8.4313740371132085E-3</v>
      </c>
      <c r="AL197" s="1">
        <f t="shared" si="166"/>
        <v>157.80011975274073</v>
      </c>
      <c r="AM197" s="1">
        <f t="shared" si="167"/>
        <v>0.95011375274071952</v>
      </c>
      <c r="AN197" s="1">
        <f t="shared" si="153"/>
        <v>6.0574671112267565E-3</v>
      </c>
      <c r="AR197" s="19">
        <f t="shared" si="168"/>
        <v>114.87804261012985</v>
      </c>
      <c r="AS197" s="1">
        <f t="shared" si="192"/>
        <v>0.84054931902516739</v>
      </c>
      <c r="AT197" s="1">
        <f t="shared" si="169"/>
        <v>115.71859192915502</v>
      </c>
      <c r="AU197" s="1">
        <f t="shared" si="170"/>
        <v>1.8212983856812799E-3</v>
      </c>
      <c r="AW197" s="1">
        <f t="shared" si="193"/>
        <v>0.71596903583651295</v>
      </c>
      <c r="AX197" s="1">
        <f t="shared" si="171"/>
        <v>115.59401164596636</v>
      </c>
      <c r="AY197" s="1">
        <f t="shared" si="172"/>
        <v>7.4275794566510745E-4</v>
      </c>
      <c r="AZ197" s="2"/>
      <c r="BA197" s="1">
        <f t="shared" si="194"/>
        <v>0.57728062764516075</v>
      </c>
      <c r="BB197" s="1">
        <f t="shared" si="173"/>
        <v>115.45532323777502</v>
      </c>
      <c r="BC197" s="1">
        <f t="shared" si="174"/>
        <v>4.5792207341390065E-4</v>
      </c>
      <c r="BD197" s="2"/>
      <c r="BE197" s="1">
        <f t="shared" si="195"/>
        <v>0.54270290526361931</v>
      </c>
      <c r="BF197" s="1">
        <f t="shared" si="175"/>
        <v>115.42074551539348</v>
      </c>
      <c r="BG197" s="19">
        <f t="shared" si="176"/>
        <v>7.5727499634527771E-4</v>
      </c>
      <c r="BJ197" s="19">
        <f t="shared" si="177"/>
        <v>158.17246706830946</v>
      </c>
      <c r="BK197" s="1">
        <f t="shared" si="196"/>
        <v>0.42652558265886337</v>
      </c>
      <c r="BL197" s="1">
        <f t="shared" si="178"/>
        <v>158.59899265096831</v>
      </c>
      <c r="BM197" s="1">
        <f t="shared" si="179"/>
        <v>1.1150695467415572E-2</v>
      </c>
      <c r="BO197" s="1">
        <f t="shared" si="197"/>
        <v>0.23539326030350399</v>
      </c>
      <c r="BP197" s="1">
        <f t="shared" si="180"/>
        <v>158.40786032861297</v>
      </c>
      <c r="BQ197" s="1">
        <f t="shared" si="181"/>
        <v>9.9321279503997058E-3</v>
      </c>
      <c r="BS197" s="1">
        <f t="shared" si="198"/>
        <v>-0.28295419142923761</v>
      </c>
      <c r="BT197" s="1">
        <f t="shared" si="182"/>
        <v>157.88951287688022</v>
      </c>
      <c r="BU197" s="1">
        <f t="shared" si="183"/>
        <v>6.627394562421696E-3</v>
      </c>
      <c r="BW197" s="1">
        <f t="shared" si="199"/>
        <v>-0.8657424323682662</v>
      </c>
      <c r="BX197" s="1">
        <f t="shared" si="184"/>
        <v>157.30672463594118</v>
      </c>
      <c r="BY197" s="19">
        <f t="shared" si="185"/>
        <v>2.9118177779423999E-3</v>
      </c>
    </row>
    <row r="198" spans="1:77">
      <c r="A198" s="3">
        <v>44063</v>
      </c>
      <c r="B198" s="4">
        <v>197</v>
      </c>
      <c r="C198" s="1">
        <v>118.071297</v>
      </c>
      <c r="D198" s="1">
        <v>156.16999799999999</v>
      </c>
      <c r="E198" s="1"/>
      <c r="F198" s="1"/>
      <c r="I198" s="6">
        <f t="shared" si="154"/>
        <v>111.50848672656724</v>
      </c>
      <c r="J198" s="1">
        <f t="shared" si="155"/>
        <v>6.5628102734327598</v>
      </c>
      <c r="K198" s="1">
        <f t="shared" si="156"/>
        <v>5.5583452034348023E-2</v>
      </c>
      <c r="M198" s="1">
        <f t="shared" si="186"/>
        <v>114.67689792480338</v>
      </c>
      <c r="N198" s="1">
        <f t="shared" si="187"/>
        <v>3.3943990751966169</v>
      </c>
      <c r="O198" s="1">
        <f t="shared" si="157"/>
        <v>2.874872353775039E-2</v>
      </c>
      <c r="Q198" s="1">
        <f t="shared" si="188"/>
        <v>115.22463852455843</v>
      </c>
      <c r="R198" s="1">
        <f t="shared" si="189"/>
        <v>2.846658475441572</v>
      </c>
      <c r="S198" s="1">
        <f t="shared" si="158"/>
        <v>2.4109657027326228E-2</v>
      </c>
      <c r="U198" s="1">
        <f t="shared" si="190"/>
        <v>115.41487483243323</v>
      </c>
      <c r="V198" s="1">
        <f t="shared" si="191"/>
        <v>2.6564221675667739</v>
      </c>
      <c r="W198" s="1">
        <f t="shared" si="159"/>
        <v>2.2498458431999557E-2</v>
      </c>
      <c r="Z198" s="1">
        <f t="shared" si="160"/>
        <v>156.21629550680223</v>
      </c>
      <c r="AA198" s="1">
        <f t="shared" si="161"/>
        <v>4.6297506802233102E-2</v>
      </c>
      <c r="AB198" s="15">
        <f t="shared" si="150"/>
        <v>2.9645583271527672E-4</v>
      </c>
      <c r="AD198" s="1">
        <f t="shared" si="162"/>
        <v>157.73134102846399</v>
      </c>
      <c r="AE198" s="1">
        <f t="shared" si="163"/>
        <v>1.5613430284639946</v>
      </c>
      <c r="AF198" s="15">
        <f t="shared" si="151"/>
        <v>9.9977143398823302E-3</v>
      </c>
      <c r="AH198" s="1">
        <f t="shared" si="164"/>
        <v>157.44511348073928</v>
      </c>
      <c r="AI198" s="1">
        <f t="shared" si="165"/>
        <v>1.2751154807392879</v>
      </c>
      <c r="AJ198" s="1">
        <f t="shared" si="152"/>
        <v>8.1649196200878991E-3</v>
      </c>
      <c r="AL198" s="1">
        <f t="shared" si="166"/>
        <v>157.08753443818517</v>
      </c>
      <c r="AM198" s="1">
        <f t="shared" si="167"/>
        <v>0.91753643818518071</v>
      </c>
      <c r="AN198" s="1">
        <f t="shared" si="153"/>
        <v>5.8752414031866783E-3</v>
      </c>
      <c r="AR198" s="19">
        <f t="shared" si="168"/>
        <v>115.22463852455843</v>
      </c>
      <c r="AS198" s="1">
        <f t="shared" si="192"/>
        <v>0.76645630833567868</v>
      </c>
      <c r="AT198" s="1">
        <f t="shared" si="169"/>
        <v>115.99109483289411</v>
      </c>
      <c r="AU198" s="1">
        <f t="shared" si="170"/>
        <v>1.7618186807128029E-2</v>
      </c>
      <c r="AW198" s="1">
        <f t="shared" si="193"/>
        <v>0.62362575548452881</v>
      </c>
      <c r="AX198" s="1">
        <f t="shared" si="171"/>
        <v>115.84826428004295</v>
      </c>
      <c r="AY198" s="1">
        <f t="shared" si="172"/>
        <v>1.8827884307538748E-2</v>
      </c>
      <c r="AZ198" s="2"/>
      <c r="BA198" s="1">
        <f t="shared" si="194"/>
        <v>0.47347250669769769</v>
      </c>
      <c r="BB198" s="1">
        <f t="shared" si="173"/>
        <v>115.69811103125613</v>
      </c>
      <c r="BC198" s="1">
        <f t="shared" si="174"/>
        <v>2.0099601080386782E-2</v>
      </c>
      <c r="BD198" s="2"/>
      <c r="BE198" s="1">
        <f t="shared" si="195"/>
        <v>0.37601196305383267</v>
      </c>
      <c r="BF198" s="1">
        <f t="shared" si="175"/>
        <v>115.60065048761226</v>
      </c>
      <c r="BG198" s="19">
        <f t="shared" si="176"/>
        <v>2.0925039151452236E-2</v>
      </c>
      <c r="BJ198" s="19">
        <f t="shared" si="177"/>
        <v>157.44511348073928</v>
      </c>
      <c r="BK198" s="1">
        <f t="shared" si="196"/>
        <v>0.25344370712450709</v>
      </c>
      <c r="BL198" s="1">
        <f t="shared" si="178"/>
        <v>157.6985571878638</v>
      </c>
      <c r="BM198" s="1">
        <f t="shared" si="179"/>
        <v>9.7877902762335042E-3</v>
      </c>
      <c r="BO198" s="1">
        <f t="shared" si="197"/>
        <v>-5.2934516649165708E-3</v>
      </c>
      <c r="BP198" s="1">
        <f t="shared" si="180"/>
        <v>157.43982002907435</v>
      </c>
      <c r="BQ198" s="1">
        <f t="shared" si="181"/>
        <v>8.1310241745303873E-3</v>
      </c>
      <c r="BS198" s="1">
        <f t="shared" si="198"/>
        <v>-0.48293391969266092</v>
      </c>
      <c r="BT198" s="1">
        <f t="shared" si="182"/>
        <v>156.96217956104661</v>
      </c>
      <c r="BU198" s="1">
        <f t="shared" si="183"/>
        <v>5.0725592059405571E-3</v>
      </c>
      <c r="BW198" s="1">
        <f t="shared" si="199"/>
        <v>-0.74811191428989132</v>
      </c>
      <c r="BX198" s="1">
        <f t="shared" si="184"/>
        <v>156.69700156644939</v>
      </c>
      <c r="BY198" s="19">
        <f t="shared" si="185"/>
        <v>3.3745506383972331E-3</v>
      </c>
    </row>
    <row r="199" spans="1:77">
      <c r="A199" s="3">
        <v>44064</v>
      </c>
      <c r="B199" s="4">
        <v>198</v>
      </c>
      <c r="C199" s="1">
        <v>124.1558</v>
      </c>
      <c r="D199" s="1">
        <v>157.5</v>
      </c>
      <c r="E199" s="1"/>
      <c r="F199" s="1"/>
      <c r="I199" s="6">
        <f t="shared" si="154"/>
        <v>112.49290826758215</v>
      </c>
      <c r="J199" s="1">
        <f t="shared" si="155"/>
        <v>11.662891732417847</v>
      </c>
      <c r="K199" s="1">
        <f t="shared" si="156"/>
        <v>9.3937550500402298E-2</v>
      </c>
      <c r="M199" s="1">
        <f t="shared" si="186"/>
        <v>115.86493760112219</v>
      </c>
      <c r="N199" s="1">
        <f t="shared" si="187"/>
        <v>8.2908623988778061</v>
      </c>
      <c r="O199" s="1">
        <f t="shared" si="157"/>
        <v>6.6777890351298982E-2</v>
      </c>
      <c r="Q199" s="1">
        <f t="shared" si="188"/>
        <v>116.7903006860513</v>
      </c>
      <c r="R199" s="1">
        <f t="shared" si="189"/>
        <v>7.3654993139487033</v>
      </c>
      <c r="S199" s="1">
        <f t="shared" si="158"/>
        <v>5.9324649464211121E-2</v>
      </c>
      <c r="U199" s="1">
        <f t="shared" si="190"/>
        <v>117.4071914581083</v>
      </c>
      <c r="V199" s="1">
        <f t="shared" si="191"/>
        <v>6.7486085418916986</v>
      </c>
      <c r="W199" s="1">
        <f t="shared" si="159"/>
        <v>5.435596679246317E-2</v>
      </c>
      <c r="Z199" s="1">
        <f t="shared" si="160"/>
        <v>156.20935088078187</v>
      </c>
      <c r="AA199" s="1">
        <f t="shared" si="161"/>
        <v>1.2906491192181306</v>
      </c>
      <c r="AB199" s="15">
        <f t="shared" si="150"/>
        <v>8.1945975823373377E-3</v>
      </c>
      <c r="AD199" s="1">
        <f t="shared" si="162"/>
        <v>157.18487096850157</v>
      </c>
      <c r="AE199" s="1">
        <f t="shared" si="163"/>
        <v>0.31512903149842941</v>
      </c>
      <c r="AF199" s="15">
        <f t="shared" si="151"/>
        <v>2.0008192476090756E-3</v>
      </c>
      <c r="AH199" s="1">
        <f t="shared" si="164"/>
        <v>156.74379996633269</v>
      </c>
      <c r="AI199" s="1">
        <f t="shared" si="165"/>
        <v>0.75620003366731225</v>
      </c>
      <c r="AJ199" s="1">
        <f t="shared" si="152"/>
        <v>4.8012700550305537E-3</v>
      </c>
      <c r="AL199" s="1">
        <f t="shared" si="166"/>
        <v>156.39938210954631</v>
      </c>
      <c r="AM199" s="1">
        <f t="shared" si="167"/>
        <v>1.100617890453691</v>
      </c>
      <c r="AN199" s="1">
        <f t="shared" si="153"/>
        <v>6.9880500981186729E-3</v>
      </c>
      <c r="AR199" s="19">
        <f t="shared" si="168"/>
        <v>116.7903006860513</v>
      </c>
      <c r="AS199" s="1">
        <f t="shared" si="192"/>
        <v>0.88633718630925684</v>
      </c>
      <c r="AT199" s="1">
        <f t="shared" si="169"/>
        <v>117.67663787236056</v>
      </c>
      <c r="AU199" s="1">
        <f t="shared" si="170"/>
        <v>5.2185738625496685E-2</v>
      </c>
      <c r="AW199" s="1">
        <f t="shared" si="193"/>
        <v>0.85913485698661329</v>
      </c>
      <c r="AX199" s="1">
        <f t="shared" si="171"/>
        <v>117.64943554303791</v>
      </c>
      <c r="AY199" s="1">
        <f t="shared" si="172"/>
        <v>5.2404836962607379E-2</v>
      </c>
      <c r="AZ199" s="2"/>
      <c r="BA199" s="1">
        <f t="shared" si="194"/>
        <v>0.96495785135552381</v>
      </c>
      <c r="BB199" s="1">
        <f t="shared" si="173"/>
        <v>117.75525853740682</v>
      </c>
      <c r="BC199" s="1">
        <f t="shared" si="174"/>
        <v>5.1552496642067319E-2</v>
      </c>
      <c r="BD199" s="2"/>
      <c r="BE199" s="1">
        <f t="shared" si="195"/>
        <v>1.3872146317270115</v>
      </c>
      <c r="BF199" s="1">
        <f t="shared" si="175"/>
        <v>118.1775153177783</v>
      </c>
      <c r="BG199" s="19">
        <f t="shared" si="176"/>
        <v>4.815147324749789E-2</v>
      </c>
      <c r="BJ199" s="19">
        <f t="shared" si="177"/>
        <v>156.74379996633269</v>
      </c>
      <c r="BK199" s="1">
        <f t="shared" si="196"/>
        <v>0.11023012389484212</v>
      </c>
      <c r="BL199" s="1">
        <f t="shared" si="178"/>
        <v>156.85403009022752</v>
      </c>
      <c r="BM199" s="1">
        <f t="shared" si="179"/>
        <v>4.1013962525236515E-3</v>
      </c>
      <c r="BO199" s="1">
        <f t="shared" si="197"/>
        <v>-0.17929846735033561</v>
      </c>
      <c r="BP199" s="1">
        <f t="shared" si="180"/>
        <v>156.56450149898234</v>
      </c>
      <c r="BQ199" s="1">
        <f t="shared" si="181"/>
        <v>5.9396730223343613E-3</v>
      </c>
      <c r="BS199" s="1">
        <f t="shared" si="198"/>
        <v>-0.58120473731393019</v>
      </c>
      <c r="BT199" s="1">
        <f t="shared" si="182"/>
        <v>156.16259522901876</v>
      </c>
      <c r="BU199" s="1">
        <f t="shared" si="183"/>
        <v>8.491458863372936E-3</v>
      </c>
      <c r="BW199" s="1">
        <f t="shared" si="199"/>
        <v>-0.70833327438908755</v>
      </c>
      <c r="BX199" s="1">
        <f t="shared" si="184"/>
        <v>156.03546669194361</v>
      </c>
      <c r="BY199" s="19">
        <f t="shared" si="185"/>
        <v>9.2986241781358014E-3</v>
      </c>
    </row>
    <row r="200" spans="1:77">
      <c r="A200" s="3">
        <v>44067</v>
      </c>
      <c r="B200" s="4">
        <v>199</v>
      </c>
      <c r="C200" s="1">
        <v>125.640739</v>
      </c>
      <c r="D200" s="1">
        <v>159.36999499999999</v>
      </c>
      <c r="E200" s="1"/>
      <c r="F200" s="1"/>
      <c r="I200" s="6">
        <f t="shared" si="154"/>
        <v>114.24234202744482</v>
      </c>
      <c r="J200" s="1">
        <f t="shared" si="155"/>
        <v>11.398396972555176</v>
      </c>
      <c r="K200" s="1">
        <f t="shared" si="156"/>
        <v>9.0722142063771022E-2</v>
      </c>
      <c r="M200" s="1">
        <f t="shared" si="186"/>
        <v>118.76673944072942</v>
      </c>
      <c r="N200" s="1">
        <f t="shared" si="187"/>
        <v>6.8739995592705725</v>
      </c>
      <c r="O200" s="1">
        <f t="shared" si="157"/>
        <v>5.47115498840752E-2</v>
      </c>
      <c r="Q200" s="1">
        <f t="shared" si="188"/>
        <v>120.84132530872307</v>
      </c>
      <c r="R200" s="1">
        <f t="shared" si="189"/>
        <v>4.799413691276925</v>
      </c>
      <c r="S200" s="1">
        <f t="shared" si="158"/>
        <v>3.8199502243272586E-2</v>
      </c>
      <c r="U200" s="1">
        <f t="shared" si="190"/>
        <v>122.46864786452707</v>
      </c>
      <c r="V200" s="1">
        <f t="shared" si="191"/>
        <v>3.1720911354729253</v>
      </c>
      <c r="W200" s="1">
        <f t="shared" si="159"/>
        <v>2.5247313576155624E-2</v>
      </c>
      <c r="Z200" s="1">
        <f t="shared" si="160"/>
        <v>156.40294824866459</v>
      </c>
      <c r="AA200" s="1">
        <f t="shared" si="161"/>
        <v>2.9670467513354026</v>
      </c>
      <c r="AB200" s="15">
        <f t="shared" si="150"/>
        <v>1.861734858770249E-2</v>
      </c>
      <c r="AD200" s="1">
        <f t="shared" si="162"/>
        <v>157.29516612952602</v>
      </c>
      <c r="AE200" s="1">
        <f t="shared" si="163"/>
        <v>2.074828870473965</v>
      </c>
      <c r="AF200" s="15">
        <f t="shared" si="151"/>
        <v>1.3018942935111249E-2</v>
      </c>
      <c r="AH200" s="1">
        <f t="shared" si="164"/>
        <v>157.15970998484971</v>
      </c>
      <c r="AI200" s="1">
        <f t="shared" si="165"/>
        <v>2.2102850151502764</v>
      </c>
      <c r="AJ200" s="1">
        <f t="shared" si="152"/>
        <v>1.3868890534571935E-2</v>
      </c>
      <c r="AL200" s="1">
        <f t="shared" si="166"/>
        <v>157.22484552738658</v>
      </c>
      <c r="AM200" s="1">
        <f t="shared" si="167"/>
        <v>2.1451494726134115</v>
      </c>
      <c r="AN200" s="1">
        <f t="shared" si="153"/>
        <v>1.3460184099355789E-2</v>
      </c>
      <c r="AR200" s="19">
        <f t="shared" si="168"/>
        <v>120.84132530872307</v>
      </c>
      <c r="AS200" s="1">
        <f t="shared" si="192"/>
        <v>1.3610403017636346</v>
      </c>
      <c r="AT200" s="1">
        <f t="shared" si="169"/>
        <v>122.20236561048671</v>
      </c>
      <c r="AU200" s="1">
        <f t="shared" si="170"/>
        <v>2.7366707780294795E-2</v>
      </c>
      <c r="AW200" s="1">
        <f t="shared" si="193"/>
        <v>1.6571072984079038</v>
      </c>
      <c r="AX200" s="1">
        <f t="shared" si="171"/>
        <v>122.49843260713098</v>
      </c>
      <c r="AY200" s="1">
        <f t="shared" si="172"/>
        <v>2.5010250798262315E-2</v>
      </c>
      <c r="AZ200" s="2"/>
      <c r="BA200" s="1">
        <f t="shared" si="194"/>
        <v>2.3536878984478373</v>
      </c>
      <c r="BB200" s="1">
        <f t="shared" si="173"/>
        <v>123.1950132071709</v>
      </c>
      <c r="BC200" s="1">
        <f t="shared" si="174"/>
        <v>1.9466025210414389E-2</v>
      </c>
      <c r="BD200" s="2"/>
      <c r="BE200" s="1">
        <f t="shared" si="195"/>
        <v>3.6514531240300605</v>
      </c>
      <c r="BF200" s="1">
        <f t="shared" si="175"/>
        <v>124.49277843275313</v>
      </c>
      <c r="BG200" s="19">
        <f t="shared" si="176"/>
        <v>9.1368498496882406E-3</v>
      </c>
      <c r="BJ200" s="19">
        <f t="shared" si="177"/>
        <v>157.15970998484971</v>
      </c>
      <c r="BK200" s="1">
        <f t="shared" si="196"/>
        <v>0.15608210808816947</v>
      </c>
      <c r="BL200" s="1">
        <f t="shared" si="178"/>
        <v>157.31579209293787</v>
      </c>
      <c r="BM200" s="1">
        <f t="shared" si="179"/>
        <v>1.2889521061113919E-2</v>
      </c>
      <c r="BO200" s="1">
        <f t="shared" si="197"/>
        <v>-3.0496345883495563E-2</v>
      </c>
      <c r="BP200" s="1">
        <f t="shared" si="180"/>
        <v>157.12921363896621</v>
      </c>
      <c r="BQ200" s="1">
        <f t="shared" si="181"/>
        <v>1.406024616511899E-2</v>
      </c>
      <c r="BS200" s="1">
        <f t="shared" si="198"/>
        <v>-0.13250309719000056</v>
      </c>
      <c r="BT200" s="1">
        <f t="shared" si="182"/>
        <v>157.0272068876597</v>
      </c>
      <c r="BU200" s="1">
        <f t="shared" si="183"/>
        <v>1.4700308626729185E-2</v>
      </c>
      <c r="BW200" s="1">
        <f t="shared" si="199"/>
        <v>0.24727352458110774</v>
      </c>
      <c r="BX200" s="1">
        <f t="shared" si="184"/>
        <v>157.40698350943083</v>
      </c>
      <c r="BY200" s="19">
        <f t="shared" si="185"/>
        <v>1.2317321654990067E-2</v>
      </c>
    </row>
    <row r="201" spans="1:77">
      <c r="A201" s="3">
        <v>44068</v>
      </c>
      <c r="B201" s="4">
        <v>200</v>
      </c>
      <c r="C201" s="1">
        <v>124.610016</v>
      </c>
      <c r="D201" s="1">
        <v>164.529999</v>
      </c>
      <c r="E201" s="1"/>
      <c r="F201" s="1"/>
      <c r="I201" s="6">
        <f t="shared" si="154"/>
        <v>115.95210157332809</v>
      </c>
      <c r="J201" s="1">
        <f t="shared" si="155"/>
        <v>8.6579144266719084</v>
      </c>
      <c r="K201" s="1">
        <f t="shared" si="156"/>
        <v>6.9480084383200053E-2</v>
      </c>
      <c r="M201" s="1">
        <f t="shared" si="186"/>
        <v>121.17263928647412</v>
      </c>
      <c r="N201" s="1">
        <f t="shared" si="187"/>
        <v>3.4373767135258788</v>
      </c>
      <c r="O201" s="1">
        <f t="shared" si="157"/>
        <v>2.758507561323063E-2</v>
      </c>
      <c r="Q201" s="1">
        <f t="shared" si="188"/>
        <v>123.48100283892538</v>
      </c>
      <c r="R201" s="1">
        <f t="shared" si="189"/>
        <v>1.1290131610746243</v>
      </c>
      <c r="S201" s="1">
        <f t="shared" si="158"/>
        <v>9.0603724910413644E-3</v>
      </c>
      <c r="U201" s="1">
        <f t="shared" si="190"/>
        <v>124.84771621613177</v>
      </c>
      <c r="V201" s="1">
        <f t="shared" si="191"/>
        <v>0.2377002161317705</v>
      </c>
      <c r="W201" s="1">
        <f t="shared" si="159"/>
        <v>1.907553050404636E-3</v>
      </c>
      <c r="Z201" s="1">
        <f t="shared" si="160"/>
        <v>156.84800526136488</v>
      </c>
      <c r="AA201" s="1">
        <f t="shared" si="161"/>
        <v>7.6819937386351285</v>
      </c>
      <c r="AB201" s="15">
        <f t="shared" si="150"/>
        <v>4.6690535375467475E-2</v>
      </c>
      <c r="AD201" s="1">
        <f t="shared" si="162"/>
        <v>158.02135623419193</v>
      </c>
      <c r="AE201" s="1">
        <f t="shared" si="163"/>
        <v>6.5086427658080765</v>
      </c>
      <c r="AF201" s="15">
        <f t="shared" si="151"/>
        <v>3.9559003253917702E-2</v>
      </c>
      <c r="AH201" s="1">
        <f t="shared" si="164"/>
        <v>158.37536674318238</v>
      </c>
      <c r="AI201" s="1">
        <f t="shared" si="165"/>
        <v>6.1546322568176208</v>
      </c>
      <c r="AJ201" s="1">
        <f t="shared" si="152"/>
        <v>3.7407356070169435E-2</v>
      </c>
      <c r="AL201" s="1">
        <f t="shared" si="166"/>
        <v>158.83370763184664</v>
      </c>
      <c r="AM201" s="1">
        <f t="shared" si="167"/>
        <v>5.6962913681533678</v>
      </c>
      <c r="AN201" s="1">
        <f t="shared" si="153"/>
        <v>3.4621597293958334E-2</v>
      </c>
      <c r="AR201" s="19">
        <f t="shared" si="168"/>
        <v>123.48100283892538</v>
      </c>
      <c r="AS201" s="1">
        <f t="shared" si="192"/>
        <v>1.5528358860294351</v>
      </c>
      <c r="AT201" s="1">
        <f t="shared" si="169"/>
        <v>125.03383872495482</v>
      </c>
      <c r="AU201" s="1">
        <f t="shared" si="170"/>
        <v>3.4011930867163796E-3</v>
      </c>
      <c r="AW201" s="1">
        <f t="shared" si="193"/>
        <v>1.9027498563565044</v>
      </c>
      <c r="AX201" s="1">
        <f t="shared" si="171"/>
        <v>125.38375269528188</v>
      </c>
      <c r="AY201" s="1">
        <f t="shared" si="172"/>
        <v>6.2092656763793625E-3</v>
      </c>
      <c r="AZ201" s="2"/>
      <c r="BA201" s="1">
        <f t="shared" si="194"/>
        <v>2.4823832327373481</v>
      </c>
      <c r="BB201" s="1">
        <f t="shared" si="173"/>
        <v>125.96338607166273</v>
      </c>
      <c r="BC201" s="1">
        <f t="shared" si="174"/>
        <v>1.08608450195747E-2</v>
      </c>
      <c r="BD201" s="2"/>
      <c r="BE201" s="1">
        <f t="shared" si="195"/>
        <v>2.7914438692764691</v>
      </c>
      <c r="BF201" s="1">
        <f t="shared" si="175"/>
        <v>126.27244670820184</v>
      </c>
      <c r="BG201" s="19">
        <f t="shared" si="176"/>
        <v>1.3341068090400044E-2</v>
      </c>
      <c r="BJ201" s="19">
        <f t="shared" si="177"/>
        <v>158.37536674318238</v>
      </c>
      <c r="BK201" s="1">
        <f t="shared" si="196"/>
        <v>0.31501830562484462</v>
      </c>
      <c r="BL201" s="1">
        <f t="shared" si="178"/>
        <v>158.69038504880723</v>
      </c>
      <c r="BM201" s="1">
        <f t="shared" si="179"/>
        <v>3.5492700338451796E-2</v>
      </c>
      <c r="BO201" s="1">
        <f t="shared" si="197"/>
        <v>0.28104193017054596</v>
      </c>
      <c r="BP201" s="1">
        <f t="shared" si="180"/>
        <v>158.65640867335293</v>
      </c>
      <c r="BQ201" s="1">
        <f t="shared" si="181"/>
        <v>3.5699205994932724E-2</v>
      </c>
      <c r="BS201" s="1">
        <f t="shared" si="198"/>
        <v>0.47416883779520141</v>
      </c>
      <c r="BT201" s="1">
        <f t="shared" si="182"/>
        <v>158.84953558097757</v>
      </c>
      <c r="BU201" s="1">
        <f t="shared" si="183"/>
        <v>3.4525396301877023E-2</v>
      </c>
      <c r="BW201" s="1">
        <f t="shared" si="199"/>
        <v>1.0703992732699361</v>
      </c>
      <c r="BX201" s="1">
        <f t="shared" si="184"/>
        <v>159.44576601645232</v>
      </c>
      <c r="BY201" s="19">
        <f t="shared" si="185"/>
        <v>3.0901556035064941E-2</v>
      </c>
    </row>
    <row r="202" spans="1:77">
      <c r="A202" s="3">
        <v>44069</v>
      </c>
      <c r="B202" s="4">
        <v>201</v>
      </c>
      <c r="C202" s="1">
        <v>126.304596</v>
      </c>
      <c r="D202" s="1">
        <v>165.30999800000001</v>
      </c>
      <c r="E202" s="1"/>
      <c r="F202" s="1"/>
      <c r="I202" s="6">
        <f t="shared" si="154"/>
        <v>117.25078873732888</v>
      </c>
      <c r="J202" s="1">
        <f t="shared" si="155"/>
        <v>9.0538072626711283</v>
      </c>
      <c r="K202" s="1">
        <f t="shared" si="156"/>
        <v>7.1682326292157483E-2</v>
      </c>
      <c r="M202" s="1">
        <f t="shared" si="186"/>
        <v>122.37572113620818</v>
      </c>
      <c r="N202" s="1">
        <f t="shared" si="187"/>
        <v>3.9288748637918189</v>
      </c>
      <c r="O202" s="1">
        <f t="shared" si="157"/>
        <v>3.1106349160816119E-2</v>
      </c>
      <c r="Q202" s="1">
        <f t="shared" si="188"/>
        <v>124.10196007751642</v>
      </c>
      <c r="R202" s="1">
        <f t="shared" si="189"/>
        <v>2.2026359224835801</v>
      </c>
      <c r="S202" s="1">
        <f t="shared" si="158"/>
        <v>1.7439079750380421E-2</v>
      </c>
      <c r="U202" s="1">
        <f t="shared" si="190"/>
        <v>124.66944105403294</v>
      </c>
      <c r="V202" s="1">
        <f t="shared" si="191"/>
        <v>1.6351549459670593</v>
      </c>
      <c r="W202" s="1">
        <f t="shared" si="159"/>
        <v>1.2946123876339855E-2</v>
      </c>
      <c r="Z202" s="1">
        <f t="shared" si="160"/>
        <v>158.00030432216016</v>
      </c>
      <c r="AA202" s="1">
        <f t="shared" si="161"/>
        <v>7.3096936778398458</v>
      </c>
      <c r="AB202" s="15">
        <f t="shared" si="150"/>
        <v>4.4218097914681759E-2</v>
      </c>
      <c r="AD202" s="1">
        <f t="shared" si="162"/>
        <v>160.29938120222477</v>
      </c>
      <c r="AE202" s="1">
        <f t="shared" si="163"/>
        <v>5.010616797775242</v>
      </c>
      <c r="AF202" s="15">
        <f t="shared" si="151"/>
        <v>3.0310428034578053E-2</v>
      </c>
      <c r="AH202" s="1">
        <f t="shared" si="164"/>
        <v>161.76041448443209</v>
      </c>
      <c r="AI202" s="1">
        <f t="shared" si="165"/>
        <v>3.5495835155679174</v>
      </c>
      <c r="AJ202" s="1">
        <f t="shared" si="152"/>
        <v>2.1472285757138037E-2</v>
      </c>
      <c r="AL202" s="1">
        <f t="shared" si="166"/>
        <v>163.10592615796168</v>
      </c>
      <c r="AM202" s="1">
        <f t="shared" si="167"/>
        <v>2.2040718420383314</v>
      </c>
      <c r="AN202" s="1">
        <f t="shared" si="153"/>
        <v>1.3332961518990105E-2</v>
      </c>
      <c r="AR202" s="19">
        <f t="shared" si="168"/>
        <v>124.10196007751642</v>
      </c>
      <c r="AS202" s="1">
        <f t="shared" si="192"/>
        <v>1.4130540889136767</v>
      </c>
      <c r="AT202" s="1">
        <f t="shared" si="169"/>
        <v>125.51501416643011</v>
      </c>
      <c r="AU202" s="1">
        <f t="shared" si="170"/>
        <v>6.2514101511388989E-3</v>
      </c>
      <c r="AW202" s="1">
        <f t="shared" si="193"/>
        <v>1.58230170191514</v>
      </c>
      <c r="AX202" s="1">
        <f t="shared" si="171"/>
        <v>125.68426177943157</v>
      </c>
      <c r="AY202" s="1">
        <f t="shared" si="172"/>
        <v>4.9114144711601615E-3</v>
      </c>
      <c r="AZ202" s="2"/>
      <c r="BA202" s="1">
        <f t="shared" si="194"/>
        <v>1.6447415353715125</v>
      </c>
      <c r="BB202" s="1">
        <f t="shared" si="173"/>
        <v>125.74670161288793</v>
      </c>
      <c r="BC202" s="1">
        <f t="shared" si="174"/>
        <v>4.4170553153273333E-3</v>
      </c>
      <c r="BD202" s="2"/>
      <c r="BE202" s="1">
        <f t="shared" si="195"/>
        <v>0.94653023319385965</v>
      </c>
      <c r="BF202" s="1">
        <f t="shared" si="175"/>
        <v>125.04849031071028</v>
      </c>
      <c r="BG202" s="19">
        <f t="shared" si="176"/>
        <v>9.9450513209331307E-3</v>
      </c>
      <c r="BJ202" s="19">
        <f t="shared" si="177"/>
        <v>161.76041448443209</v>
      </c>
      <c r="BK202" s="1">
        <f t="shared" si="196"/>
        <v>0.775522720968574</v>
      </c>
      <c r="BL202" s="1">
        <f t="shared" si="178"/>
        <v>162.53593720540067</v>
      </c>
      <c r="BM202" s="1">
        <f t="shared" si="179"/>
        <v>1.6780961999644666E-2</v>
      </c>
      <c r="BO202" s="1">
        <f t="shared" si="197"/>
        <v>1.0570433829403363</v>
      </c>
      <c r="BP202" s="1">
        <f t="shared" si="180"/>
        <v>162.81745786737244</v>
      </c>
      <c r="BQ202" s="1">
        <f t="shared" si="181"/>
        <v>1.5077975698890078E-2</v>
      </c>
      <c r="BS202" s="1">
        <f t="shared" si="198"/>
        <v>1.784064344349729</v>
      </c>
      <c r="BT202" s="1">
        <f t="shared" si="182"/>
        <v>163.54447882878182</v>
      </c>
      <c r="BU202" s="1">
        <f t="shared" si="183"/>
        <v>1.0680050768727172E-2</v>
      </c>
      <c r="BW202" s="1">
        <f t="shared" si="199"/>
        <v>3.0378504710527414</v>
      </c>
      <c r="BX202" s="1">
        <f t="shared" si="184"/>
        <v>164.79826495548483</v>
      </c>
      <c r="BY202" s="19">
        <f t="shared" si="185"/>
        <v>3.0955964594179125E-3</v>
      </c>
    </row>
    <row r="203" spans="1:77">
      <c r="A203" s="3">
        <v>44070</v>
      </c>
      <c r="B203" s="4">
        <v>202</v>
      </c>
      <c r="C203" s="1">
        <v>124.794701</v>
      </c>
      <c r="D203" s="1">
        <v>165.990005</v>
      </c>
      <c r="E203" s="1"/>
      <c r="F203" s="1"/>
      <c r="I203" s="6">
        <f t="shared" si="154"/>
        <v>118.60885982672954</v>
      </c>
      <c r="J203" s="1">
        <f t="shared" si="155"/>
        <v>6.185841173270461</v>
      </c>
      <c r="K203" s="1">
        <f t="shared" si="156"/>
        <v>4.9568139702265569E-2</v>
      </c>
      <c r="M203" s="1">
        <f t="shared" si="186"/>
        <v>123.75082733853532</v>
      </c>
      <c r="N203" s="1">
        <f t="shared" si="187"/>
        <v>1.0438736614646871</v>
      </c>
      <c r="O203" s="1">
        <f t="shared" si="157"/>
        <v>8.3647274531687618E-3</v>
      </c>
      <c r="Q203" s="1">
        <f t="shared" si="188"/>
        <v>125.31340983488241</v>
      </c>
      <c r="R203" s="1">
        <f t="shared" si="189"/>
        <v>0.51870883488240338</v>
      </c>
      <c r="S203" s="1">
        <f t="shared" si="158"/>
        <v>4.1564972769348868E-3</v>
      </c>
      <c r="U203" s="1">
        <f t="shared" si="190"/>
        <v>125.89580726350823</v>
      </c>
      <c r="V203" s="1">
        <f t="shared" si="191"/>
        <v>1.1011062635082283</v>
      </c>
      <c r="W203" s="1">
        <f t="shared" si="159"/>
        <v>8.8233414935480967E-3</v>
      </c>
      <c r="Z203" s="1">
        <f t="shared" si="160"/>
        <v>159.09675837383614</v>
      </c>
      <c r="AA203" s="1">
        <f t="shared" si="161"/>
        <v>6.8932466261638581</v>
      </c>
      <c r="AB203" s="15">
        <f t="shared" si="150"/>
        <v>4.1528082526197031E-2</v>
      </c>
      <c r="AD203" s="1">
        <f t="shared" si="162"/>
        <v>162.05309708144611</v>
      </c>
      <c r="AE203" s="1">
        <f t="shared" si="163"/>
        <v>3.9369079185538851</v>
      </c>
      <c r="AF203" s="15">
        <f t="shared" si="151"/>
        <v>2.3717740827550942E-2</v>
      </c>
      <c r="AH203" s="1">
        <f t="shared" si="164"/>
        <v>163.71268541799446</v>
      </c>
      <c r="AI203" s="1">
        <f t="shared" si="165"/>
        <v>2.2773195820055321</v>
      </c>
      <c r="AJ203" s="1">
        <f t="shared" si="152"/>
        <v>1.3719618732498575E-2</v>
      </c>
      <c r="AL203" s="1">
        <f t="shared" si="166"/>
        <v>164.75898003949044</v>
      </c>
      <c r="AM203" s="1">
        <f t="shared" si="167"/>
        <v>1.2310249605095578</v>
      </c>
      <c r="AN203" s="1">
        <f t="shared" si="153"/>
        <v>7.4162595543602631E-3</v>
      </c>
      <c r="AR203" s="19">
        <f t="shared" si="168"/>
        <v>125.31340983488241</v>
      </c>
      <c r="AS203" s="1">
        <f t="shared" si="192"/>
        <v>1.3828134391815226</v>
      </c>
      <c r="AT203" s="1">
        <f t="shared" si="169"/>
        <v>126.69622327406393</v>
      </c>
      <c r="AU203" s="1">
        <f t="shared" si="170"/>
        <v>1.5237203653894901E-2</v>
      </c>
      <c r="AW203" s="1">
        <f t="shared" si="193"/>
        <v>1.4895887157778507</v>
      </c>
      <c r="AX203" s="1">
        <f t="shared" si="171"/>
        <v>126.80299855066026</v>
      </c>
      <c r="AY203" s="1">
        <f t="shared" si="172"/>
        <v>1.6092811109505837E-2</v>
      </c>
      <c r="AZ203" s="2"/>
      <c r="BA203" s="1">
        <f t="shared" si="194"/>
        <v>1.4497602352690244</v>
      </c>
      <c r="BB203" s="1">
        <f t="shared" si="173"/>
        <v>126.76317007015143</v>
      </c>
      <c r="BC203" s="1">
        <f t="shared" si="174"/>
        <v>1.5773659092716032E-2</v>
      </c>
      <c r="BD203" s="2"/>
      <c r="BE203" s="1">
        <f t="shared" si="195"/>
        <v>1.1717118287401647</v>
      </c>
      <c r="BF203" s="1">
        <f t="shared" si="175"/>
        <v>126.48512166362258</v>
      </c>
      <c r="BG203" s="19">
        <f t="shared" si="176"/>
        <v>1.3545612514609695E-2</v>
      </c>
      <c r="BJ203" s="19">
        <f t="shared" si="177"/>
        <v>163.71268541799446</v>
      </c>
      <c r="BK203" s="1">
        <f t="shared" si="196"/>
        <v>0.95203495285764406</v>
      </c>
      <c r="BL203" s="1">
        <f t="shared" si="178"/>
        <v>164.66472037085211</v>
      </c>
      <c r="BM203" s="1">
        <f t="shared" si="179"/>
        <v>7.9841230750483296E-3</v>
      </c>
      <c r="BO203" s="1">
        <f t="shared" si="197"/>
        <v>1.2808502705958458</v>
      </c>
      <c r="BP203" s="1">
        <f t="shared" si="180"/>
        <v>164.9935356885903</v>
      </c>
      <c r="BQ203" s="1">
        <f t="shared" si="181"/>
        <v>6.0031886342174481E-3</v>
      </c>
      <c r="BS203" s="1">
        <f t="shared" si="198"/>
        <v>1.8597573094954196</v>
      </c>
      <c r="BT203" s="1">
        <f t="shared" si="182"/>
        <v>165.57244272748989</v>
      </c>
      <c r="BU203" s="1">
        <f t="shared" si="183"/>
        <v>2.5155868421722783E-3</v>
      </c>
      <c r="BW203" s="1">
        <f t="shared" si="199"/>
        <v>2.1151078641859296</v>
      </c>
      <c r="BX203" s="1">
        <f t="shared" si="184"/>
        <v>165.82779328218038</v>
      </c>
      <c r="BY203" s="19">
        <f t="shared" si="185"/>
        <v>9.7723786332566415E-4</v>
      </c>
    </row>
    <row r="204" spans="1:77">
      <c r="A204" s="3">
        <v>44071</v>
      </c>
      <c r="B204" s="4">
        <v>203</v>
      </c>
      <c r="C204" s="1">
        <v>124.592552</v>
      </c>
      <c r="D204" s="1">
        <v>168.38000500000001</v>
      </c>
      <c r="E204" s="1"/>
      <c r="F204" s="1"/>
      <c r="I204" s="6">
        <f t="shared" si="154"/>
        <v>119.53673600272012</v>
      </c>
      <c r="J204" s="1">
        <f t="shared" si="155"/>
        <v>5.0558159972798791</v>
      </c>
      <c r="K204" s="1">
        <f t="shared" si="156"/>
        <v>4.0578797978870193E-2</v>
      </c>
      <c r="M204" s="1">
        <f t="shared" si="186"/>
        <v>124.11618312004796</v>
      </c>
      <c r="N204" s="1">
        <f t="shared" si="187"/>
        <v>0.47636887995203381</v>
      </c>
      <c r="O204" s="1">
        <f t="shared" si="157"/>
        <v>3.8234137779923939E-3</v>
      </c>
      <c r="Q204" s="1">
        <f t="shared" si="188"/>
        <v>125.02811997569708</v>
      </c>
      <c r="R204" s="1">
        <f t="shared" si="189"/>
        <v>0.43556797569708294</v>
      </c>
      <c r="S204" s="1">
        <f t="shared" si="158"/>
        <v>3.4959391127736346E-3</v>
      </c>
      <c r="U204" s="1">
        <f t="shared" si="190"/>
        <v>125.06997756587705</v>
      </c>
      <c r="V204" s="1">
        <f t="shared" si="191"/>
        <v>0.47742556587705565</v>
      </c>
      <c r="W204" s="1">
        <f t="shared" si="159"/>
        <v>3.8318949103559228E-3</v>
      </c>
      <c r="Z204" s="1">
        <f t="shared" si="160"/>
        <v>160.13074536776074</v>
      </c>
      <c r="AA204" s="1">
        <f t="shared" si="161"/>
        <v>8.2492596322392728</v>
      </c>
      <c r="AB204" s="15">
        <f t="shared" si="150"/>
        <v>4.8991919392324952E-2</v>
      </c>
      <c r="AD204" s="1">
        <f t="shared" si="162"/>
        <v>163.43101485293997</v>
      </c>
      <c r="AE204" s="1">
        <f t="shared" si="163"/>
        <v>4.9489901470600444</v>
      </c>
      <c r="AF204" s="15">
        <f t="shared" si="151"/>
        <v>2.9391792374991579E-2</v>
      </c>
      <c r="AH204" s="1">
        <f t="shared" si="164"/>
        <v>164.9652111880975</v>
      </c>
      <c r="AI204" s="1">
        <f t="shared" si="165"/>
        <v>3.4147938119025127</v>
      </c>
      <c r="AJ204" s="1">
        <f t="shared" si="152"/>
        <v>2.0280280974587884E-2</v>
      </c>
      <c r="AL204" s="1">
        <f t="shared" si="166"/>
        <v>165.68224875987261</v>
      </c>
      <c r="AM204" s="1">
        <f t="shared" si="167"/>
        <v>2.6977562401274042</v>
      </c>
      <c r="AN204" s="1">
        <f t="shared" si="153"/>
        <v>1.6021832521785493E-2</v>
      </c>
      <c r="AR204" s="19">
        <f t="shared" si="168"/>
        <v>125.02811997569708</v>
      </c>
      <c r="AS204" s="1">
        <f t="shared" si="192"/>
        <v>1.1325979444264953</v>
      </c>
      <c r="AT204" s="1">
        <f t="shared" si="169"/>
        <v>126.16071792012357</v>
      </c>
      <c r="AU204" s="1">
        <f t="shared" si="170"/>
        <v>1.2586353637925131E-2</v>
      </c>
      <c r="AW204" s="1">
        <f t="shared" si="193"/>
        <v>1.0458690720370565</v>
      </c>
      <c r="AX204" s="1">
        <f t="shared" si="171"/>
        <v>126.07398904773413</v>
      </c>
      <c r="AY204" s="1">
        <f t="shared" si="172"/>
        <v>1.1890253662467182E-2</v>
      </c>
      <c r="AZ204" s="2"/>
      <c r="BA204" s="1">
        <f t="shared" si="194"/>
        <v>0.66898769276456682</v>
      </c>
      <c r="BB204" s="1">
        <f t="shared" si="173"/>
        <v>125.69710766846164</v>
      </c>
      <c r="BC204" s="1">
        <f t="shared" si="174"/>
        <v>8.8653426768370777E-3</v>
      </c>
      <c r="BD204" s="2"/>
      <c r="BE204" s="1">
        <f t="shared" si="195"/>
        <v>-6.6739605996502471E-2</v>
      </c>
      <c r="BF204" s="1">
        <f t="shared" si="175"/>
        <v>124.96138036970058</v>
      </c>
      <c r="BG204" s="19">
        <f t="shared" si="176"/>
        <v>2.9602762266285397E-3</v>
      </c>
      <c r="BJ204" s="19">
        <f t="shared" si="177"/>
        <v>164.9652111880975</v>
      </c>
      <c r="BK204" s="1">
        <f t="shared" si="196"/>
        <v>0.99710857544445253</v>
      </c>
      <c r="BL204" s="1">
        <f t="shared" si="178"/>
        <v>165.96231976354196</v>
      </c>
      <c r="BM204" s="1">
        <f t="shared" si="179"/>
        <v>1.4358505550929608E-2</v>
      </c>
      <c r="BO204" s="1">
        <f t="shared" si="197"/>
        <v>1.273769145472643</v>
      </c>
      <c r="BP204" s="1">
        <f t="shared" si="180"/>
        <v>166.23898033357014</v>
      </c>
      <c r="BQ204" s="1">
        <f t="shared" si="181"/>
        <v>1.2715432966223459E-2</v>
      </c>
      <c r="BS204" s="1">
        <f t="shared" si="198"/>
        <v>1.5865031167688461</v>
      </c>
      <c r="BT204" s="1">
        <f t="shared" si="182"/>
        <v>166.55171430486635</v>
      </c>
      <c r="BU204" s="1">
        <f t="shared" si="183"/>
        <v>1.085812234732776E-2</v>
      </c>
      <c r="BW204" s="1">
        <f t="shared" si="199"/>
        <v>1.3819130842154685</v>
      </c>
      <c r="BX204" s="1">
        <f t="shared" si="184"/>
        <v>166.34712427231295</v>
      </c>
      <c r="BY204" s="19">
        <f t="shared" si="185"/>
        <v>1.2073171797845341E-2</v>
      </c>
    </row>
    <row r="205" spans="1:77">
      <c r="A205" s="3">
        <v>44074</v>
      </c>
      <c r="B205" s="4">
        <v>204</v>
      </c>
      <c r="C205" s="1">
        <v>128.81774899999999</v>
      </c>
      <c r="D205" s="1">
        <v>165.550003</v>
      </c>
      <c r="E205" s="1"/>
      <c r="F205" s="1"/>
      <c r="I205" s="6">
        <f t="shared" si="154"/>
        <v>120.2951084023121</v>
      </c>
      <c r="J205" s="1">
        <f t="shared" si="155"/>
        <v>8.5226405976878965</v>
      </c>
      <c r="K205" s="1">
        <f t="shared" si="156"/>
        <v>6.6160452762514088E-2</v>
      </c>
      <c r="M205" s="1">
        <f t="shared" si="186"/>
        <v>124.28291222803117</v>
      </c>
      <c r="N205" s="1">
        <f t="shared" si="187"/>
        <v>4.534836771968827</v>
      </c>
      <c r="O205" s="1">
        <f t="shared" si="157"/>
        <v>3.5203508888894085E-2</v>
      </c>
      <c r="Q205" s="1">
        <f t="shared" si="188"/>
        <v>124.78855758906369</v>
      </c>
      <c r="R205" s="1">
        <f t="shared" si="189"/>
        <v>4.0291914109363063</v>
      </c>
      <c r="S205" s="1">
        <f t="shared" si="158"/>
        <v>3.1278231782611778E-2</v>
      </c>
      <c r="U205" s="1">
        <f t="shared" si="190"/>
        <v>124.71190839146925</v>
      </c>
      <c r="V205" s="1">
        <f t="shared" si="191"/>
        <v>4.1058406085307411</v>
      </c>
      <c r="W205" s="1">
        <f t="shared" si="159"/>
        <v>3.1873252252923166E-2</v>
      </c>
      <c r="Z205" s="1">
        <f t="shared" si="160"/>
        <v>161.36813431259662</v>
      </c>
      <c r="AA205" s="1">
        <f t="shared" si="161"/>
        <v>4.1818686874033801</v>
      </c>
      <c r="AB205" s="15">
        <f t="shared" si="150"/>
        <v>2.5260456729821867E-2</v>
      </c>
      <c r="AD205" s="1">
        <f t="shared" si="162"/>
        <v>165.16316140441097</v>
      </c>
      <c r="AE205" s="1">
        <f t="shared" si="163"/>
        <v>0.38684159558903275</v>
      </c>
      <c r="AF205" s="15">
        <f t="shared" si="151"/>
        <v>2.3367054580423824E-3</v>
      </c>
      <c r="AH205" s="1">
        <f t="shared" si="164"/>
        <v>166.84334778464387</v>
      </c>
      <c r="AI205" s="1">
        <f t="shared" si="165"/>
        <v>1.2933447846438639</v>
      </c>
      <c r="AJ205" s="1">
        <f t="shared" si="152"/>
        <v>7.8124117258026498E-3</v>
      </c>
      <c r="AL205" s="1">
        <f t="shared" si="166"/>
        <v>167.70556593996815</v>
      </c>
      <c r="AM205" s="1">
        <f t="shared" si="167"/>
        <v>2.1555629399681493</v>
      </c>
      <c r="AN205" s="1">
        <f t="shared" si="153"/>
        <v>1.3020615529485368E-2</v>
      </c>
      <c r="AR205" s="19">
        <f t="shared" si="168"/>
        <v>124.78855758906369</v>
      </c>
      <c r="AS205" s="1">
        <f t="shared" si="192"/>
        <v>0.92677389476751182</v>
      </c>
      <c r="AT205" s="1">
        <f t="shared" si="169"/>
        <v>125.71533148383119</v>
      </c>
      <c r="AU205" s="1">
        <f t="shared" si="170"/>
        <v>2.4083773705506989E-2</v>
      </c>
      <c r="AW205" s="1">
        <f t="shared" si="193"/>
        <v>0.72451120736944363</v>
      </c>
      <c r="AX205" s="1">
        <f t="shared" si="171"/>
        <v>125.51306879643313</v>
      </c>
      <c r="AY205" s="1">
        <f t="shared" si="172"/>
        <v>2.5653919814783138E-2</v>
      </c>
      <c r="AZ205" s="2"/>
      <c r="BA205" s="1">
        <f t="shared" si="194"/>
        <v>0.2601401570354841</v>
      </c>
      <c r="BB205" s="1">
        <f t="shared" si="173"/>
        <v>125.04869774609917</v>
      </c>
      <c r="BC205" s="1">
        <f t="shared" si="174"/>
        <v>2.9258788351447029E-2</v>
      </c>
      <c r="BD205" s="2"/>
      <c r="BE205" s="1">
        <f t="shared" si="195"/>
        <v>-0.21363896953786105</v>
      </c>
      <c r="BF205" s="1">
        <f t="shared" si="175"/>
        <v>124.57491861952583</v>
      </c>
      <c r="BG205" s="19">
        <f t="shared" si="176"/>
        <v>3.2936690894002196E-2</v>
      </c>
      <c r="BJ205" s="19">
        <f t="shared" si="177"/>
        <v>166.84334778464387</v>
      </c>
      <c r="BK205" s="1">
        <f t="shared" si="196"/>
        <v>1.12926277860974</v>
      </c>
      <c r="BL205" s="1">
        <f t="shared" si="178"/>
        <v>167.9726105632536</v>
      </c>
      <c r="BM205" s="1">
        <f t="shared" si="179"/>
        <v>1.4633690844775112E-2</v>
      </c>
      <c r="BO205" s="1">
        <f t="shared" si="197"/>
        <v>1.4248610082410744</v>
      </c>
      <c r="BP205" s="1">
        <f t="shared" si="180"/>
        <v>168.26820879288493</v>
      </c>
      <c r="BQ205" s="1">
        <f t="shared" si="181"/>
        <v>1.6419243392492903E-2</v>
      </c>
      <c r="BS205" s="1">
        <f t="shared" si="198"/>
        <v>1.7177381826687315</v>
      </c>
      <c r="BT205" s="1">
        <f t="shared" si="182"/>
        <v>168.56108596731261</v>
      </c>
      <c r="BU205" s="1">
        <f t="shared" si="183"/>
        <v>1.8188359485034881E-2</v>
      </c>
      <c r="BW205" s="1">
        <f t="shared" si="199"/>
        <v>1.8037030696967342</v>
      </c>
      <c r="BX205" s="1">
        <f t="shared" si="184"/>
        <v>168.64705085434059</v>
      </c>
      <c r="BY205" s="19">
        <f t="shared" si="185"/>
        <v>1.8707627896210836E-2</v>
      </c>
    </row>
    <row r="206" spans="1:77">
      <c r="A206" s="3">
        <v>44075</v>
      </c>
      <c r="B206" s="4">
        <v>205</v>
      </c>
      <c r="C206" s="1">
        <v>133.94889800000001</v>
      </c>
      <c r="D206" s="1">
        <v>167.970001</v>
      </c>
      <c r="E206" s="1"/>
      <c r="F206" s="1"/>
      <c r="I206" s="6">
        <f t="shared" si="154"/>
        <v>121.57350449196528</v>
      </c>
      <c r="J206" s="1">
        <f t="shared" si="155"/>
        <v>12.375393508034733</v>
      </c>
      <c r="K206" s="1">
        <f t="shared" si="156"/>
        <v>9.2388916167378488E-2</v>
      </c>
      <c r="M206" s="1">
        <f t="shared" si="186"/>
        <v>125.87010509822025</v>
      </c>
      <c r="N206" s="1">
        <f t="shared" si="187"/>
        <v>8.0787929017797637</v>
      </c>
      <c r="O206" s="1">
        <f t="shared" si="157"/>
        <v>6.0312499933965584E-2</v>
      </c>
      <c r="Q206" s="1">
        <f t="shared" si="188"/>
        <v>127.00461286507866</v>
      </c>
      <c r="R206" s="1">
        <f t="shared" si="189"/>
        <v>6.9442851349213583</v>
      </c>
      <c r="S206" s="1">
        <f t="shared" si="158"/>
        <v>5.1842794070029286E-2</v>
      </c>
      <c r="U206" s="1">
        <f t="shared" si="190"/>
        <v>127.79128884786731</v>
      </c>
      <c r="V206" s="1">
        <f t="shared" si="191"/>
        <v>6.1576091521327072</v>
      </c>
      <c r="W206" s="1">
        <f t="shared" si="159"/>
        <v>4.596983808058433E-2</v>
      </c>
      <c r="Z206" s="1">
        <f t="shared" si="160"/>
        <v>161.99541461570712</v>
      </c>
      <c r="AA206" s="1">
        <f t="shared" si="161"/>
        <v>5.974586384292877</v>
      </c>
      <c r="AB206" s="15">
        <f t="shared" si="150"/>
        <v>3.5569365652935114E-2</v>
      </c>
      <c r="AD206" s="1">
        <f t="shared" si="162"/>
        <v>165.29855596286714</v>
      </c>
      <c r="AE206" s="1">
        <f t="shared" si="163"/>
        <v>2.6714450371328553</v>
      </c>
      <c r="AF206" s="15">
        <f t="shared" si="151"/>
        <v>1.5904298512999685E-2</v>
      </c>
      <c r="AH206" s="1">
        <f t="shared" si="164"/>
        <v>166.13200815308974</v>
      </c>
      <c r="AI206" s="1">
        <f t="shared" si="165"/>
        <v>1.8379928469102538</v>
      </c>
      <c r="AJ206" s="1">
        <f t="shared" si="152"/>
        <v>1.0942387545203705E-2</v>
      </c>
      <c r="AL206" s="1">
        <f t="shared" si="166"/>
        <v>166.08889373499204</v>
      </c>
      <c r="AM206" s="1">
        <f t="shared" si="167"/>
        <v>1.8811072650079552</v>
      </c>
      <c r="AN206" s="1">
        <f t="shared" si="153"/>
        <v>1.119906682031844E-2</v>
      </c>
      <c r="AR206" s="19">
        <f t="shared" si="168"/>
        <v>127.00461286507866</v>
      </c>
      <c r="AS206" s="1">
        <f t="shared" si="192"/>
        <v>1.1201661019546305</v>
      </c>
      <c r="AT206" s="1">
        <f t="shared" si="169"/>
        <v>128.12477896703328</v>
      </c>
      <c r="AU206" s="1">
        <f t="shared" si="170"/>
        <v>4.3480156387451084E-2</v>
      </c>
      <c r="AW206" s="1">
        <f t="shared" si="193"/>
        <v>1.0973972245308252</v>
      </c>
      <c r="AX206" s="1">
        <f t="shared" si="171"/>
        <v>128.10201008960948</v>
      </c>
      <c r="AY206" s="1">
        <f t="shared" si="172"/>
        <v>4.3650138207113394E-2</v>
      </c>
      <c r="AZ206" s="2"/>
      <c r="BA206" s="1">
        <f t="shared" si="194"/>
        <v>1.1403019605762528</v>
      </c>
      <c r="BB206" s="1">
        <f t="shared" si="173"/>
        <v>128.14491482565492</v>
      </c>
      <c r="BC206" s="1">
        <f t="shared" si="174"/>
        <v>4.3329831458151238E-2</v>
      </c>
      <c r="BD206" s="2"/>
      <c r="BE206" s="1">
        <f t="shared" si="195"/>
        <v>1.8516011391820453</v>
      </c>
      <c r="BF206" s="1">
        <f t="shared" si="175"/>
        <v>128.85621400426069</v>
      </c>
      <c r="BG206" s="19">
        <f t="shared" si="176"/>
        <v>3.8019603533724633E-2</v>
      </c>
      <c r="BJ206" s="19">
        <f t="shared" si="177"/>
        <v>166.13200815308974</v>
      </c>
      <c r="BK206" s="1">
        <f t="shared" si="196"/>
        <v>0.85317241708516023</v>
      </c>
      <c r="BL206" s="1">
        <f t="shared" si="178"/>
        <v>166.98518057017489</v>
      </c>
      <c r="BM206" s="1">
        <f t="shared" si="179"/>
        <v>5.8630733104842112E-3</v>
      </c>
      <c r="BO206" s="1">
        <f t="shared" si="197"/>
        <v>0.89081084829227453</v>
      </c>
      <c r="BP206" s="1">
        <f t="shared" si="180"/>
        <v>167.022819001382</v>
      </c>
      <c r="BQ206" s="1">
        <f t="shared" si="181"/>
        <v>5.6389950168422775E-3</v>
      </c>
      <c r="BS206" s="1">
        <f t="shared" si="198"/>
        <v>0.62465316626844603</v>
      </c>
      <c r="BT206" s="1">
        <f t="shared" si="182"/>
        <v>166.75666131935819</v>
      </c>
      <c r="BU206" s="1">
        <f t="shared" si="183"/>
        <v>7.2235498804444796E-3</v>
      </c>
      <c r="BW206" s="1">
        <f t="shared" si="199"/>
        <v>-0.33408322636649623</v>
      </c>
      <c r="BX206" s="1">
        <f t="shared" si="184"/>
        <v>165.79792492672325</v>
      </c>
      <c r="BY206" s="19">
        <f t="shared" si="185"/>
        <v>1.2931333335389704E-2</v>
      </c>
    </row>
    <row r="207" spans="1:77">
      <c r="A207" s="3">
        <v>44076</v>
      </c>
      <c r="B207" s="4">
        <v>206</v>
      </c>
      <c r="C207" s="1">
        <v>131.17369099999999</v>
      </c>
      <c r="D207" s="1">
        <v>172.470001</v>
      </c>
      <c r="E207" s="1"/>
      <c r="F207" s="1"/>
      <c r="I207" s="6">
        <f t="shared" si="154"/>
        <v>123.42981351817048</v>
      </c>
      <c r="J207" s="1">
        <f t="shared" si="155"/>
        <v>7.7438774818295144</v>
      </c>
      <c r="K207" s="1">
        <f t="shared" si="156"/>
        <v>5.9035294522813378E-2</v>
      </c>
      <c r="M207" s="1">
        <f t="shared" si="186"/>
        <v>128.69768261384317</v>
      </c>
      <c r="N207" s="1">
        <f t="shared" si="187"/>
        <v>2.4760083861568205</v>
      </c>
      <c r="O207" s="1">
        <f t="shared" si="157"/>
        <v>1.8875800225495069E-2</v>
      </c>
      <c r="Q207" s="1">
        <f t="shared" si="188"/>
        <v>130.82396968928541</v>
      </c>
      <c r="R207" s="1">
        <f t="shared" si="189"/>
        <v>0.34972131071458534</v>
      </c>
      <c r="S207" s="1">
        <f t="shared" si="158"/>
        <v>2.6660933915062693E-3</v>
      </c>
      <c r="U207" s="1">
        <f t="shared" si="190"/>
        <v>132.40949571196685</v>
      </c>
      <c r="V207" s="1">
        <f t="shared" si="191"/>
        <v>1.235804711966864</v>
      </c>
      <c r="W207" s="1">
        <f t="shared" si="159"/>
        <v>9.4211324126486935E-3</v>
      </c>
      <c r="Z207" s="1">
        <f t="shared" si="160"/>
        <v>162.89160257335104</v>
      </c>
      <c r="AA207" s="1">
        <f t="shared" si="161"/>
        <v>9.5783984266489597</v>
      </c>
      <c r="AB207" s="15">
        <f t="shared" si="150"/>
        <v>5.5536605619019852E-2</v>
      </c>
      <c r="AD207" s="1">
        <f t="shared" si="162"/>
        <v>166.23356172586364</v>
      </c>
      <c r="AE207" s="1">
        <f t="shared" si="163"/>
        <v>6.2364392741363588</v>
      </c>
      <c r="AF207" s="15">
        <f t="shared" si="151"/>
        <v>3.6159559563847622E-2</v>
      </c>
      <c r="AH207" s="1">
        <f t="shared" si="164"/>
        <v>167.14290421889038</v>
      </c>
      <c r="AI207" s="1">
        <f t="shared" si="165"/>
        <v>5.327096781109617</v>
      </c>
      <c r="AJ207" s="1">
        <f t="shared" si="152"/>
        <v>3.088709195931191E-2</v>
      </c>
      <c r="AL207" s="1">
        <f t="shared" si="166"/>
        <v>167.49972418374801</v>
      </c>
      <c r="AM207" s="1">
        <f t="shared" si="167"/>
        <v>4.9702768162519817</v>
      </c>
      <c r="AN207" s="1">
        <f t="shared" si="153"/>
        <v>2.8818210630450345E-2</v>
      </c>
      <c r="AR207" s="19">
        <f t="shared" si="168"/>
        <v>130.82396968928541</v>
      </c>
      <c r="AS207" s="1">
        <f t="shared" si="192"/>
        <v>1.5250447102924483</v>
      </c>
      <c r="AT207" s="1">
        <f t="shared" si="169"/>
        <v>132.34901439957787</v>
      </c>
      <c r="AU207" s="1">
        <f t="shared" si="170"/>
        <v>8.9600543418258873E-3</v>
      </c>
      <c r="AW207" s="1">
        <f t="shared" si="193"/>
        <v>1.7778871244498065</v>
      </c>
      <c r="AX207" s="1">
        <f t="shared" si="171"/>
        <v>132.60185681373522</v>
      </c>
      <c r="AY207" s="1">
        <f t="shared" si="172"/>
        <v>1.0887593410291656E-2</v>
      </c>
      <c r="AZ207" s="2"/>
      <c r="BA207" s="1">
        <f t="shared" si="194"/>
        <v>2.3458766492099765</v>
      </c>
      <c r="BB207" s="1">
        <f t="shared" si="173"/>
        <v>133.16984633849538</v>
      </c>
      <c r="BC207" s="1">
        <f t="shared" si="174"/>
        <v>1.5217650149795547E-2</v>
      </c>
      <c r="BD207" s="2"/>
      <c r="BE207" s="1">
        <f t="shared" si="195"/>
        <v>3.5241934714530441</v>
      </c>
      <c r="BF207" s="1">
        <f t="shared" si="175"/>
        <v>134.34816316073844</v>
      </c>
      <c r="BG207" s="19">
        <f t="shared" si="176"/>
        <v>2.4200524789215899E-2</v>
      </c>
      <c r="BJ207" s="19">
        <f t="shared" si="177"/>
        <v>167.14290421889038</v>
      </c>
      <c r="BK207" s="1">
        <f t="shared" si="196"/>
        <v>0.87683096439248165</v>
      </c>
      <c r="BL207" s="1">
        <f t="shared" si="178"/>
        <v>168.01973518328285</v>
      </c>
      <c r="BM207" s="1">
        <f t="shared" si="179"/>
        <v>2.5803129766997272E-2</v>
      </c>
      <c r="BO207" s="1">
        <f t="shared" si="197"/>
        <v>0.92083215266936502</v>
      </c>
      <c r="BP207" s="1">
        <f t="shared" si="180"/>
        <v>168.06373637155974</v>
      </c>
      <c r="BQ207" s="1">
        <f t="shared" si="181"/>
        <v>2.5548006046803785E-2</v>
      </c>
      <c r="BS207" s="1">
        <f t="shared" si="198"/>
        <v>0.79846247105793189</v>
      </c>
      <c r="BT207" s="1">
        <f t="shared" si="182"/>
        <v>167.94136668994832</v>
      </c>
      <c r="BU207" s="1">
        <f t="shared" si="183"/>
        <v>2.6257518894846368E-2</v>
      </c>
      <c r="BW207" s="1">
        <f t="shared" si="199"/>
        <v>0.80914917197556668</v>
      </c>
      <c r="BX207" s="1">
        <f t="shared" si="184"/>
        <v>167.95205339086596</v>
      </c>
      <c r="BY207" s="19">
        <f t="shared" si="185"/>
        <v>2.6195556229712324E-2</v>
      </c>
    </row>
    <row r="208" spans="1:77">
      <c r="A208" s="3">
        <v>44077</v>
      </c>
      <c r="B208" s="4">
        <v>207</v>
      </c>
      <c r="C208" s="1">
        <v>120.671806</v>
      </c>
      <c r="D208" s="1">
        <v>166.300003</v>
      </c>
      <c r="E208" s="1"/>
      <c r="F208" s="1"/>
      <c r="I208" s="6">
        <f t="shared" si="154"/>
        <v>124.5913951404449</v>
      </c>
      <c r="J208" s="1">
        <f t="shared" si="155"/>
        <v>3.9195891404448986</v>
      </c>
      <c r="K208" s="1">
        <f t="shared" si="156"/>
        <v>3.2481399511373008E-2</v>
      </c>
      <c r="M208" s="1">
        <f t="shared" si="186"/>
        <v>129.56428554899804</v>
      </c>
      <c r="N208" s="1">
        <f t="shared" si="187"/>
        <v>8.8924795489980397</v>
      </c>
      <c r="O208" s="1">
        <f t="shared" si="157"/>
        <v>7.3691443293705569E-2</v>
      </c>
      <c r="Q208" s="1">
        <f t="shared" si="188"/>
        <v>131.01631641017843</v>
      </c>
      <c r="R208" s="1">
        <f t="shared" si="189"/>
        <v>10.34451041017843</v>
      </c>
      <c r="S208" s="1">
        <f t="shared" si="158"/>
        <v>8.5724335725765377E-2</v>
      </c>
      <c r="U208" s="1">
        <f t="shared" si="190"/>
        <v>131.48264217799172</v>
      </c>
      <c r="V208" s="1">
        <f t="shared" si="191"/>
        <v>10.810836177991717</v>
      </c>
      <c r="W208" s="1">
        <f t="shared" si="159"/>
        <v>8.9588749322204703E-2</v>
      </c>
      <c r="Z208" s="1">
        <f t="shared" si="160"/>
        <v>164.32836233734838</v>
      </c>
      <c r="AA208" s="1">
        <f t="shared" si="161"/>
        <v>1.9716406626516232</v>
      </c>
      <c r="AB208" s="15">
        <f t="shared" si="150"/>
        <v>1.1855926801466282E-2</v>
      </c>
      <c r="AD208" s="1">
        <f t="shared" si="162"/>
        <v>168.41631547181137</v>
      </c>
      <c r="AE208" s="1">
        <f t="shared" si="163"/>
        <v>2.1163124718113693</v>
      </c>
      <c r="AF208" s="15">
        <f t="shared" si="151"/>
        <v>1.2725871519144647E-2</v>
      </c>
      <c r="AH208" s="1">
        <f t="shared" si="164"/>
        <v>170.07280744850067</v>
      </c>
      <c r="AI208" s="1">
        <f t="shared" si="165"/>
        <v>3.7728044485006649</v>
      </c>
      <c r="AJ208" s="1">
        <f t="shared" si="152"/>
        <v>2.2686737104272121E-2</v>
      </c>
      <c r="AL208" s="1">
        <f t="shared" si="166"/>
        <v>171.22743179593698</v>
      </c>
      <c r="AM208" s="1">
        <f t="shared" si="167"/>
        <v>4.9274287959369758</v>
      </c>
      <c r="AN208" s="1">
        <f t="shared" si="153"/>
        <v>2.9629757709246557E-2</v>
      </c>
      <c r="AR208" s="19">
        <f t="shared" si="168"/>
        <v>131.01631641017843</v>
      </c>
      <c r="AS208" s="1">
        <f t="shared" si="192"/>
        <v>1.3251400118825349</v>
      </c>
      <c r="AT208" s="1">
        <f t="shared" si="169"/>
        <v>132.34145642206096</v>
      </c>
      <c r="AU208" s="1">
        <f t="shared" si="170"/>
        <v>9.6705691319983675E-2</v>
      </c>
      <c r="AW208" s="1">
        <f t="shared" si="193"/>
        <v>1.3815020235606117</v>
      </c>
      <c r="AX208" s="1">
        <f t="shared" si="171"/>
        <v>132.39781843373905</v>
      </c>
      <c r="AY208" s="1">
        <f t="shared" si="172"/>
        <v>9.7172759921559826E-2</v>
      </c>
      <c r="AZ208" s="2"/>
      <c r="BA208" s="1">
        <f t="shared" si="194"/>
        <v>1.3767881814673495</v>
      </c>
      <c r="BB208" s="1">
        <f t="shared" si="173"/>
        <v>132.39310459164579</v>
      </c>
      <c r="BC208" s="1">
        <f t="shared" si="174"/>
        <v>9.7133696595589125E-2</v>
      </c>
      <c r="BD208" s="2"/>
      <c r="BE208" s="1">
        <f t="shared" si="195"/>
        <v>0.69212373347703016</v>
      </c>
      <c r="BF208" s="1">
        <f t="shared" si="175"/>
        <v>131.70844014365545</v>
      </c>
      <c r="BG208" s="19">
        <f t="shared" si="176"/>
        <v>9.1459923485817787E-2</v>
      </c>
      <c r="BJ208" s="19">
        <f t="shared" si="177"/>
        <v>170.07280744850067</v>
      </c>
      <c r="BK208" s="1">
        <f t="shared" si="196"/>
        <v>1.1847918041751528</v>
      </c>
      <c r="BL208" s="1">
        <f t="shared" si="178"/>
        <v>171.25759925267582</v>
      </c>
      <c r="BM208" s="1">
        <f t="shared" si="179"/>
        <v>2.9811161534830599E-2</v>
      </c>
      <c r="BO208" s="1">
        <f t="shared" si="197"/>
        <v>1.4230999219045961</v>
      </c>
      <c r="BP208" s="1">
        <f t="shared" si="180"/>
        <v>171.49590737040526</v>
      </c>
      <c r="BQ208" s="1">
        <f t="shared" si="181"/>
        <v>3.1244162818236745E-2</v>
      </c>
      <c r="BS208" s="1">
        <f t="shared" si="198"/>
        <v>1.7576108124064929</v>
      </c>
      <c r="BT208" s="1">
        <f t="shared" si="182"/>
        <v>171.83041826090715</v>
      </c>
      <c r="BU208" s="1">
        <f t="shared" si="183"/>
        <v>3.3255653404330655E-2</v>
      </c>
      <c r="BW208" s="1">
        <f t="shared" si="199"/>
        <v>2.6117901209650807</v>
      </c>
      <c r="BX208" s="1">
        <f t="shared" si="184"/>
        <v>172.68459756946575</v>
      </c>
      <c r="BY208" s="19">
        <f t="shared" si="185"/>
        <v>3.8392029189955858E-2</v>
      </c>
    </row>
    <row r="209" spans="1:77">
      <c r="A209" s="3">
        <v>44078</v>
      </c>
      <c r="B209" s="4">
        <v>208</v>
      </c>
      <c r="C209" s="1">
        <v>120.751671</v>
      </c>
      <c r="D209" s="1">
        <v>166.69000199999999</v>
      </c>
      <c r="E209" s="1"/>
      <c r="F209" s="1"/>
      <c r="I209" s="6">
        <f t="shared" si="154"/>
        <v>124.00345676937816</v>
      </c>
      <c r="J209" s="1">
        <f t="shared" si="155"/>
        <v>3.2517857693781593</v>
      </c>
      <c r="K209" s="1">
        <f t="shared" si="156"/>
        <v>2.6929530187438641E-2</v>
      </c>
      <c r="M209" s="1">
        <f t="shared" si="186"/>
        <v>126.45191770684873</v>
      </c>
      <c r="N209" s="1">
        <f t="shared" si="187"/>
        <v>5.7002467068487306</v>
      </c>
      <c r="O209" s="1">
        <f t="shared" si="157"/>
        <v>4.720635879936378E-2</v>
      </c>
      <c r="Q209" s="1">
        <f t="shared" si="188"/>
        <v>125.32683568458029</v>
      </c>
      <c r="R209" s="1">
        <f t="shared" si="189"/>
        <v>4.5751646845802867</v>
      </c>
      <c r="S209" s="1">
        <f t="shared" si="158"/>
        <v>3.788903827741056E-2</v>
      </c>
      <c r="U209" s="1">
        <f t="shared" si="190"/>
        <v>123.37451504449794</v>
      </c>
      <c r="V209" s="1">
        <f t="shared" si="191"/>
        <v>2.6228440444979384</v>
      </c>
      <c r="W209" s="1">
        <f t="shared" si="159"/>
        <v>2.1720975144914875E-2</v>
      </c>
      <c r="Z209" s="1">
        <f t="shared" si="160"/>
        <v>164.62410843674613</v>
      </c>
      <c r="AA209" s="1">
        <f t="shared" si="161"/>
        <v>2.0658935632538658</v>
      </c>
      <c r="AB209" s="15">
        <f t="shared" si="150"/>
        <v>1.2393626123142442E-2</v>
      </c>
      <c r="AD209" s="1">
        <f t="shared" si="162"/>
        <v>167.67560610667741</v>
      </c>
      <c r="AE209" s="1">
        <f t="shared" si="163"/>
        <v>0.98560410667741394</v>
      </c>
      <c r="AF209" s="15">
        <f t="shared" si="151"/>
        <v>5.9127967775620639E-3</v>
      </c>
      <c r="AH209" s="1">
        <f t="shared" si="164"/>
        <v>167.99776500182531</v>
      </c>
      <c r="AI209" s="1">
        <f t="shared" si="165"/>
        <v>1.3077630018253217</v>
      </c>
      <c r="AJ209" s="1">
        <f t="shared" si="152"/>
        <v>7.8454795496692223E-3</v>
      </c>
      <c r="AL209" s="1">
        <f t="shared" si="166"/>
        <v>167.53186019898425</v>
      </c>
      <c r="AM209" s="1">
        <f t="shared" si="167"/>
        <v>0.84185819898425507</v>
      </c>
      <c r="AN209" s="1">
        <f t="shared" si="153"/>
        <v>5.050442071410228E-3</v>
      </c>
      <c r="AR209" s="19">
        <f t="shared" si="168"/>
        <v>125.32683568458029</v>
      </c>
      <c r="AS209" s="1">
        <f t="shared" si="192"/>
        <v>0.27294690126043297</v>
      </c>
      <c r="AT209" s="1">
        <f t="shared" si="169"/>
        <v>125.59978258584073</v>
      </c>
      <c r="AU209" s="1">
        <f t="shared" si="170"/>
        <v>4.0149436820967277E-2</v>
      </c>
      <c r="AW209" s="1">
        <f t="shared" si="193"/>
        <v>-0.38624366372907737</v>
      </c>
      <c r="AX209" s="1">
        <f t="shared" si="171"/>
        <v>124.94059202085121</v>
      </c>
      <c r="AY209" s="1">
        <f t="shared" si="172"/>
        <v>3.4690377252429169E-2</v>
      </c>
      <c r="AZ209" s="2"/>
      <c r="BA209" s="1">
        <f t="shared" si="194"/>
        <v>-1.8030328267121232</v>
      </c>
      <c r="BB209" s="1">
        <f t="shared" si="173"/>
        <v>123.52380285786816</v>
      </c>
      <c r="BC209" s="1">
        <f t="shared" si="174"/>
        <v>2.2957296035001955E-2</v>
      </c>
      <c r="BD209" s="2"/>
      <c r="BE209" s="1">
        <f t="shared" si="195"/>
        <v>-4.7322400567368677</v>
      </c>
      <c r="BF209" s="1">
        <f t="shared" si="175"/>
        <v>120.59459562784342</v>
      </c>
      <c r="BG209" s="19">
        <f t="shared" si="176"/>
        <v>1.3008132380758824E-3</v>
      </c>
      <c r="BJ209" s="19">
        <f t="shared" si="177"/>
        <v>167.99776500182531</v>
      </c>
      <c r="BK209" s="1">
        <f t="shared" si="196"/>
        <v>0.69581666654757668</v>
      </c>
      <c r="BL209" s="1">
        <f t="shared" si="178"/>
        <v>168.6935816683729</v>
      </c>
      <c r="BM209" s="1">
        <f t="shared" si="179"/>
        <v>1.2019795094686647E-2</v>
      </c>
      <c r="BO209" s="1">
        <f t="shared" si="197"/>
        <v>0.54856432975960856</v>
      </c>
      <c r="BP209" s="1">
        <f t="shared" si="180"/>
        <v>168.54632933158493</v>
      </c>
      <c r="BQ209" s="1">
        <f t="shared" si="181"/>
        <v>1.1136404759206469E-2</v>
      </c>
      <c r="BS209" s="1">
        <f t="shared" si="198"/>
        <v>3.29168458196617E-2</v>
      </c>
      <c r="BT209" s="1">
        <f t="shared" si="182"/>
        <v>168.03068184764498</v>
      </c>
      <c r="BU209" s="1">
        <f t="shared" si="183"/>
        <v>8.0429529759378868E-3</v>
      </c>
      <c r="BW209" s="1">
        <f t="shared" si="199"/>
        <v>-1.3720175615292891</v>
      </c>
      <c r="BX209" s="1">
        <f t="shared" si="184"/>
        <v>166.62574744029604</v>
      </c>
      <c r="BY209" s="19">
        <f t="shared" si="185"/>
        <v>3.8547338732381999E-4</v>
      </c>
    </row>
    <row r="210" spans="1:77">
      <c r="A210" s="3">
        <v>44082</v>
      </c>
      <c r="B210" s="4">
        <v>209</v>
      </c>
      <c r="C210" s="1">
        <v>112.625694</v>
      </c>
      <c r="D210" s="1">
        <v>164.270004</v>
      </c>
      <c r="E210" s="1"/>
      <c r="F210" s="1"/>
      <c r="I210" s="6">
        <f t="shared" si="154"/>
        <v>123.51568890397142</v>
      </c>
      <c r="J210" s="1">
        <f t="shared" si="155"/>
        <v>10.889994903971427</v>
      </c>
      <c r="K210" s="1">
        <f t="shared" si="156"/>
        <v>9.669192275051755E-2</v>
      </c>
      <c r="M210" s="1">
        <f t="shared" si="186"/>
        <v>124.45683135945168</v>
      </c>
      <c r="N210" s="1">
        <f t="shared" si="187"/>
        <v>11.831137359451688</v>
      </c>
      <c r="O210" s="1">
        <f t="shared" si="157"/>
        <v>0.1050482970560136</v>
      </c>
      <c r="Q210" s="1">
        <f t="shared" si="188"/>
        <v>122.81049510806113</v>
      </c>
      <c r="R210" s="1">
        <f t="shared" si="189"/>
        <v>10.184801108061137</v>
      </c>
      <c r="S210" s="1">
        <f t="shared" si="158"/>
        <v>9.0430529183341921E-2</v>
      </c>
      <c r="U210" s="1">
        <f t="shared" si="190"/>
        <v>121.4073820111245</v>
      </c>
      <c r="V210" s="1">
        <f t="shared" si="191"/>
        <v>8.7816880111245013</v>
      </c>
      <c r="W210" s="1">
        <f t="shared" si="159"/>
        <v>7.7972332060608676E-2</v>
      </c>
      <c r="Z210" s="1">
        <f t="shared" si="160"/>
        <v>164.93399247123421</v>
      </c>
      <c r="AA210" s="1">
        <f t="shared" si="161"/>
        <v>0.66398847123420524</v>
      </c>
      <c r="AB210" s="15">
        <f t="shared" si="150"/>
        <v>4.0420554883179114E-3</v>
      </c>
      <c r="AD210" s="1">
        <f t="shared" si="162"/>
        <v>167.3306446693403</v>
      </c>
      <c r="AE210" s="1">
        <f t="shared" si="163"/>
        <v>3.0606406693403017</v>
      </c>
      <c r="AF210" s="15">
        <f t="shared" si="151"/>
        <v>1.8631768398449065E-2</v>
      </c>
      <c r="AH210" s="1">
        <f t="shared" si="164"/>
        <v>167.2784953508214</v>
      </c>
      <c r="AI210" s="1">
        <f t="shared" si="165"/>
        <v>3.0084913508214015</v>
      </c>
      <c r="AJ210" s="1">
        <f t="shared" si="152"/>
        <v>1.8314307405881608E-2</v>
      </c>
      <c r="AL210" s="1">
        <f t="shared" si="166"/>
        <v>166.90046654974606</v>
      </c>
      <c r="AM210" s="1">
        <f t="shared" si="167"/>
        <v>2.6304625497460563</v>
      </c>
      <c r="AN210" s="1">
        <f t="shared" si="153"/>
        <v>1.6013042464807246E-2</v>
      </c>
      <c r="AR210" s="19">
        <f t="shared" si="168"/>
        <v>122.81049510806113</v>
      </c>
      <c r="AS210" s="1">
        <f t="shared" si="192"/>
        <v>-0.14544622040650532</v>
      </c>
      <c r="AT210" s="1">
        <f t="shared" si="169"/>
        <v>122.66504888765462</v>
      </c>
      <c r="AU210" s="1">
        <f t="shared" si="170"/>
        <v>8.9139116760111825E-2</v>
      </c>
      <c r="AW210" s="1">
        <f t="shared" si="193"/>
        <v>-0.91876789192659691</v>
      </c>
      <c r="AX210" s="1">
        <f t="shared" si="171"/>
        <v>121.89172721613454</v>
      </c>
      <c r="AY210" s="1">
        <f t="shared" si="172"/>
        <v>8.2272817924962535E-2</v>
      </c>
      <c r="AZ210" s="2"/>
      <c r="BA210" s="1">
        <f t="shared" si="194"/>
        <v>-2.1240213141252879</v>
      </c>
      <c r="BB210" s="1">
        <f t="shared" si="173"/>
        <v>120.68647379393585</v>
      </c>
      <c r="BC210" s="1">
        <f t="shared" si="174"/>
        <v>7.1571410640416125E-2</v>
      </c>
      <c r="BD210" s="2"/>
      <c r="BE210" s="1">
        <f t="shared" si="195"/>
        <v>-2.8487254985518122</v>
      </c>
      <c r="BF210" s="1">
        <f t="shared" si="175"/>
        <v>119.96176960950932</v>
      </c>
      <c r="BG210" s="19">
        <f t="shared" si="176"/>
        <v>6.5136784946331364E-2</v>
      </c>
      <c r="BJ210" s="19">
        <f t="shared" si="177"/>
        <v>167.2784953508214</v>
      </c>
      <c r="BK210" s="1">
        <f t="shared" si="196"/>
        <v>0.48355371891485327</v>
      </c>
      <c r="BL210" s="1">
        <f t="shared" si="178"/>
        <v>167.76204906973626</v>
      </c>
      <c r="BM210" s="1">
        <f t="shared" si="179"/>
        <v>2.1257959363879142E-2</v>
      </c>
      <c r="BO210" s="1">
        <f t="shared" si="197"/>
        <v>0.23160583456872824</v>
      </c>
      <c r="BP210" s="1">
        <f t="shared" si="180"/>
        <v>167.51010118539014</v>
      </c>
      <c r="BQ210" s="1">
        <f t="shared" si="181"/>
        <v>1.9724216877660398E-2</v>
      </c>
      <c r="BS210" s="1">
        <f t="shared" si="198"/>
        <v>-0.30556707775094682</v>
      </c>
      <c r="BT210" s="1">
        <f t="shared" si="182"/>
        <v>166.97292827307047</v>
      </c>
      <c r="BU210" s="1">
        <f t="shared" si="183"/>
        <v>1.6454156006902303E-2</v>
      </c>
      <c r="BW210" s="1">
        <f t="shared" si="199"/>
        <v>-0.81718183758271912</v>
      </c>
      <c r="BX210" s="1">
        <f t="shared" si="184"/>
        <v>166.46131351323868</v>
      </c>
      <c r="BY210" s="19">
        <f t="shared" si="185"/>
        <v>1.3339681377487997E-2</v>
      </c>
    </row>
    <row r="211" spans="1:77">
      <c r="A211" s="3">
        <v>44083</v>
      </c>
      <c r="B211" s="4">
        <v>210</v>
      </c>
      <c r="C211" s="1">
        <v>117.117943</v>
      </c>
      <c r="D211" s="1">
        <v>165.75</v>
      </c>
      <c r="E211" s="1"/>
      <c r="F211" s="1"/>
      <c r="I211" s="6">
        <f t="shared" si="154"/>
        <v>121.8821896683757</v>
      </c>
      <c r="J211" s="1">
        <f t="shared" si="155"/>
        <v>4.764246668375705</v>
      </c>
      <c r="K211" s="1">
        <f t="shared" si="156"/>
        <v>4.0679050078395805E-2</v>
      </c>
      <c r="M211" s="1">
        <f t="shared" si="186"/>
        <v>120.3159332836436</v>
      </c>
      <c r="N211" s="1">
        <f t="shared" si="187"/>
        <v>3.1979902836436054</v>
      </c>
      <c r="O211" s="1">
        <f t="shared" si="157"/>
        <v>2.7305724483596895E-2</v>
      </c>
      <c r="Q211" s="1">
        <f t="shared" si="188"/>
        <v>117.2088544986275</v>
      </c>
      <c r="R211" s="1">
        <f t="shared" si="189"/>
        <v>9.0911498627505694E-2</v>
      </c>
      <c r="S211" s="1">
        <f t="shared" si="158"/>
        <v>7.7623886057754353E-4</v>
      </c>
      <c r="U211" s="1">
        <f t="shared" si="190"/>
        <v>114.82111600278111</v>
      </c>
      <c r="V211" s="1">
        <f t="shared" si="191"/>
        <v>2.2968269972188864</v>
      </c>
      <c r="W211" s="1">
        <f t="shared" si="159"/>
        <v>1.9611230682380465E-2</v>
      </c>
      <c r="Z211" s="1">
        <f t="shared" si="160"/>
        <v>164.83439420054907</v>
      </c>
      <c r="AA211" s="1">
        <f t="shared" si="161"/>
        <v>0.91560579945092968</v>
      </c>
      <c r="AB211" s="15">
        <f t="shared" si="150"/>
        <v>5.5240168895983694E-3</v>
      </c>
      <c r="AD211" s="1">
        <f t="shared" si="162"/>
        <v>166.25942043507121</v>
      </c>
      <c r="AE211" s="1">
        <f t="shared" si="163"/>
        <v>0.50942043507120616</v>
      </c>
      <c r="AF211" s="15">
        <f t="shared" si="151"/>
        <v>3.0734264559348786E-3</v>
      </c>
      <c r="AH211" s="1">
        <f t="shared" si="164"/>
        <v>165.62382510786964</v>
      </c>
      <c r="AI211" s="1">
        <f t="shared" si="165"/>
        <v>0.12617489213036492</v>
      </c>
      <c r="AJ211" s="1">
        <f t="shared" si="152"/>
        <v>7.6123615161607797E-4</v>
      </c>
      <c r="AL211" s="1">
        <f t="shared" si="166"/>
        <v>164.92761963743652</v>
      </c>
      <c r="AM211" s="1">
        <f t="shared" si="167"/>
        <v>0.82238036256347868</v>
      </c>
      <c r="AN211" s="1">
        <f t="shared" si="153"/>
        <v>4.9615708148626168E-3</v>
      </c>
      <c r="AR211" s="19">
        <f t="shared" si="168"/>
        <v>117.2088544986275</v>
      </c>
      <c r="AS211" s="1">
        <f t="shared" si="192"/>
        <v>-0.96387537876057405</v>
      </c>
      <c r="AT211" s="1">
        <f t="shared" si="169"/>
        <v>116.24497911986693</v>
      </c>
      <c r="AU211" s="1">
        <f t="shared" si="170"/>
        <v>7.4537159530975615E-3</v>
      </c>
      <c r="AW211" s="1">
        <f t="shared" si="193"/>
        <v>-2.0894860713033552</v>
      </c>
      <c r="AX211" s="1">
        <f t="shared" si="171"/>
        <v>115.11936842732415</v>
      </c>
      <c r="AY211" s="1">
        <f t="shared" si="172"/>
        <v>1.7064631784694591E-2</v>
      </c>
      <c r="AZ211" s="2"/>
      <c r="BA211" s="1">
        <f t="shared" si="194"/>
        <v>-3.688949997014042</v>
      </c>
      <c r="BB211" s="1">
        <f t="shared" si="173"/>
        <v>113.51990450161347</v>
      </c>
      <c r="BC211" s="1">
        <f t="shared" si="174"/>
        <v>3.0721496691472196E-2</v>
      </c>
      <c r="BD211" s="2"/>
      <c r="BE211" s="1">
        <f t="shared" si="195"/>
        <v>-5.1887033428013574</v>
      </c>
      <c r="BF211" s="1">
        <f t="shared" si="175"/>
        <v>112.02015115582614</v>
      </c>
      <c r="BG211" s="19">
        <f t="shared" si="176"/>
        <v>4.35269926502539E-2</v>
      </c>
      <c r="BJ211" s="19">
        <f t="shared" si="177"/>
        <v>165.62382510786964</v>
      </c>
      <c r="BK211" s="1">
        <f t="shared" si="196"/>
        <v>0.16282012463486029</v>
      </c>
      <c r="BL211" s="1">
        <f t="shared" si="178"/>
        <v>165.7866452325045</v>
      </c>
      <c r="BM211" s="1">
        <f t="shared" si="179"/>
        <v>2.2108737559274491E-4</v>
      </c>
      <c r="BO211" s="1">
        <f t="shared" si="197"/>
        <v>-0.23996318481139545</v>
      </c>
      <c r="BP211" s="1">
        <f t="shared" si="180"/>
        <v>165.38386192305825</v>
      </c>
      <c r="BQ211" s="1">
        <f t="shared" si="181"/>
        <v>2.2089778397692424E-3</v>
      </c>
      <c r="BS211" s="1">
        <f t="shared" si="198"/>
        <v>-0.91266350209131575</v>
      </c>
      <c r="BT211" s="1">
        <f t="shared" si="182"/>
        <v>164.71116160577833</v>
      </c>
      <c r="BU211" s="1">
        <f t="shared" si="183"/>
        <v>6.2675016242634725E-3</v>
      </c>
      <c r="BW211" s="1">
        <f t="shared" si="199"/>
        <v>-1.5290469821464094</v>
      </c>
      <c r="BX211" s="1">
        <f t="shared" si="184"/>
        <v>164.09477812572322</v>
      </c>
      <c r="BY211" s="19">
        <f t="shared" si="185"/>
        <v>9.9862556517452579E-3</v>
      </c>
    </row>
    <row r="212" spans="1:77">
      <c r="A212" s="3">
        <v>44084</v>
      </c>
      <c r="B212" s="4">
        <v>211</v>
      </c>
      <c r="C212" s="1">
        <v>113.29454</v>
      </c>
      <c r="D212" s="1">
        <v>164.270004</v>
      </c>
      <c r="E212" s="1"/>
      <c r="F212" s="1"/>
      <c r="I212" s="6">
        <f t="shared" si="154"/>
        <v>121.16755266811934</v>
      </c>
      <c r="J212" s="1">
        <f t="shared" si="155"/>
        <v>7.873012668119344</v>
      </c>
      <c r="K212" s="1">
        <f t="shared" si="156"/>
        <v>6.9491545383558145E-2</v>
      </c>
      <c r="M212" s="1">
        <f t="shared" si="186"/>
        <v>119.19663668436834</v>
      </c>
      <c r="N212" s="1">
        <f t="shared" si="187"/>
        <v>5.9020966843683453</v>
      </c>
      <c r="O212" s="1">
        <f t="shared" si="157"/>
        <v>5.2095155550906033E-2</v>
      </c>
      <c r="Q212" s="1">
        <f t="shared" si="188"/>
        <v>117.15885317438237</v>
      </c>
      <c r="R212" s="1">
        <f t="shared" si="189"/>
        <v>3.8643131743823744</v>
      </c>
      <c r="S212" s="1">
        <f t="shared" si="158"/>
        <v>3.4108556108550105E-2</v>
      </c>
      <c r="U212" s="1">
        <f t="shared" si="190"/>
        <v>116.54373625069528</v>
      </c>
      <c r="V212" s="1">
        <f t="shared" si="191"/>
        <v>3.2491962506952774</v>
      </c>
      <c r="W212" s="1">
        <f t="shared" si="159"/>
        <v>2.8679195402490511E-2</v>
      </c>
      <c r="Z212" s="1">
        <f t="shared" si="160"/>
        <v>164.97173507046671</v>
      </c>
      <c r="AA212" s="1">
        <f t="shared" si="161"/>
        <v>0.7017310704667068</v>
      </c>
      <c r="AB212" s="15">
        <f t="shared" si="150"/>
        <v>4.2718150202681361E-3</v>
      </c>
      <c r="AD212" s="1">
        <f t="shared" si="162"/>
        <v>166.08112328279628</v>
      </c>
      <c r="AE212" s="1">
        <f t="shared" si="163"/>
        <v>1.8111192827962839</v>
      </c>
      <c r="AF212" s="15">
        <f t="shared" si="151"/>
        <v>1.1025258651581233E-2</v>
      </c>
      <c r="AH212" s="1">
        <f t="shared" si="164"/>
        <v>165.69322129854135</v>
      </c>
      <c r="AI212" s="1">
        <f t="shared" si="165"/>
        <v>1.4232172985413456</v>
      </c>
      <c r="AJ212" s="1">
        <f t="shared" si="152"/>
        <v>8.6638903262055422E-3</v>
      </c>
      <c r="AL212" s="1">
        <f t="shared" si="166"/>
        <v>165.54440490935912</v>
      </c>
      <c r="AM212" s="1">
        <f t="shared" si="167"/>
        <v>1.274400909359116</v>
      </c>
      <c r="AN212" s="1">
        <f t="shared" si="153"/>
        <v>7.7579648038428005E-3</v>
      </c>
      <c r="AR212" s="19">
        <f t="shared" si="168"/>
        <v>117.15885317438237</v>
      </c>
      <c r="AS212" s="1">
        <f t="shared" si="192"/>
        <v>-0.8267942705832575</v>
      </c>
      <c r="AT212" s="1">
        <f t="shared" si="169"/>
        <v>116.33205890379911</v>
      </c>
      <c r="AU212" s="1">
        <f t="shared" si="170"/>
        <v>2.6810814570579575E-2</v>
      </c>
      <c r="AW212" s="1">
        <f t="shared" si="193"/>
        <v>-1.5796148845387989</v>
      </c>
      <c r="AX212" s="1">
        <f t="shared" si="171"/>
        <v>115.57923828984357</v>
      </c>
      <c r="AY212" s="1">
        <f t="shared" si="172"/>
        <v>2.0166005262421079E-2</v>
      </c>
      <c r="AZ212" s="2"/>
      <c r="BA212" s="1">
        <f t="shared" si="194"/>
        <v>-2.0514230942680318</v>
      </c>
      <c r="BB212" s="1">
        <f t="shared" si="173"/>
        <v>115.10743008011434</v>
      </c>
      <c r="BC212" s="1">
        <f t="shared" si="174"/>
        <v>1.600156618416336E-2</v>
      </c>
      <c r="BD212" s="2"/>
      <c r="BE212" s="1">
        <f t="shared" si="195"/>
        <v>-0.82080662702856444</v>
      </c>
      <c r="BF212" s="1">
        <f t="shared" si="175"/>
        <v>116.33804654735381</v>
      </c>
      <c r="BG212" s="19">
        <f t="shared" si="176"/>
        <v>2.6863664809917712E-2</v>
      </c>
      <c r="BJ212" s="19">
        <f t="shared" si="177"/>
        <v>165.69322129854135</v>
      </c>
      <c r="BK212" s="1">
        <f t="shared" si="196"/>
        <v>0.14880653454038784</v>
      </c>
      <c r="BL212" s="1">
        <f t="shared" si="178"/>
        <v>165.84202783308174</v>
      </c>
      <c r="BM212" s="1">
        <f t="shared" si="179"/>
        <v>9.5697558580551557E-3</v>
      </c>
      <c r="BO212" s="1">
        <f t="shared" si="197"/>
        <v>-0.16262334094061892</v>
      </c>
      <c r="BP212" s="1">
        <f t="shared" si="180"/>
        <v>165.53059795760072</v>
      </c>
      <c r="BQ212" s="1">
        <f t="shared" si="181"/>
        <v>7.6739144512391853E-3</v>
      </c>
      <c r="BS212" s="1">
        <f t="shared" si="198"/>
        <v>-0.47073664034795393</v>
      </c>
      <c r="BT212" s="1">
        <f t="shared" si="182"/>
        <v>165.22248465819339</v>
      </c>
      <c r="BU212" s="1">
        <f t="shared" si="183"/>
        <v>5.798262829490127E-3</v>
      </c>
      <c r="BW212" s="1">
        <f t="shared" si="199"/>
        <v>-0.17037028525100739</v>
      </c>
      <c r="BX212" s="1">
        <f t="shared" si="184"/>
        <v>165.52285101329034</v>
      </c>
      <c r="BY212" s="19">
        <f t="shared" si="185"/>
        <v>7.6267546282541947E-3</v>
      </c>
    </row>
    <row r="213" spans="1:77">
      <c r="A213" s="3">
        <v>44085</v>
      </c>
      <c r="B213" s="4">
        <v>212</v>
      </c>
      <c r="C213" s="1">
        <v>111.807106</v>
      </c>
      <c r="D213" s="1">
        <v>166.449997</v>
      </c>
      <c r="E213" s="1"/>
      <c r="F213" s="1"/>
      <c r="I213" s="6">
        <f t="shared" si="154"/>
        <v>119.98660076790144</v>
      </c>
      <c r="J213" s="1">
        <f t="shared" si="155"/>
        <v>8.1794947679014314</v>
      </c>
      <c r="K213" s="1">
        <f t="shared" si="156"/>
        <v>7.3157199578186297E-2</v>
      </c>
      <c r="M213" s="1">
        <f t="shared" si="186"/>
        <v>117.13090284483943</v>
      </c>
      <c r="N213" s="1">
        <f t="shared" si="187"/>
        <v>5.3237968448394213</v>
      </c>
      <c r="O213" s="1">
        <f t="shared" si="157"/>
        <v>4.7615907747754614E-2</v>
      </c>
      <c r="Q213" s="1">
        <f t="shared" si="188"/>
        <v>115.03348092847207</v>
      </c>
      <c r="R213" s="1">
        <f t="shared" si="189"/>
        <v>3.2263749284720689</v>
      </c>
      <c r="S213" s="1">
        <f t="shared" si="158"/>
        <v>2.885661782956862E-2</v>
      </c>
      <c r="U213" s="1">
        <f t="shared" si="190"/>
        <v>114.10683906267383</v>
      </c>
      <c r="V213" s="1">
        <f t="shared" si="191"/>
        <v>2.2997330626738233</v>
      </c>
      <c r="W213" s="1">
        <f t="shared" si="159"/>
        <v>2.0568755823747224E-2</v>
      </c>
      <c r="Z213" s="1">
        <f t="shared" si="160"/>
        <v>164.86647540989668</v>
      </c>
      <c r="AA213" s="1">
        <f t="shared" si="161"/>
        <v>1.5835215901033166</v>
      </c>
      <c r="AB213" s="15">
        <f t="shared" si="150"/>
        <v>9.5134972582986387E-3</v>
      </c>
      <c r="AD213" s="1">
        <f t="shared" si="162"/>
        <v>165.44723153381759</v>
      </c>
      <c r="AE213" s="1">
        <f t="shared" si="163"/>
        <v>1.0027654661824101</v>
      </c>
      <c r="AF213" s="15">
        <f t="shared" si="151"/>
        <v>6.0244246575889707E-3</v>
      </c>
      <c r="AH213" s="1">
        <f t="shared" si="164"/>
        <v>164.91045178434359</v>
      </c>
      <c r="AI213" s="1">
        <f t="shared" si="165"/>
        <v>1.5395452156564033</v>
      </c>
      <c r="AJ213" s="1">
        <f t="shared" si="152"/>
        <v>9.2492955446337646E-3</v>
      </c>
      <c r="AL213" s="1">
        <f t="shared" si="166"/>
        <v>164.58860422733977</v>
      </c>
      <c r="AM213" s="1">
        <f t="shared" si="167"/>
        <v>1.8613927726602242</v>
      </c>
      <c r="AN213" s="1">
        <f t="shared" si="153"/>
        <v>1.1182894600233752E-2</v>
      </c>
      <c r="AR213" s="19">
        <f t="shared" si="168"/>
        <v>115.03348092847207</v>
      </c>
      <c r="AS213" s="1">
        <f t="shared" si="192"/>
        <v>-1.0215809668823137</v>
      </c>
      <c r="AT213" s="1">
        <f t="shared" si="169"/>
        <v>114.01189996158976</v>
      </c>
      <c r="AU213" s="1">
        <f t="shared" si="170"/>
        <v>1.9719622843916179E-2</v>
      </c>
      <c r="AW213" s="1">
        <f t="shared" si="193"/>
        <v>-1.7160542248816739</v>
      </c>
      <c r="AX213" s="1">
        <f t="shared" si="171"/>
        <v>113.3174267035904</v>
      </c>
      <c r="AY213" s="1">
        <f t="shared" si="172"/>
        <v>1.3508271143252691E-2</v>
      </c>
      <c r="AZ213" s="2"/>
      <c r="BA213" s="1">
        <f t="shared" si="194"/>
        <v>-2.0847002125070522</v>
      </c>
      <c r="BB213" s="1">
        <f t="shared" si="173"/>
        <v>112.94878071596501</v>
      </c>
      <c r="BC213" s="1">
        <f t="shared" si="174"/>
        <v>1.0211110517116952E-2</v>
      </c>
      <c r="BD213" s="2"/>
      <c r="BE213" s="1">
        <f t="shared" si="195"/>
        <v>-1.9296874030780387</v>
      </c>
      <c r="BF213" s="1">
        <f t="shared" si="175"/>
        <v>113.10379352539404</v>
      </c>
      <c r="BG213" s="19">
        <f t="shared" si="176"/>
        <v>1.1597541263558279E-2</v>
      </c>
      <c r="BJ213" s="19">
        <f t="shared" si="177"/>
        <v>164.91045178434359</v>
      </c>
      <c r="BK213" s="1">
        <f t="shared" si="196"/>
        <v>9.0701272296667274E-3</v>
      </c>
      <c r="BL213" s="1">
        <f t="shared" si="178"/>
        <v>164.91952191157327</v>
      </c>
      <c r="BM213" s="1">
        <f t="shared" si="179"/>
        <v>9.194803941190377E-3</v>
      </c>
      <c r="BO213" s="1">
        <f t="shared" si="197"/>
        <v>-0.31765988425490244</v>
      </c>
      <c r="BP213" s="1">
        <f t="shared" si="180"/>
        <v>164.59279190008868</v>
      </c>
      <c r="BQ213" s="1">
        <f t="shared" si="181"/>
        <v>1.1157735856921112E-2</v>
      </c>
      <c r="BS213" s="1">
        <f t="shared" si="198"/>
        <v>-0.61115143358036339</v>
      </c>
      <c r="BT213" s="1">
        <f t="shared" si="182"/>
        <v>164.29930035076322</v>
      </c>
      <c r="BU213" s="1">
        <f t="shared" si="183"/>
        <v>1.2920977398616463E-2</v>
      </c>
      <c r="BW213" s="1">
        <f t="shared" si="199"/>
        <v>-0.69090962985574111</v>
      </c>
      <c r="BX213" s="1">
        <f t="shared" si="184"/>
        <v>164.21954215448784</v>
      </c>
      <c r="BY213" s="19">
        <f t="shared" si="185"/>
        <v>1.3400149508636857E-2</v>
      </c>
    </row>
    <row r="214" spans="1:77">
      <c r="A214" s="3">
        <v>44088</v>
      </c>
      <c r="B214" s="4">
        <v>213</v>
      </c>
      <c r="C214" s="1">
        <v>115.161316</v>
      </c>
      <c r="D214" s="1">
        <v>168.470001</v>
      </c>
      <c r="E214" s="1"/>
      <c r="F214" s="1"/>
      <c r="I214" s="6">
        <f t="shared" si="154"/>
        <v>118.75967655271621</v>
      </c>
      <c r="J214" s="1">
        <f t="shared" si="155"/>
        <v>3.5983605527162155</v>
      </c>
      <c r="K214" s="1">
        <f t="shared" si="156"/>
        <v>3.1246261137865213E-2</v>
      </c>
      <c r="M214" s="1">
        <f t="shared" si="186"/>
        <v>115.26757394914563</v>
      </c>
      <c r="N214" s="1">
        <f t="shared" si="187"/>
        <v>0.10625794914562903</v>
      </c>
      <c r="O214" s="1">
        <f t="shared" si="157"/>
        <v>9.2268786808262092E-4</v>
      </c>
      <c r="Q214" s="1">
        <f t="shared" si="188"/>
        <v>113.25897471781244</v>
      </c>
      <c r="R214" s="1">
        <f t="shared" si="189"/>
        <v>1.9023412821875638</v>
      </c>
      <c r="S214" s="1">
        <f t="shared" si="158"/>
        <v>1.6518926218137032E-2</v>
      </c>
      <c r="U214" s="1">
        <f t="shared" si="190"/>
        <v>112.38203926566847</v>
      </c>
      <c r="V214" s="1">
        <f t="shared" si="191"/>
        <v>2.7792767343315319</v>
      </c>
      <c r="W214" s="1">
        <f t="shared" si="159"/>
        <v>2.4133770183136252E-2</v>
      </c>
      <c r="Z214" s="1">
        <f t="shared" si="160"/>
        <v>165.10400364841217</v>
      </c>
      <c r="AA214" s="1">
        <f t="shared" si="161"/>
        <v>3.3659973515878221</v>
      </c>
      <c r="AB214" s="15">
        <f t="shared" si="150"/>
        <v>1.9979802526313407E-2</v>
      </c>
      <c r="AD214" s="1">
        <f t="shared" si="162"/>
        <v>165.79819944698141</v>
      </c>
      <c r="AE214" s="1">
        <f t="shared" si="163"/>
        <v>2.6718015530185824</v>
      </c>
      <c r="AF214" s="15">
        <f t="shared" si="151"/>
        <v>1.5859212543238379E-2</v>
      </c>
      <c r="AH214" s="1">
        <f t="shared" si="164"/>
        <v>165.75720165295462</v>
      </c>
      <c r="AI214" s="1">
        <f t="shared" si="165"/>
        <v>2.712799347045376</v>
      </c>
      <c r="AJ214" s="1">
        <f t="shared" si="152"/>
        <v>1.6102566219165487E-2</v>
      </c>
      <c r="AL214" s="1">
        <f t="shared" si="166"/>
        <v>165.98464880683494</v>
      </c>
      <c r="AM214" s="1">
        <f t="shared" si="167"/>
        <v>2.4853521931650562</v>
      </c>
      <c r="AN214" s="1">
        <f t="shared" si="153"/>
        <v>1.4752491116593845E-2</v>
      </c>
      <c r="AR214" s="19">
        <f t="shared" si="168"/>
        <v>113.25897471781244</v>
      </c>
      <c r="AS214" s="1">
        <f t="shared" si="192"/>
        <v>-1.1345197534489122</v>
      </c>
      <c r="AT214" s="1">
        <f t="shared" si="169"/>
        <v>112.12445496436352</v>
      </c>
      <c r="AU214" s="1">
        <f t="shared" si="170"/>
        <v>2.6370496110312572E-2</v>
      </c>
      <c r="AW214" s="1">
        <f t="shared" si="193"/>
        <v>-1.7306672213261649</v>
      </c>
      <c r="AX214" s="1">
        <f t="shared" si="171"/>
        <v>111.52830749648626</v>
      </c>
      <c r="AY214" s="1">
        <f t="shared" si="172"/>
        <v>3.1547125629527675E-2</v>
      </c>
      <c r="AZ214" s="2"/>
      <c r="BA214" s="1">
        <f t="shared" si="194"/>
        <v>-1.9451129116757158</v>
      </c>
      <c r="BB214" s="1">
        <f t="shared" si="173"/>
        <v>111.31386180613671</v>
      </c>
      <c r="BC214" s="1">
        <f t="shared" si="174"/>
        <v>3.3409258659941724E-2</v>
      </c>
      <c r="BD214" s="2"/>
      <c r="BE214" s="1">
        <f t="shared" si="195"/>
        <v>-1.7977833895223978</v>
      </c>
      <c r="BF214" s="1">
        <f t="shared" si="175"/>
        <v>111.46119132829004</v>
      </c>
      <c r="BG214" s="19">
        <f t="shared" si="176"/>
        <v>3.2129926960108357E-2</v>
      </c>
      <c r="BJ214" s="19">
        <f t="shared" si="177"/>
        <v>165.75720165295462</v>
      </c>
      <c r="BK214" s="1">
        <f t="shared" si="196"/>
        <v>0.13472208843687083</v>
      </c>
      <c r="BL214" s="1">
        <f t="shared" si="178"/>
        <v>165.89192374139148</v>
      </c>
      <c r="BM214" s="1">
        <f t="shared" si="179"/>
        <v>1.5302886230816349E-2</v>
      </c>
      <c r="BO214" s="1">
        <f t="shared" si="197"/>
        <v>-2.6557446038419946E-2</v>
      </c>
      <c r="BP214" s="1">
        <f t="shared" si="180"/>
        <v>165.7306442069162</v>
      </c>
      <c r="BQ214" s="1">
        <f t="shared" si="181"/>
        <v>1.6260205240242152E-2</v>
      </c>
      <c r="BS214" s="1">
        <f t="shared" si="198"/>
        <v>4.490415240576251E-2</v>
      </c>
      <c r="BT214" s="1">
        <f t="shared" si="182"/>
        <v>165.80210580536038</v>
      </c>
      <c r="BU214" s="1">
        <f t="shared" si="183"/>
        <v>1.5836025279299504E-2</v>
      </c>
      <c r="BW214" s="1">
        <f t="shared" si="199"/>
        <v>0.61610094384101222</v>
      </c>
      <c r="BX214" s="1">
        <f t="shared" si="184"/>
        <v>166.37330259679564</v>
      </c>
      <c r="BY214" s="19">
        <f t="shared" si="185"/>
        <v>1.2445529713057679E-2</v>
      </c>
    </row>
    <row r="215" spans="1:77">
      <c r="A215" s="3">
        <v>44089</v>
      </c>
      <c r="B215" s="4">
        <v>214</v>
      </c>
      <c r="C215" s="1">
        <v>115.34101099999999</v>
      </c>
      <c r="D215" s="1">
        <v>168.300003</v>
      </c>
      <c r="E215" s="1"/>
      <c r="F215" s="1"/>
      <c r="I215" s="6">
        <f t="shared" si="154"/>
        <v>118.21992246980878</v>
      </c>
      <c r="J215" s="1">
        <f t="shared" si="155"/>
        <v>2.8789114698087843</v>
      </c>
      <c r="K215" s="1">
        <f t="shared" si="156"/>
        <v>2.4959998571616338E-2</v>
      </c>
      <c r="M215" s="1">
        <f t="shared" si="186"/>
        <v>115.23038366694466</v>
      </c>
      <c r="N215" s="1">
        <f t="shared" si="187"/>
        <v>0.11062733305533357</v>
      </c>
      <c r="O215" s="1">
        <f t="shared" si="157"/>
        <v>9.5913268052881528E-4</v>
      </c>
      <c r="Q215" s="1">
        <f t="shared" si="188"/>
        <v>114.30526242301559</v>
      </c>
      <c r="R215" s="1">
        <f t="shared" si="189"/>
        <v>1.0357485769844033</v>
      </c>
      <c r="S215" s="1">
        <f t="shared" si="158"/>
        <v>8.9798812062121015E-3</v>
      </c>
      <c r="U215" s="1">
        <f t="shared" si="190"/>
        <v>114.46649681641712</v>
      </c>
      <c r="V215" s="1">
        <f t="shared" si="191"/>
        <v>0.87451418358287469</v>
      </c>
      <c r="W215" s="1">
        <f t="shared" si="159"/>
        <v>7.5819881931057003E-3</v>
      </c>
      <c r="Z215" s="1">
        <f t="shared" si="160"/>
        <v>165.60890325115034</v>
      </c>
      <c r="AA215" s="1">
        <f t="shared" si="161"/>
        <v>2.6910997488496662</v>
      </c>
      <c r="AB215" s="15">
        <f t="shared" si="150"/>
        <v>1.5989897212596402E-2</v>
      </c>
      <c r="AD215" s="1">
        <f t="shared" si="162"/>
        <v>166.73332999053792</v>
      </c>
      <c r="AE215" s="1">
        <f t="shared" si="163"/>
        <v>1.5666730094620789</v>
      </c>
      <c r="AF215" s="15">
        <f t="shared" si="151"/>
        <v>9.3088115361595024E-3</v>
      </c>
      <c r="AH215" s="1">
        <f t="shared" si="164"/>
        <v>167.24924129382958</v>
      </c>
      <c r="AI215" s="1">
        <f t="shared" si="165"/>
        <v>1.0507617061704195</v>
      </c>
      <c r="AJ215" s="1">
        <f t="shared" si="152"/>
        <v>6.2433849521109008E-3</v>
      </c>
      <c r="AL215" s="1">
        <f t="shared" si="166"/>
        <v>167.84866295170872</v>
      </c>
      <c r="AM215" s="1">
        <f t="shared" si="167"/>
        <v>0.45134004829128571</v>
      </c>
      <c r="AN215" s="1">
        <f t="shared" si="153"/>
        <v>2.6817590032442583E-3</v>
      </c>
      <c r="AR215" s="19">
        <f t="shared" si="168"/>
        <v>114.30526242301559</v>
      </c>
      <c r="AS215" s="1">
        <f t="shared" si="192"/>
        <v>-0.80739863465110195</v>
      </c>
      <c r="AT215" s="1">
        <f t="shared" si="169"/>
        <v>113.49786378836448</v>
      </c>
      <c r="AU215" s="1">
        <f t="shared" si="170"/>
        <v>1.5979981410389327E-2</v>
      </c>
      <c r="AW215" s="1">
        <f t="shared" si="193"/>
        <v>-1.0364284896938347</v>
      </c>
      <c r="AX215" s="1">
        <f t="shared" si="171"/>
        <v>113.26883393332176</v>
      </c>
      <c r="AY215" s="1">
        <f t="shared" si="172"/>
        <v>1.7965657216913386E-2</v>
      </c>
      <c r="AZ215" s="2"/>
      <c r="BA215" s="1">
        <f t="shared" si="194"/>
        <v>-0.59898263408022356</v>
      </c>
      <c r="BB215" s="1">
        <f t="shared" si="173"/>
        <v>113.70627978893536</v>
      </c>
      <c r="BC215" s="1">
        <f t="shared" si="174"/>
        <v>1.4173026548767054E-2</v>
      </c>
      <c r="BD215" s="2"/>
      <c r="BE215" s="1">
        <f t="shared" si="195"/>
        <v>0.61967704099432275</v>
      </c>
      <c r="BF215" s="1">
        <f t="shared" si="175"/>
        <v>114.92493946400991</v>
      </c>
      <c r="BG215" s="19">
        <f t="shared" si="176"/>
        <v>3.6073165336662849E-3</v>
      </c>
      <c r="BJ215" s="19">
        <f t="shared" si="177"/>
        <v>167.24924129382958</v>
      </c>
      <c r="BK215" s="1">
        <f t="shared" si="196"/>
        <v>0.33831972130258481</v>
      </c>
      <c r="BL215" s="1">
        <f t="shared" si="178"/>
        <v>167.58756101513217</v>
      </c>
      <c r="BM215" s="1">
        <f t="shared" si="179"/>
        <v>4.2331667983858392E-3</v>
      </c>
      <c r="BO215" s="1">
        <f t="shared" si="197"/>
        <v>0.35309182568992603</v>
      </c>
      <c r="BP215" s="1">
        <f t="shared" si="180"/>
        <v>167.6023331195195</v>
      </c>
      <c r="BQ215" s="1">
        <f t="shared" si="181"/>
        <v>4.1453943436976877E-3</v>
      </c>
      <c r="BS215" s="1">
        <f t="shared" si="198"/>
        <v>0.69611512221690319</v>
      </c>
      <c r="BT215" s="1">
        <f t="shared" si="182"/>
        <v>167.94535641604648</v>
      </c>
      <c r="BU215" s="1">
        <f t="shared" si="183"/>
        <v>2.1072286252634496E-3</v>
      </c>
      <c r="BW215" s="1">
        <f t="shared" si="199"/>
        <v>1.360648836319871</v>
      </c>
      <c r="BX215" s="1">
        <f t="shared" si="184"/>
        <v>168.60989013014947</v>
      </c>
      <c r="BY215" s="19">
        <f t="shared" si="185"/>
        <v>1.8412782211861432E-3</v>
      </c>
    </row>
    <row r="216" spans="1:77">
      <c r="A216" s="3">
        <v>44090</v>
      </c>
      <c r="B216" s="4">
        <v>215</v>
      </c>
      <c r="C216" s="1">
        <v>111.936882</v>
      </c>
      <c r="D216" s="1">
        <v>170</v>
      </c>
      <c r="E216" s="1"/>
      <c r="F216" s="1"/>
      <c r="I216" s="6">
        <f t="shared" si="154"/>
        <v>117.78808574933745</v>
      </c>
      <c r="J216" s="1">
        <f t="shared" si="155"/>
        <v>5.8512037493374578</v>
      </c>
      <c r="K216" s="1">
        <f t="shared" si="156"/>
        <v>5.2272348887987229E-2</v>
      </c>
      <c r="M216" s="1">
        <f t="shared" si="186"/>
        <v>115.26910323351403</v>
      </c>
      <c r="N216" s="1">
        <f t="shared" si="187"/>
        <v>3.3322212335140335</v>
      </c>
      <c r="O216" s="1">
        <f t="shared" si="157"/>
        <v>2.9768751585505425E-2</v>
      </c>
      <c r="Q216" s="1">
        <f t="shared" si="188"/>
        <v>114.87492414035702</v>
      </c>
      <c r="R216" s="1">
        <f t="shared" si="189"/>
        <v>2.9380421403570267</v>
      </c>
      <c r="S216" s="1">
        <f t="shared" si="158"/>
        <v>2.6247310876115228E-2</v>
      </c>
      <c r="U216" s="1">
        <f t="shared" si="190"/>
        <v>115.12238245410428</v>
      </c>
      <c r="V216" s="1">
        <f t="shared" si="191"/>
        <v>3.185500454104286</v>
      </c>
      <c r="W216" s="1">
        <f t="shared" si="159"/>
        <v>2.845800595110632E-2</v>
      </c>
      <c r="Z216" s="1">
        <f t="shared" si="160"/>
        <v>166.01256821347778</v>
      </c>
      <c r="AA216" s="1">
        <f t="shared" si="161"/>
        <v>3.9874317865222224</v>
      </c>
      <c r="AB216" s="15">
        <f t="shared" si="150"/>
        <v>2.3455481097189545E-2</v>
      </c>
      <c r="AD216" s="1">
        <f t="shared" si="162"/>
        <v>167.28166554384967</v>
      </c>
      <c r="AE216" s="1">
        <f t="shared" si="163"/>
        <v>2.7183344561503304</v>
      </c>
      <c r="AF216" s="15">
        <f t="shared" si="151"/>
        <v>1.5990202683237236E-2</v>
      </c>
      <c r="AH216" s="1">
        <f t="shared" si="164"/>
        <v>167.82716023222332</v>
      </c>
      <c r="AI216" s="1">
        <f t="shared" si="165"/>
        <v>2.1728397677766793</v>
      </c>
      <c r="AJ216" s="1">
        <f t="shared" si="152"/>
        <v>1.278141039868635E-2</v>
      </c>
      <c r="AL216" s="1">
        <f t="shared" si="166"/>
        <v>168.18716798792718</v>
      </c>
      <c r="AM216" s="1">
        <f t="shared" si="167"/>
        <v>1.8128320120728176</v>
      </c>
      <c r="AN216" s="1">
        <f t="shared" si="153"/>
        <v>1.0663717718075397E-2</v>
      </c>
      <c r="AR216" s="19">
        <f t="shared" si="168"/>
        <v>114.87492414035702</v>
      </c>
      <c r="AS216" s="1">
        <f t="shared" si="192"/>
        <v>-0.60083958185222175</v>
      </c>
      <c r="AT216" s="1">
        <f t="shared" si="169"/>
        <v>114.2740845585048</v>
      </c>
      <c r="AU216" s="1">
        <f t="shared" si="170"/>
        <v>2.0879646786166505E-2</v>
      </c>
      <c r="AW216" s="1">
        <f t="shared" si="193"/>
        <v>-0.63490593793501793</v>
      </c>
      <c r="AX216" s="1">
        <f t="shared" si="171"/>
        <v>114.24001820242201</v>
      </c>
      <c r="AY216" s="1">
        <f t="shared" si="172"/>
        <v>2.0575311383266959E-2</v>
      </c>
      <c r="AZ216" s="2"/>
      <c r="BA216" s="1">
        <f t="shared" si="194"/>
        <v>-7.3092675940478358E-2</v>
      </c>
      <c r="BB216" s="1">
        <f t="shared" si="173"/>
        <v>114.80183146441655</v>
      </c>
      <c r="BC216" s="1">
        <f t="shared" si="174"/>
        <v>2.5594329708206045E-2</v>
      </c>
      <c r="BD216" s="2"/>
      <c r="BE216" s="1">
        <f t="shared" si="195"/>
        <v>0.57716401588936606</v>
      </c>
      <c r="BF216" s="1">
        <f t="shared" si="175"/>
        <v>115.45208815624639</v>
      </c>
      <c r="BG216" s="19">
        <f t="shared" si="176"/>
        <v>3.1403466788063585E-2</v>
      </c>
      <c r="BJ216" s="19">
        <f t="shared" si="177"/>
        <v>167.82716023222332</v>
      </c>
      <c r="BK216" s="1">
        <f t="shared" si="196"/>
        <v>0.37425960386625751</v>
      </c>
      <c r="BL216" s="1">
        <f t="shared" si="178"/>
        <v>168.20141983608957</v>
      </c>
      <c r="BM216" s="1">
        <f t="shared" si="179"/>
        <v>1.0579883317120174E-2</v>
      </c>
      <c r="BO216" s="1">
        <f t="shared" si="197"/>
        <v>0.40929860386587863</v>
      </c>
      <c r="BP216" s="1">
        <f t="shared" si="180"/>
        <v>168.23645883608921</v>
      </c>
      <c r="BQ216" s="1">
        <f t="shared" si="181"/>
        <v>1.0373771552416396E-2</v>
      </c>
      <c r="BS216" s="1">
        <f t="shared" si="198"/>
        <v>0.64292683949647822</v>
      </c>
      <c r="BT216" s="1">
        <f t="shared" si="182"/>
        <v>168.4700870717198</v>
      </c>
      <c r="BU216" s="1">
        <f t="shared" si="183"/>
        <v>8.9994878134129243E-3</v>
      </c>
      <c r="BW216" s="1">
        <f t="shared" si="199"/>
        <v>0.69532842308265663</v>
      </c>
      <c r="BX216" s="1">
        <f t="shared" si="184"/>
        <v>168.52248865530598</v>
      </c>
      <c r="BY216" s="19">
        <f t="shared" si="185"/>
        <v>8.6912432040824848E-3</v>
      </c>
    </row>
    <row r="217" spans="1:77">
      <c r="A217" s="3">
        <v>44091</v>
      </c>
      <c r="B217" s="4">
        <v>216</v>
      </c>
      <c r="C217" s="1">
        <v>110.149963</v>
      </c>
      <c r="D217" s="1">
        <v>170.33999600000001</v>
      </c>
      <c r="E217" s="1"/>
      <c r="F217" s="1"/>
      <c r="I217" s="6">
        <f t="shared" si="154"/>
        <v>116.91040518693683</v>
      </c>
      <c r="J217" s="1">
        <f t="shared" si="155"/>
        <v>6.7604421869368281</v>
      </c>
      <c r="K217" s="1">
        <f t="shared" si="156"/>
        <v>6.1374892944238466E-2</v>
      </c>
      <c r="M217" s="1">
        <f t="shared" si="186"/>
        <v>114.10282580178412</v>
      </c>
      <c r="N217" s="1">
        <f t="shared" si="187"/>
        <v>3.9528628017841214</v>
      </c>
      <c r="O217" s="1">
        <f t="shared" si="157"/>
        <v>3.588619273330234E-2</v>
      </c>
      <c r="Q217" s="1">
        <f t="shared" si="188"/>
        <v>113.25900096316066</v>
      </c>
      <c r="R217" s="1">
        <f t="shared" si="189"/>
        <v>3.1090379631606595</v>
      </c>
      <c r="S217" s="1">
        <f t="shared" si="158"/>
        <v>2.8225501656869913E-2</v>
      </c>
      <c r="U217" s="1">
        <f t="shared" si="190"/>
        <v>112.73325711352608</v>
      </c>
      <c r="V217" s="1">
        <f t="shared" si="191"/>
        <v>2.5832941135260796</v>
      </c>
      <c r="W217" s="1">
        <f t="shared" si="159"/>
        <v>2.345251912182739E-2</v>
      </c>
      <c r="Z217" s="1">
        <f t="shared" si="160"/>
        <v>166.61068298145611</v>
      </c>
      <c r="AA217" s="1">
        <f t="shared" si="161"/>
        <v>3.7293130185439054</v>
      </c>
      <c r="AB217" s="15">
        <f t="shared" si="150"/>
        <v>2.1893349219897277E-2</v>
      </c>
      <c r="AD217" s="1">
        <f t="shared" si="162"/>
        <v>168.23308260350228</v>
      </c>
      <c r="AE217" s="1">
        <f t="shared" si="163"/>
        <v>2.1069133964977311</v>
      </c>
      <c r="AF217" s="15">
        <f t="shared" si="151"/>
        <v>1.2368870764196396E-2</v>
      </c>
      <c r="AH217" s="1">
        <f t="shared" si="164"/>
        <v>169.02222210450049</v>
      </c>
      <c r="AI217" s="1">
        <f t="shared" si="165"/>
        <v>1.3177738954995277</v>
      </c>
      <c r="AJ217" s="1">
        <f t="shared" si="152"/>
        <v>7.7361390539161905E-3</v>
      </c>
      <c r="AL217" s="1">
        <f t="shared" si="166"/>
        <v>169.5467919969818</v>
      </c>
      <c r="AM217" s="1">
        <f t="shared" si="167"/>
        <v>0.79320400301821792</v>
      </c>
      <c r="AN217" s="1">
        <f t="shared" si="153"/>
        <v>4.6565928240260021E-3</v>
      </c>
      <c r="AR217" s="19">
        <f t="shared" si="168"/>
        <v>113.25900096316066</v>
      </c>
      <c r="AS217" s="1">
        <f t="shared" si="192"/>
        <v>-0.75310212115384323</v>
      </c>
      <c r="AT217" s="1">
        <f t="shared" si="169"/>
        <v>112.50589884200681</v>
      </c>
      <c r="AU217" s="1">
        <f t="shared" si="170"/>
        <v>2.138843970385006E-2</v>
      </c>
      <c r="AW217" s="1">
        <f t="shared" si="193"/>
        <v>-0.88016024775035462</v>
      </c>
      <c r="AX217" s="1">
        <f t="shared" si="171"/>
        <v>112.37884071541031</v>
      </c>
      <c r="AY217" s="1">
        <f t="shared" si="172"/>
        <v>2.0234938394035645E-2</v>
      </c>
      <c r="AZ217" s="2"/>
      <c r="BA217" s="1">
        <f t="shared" si="194"/>
        <v>-0.76736640150562729</v>
      </c>
      <c r="BB217" s="1">
        <f t="shared" si="173"/>
        <v>112.49163456165503</v>
      </c>
      <c r="BC217" s="1">
        <f t="shared" si="174"/>
        <v>2.1258940973543798E-2</v>
      </c>
      <c r="BD217" s="2"/>
      <c r="BE217" s="1">
        <f t="shared" si="195"/>
        <v>-1.286960098233505</v>
      </c>
      <c r="BF217" s="1">
        <f t="shared" si="175"/>
        <v>111.97204086492715</v>
      </c>
      <c r="BG217" s="19">
        <f t="shared" si="176"/>
        <v>1.6541792800485573E-2</v>
      </c>
      <c r="BJ217" s="19">
        <f t="shared" si="177"/>
        <v>169.02222210450049</v>
      </c>
      <c r="BK217" s="1">
        <f t="shared" si="196"/>
        <v>0.49737994412789366</v>
      </c>
      <c r="BL217" s="1">
        <f t="shared" si="178"/>
        <v>169.51960204862837</v>
      </c>
      <c r="BM217" s="1">
        <f t="shared" si="179"/>
        <v>4.8162144571826928E-3</v>
      </c>
      <c r="BO217" s="1">
        <f t="shared" si="197"/>
        <v>0.60573942096870026</v>
      </c>
      <c r="BP217" s="1">
        <f t="shared" si="180"/>
        <v>169.62796152546917</v>
      </c>
      <c r="BQ217" s="1">
        <f t="shared" si="181"/>
        <v>4.1800780277747489E-3</v>
      </c>
      <c r="BS217" s="1">
        <f t="shared" si="198"/>
        <v>0.89138760424778729</v>
      </c>
      <c r="BT217" s="1">
        <f t="shared" si="182"/>
        <v>169.91360970874828</v>
      </c>
      <c r="BU217" s="1">
        <f t="shared" si="183"/>
        <v>2.5031484164865841E-3</v>
      </c>
      <c r="BW217" s="1">
        <f t="shared" si="199"/>
        <v>1.1201018548979889</v>
      </c>
      <c r="BX217" s="1">
        <f t="shared" si="184"/>
        <v>170.14232395939848</v>
      </c>
      <c r="BY217" s="19">
        <f t="shared" si="185"/>
        <v>1.1604558250754671E-3</v>
      </c>
    </row>
    <row r="218" spans="1:77">
      <c r="A218" s="3">
        <v>44092</v>
      </c>
      <c r="B218" s="4">
        <v>217</v>
      </c>
      <c r="C218" s="1">
        <v>106.655991</v>
      </c>
      <c r="D218" s="1">
        <v>168.699997</v>
      </c>
      <c r="E218" s="1"/>
      <c r="F218" s="1"/>
      <c r="I218" s="6">
        <f t="shared" si="154"/>
        <v>115.8963388588963</v>
      </c>
      <c r="J218" s="1">
        <f t="shared" si="155"/>
        <v>9.2403478588962997</v>
      </c>
      <c r="K218" s="1">
        <f t="shared" si="156"/>
        <v>8.6636932180362003E-2</v>
      </c>
      <c r="M218" s="1">
        <f t="shared" si="186"/>
        <v>112.71932382115968</v>
      </c>
      <c r="N218" s="1">
        <f t="shared" si="187"/>
        <v>6.0633328211596762</v>
      </c>
      <c r="O218" s="1">
        <f t="shared" si="157"/>
        <v>5.6849434938536891E-2</v>
      </c>
      <c r="Q218" s="1">
        <f t="shared" si="188"/>
        <v>111.54903008342229</v>
      </c>
      <c r="R218" s="1">
        <f t="shared" si="189"/>
        <v>4.8930390834222948</v>
      </c>
      <c r="S218" s="1">
        <f t="shared" si="158"/>
        <v>4.5876832961237915E-2</v>
      </c>
      <c r="U218" s="1">
        <f t="shared" si="190"/>
        <v>110.79578652838151</v>
      </c>
      <c r="V218" s="1">
        <f t="shared" si="191"/>
        <v>4.1397955283815122</v>
      </c>
      <c r="W218" s="1">
        <f t="shared" si="159"/>
        <v>3.8814467800327428E-2</v>
      </c>
      <c r="Z218" s="1">
        <f t="shared" si="160"/>
        <v>167.17007993423769</v>
      </c>
      <c r="AA218" s="1">
        <f t="shared" si="161"/>
        <v>1.5299170657623051</v>
      </c>
      <c r="AB218" s="15">
        <f t="shared" si="150"/>
        <v>9.0688624360930198E-3</v>
      </c>
      <c r="AD218" s="1">
        <f t="shared" si="162"/>
        <v>168.97050229227648</v>
      </c>
      <c r="AE218" s="1">
        <f t="shared" si="163"/>
        <v>0.27050529227648212</v>
      </c>
      <c r="AF218" s="15">
        <f t="shared" si="151"/>
        <v>1.6034694551682899E-3</v>
      </c>
      <c r="AH218" s="1">
        <f t="shared" si="164"/>
        <v>169.7469977470252</v>
      </c>
      <c r="AI218" s="1">
        <f t="shared" si="165"/>
        <v>1.0470007470252085</v>
      </c>
      <c r="AJ218" s="1">
        <f t="shared" si="152"/>
        <v>6.2062878817076006E-3</v>
      </c>
      <c r="AL218" s="1">
        <f t="shared" si="166"/>
        <v>170.14169499924546</v>
      </c>
      <c r="AM218" s="1">
        <f t="shared" si="167"/>
        <v>1.4416979992454628</v>
      </c>
      <c r="AN218" s="1">
        <f t="shared" si="153"/>
        <v>8.5459278297762079E-3</v>
      </c>
      <c r="AR218" s="19">
        <f t="shared" si="168"/>
        <v>111.54903008342229</v>
      </c>
      <c r="AS218" s="1">
        <f t="shared" si="192"/>
        <v>-0.89663243494152134</v>
      </c>
      <c r="AT218" s="1">
        <f t="shared" si="169"/>
        <v>110.65239764848077</v>
      </c>
      <c r="AU218" s="1">
        <f t="shared" si="170"/>
        <v>3.747006249729349E-2</v>
      </c>
      <c r="AW218" s="1">
        <f t="shared" si="193"/>
        <v>-1.0876129057473571</v>
      </c>
      <c r="AX218" s="1">
        <f t="shared" si="171"/>
        <v>110.46141717767493</v>
      </c>
      <c r="AY218" s="1">
        <f t="shared" si="172"/>
        <v>3.5679441370292379E-2</v>
      </c>
      <c r="AZ218" s="2"/>
      <c r="BA218" s="1">
        <f t="shared" si="194"/>
        <v>-1.1915384167103591</v>
      </c>
      <c r="BB218" s="1">
        <f t="shared" si="173"/>
        <v>110.35749166671194</v>
      </c>
      <c r="BC218" s="1">
        <f t="shared" si="174"/>
        <v>3.4705042182880626E-2</v>
      </c>
      <c r="BD218" s="2"/>
      <c r="BE218" s="1">
        <f t="shared" si="195"/>
        <v>-1.6465192625126353</v>
      </c>
      <c r="BF218" s="1">
        <f t="shared" si="175"/>
        <v>109.90251082090965</v>
      </c>
      <c r="BG218" s="19">
        <f t="shared" si="176"/>
        <v>3.0439169806313591E-2</v>
      </c>
      <c r="BJ218" s="19">
        <f t="shared" si="177"/>
        <v>169.7469977470252</v>
      </c>
      <c r="BK218" s="1">
        <f t="shared" si="196"/>
        <v>0.53148929888741747</v>
      </c>
      <c r="BL218" s="1">
        <f t="shared" si="178"/>
        <v>170.27848704591261</v>
      </c>
      <c r="BM218" s="1">
        <f t="shared" si="179"/>
        <v>9.356787634753878E-3</v>
      </c>
      <c r="BO218" s="1">
        <f t="shared" si="197"/>
        <v>0.63549847635770496</v>
      </c>
      <c r="BP218" s="1">
        <f t="shared" si="180"/>
        <v>170.3824962233829</v>
      </c>
      <c r="BQ218" s="1">
        <f t="shared" si="181"/>
        <v>9.9733210035736104E-3</v>
      </c>
      <c r="BS218" s="1">
        <f t="shared" si="198"/>
        <v>0.81641222147240655</v>
      </c>
      <c r="BT218" s="1">
        <f t="shared" si="182"/>
        <v>170.56340996849761</v>
      </c>
      <c r="BU218" s="1">
        <f t="shared" si="183"/>
        <v>1.1045720223086981E-2</v>
      </c>
      <c r="BW218" s="1">
        <f t="shared" si="199"/>
        <v>0.78407457438070938</v>
      </c>
      <c r="BX218" s="1">
        <f t="shared" si="184"/>
        <v>170.5310723214059</v>
      </c>
      <c r="BY218" s="19">
        <f t="shared" si="185"/>
        <v>1.0854032922157697E-2</v>
      </c>
    </row>
    <row r="219" spans="1:77">
      <c r="A219" s="3">
        <v>44095</v>
      </c>
      <c r="B219" s="4">
        <v>218</v>
      </c>
      <c r="C219" s="1">
        <v>109.890411</v>
      </c>
      <c r="D219" s="1">
        <v>161.36999499999999</v>
      </c>
      <c r="E219" s="1"/>
      <c r="F219" s="1"/>
      <c r="I219" s="6">
        <f t="shared" si="154"/>
        <v>114.51028668006185</v>
      </c>
      <c r="J219" s="1">
        <f t="shared" si="155"/>
        <v>4.6198756800618526</v>
      </c>
      <c r="K219" s="1">
        <f t="shared" si="156"/>
        <v>4.2040753492694212E-2</v>
      </c>
      <c r="M219" s="1">
        <f t="shared" si="186"/>
        <v>110.59715733375378</v>
      </c>
      <c r="N219" s="1">
        <f t="shared" si="187"/>
        <v>0.70674633375378448</v>
      </c>
      <c r="O219" s="1">
        <f t="shared" si="157"/>
        <v>6.4313740145515016E-3</v>
      </c>
      <c r="Q219" s="1">
        <f t="shared" si="188"/>
        <v>108.85785858754002</v>
      </c>
      <c r="R219" s="1">
        <f t="shared" si="189"/>
        <v>1.0325524124599781</v>
      </c>
      <c r="S219" s="1">
        <f t="shared" si="158"/>
        <v>9.3962012068548734E-3</v>
      </c>
      <c r="U219" s="1">
        <f t="shared" si="190"/>
        <v>107.69093988209539</v>
      </c>
      <c r="V219" s="1">
        <f t="shared" si="191"/>
        <v>2.1994711179046078</v>
      </c>
      <c r="W219" s="1">
        <f t="shared" si="159"/>
        <v>2.0015132329467836E-2</v>
      </c>
      <c r="Z219" s="1">
        <f t="shared" si="160"/>
        <v>167.39956749410203</v>
      </c>
      <c r="AA219" s="1">
        <f t="shared" si="161"/>
        <v>6.029572494102041</v>
      </c>
      <c r="AB219" s="15">
        <f t="shared" si="150"/>
        <v>3.7364892364916052E-2</v>
      </c>
      <c r="AD219" s="1">
        <f t="shared" si="162"/>
        <v>168.87582543997971</v>
      </c>
      <c r="AE219" s="1">
        <f t="shared" si="163"/>
        <v>7.505830439979718</v>
      </c>
      <c r="AF219" s="15">
        <f t="shared" si="151"/>
        <v>4.6513172662487341E-2</v>
      </c>
      <c r="AH219" s="1">
        <f t="shared" si="164"/>
        <v>169.17114733616134</v>
      </c>
      <c r="AI219" s="1">
        <f t="shared" si="165"/>
        <v>7.8011523361613513</v>
      </c>
      <c r="AJ219" s="1">
        <f t="shared" si="152"/>
        <v>4.8343264410222929E-2</v>
      </c>
      <c r="AL219" s="1">
        <f t="shared" si="166"/>
        <v>169.06042149981135</v>
      </c>
      <c r="AM219" s="1">
        <f t="shared" si="167"/>
        <v>7.6904264998113661</v>
      </c>
      <c r="AN219" s="1">
        <f t="shared" si="153"/>
        <v>4.7657103167236058E-2</v>
      </c>
      <c r="AR219" s="19">
        <f t="shared" si="168"/>
        <v>108.85785858754002</v>
      </c>
      <c r="AS219" s="1">
        <f t="shared" si="192"/>
        <v>-1.165813294082634</v>
      </c>
      <c r="AT219" s="1">
        <f t="shared" si="169"/>
        <v>107.69204529345738</v>
      </c>
      <c r="AU219" s="1">
        <f t="shared" si="170"/>
        <v>2.0005073113636977E-2</v>
      </c>
      <c r="AW219" s="1">
        <f t="shared" si="193"/>
        <v>-1.488502553281086</v>
      </c>
      <c r="AX219" s="1">
        <f t="shared" si="171"/>
        <v>107.36935603425894</v>
      </c>
      <c r="AY219" s="1">
        <f t="shared" si="172"/>
        <v>2.2941537326137202E-2</v>
      </c>
      <c r="AZ219" s="2"/>
      <c r="BA219" s="1">
        <f t="shared" si="194"/>
        <v>-1.8663733023377205</v>
      </c>
      <c r="BB219" s="1">
        <f t="shared" si="173"/>
        <v>106.9914852852023</v>
      </c>
      <c r="BC219" s="1">
        <f t="shared" si="174"/>
        <v>2.6380151720405327E-2</v>
      </c>
      <c r="BD219" s="2"/>
      <c r="BE219" s="1">
        <f t="shared" si="195"/>
        <v>-2.5344736608768272</v>
      </c>
      <c r="BF219" s="1">
        <f t="shared" si="175"/>
        <v>106.32338492666319</v>
      </c>
      <c r="BG219" s="19">
        <f t="shared" si="176"/>
        <v>3.2459848324134538E-2</v>
      </c>
      <c r="BJ219" s="19">
        <f t="shared" si="177"/>
        <v>169.17114733616134</v>
      </c>
      <c r="BK219" s="1">
        <f t="shared" si="196"/>
        <v>0.36538834242472512</v>
      </c>
      <c r="BL219" s="1">
        <f t="shared" si="178"/>
        <v>169.53653567858606</v>
      </c>
      <c r="BM219" s="1">
        <f t="shared" si="179"/>
        <v>5.0607553644567406E-2</v>
      </c>
      <c r="BO219" s="1">
        <f t="shared" si="197"/>
        <v>0.33266125455231255</v>
      </c>
      <c r="BP219" s="1">
        <f t="shared" si="180"/>
        <v>169.50380859071365</v>
      </c>
      <c r="BQ219" s="1">
        <f t="shared" si="181"/>
        <v>5.0404745880506835E-2</v>
      </c>
      <c r="BS219" s="1">
        <f t="shared" si="198"/>
        <v>0.18989403692108447</v>
      </c>
      <c r="BT219" s="1">
        <f t="shared" si="182"/>
        <v>169.36104137308243</v>
      </c>
      <c r="BU219" s="1">
        <f t="shared" si="183"/>
        <v>4.9520026155311224E-2</v>
      </c>
      <c r="BW219" s="1">
        <f t="shared" si="199"/>
        <v>-0.37186166307717855</v>
      </c>
      <c r="BX219" s="1">
        <f t="shared" si="184"/>
        <v>168.79928567308417</v>
      </c>
      <c r="BY219" s="19">
        <f t="shared" si="185"/>
        <v>4.6038860403287384E-2</v>
      </c>
    </row>
    <row r="220" spans="1:77">
      <c r="A220" s="3">
        <v>44096</v>
      </c>
      <c r="B220" s="4">
        <v>219</v>
      </c>
      <c r="C220" s="1">
        <v>111.61743199999999</v>
      </c>
      <c r="D220" s="1">
        <v>162.679993</v>
      </c>
      <c r="E220" s="1"/>
      <c r="F220" s="1"/>
      <c r="I220" s="6">
        <f t="shared" si="154"/>
        <v>113.81730532805257</v>
      </c>
      <c r="J220" s="1">
        <f t="shared" si="155"/>
        <v>2.1998733280525755</v>
      </c>
      <c r="K220" s="1">
        <f t="shared" si="156"/>
        <v>1.9709048028022858E-2</v>
      </c>
      <c r="M220" s="1">
        <f t="shared" si="186"/>
        <v>110.34979611693996</v>
      </c>
      <c r="N220" s="1">
        <f t="shared" si="187"/>
        <v>1.2676358830600378</v>
      </c>
      <c r="O220" s="1">
        <f t="shared" si="157"/>
        <v>1.1356970504930071E-2</v>
      </c>
      <c r="Q220" s="1">
        <f t="shared" si="188"/>
        <v>109.42576241439301</v>
      </c>
      <c r="R220" s="1">
        <f t="shared" si="189"/>
        <v>2.1916695856069879</v>
      </c>
      <c r="S220" s="1">
        <f t="shared" si="158"/>
        <v>1.9635549271613668E-2</v>
      </c>
      <c r="U220" s="1">
        <f t="shared" si="190"/>
        <v>109.34054322052386</v>
      </c>
      <c r="V220" s="1">
        <f t="shared" si="191"/>
        <v>2.2768887794761383</v>
      </c>
      <c r="W220" s="1">
        <f t="shared" si="159"/>
        <v>2.0399042861657474E-2</v>
      </c>
      <c r="Z220" s="1">
        <f t="shared" si="160"/>
        <v>166.49513161998672</v>
      </c>
      <c r="AA220" s="1">
        <f t="shared" si="161"/>
        <v>3.8151386199867261</v>
      </c>
      <c r="AB220" s="15">
        <f t="shared" si="150"/>
        <v>2.3451799755036418E-2</v>
      </c>
      <c r="AD220" s="1">
        <f t="shared" si="162"/>
        <v>166.2487847859868</v>
      </c>
      <c r="AE220" s="1">
        <f t="shared" si="163"/>
        <v>3.5687917859868037</v>
      </c>
      <c r="AF220" s="15">
        <f t="shared" si="151"/>
        <v>2.1937496554888615E-2</v>
      </c>
      <c r="AH220" s="1">
        <f t="shared" si="164"/>
        <v>164.8805135512726</v>
      </c>
      <c r="AI220" s="1">
        <f t="shared" si="165"/>
        <v>2.2005205512726036</v>
      </c>
      <c r="AJ220" s="1">
        <f t="shared" si="152"/>
        <v>1.3526682111872254E-2</v>
      </c>
      <c r="AL220" s="1">
        <f t="shared" si="166"/>
        <v>163.29260162495282</v>
      </c>
      <c r="AM220" s="1">
        <f t="shared" si="167"/>
        <v>0.61260862495282709</v>
      </c>
      <c r="AN220" s="1">
        <f t="shared" si="153"/>
        <v>3.7657281246184162E-3</v>
      </c>
      <c r="AR220" s="19">
        <f t="shared" si="168"/>
        <v>109.42576241439301</v>
      </c>
      <c r="AS220" s="1">
        <f t="shared" si="192"/>
        <v>-0.90575572594229126</v>
      </c>
      <c r="AT220" s="1">
        <f t="shared" si="169"/>
        <v>108.52000668845072</v>
      </c>
      <c r="AU220" s="1">
        <f t="shared" si="170"/>
        <v>2.7750372464663702E-2</v>
      </c>
      <c r="AW220" s="1">
        <f t="shared" si="193"/>
        <v>-0.97440095824756856</v>
      </c>
      <c r="AX220" s="1">
        <f t="shared" si="171"/>
        <v>108.45136145614543</v>
      </c>
      <c r="AY220" s="1">
        <f t="shared" si="172"/>
        <v>2.8365377048403688E-2</v>
      </c>
      <c r="AZ220" s="2"/>
      <c r="BA220" s="1">
        <f t="shared" si="194"/>
        <v>-0.77094859420190365</v>
      </c>
      <c r="BB220" s="1">
        <f t="shared" si="173"/>
        <v>108.65481382019111</v>
      </c>
      <c r="BC220" s="1">
        <f t="shared" si="174"/>
        <v>2.6542611908585079E-2</v>
      </c>
      <c r="BD220" s="2"/>
      <c r="BE220" s="1">
        <f t="shared" si="195"/>
        <v>0.10254720369351195</v>
      </c>
      <c r="BF220" s="1">
        <f t="shared" si="175"/>
        <v>109.52830961808652</v>
      </c>
      <c r="BG220" s="19">
        <f t="shared" si="176"/>
        <v>1.8716811025660127E-2</v>
      </c>
      <c r="BJ220" s="19">
        <f t="shared" si="177"/>
        <v>164.8805135512726</v>
      </c>
      <c r="BK220" s="1">
        <f t="shared" si="196"/>
        <v>-0.33301497667229463</v>
      </c>
      <c r="BL220" s="1">
        <f t="shared" si="178"/>
        <v>164.5474985746003</v>
      </c>
      <c r="BM220" s="1">
        <f t="shared" si="179"/>
        <v>1.1479626597969556E-2</v>
      </c>
      <c r="BO220" s="1">
        <f t="shared" si="197"/>
        <v>-0.82316250530795065</v>
      </c>
      <c r="BP220" s="1">
        <f t="shared" si="180"/>
        <v>164.05735104596465</v>
      </c>
      <c r="BQ220" s="1">
        <f t="shared" si="181"/>
        <v>8.466671411552466E-3</v>
      </c>
      <c r="BS220" s="1">
        <f t="shared" si="198"/>
        <v>-1.8263434828933369</v>
      </c>
      <c r="BT220" s="1">
        <f t="shared" si="182"/>
        <v>163.05417006837925</v>
      </c>
      <c r="BU220" s="1">
        <f t="shared" si="183"/>
        <v>2.3000804307832358E-3</v>
      </c>
      <c r="BW220" s="1">
        <f t="shared" si="199"/>
        <v>-3.702817966617006</v>
      </c>
      <c r="BX220" s="1">
        <f t="shared" si="184"/>
        <v>161.17769558465559</v>
      </c>
      <c r="BY220" s="19">
        <f t="shared" si="185"/>
        <v>9.234678386938467E-3</v>
      </c>
    </row>
    <row r="221" spans="1:77">
      <c r="A221" s="3">
        <v>44097</v>
      </c>
      <c r="B221" s="4">
        <v>220</v>
      </c>
      <c r="C221" s="1">
        <v>106.935509</v>
      </c>
      <c r="D221" s="1">
        <v>158.78999300000001</v>
      </c>
      <c r="E221" s="1"/>
      <c r="F221" s="1"/>
      <c r="I221" s="6">
        <f t="shared" si="154"/>
        <v>113.48732432884468</v>
      </c>
      <c r="J221" s="1">
        <f t="shared" si="155"/>
        <v>6.5518153288446825</v>
      </c>
      <c r="K221" s="1">
        <f t="shared" si="156"/>
        <v>6.1268846897663175E-2</v>
      </c>
      <c r="M221" s="1">
        <f t="shared" si="186"/>
        <v>110.79346867601097</v>
      </c>
      <c r="N221" s="1">
        <f t="shared" si="187"/>
        <v>3.857959676010978</v>
      </c>
      <c r="O221" s="1">
        <f t="shared" si="157"/>
        <v>3.6077442489294911E-2</v>
      </c>
      <c r="Q221" s="1">
        <f t="shared" si="188"/>
        <v>110.63118068647685</v>
      </c>
      <c r="R221" s="1">
        <f t="shared" si="189"/>
        <v>3.6956716864768566</v>
      </c>
      <c r="S221" s="1">
        <f t="shared" si="158"/>
        <v>3.4559817604429756E-2</v>
      </c>
      <c r="U221" s="1">
        <f t="shared" si="190"/>
        <v>111.04820980513095</v>
      </c>
      <c r="V221" s="1">
        <f t="shared" si="191"/>
        <v>4.1127008051309559</v>
      </c>
      <c r="W221" s="1">
        <f t="shared" si="159"/>
        <v>3.8459636500453337E-2</v>
      </c>
      <c r="Z221" s="1">
        <f t="shared" si="160"/>
        <v>165.92286082698871</v>
      </c>
      <c r="AA221" s="1">
        <f t="shared" si="161"/>
        <v>7.1328678269887007</v>
      </c>
      <c r="AB221" s="15">
        <f t="shared" si="150"/>
        <v>4.4920134400337812E-2</v>
      </c>
      <c r="AD221" s="1">
        <f t="shared" si="162"/>
        <v>164.99970766089143</v>
      </c>
      <c r="AE221" s="1">
        <f t="shared" si="163"/>
        <v>6.2097146608914215</v>
      </c>
      <c r="AF221" s="15">
        <f t="shared" si="151"/>
        <v>3.9106460952431817E-2</v>
      </c>
      <c r="AH221" s="1">
        <f t="shared" si="164"/>
        <v>163.67022724807265</v>
      </c>
      <c r="AI221" s="1">
        <f t="shared" si="165"/>
        <v>4.8802342480726395</v>
      </c>
      <c r="AJ221" s="1">
        <f t="shared" si="152"/>
        <v>3.0733890441525739E-2</v>
      </c>
      <c r="AL221" s="1">
        <f t="shared" si="166"/>
        <v>162.8331451562382</v>
      </c>
      <c r="AM221" s="1">
        <f t="shared" si="167"/>
        <v>4.0431521562381931</v>
      </c>
      <c r="AN221" s="1">
        <f t="shared" si="153"/>
        <v>2.5462260435002305E-2</v>
      </c>
      <c r="AR221" s="19">
        <f t="shared" si="168"/>
        <v>110.63118068647685</v>
      </c>
      <c r="AS221" s="1">
        <f t="shared" si="192"/>
        <v>-0.58907962623837051</v>
      </c>
      <c r="AT221" s="1">
        <f t="shared" si="169"/>
        <v>110.04210106023848</v>
      </c>
      <c r="AU221" s="1">
        <f t="shared" si="170"/>
        <v>2.9051080312700282E-2</v>
      </c>
      <c r="AW221" s="1">
        <f t="shared" si="193"/>
        <v>-0.4294461506647147</v>
      </c>
      <c r="AX221" s="1">
        <f t="shared" si="171"/>
        <v>110.20173453581214</v>
      </c>
      <c r="AY221" s="1">
        <f t="shared" si="172"/>
        <v>3.0543881694266216E-2</v>
      </c>
      <c r="AZ221" s="2"/>
      <c r="BA221" s="1">
        <f t="shared" si="194"/>
        <v>0.11841649562668405</v>
      </c>
      <c r="BB221" s="1">
        <f t="shared" si="173"/>
        <v>110.74959718210354</v>
      </c>
      <c r="BC221" s="1">
        <f t="shared" si="174"/>
        <v>3.566718125504547E-2</v>
      </c>
      <c r="BD221" s="2"/>
      <c r="BE221" s="1">
        <f t="shared" si="195"/>
        <v>1.0399876118252966</v>
      </c>
      <c r="BF221" s="1">
        <f t="shared" si="175"/>
        <v>111.67116829830215</v>
      </c>
      <c r="BG221" s="19">
        <f t="shared" si="176"/>
        <v>4.4285189667934842E-2</v>
      </c>
      <c r="BJ221" s="19">
        <f t="shared" si="177"/>
        <v>163.67022724807265</v>
      </c>
      <c r="BK221" s="1">
        <f t="shared" si="196"/>
        <v>-0.46460567565144301</v>
      </c>
      <c r="BL221" s="1">
        <f t="shared" si="178"/>
        <v>163.20562157242119</v>
      </c>
      <c r="BM221" s="1">
        <f t="shared" si="179"/>
        <v>2.7807977625020637E-2</v>
      </c>
      <c r="BO221" s="1">
        <f t="shared" si="197"/>
        <v>-0.91994345478095063</v>
      </c>
      <c r="BP221" s="1">
        <f t="shared" si="180"/>
        <v>162.75028379329169</v>
      </c>
      <c r="BQ221" s="1">
        <f t="shared" si="181"/>
        <v>2.4940430555291201E-2</v>
      </c>
      <c r="BS221" s="1">
        <f t="shared" si="198"/>
        <v>-1.5491177520313131</v>
      </c>
      <c r="BT221" s="1">
        <f t="shared" si="182"/>
        <v>162.12110949604133</v>
      </c>
      <c r="BU221" s="1">
        <f t="shared" si="183"/>
        <v>2.0978126096657224E-2</v>
      </c>
      <c r="BW221" s="1">
        <f t="shared" si="199"/>
        <v>-1.5841660527125088</v>
      </c>
      <c r="BX221" s="1">
        <f t="shared" si="184"/>
        <v>162.08606119536014</v>
      </c>
      <c r="BY221" s="19">
        <f t="shared" si="185"/>
        <v>2.0757405004483722E-2</v>
      </c>
    </row>
    <row r="222" spans="1:77">
      <c r="A222" s="3">
        <v>44098</v>
      </c>
      <c r="B222" s="4">
        <v>221</v>
      </c>
      <c r="C222" s="1">
        <v>108.033615</v>
      </c>
      <c r="D222" s="1">
        <v>158.759995</v>
      </c>
      <c r="E222" s="1"/>
      <c r="F222" s="1"/>
      <c r="I222" s="6">
        <f t="shared" si="154"/>
        <v>112.50455202951798</v>
      </c>
      <c r="J222" s="1">
        <f t="shared" si="155"/>
        <v>4.4709370295179838</v>
      </c>
      <c r="K222" s="1">
        <f t="shared" si="156"/>
        <v>4.1384684105201734E-2</v>
      </c>
      <c r="M222" s="1">
        <f t="shared" si="186"/>
        <v>109.44318278940713</v>
      </c>
      <c r="N222" s="1">
        <f t="shared" si="187"/>
        <v>1.4095677894071343</v>
      </c>
      <c r="O222" s="1">
        <f t="shared" si="157"/>
        <v>1.3047492573558094E-2</v>
      </c>
      <c r="Q222" s="1">
        <f t="shared" si="188"/>
        <v>108.59856125891457</v>
      </c>
      <c r="R222" s="1">
        <f t="shared" si="189"/>
        <v>0.56494625891457417</v>
      </c>
      <c r="S222" s="1">
        <f t="shared" si="158"/>
        <v>5.2293562417084181E-3</v>
      </c>
      <c r="U222" s="1">
        <f t="shared" si="190"/>
        <v>107.96368420128273</v>
      </c>
      <c r="V222" s="1">
        <f t="shared" si="191"/>
        <v>6.993079871726593E-2</v>
      </c>
      <c r="W222" s="1">
        <f t="shared" si="159"/>
        <v>6.4730592156215388E-4</v>
      </c>
      <c r="Z222" s="1">
        <f t="shared" si="160"/>
        <v>164.85293065294039</v>
      </c>
      <c r="AA222" s="1">
        <f t="shared" si="161"/>
        <v>6.0929356529403833</v>
      </c>
      <c r="AB222" s="15">
        <f t="shared" si="150"/>
        <v>3.8378280705667588E-2</v>
      </c>
      <c r="AD222" s="1">
        <f t="shared" si="162"/>
        <v>162.82630752957942</v>
      </c>
      <c r="AE222" s="1">
        <f t="shared" si="163"/>
        <v>4.0663125295794202</v>
      </c>
      <c r="AF222" s="15">
        <f t="shared" si="151"/>
        <v>2.5612954507710964E-2</v>
      </c>
      <c r="AH222" s="1">
        <f t="shared" si="164"/>
        <v>160.9860984116327</v>
      </c>
      <c r="AI222" s="1">
        <f t="shared" si="165"/>
        <v>2.2261034116326925</v>
      </c>
      <c r="AJ222" s="1">
        <f t="shared" si="152"/>
        <v>1.4021815833596445E-2</v>
      </c>
      <c r="AL222" s="1">
        <f t="shared" si="166"/>
        <v>159.80078103905956</v>
      </c>
      <c r="AM222" s="1">
        <f t="shared" si="167"/>
        <v>1.0407860390595545</v>
      </c>
      <c r="AN222" s="1">
        <f t="shared" si="153"/>
        <v>6.5557197772622405E-3</v>
      </c>
      <c r="AR222" s="19">
        <f t="shared" si="168"/>
        <v>108.59856125891457</v>
      </c>
      <c r="AS222" s="1">
        <f t="shared" si="192"/>
        <v>-0.80561059643695709</v>
      </c>
      <c r="AT222" s="1">
        <f t="shared" si="169"/>
        <v>107.79295066247761</v>
      </c>
      <c r="AU222" s="1">
        <f t="shared" si="170"/>
        <v>2.2276801301371742E-3</v>
      </c>
      <c r="AW222" s="1">
        <f t="shared" si="193"/>
        <v>-0.83023946988910624</v>
      </c>
      <c r="AX222" s="1">
        <f t="shared" si="171"/>
        <v>107.76832178902546</v>
      </c>
      <c r="AY222" s="1">
        <f t="shared" si="172"/>
        <v>2.4556542977344008E-3</v>
      </c>
      <c r="AZ222" s="2"/>
      <c r="BA222" s="1">
        <f t="shared" si="194"/>
        <v>-0.84954966980835023</v>
      </c>
      <c r="BB222" s="1">
        <f t="shared" si="173"/>
        <v>107.74901158910622</v>
      </c>
      <c r="BC222" s="1">
        <f t="shared" si="174"/>
        <v>2.6343968115274128E-3</v>
      </c>
      <c r="BD222" s="2"/>
      <c r="BE222" s="1">
        <f t="shared" si="195"/>
        <v>-1.5717283716541444</v>
      </c>
      <c r="BF222" s="1">
        <f t="shared" si="175"/>
        <v>107.02683288726043</v>
      </c>
      <c r="BG222" s="19">
        <f t="shared" si="176"/>
        <v>9.3191560121317039E-3</v>
      </c>
      <c r="BJ222" s="19">
        <f t="shared" si="177"/>
        <v>160.9860984116327</v>
      </c>
      <c r="BK222" s="1">
        <f t="shared" si="196"/>
        <v>-0.79753414976971948</v>
      </c>
      <c r="BL222" s="1">
        <f t="shared" si="178"/>
        <v>160.18856426186298</v>
      </c>
      <c r="BM222" s="1">
        <f t="shared" si="179"/>
        <v>8.9982949537317329E-3</v>
      </c>
      <c r="BO222" s="1">
        <f t="shared" si="197"/>
        <v>-1.3609898001957013</v>
      </c>
      <c r="BP222" s="1">
        <f t="shared" si="180"/>
        <v>159.62510861143699</v>
      </c>
      <c r="BQ222" s="1">
        <f t="shared" si="181"/>
        <v>5.4491914757050855E-3</v>
      </c>
      <c r="BS222" s="1">
        <f t="shared" si="198"/>
        <v>-2.059872740015201</v>
      </c>
      <c r="BT222" s="1">
        <f t="shared" si="182"/>
        <v>158.92622567161749</v>
      </c>
      <c r="BU222" s="1">
        <f t="shared" si="183"/>
        <v>1.0470564175659237E-3</v>
      </c>
      <c r="BW222" s="1">
        <f t="shared" si="199"/>
        <v>-2.5191344188808364</v>
      </c>
      <c r="BX222" s="1">
        <f t="shared" si="184"/>
        <v>158.46696399275186</v>
      </c>
      <c r="BY222" s="19">
        <f t="shared" si="185"/>
        <v>1.8457484031046117E-3</v>
      </c>
    </row>
    <row r="223" spans="1:77">
      <c r="A223" s="3">
        <v>44099</v>
      </c>
      <c r="B223" s="4">
        <v>222</v>
      </c>
      <c r="C223" s="1">
        <v>112.086624</v>
      </c>
      <c r="D223" s="1">
        <v>161.490005</v>
      </c>
      <c r="E223" s="1"/>
      <c r="F223" s="1"/>
      <c r="I223" s="6">
        <f t="shared" si="154"/>
        <v>111.83391147509028</v>
      </c>
      <c r="J223" s="1">
        <f t="shared" si="155"/>
        <v>0.25271252490972529</v>
      </c>
      <c r="K223" s="1">
        <f t="shared" si="156"/>
        <v>2.2546180435385876E-3</v>
      </c>
      <c r="M223" s="1">
        <f t="shared" si="186"/>
        <v>108.94983406311464</v>
      </c>
      <c r="N223" s="1">
        <f t="shared" si="187"/>
        <v>3.1367899368853642</v>
      </c>
      <c r="O223" s="1">
        <f t="shared" si="157"/>
        <v>2.7985408293547714E-2</v>
      </c>
      <c r="Q223" s="1">
        <f t="shared" si="188"/>
        <v>108.28784081651156</v>
      </c>
      <c r="R223" s="1">
        <f t="shared" si="189"/>
        <v>3.7987831834884389</v>
      </c>
      <c r="S223" s="1">
        <f t="shared" si="158"/>
        <v>3.3891494345377367E-2</v>
      </c>
      <c r="U223" s="1">
        <f t="shared" si="190"/>
        <v>108.01613230032068</v>
      </c>
      <c r="V223" s="1">
        <f t="shared" si="191"/>
        <v>4.070491699679323</v>
      </c>
      <c r="W223" s="1">
        <f t="shared" si="159"/>
        <v>3.6315588376355443E-2</v>
      </c>
      <c r="Z223" s="1">
        <f t="shared" si="160"/>
        <v>163.93899030499932</v>
      </c>
      <c r="AA223" s="1">
        <f t="shared" si="161"/>
        <v>2.4489853049993258</v>
      </c>
      <c r="AB223" s="15">
        <f t="shared" si="150"/>
        <v>1.5164934232303267E-2</v>
      </c>
      <c r="AD223" s="1">
        <f t="shared" si="162"/>
        <v>161.40309814422662</v>
      </c>
      <c r="AE223" s="1">
        <f t="shared" si="163"/>
        <v>8.6906855773378311E-2</v>
      </c>
      <c r="AF223" s="15">
        <f t="shared" si="151"/>
        <v>5.3815625167253115E-4</v>
      </c>
      <c r="AH223" s="1">
        <f t="shared" si="164"/>
        <v>159.76174153523471</v>
      </c>
      <c r="AI223" s="1">
        <f t="shared" si="165"/>
        <v>1.7282634647652912</v>
      </c>
      <c r="AJ223" s="1">
        <f t="shared" si="152"/>
        <v>1.0701984093475576E-2</v>
      </c>
      <c r="AL223" s="1">
        <f t="shared" si="166"/>
        <v>159.02019150976489</v>
      </c>
      <c r="AM223" s="1">
        <f t="shared" si="167"/>
        <v>2.4698134902351114</v>
      </c>
      <c r="AN223" s="1">
        <f t="shared" si="153"/>
        <v>1.5293909305626137E-2</v>
      </c>
      <c r="AR223" s="19">
        <f t="shared" si="168"/>
        <v>108.28784081651156</v>
      </c>
      <c r="AS223" s="1">
        <f t="shared" si="192"/>
        <v>-0.73137707333186508</v>
      </c>
      <c r="AT223" s="1">
        <f t="shared" si="169"/>
        <v>107.55646374317969</v>
      </c>
      <c r="AU223" s="1">
        <f t="shared" si="170"/>
        <v>4.0416600082631711E-2</v>
      </c>
      <c r="AW223" s="1">
        <f t="shared" si="193"/>
        <v>-0.70035971301758226</v>
      </c>
      <c r="AX223" s="1">
        <f t="shared" si="171"/>
        <v>107.58748110349399</v>
      </c>
      <c r="AY223" s="1">
        <f t="shared" si="172"/>
        <v>4.0139873393867362E-2</v>
      </c>
      <c r="AZ223" s="2"/>
      <c r="BA223" s="1">
        <f t="shared" si="194"/>
        <v>-0.60707651747594715</v>
      </c>
      <c r="BB223" s="1">
        <f t="shared" si="173"/>
        <v>107.68076429903562</v>
      </c>
      <c r="BC223" s="1">
        <f t="shared" si="174"/>
        <v>3.9307631399125596E-2</v>
      </c>
      <c r="BD223" s="2"/>
      <c r="BE223" s="1">
        <f t="shared" si="195"/>
        <v>-0.49987163179068028</v>
      </c>
      <c r="BF223" s="1">
        <f t="shared" si="175"/>
        <v>107.78796918472088</v>
      </c>
      <c r="BG223" s="19">
        <f t="shared" si="176"/>
        <v>3.8351184663025638E-2</v>
      </c>
      <c r="BJ223" s="19">
        <f t="shared" si="177"/>
        <v>159.76174153523471</v>
      </c>
      <c r="BK223" s="1">
        <f t="shared" si="196"/>
        <v>-0.86155755876396023</v>
      </c>
      <c r="BL223" s="1">
        <f t="shared" si="178"/>
        <v>158.90018397647074</v>
      </c>
      <c r="BM223" s="1">
        <f t="shared" si="179"/>
        <v>1.6037035998167526E-2</v>
      </c>
      <c r="BO223" s="1">
        <f t="shared" si="197"/>
        <v>-1.3268315692462735</v>
      </c>
      <c r="BP223" s="1">
        <f t="shared" si="180"/>
        <v>158.43490996598842</v>
      </c>
      <c r="BQ223" s="1">
        <f t="shared" si="181"/>
        <v>1.8918167932508095E-2</v>
      </c>
      <c r="BS223" s="1">
        <f t="shared" si="198"/>
        <v>-1.6838906013874566</v>
      </c>
      <c r="BT223" s="1">
        <f t="shared" si="182"/>
        <v>158.07785093384726</v>
      </c>
      <c r="BU223" s="1">
        <f t="shared" si="183"/>
        <v>2.1129196609739023E-2</v>
      </c>
      <c r="BW223" s="1">
        <f t="shared" si="199"/>
        <v>-1.4185735077704176</v>
      </c>
      <c r="BX223" s="1">
        <f t="shared" si="184"/>
        <v>158.34316802746429</v>
      </c>
      <c r="BY223" s="19">
        <f t="shared" si="185"/>
        <v>1.9486264630035211E-2</v>
      </c>
    </row>
    <row r="224" spans="1:77">
      <c r="A224" s="3">
        <v>44102</v>
      </c>
      <c r="B224" s="4">
        <v>223</v>
      </c>
      <c r="C224" s="1">
        <v>114.76200900000001</v>
      </c>
      <c r="D224" s="1">
        <v>164.63999899999999</v>
      </c>
      <c r="E224" s="1"/>
      <c r="F224" s="1"/>
      <c r="I224" s="6">
        <f t="shared" si="154"/>
        <v>111.87181835382673</v>
      </c>
      <c r="J224" s="1">
        <f t="shared" si="155"/>
        <v>2.8901906461732807</v>
      </c>
      <c r="K224" s="1">
        <f t="shared" si="156"/>
        <v>2.5184210971535715E-2</v>
      </c>
      <c r="M224" s="1">
        <f t="shared" si="186"/>
        <v>110.04771054102451</v>
      </c>
      <c r="N224" s="1">
        <f t="shared" si="187"/>
        <v>4.7142984589754917</v>
      </c>
      <c r="O224" s="1">
        <f t="shared" si="157"/>
        <v>4.1078911915662715E-2</v>
      </c>
      <c r="Q224" s="1">
        <f t="shared" si="188"/>
        <v>110.3771715674302</v>
      </c>
      <c r="R224" s="1">
        <f t="shared" si="189"/>
        <v>4.3848374325698103</v>
      </c>
      <c r="S224" s="1">
        <f t="shared" si="158"/>
        <v>3.820809230143235E-2</v>
      </c>
      <c r="U224" s="1">
        <f t="shared" si="190"/>
        <v>111.06900107508017</v>
      </c>
      <c r="V224" s="1">
        <f t="shared" si="191"/>
        <v>3.69300792491984</v>
      </c>
      <c r="W224" s="1">
        <f t="shared" si="159"/>
        <v>3.2179707876322031E-2</v>
      </c>
      <c r="Z224" s="1">
        <f t="shared" si="160"/>
        <v>163.57164250924941</v>
      </c>
      <c r="AA224" s="1">
        <f t="shared" si="161"/>
        <v>1.068356490750574</v>
      </c>
      <c r="AB224" s="15">
        <f t="shared" si="150"/>
        <v>6.4890457801240276E-3</v>
      </c>
      <c r="AD224" s="1">
        <f t="shared" si="162"/>
        <v>161.43351554374729</v>
      </c>
      <c r="AE224" s="1">
        <f t="shared" si="163"/>
        <v>3.2064834562526983</v>
      </c>
      <c r="AF224" s="15">
        <f t="shared" si="151"/>
        <v>1.9475725678622595E-2</v>
      </c>
      <c r="AH224" s="1">
        <f t="shared" si="164"/>
        <v>160.71228644085562</v>
      </c>
      <c r="AI224" s="1">
        <f t="shared" si="165"/>
        <v>3.9277125591443678</v>
      </c>
      <c r="AJ224" s="1">
        <f t="shared" si="152"/>
        <v>2.3856368944367937E-2</v>
      </c>
      <c r="AL224" s="1">
        <f t="shared" si="166"/>
        <v>160.87255162744123</v>
      </c>
      <c r="AM224" s="1">
        <f t="shared" si="167"/>
        <v>3.7674473725587632</v>
      </c>
      <c r="AN224" s="1">
        <f t="shared" si="153"/>
        <v>2.2882940934412684E-2</v>
      </c>
      <c r="AR224" s="19">
        <f t="shared" si="168"/>
        <v>110.3771715674302</v>
      </c>
      <c r="AS224" s="1">
        <f t="shared" si="192"/>
        <v>-0.30827089969429011</v>
      </c>
      <c r="AT224" s="1">
        <f t="shared" si="169"/>
        <v>110.0689006677359</v>
      </c>
      <c r="AU224" s="1">
        <f t="shared" si="170"/>
        <v>4.0894267825723606E-2</v>
      </c>
      <c r="AW224" s="1">
        <f t="shared" si="193"/>
        <v>-2.9370970335280688E-3</v>
      </c>
      <c r="AX224" s="1">
        <f t="shared" si="171"/>
        <v>110.37423447039667</v>
      </c>
      <c r="AY224" s="1">
        <f t="shared" si="172"/>
        <v>3.8233685239889216E-2</v>
      </c>
      <c r="AZ224" s="2"/>
      <c r="BA224" s="1">
        <f t="shared" si="194"/>
        <v>0.60630675330161443</v>
      </c>
      <c r="BB224" s="1">
        <f t="shared" si="173"/>
        <v>110.98347832073181</v>
      </c>
      <c r="BC224" s="1">
        <f t="shared" si="174"/>
        <v>3.2924926220733904E-2</v>
      </c>
      <c r="BD224" s="2"/>
      <c r="BE224" s="1">
        <f t="shared" si="195"/>
        <v>1.7009503935122372</v>
      </c>
      <c r="BF224" s="1">
        <f t="shared" si="175"/>
        <v>112.07812196094244</v>
      </c>
      <c r="BG224" s="19">
        <f t="shared" si="176"/>
        <v>2.3386546318281742E-2</v>
      </c>
      <c r="BJ224" s="19">
        <f t="shared" si="177"/>
        <v>160.71228644085562</v>
      </c>
      <c r="BK224" s="1">
        <f t="shared" si="196"/>
        <v>-0.58974218910622878</v>
      </c>
      <c r="BL224" s="1">
        <f t="shared" si="178"/>
        <v>160.12254425174939</v>
      </c>
      <c r="BM224" s="1">
        <f t="shared" si="179"/>
        <v>2.7438379346993318E-2</v>
      </c>
      <c r="BO224" s="1">
        <f t="shared" si="197"/>
        <v>-0.75748745052947619</v>
      </c>
      <c r="BP224" s="1">
        <f t="shared" si="180"/>
        <v>159.95479899032614</v>
      </c>
      <c r="BQ224" s="1">
        <f t="shared" si="181"/>
        <v>2.8457240270475522E-2</v>
      </c>
      <c r="BS224" s="1">
        <f t="shared" si="198"/>
        <v>-0.4983946232336891</v>
      </c>
      <c r="BT224" s="1">
        <f t="shared" si="182"/>
        <v>160.21389181762194</v>
      </c>
      <c r="BU224" s="1">
        <f t="shared" si="183"/>
        <v>2.6883547189392579E-2</v>
      </c>
      <c r="BW224" s="1">
        <f t="shared" si="199"/>
        <v>0.59517714361221585</v>
      </c>
      <c r="BX224" s="1">
        <f t="shared" si="184"/>
        <v>161.30746358446783</v>
      </c>
      <c r="BY224" s="19">
        <f t="shared" si="185"/>
        <v>2.0241347399013065E-2</v>
      </c>
    </row>
    <row r="225" spans="1:77">
      <c r="A225" s="3">
        <v>44103</v>
      </c>
      <c r="B225" s="4">
        <v>224</v>
      </c>
      <c r="C225" s="1">
        <v>113.893501</v>
      </c>
      <c r="D225" s="1">
        <v>164.509995</v>
      </c>
      <c r="E225" s="1"/>
      <c r="F225" s="1"/>
      <c r="I225" s="6">
        <f t="shared" si="154"/>
        <v>112.30534695075271</v>
      </c>
      <c r="J225" s="1">
        <f t="shared" si="155"/>
        <v>1.5881540492472936</v>
      </c>
      <c r="K225" s="1">
        <f t="shared" si="156"/>
        <v>1.3944202569093856E-2</v>
      </c>
      <c r="M225" s="1">
        <f t="shared" si="186"/>
        <v>111.69771500166593</v>
      </c>
      <c r="N225" s="1">
        <f t="shared" si="187"/>
        <v>2.195785998334074</v>
      </c>
      <c r="O225" s="1">
        <f t="shared" si="157"/>
        <v>1.9279291435022917E-2</v>
      </c>
      <c r="Q225" s="1">
        <f t="shared" si="188"/>
        <v>112.78883215534358</v>
      </c>
      <c r="R225" s="1">
        <f t="shared" si="189"/>
        <v>1.1046688446564161</v>
      </c>
      <c r="S225" s="1">
        <f t="shared" si="158"/>
        <v>9.6991385369426496E-3</v>
      </c>
      <c r="U225" s="1">
        <f t="shared" si="190"/>
        <v>113.83875701877004</v>
      </c>
      <c r="V225" s="1">
        <f t="shared" si="191"/>
        <v>5.4743981229961491E-2</v>
      </c>
      <c r="W225" s="1">
        <f t="shared" si="159"/>
        <v>4.8065939451594778E-4</v>
      </c>
      <c r="Z225" s="1">
        <f t="shared" si="160"/>
        <v>163.731895982862</v>
      </c>
      <c r="AA225" s="1">
        <f t="shared" si="161"/>
        <v>0.778099017138004</v>
      </c>
      <c r="AB225" s="15">
        <f t="shared" si="150"/>
        <v>4.7297978286243584E-3</v>
      </c>
      <c r="AD225" s="1">
        <f t="shared" si="162"/>
        <v>162.55578475343574</v>
      </c>
      <c r="AE225" s="1">
        <f t="shared" si="163"/>
        <v>1.9542102465642586</v>
      </c>
      <c r="AF225" s="15">
        <f t="shared" si="151"/>
        <v>1.1878975782378806E-2</v>
      </c>
      <c r="AH225" s="1">
        <f t="shared" si="164"/>
        <v>162.872528348385</v>
      </c>
      <c r="AI225" s="1">
        <f t="shared" si="165"/>
        <v>1.637466651615</v>
      </c>
      <c r="AJ225" s="1">
        <f t="shared" si="152"/>
        <v>9.953599789575095E-3</v>
      </c>
      <c r="AL225" s="1">
        <f t="shared" si="166"/>
        <v>163.6981371568603</v>
      </c>
      <c r="AM225" s="1">
        <f t="shared" si="167"/>
        <v>0.81185784313970544</v>
      </c>
      <c r="AN225" s="1">
        <f t="shared" si="153"/>
        <v>4.9350061869475187E-3</v>
      </c>
      <c r="AR225" s="19">
        <f t="shared" si="168"/>
        <v>112.78883215534358</v>
      </c>
      <c r="AS225" s="1">
        <f t="shared" si="192"/>
        <v>9.9718823446861726E-2</v>
      </c>
      <c r="AT225" s="1">
        <f t="shared" si="169"/>
        <v>112.88855097879045</v>
      </c>
      <c r="AU225" s="1">
        <f t="shared" si="170"/>
        <v>8.8235940803115046E-3</v>
      </c>
      <c r="AW225" s="1">
        <f t="shared" si="193"/>
        <v>0.60071232420320109</v>
      </c>
      <c r="AX225" s="1">
        <f t="shared" si="171"/>
        <v>113.38954447954679</v>
      </c>
      <c r="AY225" s="1">
        <f t="shared" si="172"/>
        <v>4.4248048925391737E-3</v>
      </c>
      <c r="AZ225" s="2"/>
      <c r="BA225" s="1">
        <f t="shared" si="194"/>
        <v>1.418715978876913</v>
      </c>
      <c r="BB225" s="1">
        <f t="shared" si="173"/>
        <v>114.2075481342205</v>
      </c>
      <c r="BC225" s="1">
        <f t="shared" si="174"/>
        <v>2.757375367893044E-3</v>
      </c>
      <c r="BD225" s="2"/>
      <c r="BE225" s="1">
        <f t="shared" si="195"/>
        <v>2.3050540587532158</v>
      </c>
      <c r="BF225" s="1">
        <f t="shared" si="175"/>
        <v>115.0938862140968</v>
      </c>
      <c r="BG225" s="19">
        <f t="shared" si="176"/>
        <v>1.0539540918114352E-2</v>
      </c>
      <c r="BJ225" s="19">
        <f t="shared" si="177"/>
        <v>162.872528348385</v>
      </c>
      <c r="BK225" s="1">
        <f t="shared" si="196"/>
        <v>-0.17724457461088711</v>
      </c>
      <c r="BL225" s="1">
        <f t="shared" si="178"/>
        <v>162.69528377377412</v>
      </c>
      <c r="BM225" s="1">
        <f t="shared" si="179"/>
        <v>1.1031008944021191E-2</v>
      </c>
      <c r="BO225" s="1">
        <f t="shared" si="197"/>
        <v>-2.8055111014761547E-2</v>
      </c>
      <c r="BP225" s="1">
        <f t="shared" si="180"/>
        <v>162.84447323737024</v>
      </c>
      <c r="BQ225" s="1">
        <f t="shared" si="181"/>
        <v>1.012413721506566E-2</v>
      </c>
      <c r="BS225" s="1">
        <f t="shared" si="198"/>
        <v>0.69799181560969314</v>
      </c>
      <c r="BT225" s="1">
        <f t="shared" si="182"/>
        <v>163.5705201639947</v>
      </c>
      <c r="BU225" s="1">
        <f t="shared" si="183"/>
        <v>5.710746243748308E-3</v>
      </c>
      <c r="BW225" s="1">
        <f t="shared" si="199"/>
        <v>1.9254821929418073</v>
      </c>
      <c r="BX225" s="1">
        <f t="shared" si="184"/>
        <v>164.79801054132682</v>
      </c>
      <c r="BY225" s="19">
        <f t="shared" si="185"/>
        <v>1.7507479793359313E-3</v>
      </c>
    </row>
    <row r="226" spans="1:77">
      <c r="A226" s="3">
        <v>44104</v>
      </c>
      <c r="B226" s="4">
        <v>225</v>
      </c>
      <c r="C226" s="1">
        <v>115.610542</v>
      </c>
      <c r="D226" s="1">
        <v>164.61000100000001</v>
      </c>
      <c r="E226" s="1"/>
      <c r="F226" s="1"/>
      <c r="I226" s="6">
        <f t="shared" si="154"/>
        <v>112.54357005813981</v>
      </c>
      <c r="J226" s="1">
        <f t="shared" si="155"/>
        <v>3.0669719418601886</v>
      </c>
      <c r="K226" s="1">
        <f t="shared" si="156"/>
        <v>2.6528479918900377E-2</v>
      </c>
      <c r="M226" s="1">
        <f t="shared" si="186"/>
        <v>112.46624010108286</v>
      </c>
      <c r="N226" s="1">
        <f t="shared" si="187"/>
        <v>3.144301898917135</v>
      </c>
      <c r="O226" s="1">
        <f t="shared" si="157"/>
        <v>2.7197363186110962E-2</v>
      </c>
      <c r="Q226" s="1">
        <f t="shared" si="188"/>
        <v>113.39640001990462</v>
      </c>
      <c r="R226" s="1">
        <f t="shared" si="189"/>
        <v>2.214141980095377</v>
      </c>
      <c r="S226" s="1">
        <f t="shared" si="158"/>
        <v>1.9151730817898744E-2</v>
      </c>
      <c r="U226" s="1">
        <f t="shared" si="190"/>
        <v>113.8798150046925</v>
      </c>
      <c r="V226" s="1">
        <f t="shared" si="191"/>
        <v>1.7307269953074922</v>
      </c>
      <c r="W226" s="1">
        <f t="shared" si="159"/>
        <v>1.4970321610528322E-2</v>
      </c>
      <c r="Z226" s="1">
        <f t="shared" si="160"/>
        <v>163.84861083543271</v>
      </c>
      <c r="AA226" s="1">
        <f t="shared" si="161"/>
        <v>0.76139016456730246</v>
      </c>
      <c r="AB226" s="15">
        <f t="shared" si="150"/>
        <v>4.6254186254898475E-3</v>
      </c>
      <c r="AD226" s="1">
        <f t="shared" si="162"/>
        <v>163.23975833973321</v>
      </c>
      <c r="AE226" s="1">
        <f t="shared" si="163"/>
        <v>1.370242660266797</v>
      </c>
      <c r="AF226" s="15">
        <f t="shared" si="151"/>
        <v>8.3241762465380027E-3</v>
      </c>
      <c r="AH226" s="1">
        <f t="shared" si="164"/>
        <v>163.77313500677326</v>
      </c>
      <c r="AI226" s="1">
        <f t="shared" si="165"/>
        <v>0.83686599322675193</v>
      </c>
      <c r="AJ226" s="1">
        <f t="shared" si="152"/>
        <v>5.0839316453606719E-3</v>
      </c>
      <c r="AL226" s="1">
        <f t="shared" si="166"/>
        <v>164.30703053921508</v>
      </c>
      <c r="AM226" s="1">
        <f t="shared" si="167"/>
        <v>0.30297046078493395</v>
      </c>
      <c r="AN226" s="1">
        <f t="shared" si="153"/>
        <v>1.8405349550112324E-3</v>
      </c>
      <c r="AR226" s="19">
        <f t="shared" si="168"/>
        <v>113.39640001990462</v>
      </c>
      <c r="AS226" s="1">
        <f t="shared" si="192"/>
        <v>0.17589617961398754</v>
      </c>
      <c r="AT226" s="1">
        <f t="shared" si="169"/>
        <v>113.5722961995186</v>
      </c>
      <c r="AU226" s="1">
        <f t="shared" si="170"/>
        <v>1.7630276315817213E-2</v>
      </c>
      <c r="AW226" s="1">
        <f t="shared" si="193"/>
        <v>0.60242620929265933</v>
      </c>
      <c r="AX226" s="1">
        <f t="shared" si="171"/>
        <v>113.99882622919728</v>
      </c>
      <c r="AY226" s="1">
        <f t="shared" si="172"/>
        <v>1.3940906624265441E-2</v>
      </c>
      <c r="AZ226" s="2"/>
      <c r="BA226" s="1">
        <f t="shared" si="194"/>
        <v>1.0536993274347675</v>
      </c>
      <c r="BB226" s="1">
        <f t="shared" si="173"/>
        <v>114.45009934733939</v>
      </c>
      <c r="BC226" s="1">
        <f t="shared" si="174"/>
        <v>1.0037515892457336E-2</v>
      </c>
      <c r="BD226" s="2"/>
      <c r="BE226" s="1">
        <f t="shared" si="195"/>
        <v>0.86219079368986118</v>
      </c>
      <c r="BF226" s="1">
        <f t="shared" si="175"/>
        <v>114.25859081359448</v>
      </c>
      <c r="BG226" s="19">
        <f t="shared" si="176"/>
        <v>1.1694013046020619E-2</v>
      </c>
      <c r="BJ226" s="19">
        <f t="shared" si="177"/>
        <v>163.77313500677326</v>
      </c>
      <c r="BK226" s="1">
        <f t="shared" si="196"/>
        <v>-1.5566889661015687E-2</v>
      </c>
      <c r="BL226" s="1">
        <f t="shared" si="178"/>
        <v>163.75756811711224</v>
      </c>
      <c r="BM226" s="1">
        <f t="shared" si="179"/>
        <v>5.178499955709061E-3</v>
      </c>
      <c r="BO226" s="1">
        <f t="shared" si="197"/>
        <v>0.20411033133599277</v>
      </c>
      <c r="BP226" s="1">
        <f t="shared" si="180"/>
        <v>163.97724533810924</v>
      </c>
      <c r="BQ226" s="1">
        <f t="shared" si="181"/>
        <v>3.8439685198153255E-3</v>
      </c>
      <c r="BS226" s="1">
        <f t="shared" si="198"/>
        <v>0.78916849486004637</v>
      </c>
      <c r="BT226" s="1">
        <f t="shared" si="182"/>
        <v>164.56230350163329</v>
      </c>
      <c r="BU226" s="1">
        <f t="shared" si="183"/>
        <v>2.8976063469385565E-4</v>
      </c>
      <c r="BW226" s="1">
        <f t="shared" si="199"/>
        <v>1.0543379885712885</v>
      </c>
      <c r="BX226" s="1">
        <f t="shared" si="184"/>
        <v>164.82747299534455</v>
      </c>
      <c r="BY226" s="19">
        <f t="shared" si="185"/>
        <v>1.3211347671672692E-3</v>
      </c>
    </row>
    <row r="227" spans="1:77">
      <c r="A227" s="3">
        <v>44105</v>
      </c>
      <c r="B227" s="4">
        <v>226</v>
      </c>
      <c r="C227" s="1">
        <v>116.58886</v>
      </c>
      <c r="D227" s="1">
        <v>163.679993</v>
      </c>
      <c r="E227" s="1"/>
      <c r="F227" s="1"/>
      <c r="I227" s="6">
        <f t="shared" si="154"/>
        <v>113.00361584941884</v>
      </c>
      <c r="J227" s="1">
        <f t="shared" si="155"/>
        <v>3.5852441505811612</v>
      </c>
      <c r="K227" s="1">
        <f t="shared" si="156"/>
        <v>3.0751172544110656E-2</v>
      </c>
      <c r="M227" s="1">
        <f t="shared" si="186"/>
        <v>113.56674576570387</v>
      </c>
      <c r="N227" s="1">
        <f t="shared" si="187"/>
        <v>3.0221142342961258</v>
      </c>
      <c r="O227" s="1">
        <f t="shared" si="157"/>
        <v>2.5921123461505036E-2</v>
      </c>
      <c r="Q227" s="1">
        <f t="shared" si="188"/>
        <v>114.61417810895708</v>
      </c>
      <c r="R227" s="1">
        <f t="shared" si="189"/>
        <v>1.9746818910429198</v>
      </c>
      <c r="S227" s="1">
        <f t="shared" si="158"/>
        <v>1.6937140401260632E-2</v>
      </c>
      <c r="U227" s="1">
        <f t="shared" si="190"/>
        <v>115.17786025117312</v>
      </c>
      <c r="V227" s="1">
        <f t="shared" si="191"/>
        <v>1.4109997488268817</v>
      </c>
      <c r="W227" s="1">
        <f t="shared" si="159"/>
        <v>1.2102354794676624E-2</v>
      </c>
      <c r="Z227" s="1">
        <f t="shared" si="160"/>
        <v>163.96281936011781</v>
      </c>
      <c r="AA227" s="1">
        <f t="shared" si="161"/>
        <v>0.28282636011780937</v>
      </c>
      <c r="AB227" s="15">
        <f t="shared" si="150"/>
        <v>1.7279226063860436E-3</v>
      </c>
      <c r="AD227" s="1">
        <f t="shared" si="162"/>
        <v>163.71934327082658</v>
      </c>
      <c r="AE227" s="1">
        <f t="shared" si="163"/>
        <v>3.9350270826588485E-2</v>
      </c>
      <c r="AF227" s="15">
        <f t="shared" si="151"/>
        <v>2.4040977828358341E-4</v>
      </c>
      <c r="AH227" s="1">
        <f t="shared" si="164"/>
        <v>164.23341130304797</v>
      </c>
      <c r="AI227" s="1">
        <f t="shared" si="165"/>
        <v>0.55341830304797668</v>
      </c>
      <c r="AJ227" s="1">
        <f t="shared" si="152"/>
        <v>3.3810992590155883E-3</v>
      </c>
      <c r="AL227" s="1">
        <f t="shared" si="166"/>
        <v>164.53425838480376</v>
      </c>
      <c r="AM227" s="1">
        <f t="shared" si="167"/>
        <v>0.85426538480376735</v>
      </c>
      <c r="AN227" s="1">
        <f t="shared" si="153"/>
        <v>5.2191191430694117E-3</v>
      </c>
      <c r="AR227" s="19">
        <f t="shared" si="168"/>
        <v>114.61417810895708</v>
      </c>
      <c r="AS227" s="1">
        <f t="shared" si="192"/>
        <v>0.3321784660297582</v>
      </c>
      <c r="AT227" s="1">
        <f t="shared" si="169"/>
        <v>114.94635657498684</v>
      </c>
      <c r="AU227" s="1">
        <f t="shared" si="170"/>
        <v>1.408799627179784E-2</v>
      </c>
      <c r="AW227" s="1">
        <f t="shared" si="193"/>
        <v>0.75626417923260925</v>
      </c>
      <c r="AX227" s="1">
        <f t="shared" si="171"/>
        <v>115.37044228818969</v>
      </c>
      <c r="AY227" s="1">
        <f t="shared" si="172"/>
        <v>1.0450550008039393E-2</v>
      </c>
      <c r="AZ227" s="2"/>
      <c r="BA227" s="1">
        <f t="shared" si="194"/>
        <v>1.1275347701627285</v>
      </c>
      <c r="BB227" s="1">
        <f t="shared" si="173"/>
        <v>115.7417128791198</v>
      </c>
      <c r="BC227" s="1">
        <f t="shared" si="174"/>
        <v>7.2661069066135E-3</v>
      </c>
      <c r="BD227" s="2"/>
      <c r="BE227" s="1">
        <f t="shared" si="195"/>
        <v>1.1644399947480693</v>
      </c>
      <c r="BF227" s="1">
        <f t="shared" si="175"/>
        <v>115.77861810370514</v>
      </c>
      <c r="BG227" s="19">
        <f t="shared" si="176"/>
        <v>6.9495653040509602E-3</v>
      </c>
      <c r="BJ227" s="19">
        <f t="shared" si="177"/>
        <v>164.23341130304797</v>
      </c>
      <c r="BK227" s="1">
        <f t="shared" si="196"/>
        <v>5.5809588229343704E-2</v>
      </c>
      <c r="BL227" s="1">
        <f t="shared" si="178"/>
        <v>164.28922089127732</v>
      </c>
      <c r="BM227" s="1">
        <f t="shared" si="179"/>
        <v>3.7220669436204591E-3</v>
      </c>
      <c r="BO227" s="1">
        <f t="shared" si="197"/>
        <v>0.26815182257067294</v>
      </c>
      <c r="BP227" s="1">
        <f t="shared" si="180"/>
        <v>164.50156312561865</v>
      </c>
      <c r="BQ227" s="1">
        <f t="shared" si="181"/>
        <v>5.0193680397985427E-3</v>
      </c>
      <c r="BS227" s="1">
        <f t="shared" si="198"/>
        <v>0.64116700549664662</v>
      </c>
      <c r="BT227" s="1">
        <f t="shared" si="182"/>
        <v>164.87457830854461</v>
      </c>
      <c r="BU227" s="1">
        <f t="shared" si="183"/>
        <v>7.2982976517149377E-3</v>
      </c>
      <c r="BW227" s="1">
        <f t="shared" si="199"/>
        <v>0.54938555011919976</v>
      </c>
      <c r="BX227" s="1">
        <f t="shared" si="184"/>
        <v>164.78279685316718</v>
      </c>
      <c r="BY227" s="19">
        <f t="shared" si="185"/>
        <v>6.7375604858877789E-3</v>
      </c>
    </row>
    <row r="228" spans="1:77">
      <c r="A228" s="3">
        <v>44106</v>
      </c>
      <c r="B228" s="4">
        <v>227</v>
      </c>
      <c r="C228" s="1">
        <v>112.82534800000001</v>
      </c>
      <c r="D228" s="1">
        <v>165.61000100000001</v>
      </c>
      <c r="E228" s="1"/>
      <c r="F228" s="1"/>
      <c r="I228" s="6">
        <f t="shared" si="154"/>
        <v>113.54140247200601</v>
      </c>
      <c r="J228" s="1">
        <f t="shared" si="155"/>
        <v>0.71605447200600736</v>
      </c>
      <c r="K228" s="1">
        <f t="shared" si="156"/>
        <v>6.3465744595443867E-3</v>
      </c>
      <c r="M228" s="1">
        <f t="shared" si="186"/>
        <v>114.62448574770751</v>
      </c>
      <c r="N228" s="1">
        <f t="shared" si="187"/>
        <v>1.7991377477075048</v>
      </c>
      <c r="O228" s="1">
        <f t="shared" si="157"/>
        <v>1.5946219352299312E-2</v>
      </c>
      <c r="Q228" s="1">
        <f t="shared" si="188"/>
        <v>115.70025314903069</v>
      </c>
      <c r="R228" s="1">
        <f t="shared" si="189"/>
        <v>2.8749051490306812</v>
      </c>
      <c r="S228" s="1">
        <f t="shared" si="158"/>
        <v>2.5481021773854234E-2</v>
      </c>
      <c r="U228" s="1">
        <f t="shared" si="190"/>
        <v>116.23611006279327</v>
      </c>
      <c r="V228" s="1">
        <f t="shared" si="191"/>
        <v>3.4107620627932675</v>
      </c>
      <c r="W228" s="1">
        <f t="shared" si="159"/>
        <v>3.0230459052457498E-2</v>
      </c>
      <c r="Z228" s="1">
        <f t="shared" si="160"/>
        <v>163.92039540610011</v>
      </c>
      <c r="AA228" s="1">
        <f t="shared" si="161"/>
        <v>1.6896055938998984</v>
      </c>
      <c r="AB228" s="15">
        <f t="shared" si="150"/>
        <v>1.0202316186809867E-2</v>
      </c>
      <c r="AD228" s="1">
        <f t="shared" si="162"/>
        <v>163.70557067603727</v>
      </c>
      <c r="AE228" s="1">
        <f t="shared" si="163"/>
        <v>1.9044303239627425</v>
      </c>
      <c r="AF228" s="15">
        <f t="shared" si="151"/>
        <v>1.149948863271091E-2</v>
      </c>
      <c r="AH228" s="1">
        <f t="shared" si="164"/>
        <v>163.9290312363716</v>
      </c>
      <c r="AI228" s="1">
        <f t="shared" si="165"/>
        <v>1.6809697636284113</v>
      </c>
      <c r="AJ228" s="1">
        <f t="shared" si="152"/>
        <v>1.0150170602489225E-2</v>
      </c>
      <c r="AL228" s="1">
        <f t="shared" si="166"/>
        <v>163.89355934620096</v>
      </c>
      <c r="AM228" s="1">
        <f t="shared" si="167"/>
        <v>1.7164416537990519</v>
      </c>
      <c r="AN228" s="1">
        <f t="shared" si="153"/>
        <v>1.0364359902389299E-2</v>
      </c>
      <c r="AR228" s="19">
        <f t="shared" si="168"/>
        <v>115.70025314903069</v>
      </c>
      <c r="AS228" s="1">
        <f t="shared" si="192"/>
        <v>0.44526295213633593</v>
      </c>
      <c r="AT228" s="1">
        <f t="shared" si="169"/>
        <v>116.14551610116702</v>
      </c>
      <c r="AU228" s="1">
        <f t="shared" si="170"/>
        <v>2.9427501532430577E-2</v>
      </c>
      <c r="AW228" s="1">
        <f t="shared" si="193"/>
        <v>0.83871689444285935</v>
      </c>
      <c r="AX228" s="1">
        <f t="shared" si="171"/>
        <v>116.53897004347354</v>
      </c>
      <c r="AY228" s="1">
        <f t="shared" si="172"/>
        <v>3.2914784747426921E-2</v>
      </c>
      <c r="AZ228" s="2"/>
      <c r="BA228" s="1">
        <f t="shared" si="194"/>
        <v>1.108877891622625</v>
      </c>
      <c r="BB228" s="1">
        <f t="shared" si="173"/>
        <v>116.80913104065331</v>
      </c>
      <c r="BC228" s="1">
        <f t="shared" si="174"/>
        <v>3.5309290964059839E-2</v>
      </c>
      <c r="BD228" s="2"/>
      <c r="BE228" s="1">
        <f t="shared" si="195"/>
        <v>1.0978297832747785</v>
      </c>
      <c r="BF228" s="1">
        <f t="shared" si="175"/>
        <v>116.79808293230546</v>
      </c>
      <c r="BG228" s="19">
        <f t="shared" si="176"/>
        <v>3.5211368745837655E-2</v>
      </c>
      <c r="BJ228" s="19">
        <f t="shared" si="177"/>
        <v>163.9290312363716</v>
      </c>
      <c r="BK228" s="1">
        <f t="shared" si="196"/>
        <v>1.7811399934862041E-3</v>
      </c>
      <c r="BL228" s="1">
        <f t="shared" si="178"/>
        <v>163.93081237636508</v>
      </c>
      <c r="BM228" s="1">
        <f t="shared" si="179"/>
        <v>1.0139415575723162E-2</v>
      </c>
      <c r="BO228" s="1">
        <f t="shared" si="197"/>
        <v>0.12501885025891146</v>
      </c>
      <c r="BP228" s="1">
        <f t="shared" si="180"/>
        <v>164.05405008663053</v>
      </c>
      <c r="BQ228" s="1">
        <f t="shared" si="181"/>
        <v>9.3952714448053525E-3</v>
      </c>
      <c r="BS228" s="1">
        <f t="shared" si="198"/>
        <v>0.21567082301878782</v>
      </c>
      <c r="BT228" s="1">
        <f t="shared" si="182"/>
        <v>164.1447020593904</v>
      </c>
      <c r="BU228" s="1">
        <f t="shared" si="183"/>
        <v>8.8478892081500192E-3</v>
      </c>
      <c r="BW228" s="1">
        <f t="shared" si="199"/>
        <v>-0.17631522415703704</v>
      </c>
      <c r="BX228" s="1">
        <f t="shared" si="184"/>
        <v>163.75271601221456</v>
      </c>
      <c r="BY228" s="19">
        <f t="shared" si="185"/>
        <v>1.1214811766020386E-2</v>
      </c>
    </row>
    <row r="229" spans="1:77">
      <c r="A229" s="3">
        <v>44109</v>
      </c>
      <c r="B229" s="4">
        <v>228</v>
      </c>
      <c r="C229" s="1">
        <v>116.29935500000001</v>
      </c>
      <c r="D229" s="1">
        <v>168.720001</v>
      </c>
      <c r="E229" s="1"/>
      <c r="F229" s="1"/>
      <c r="I229" s="6">
        <f t="shared" si="154"/>
        <v>113.4339943012051</v>
      </c>
      <c r="J229" s="1">
        <f t="shared" si="155"/>
        <v>2.8653606987949019</v>
      </c>
      <c r="K229" s="1">
        <f t="shared" si="156"/>
        <v>2.4637803870837475E-2</v>
      </c>
      <c r="M229" s="1">
        <f t="shared" si="186"/>
        <v>113.99478753600988</v>
      </c>
      <c r="N229" s="1">
        <f t="shared" si="187"/>
        <v>2.304567463990125</v>
      </c>
      <c r="O229" s="1">
        <f t="shared" si="157"/>
        <v>1.9815823260499809E-2</v>
      </c>
      <c r="Q229" s="1">
        <f t="shared" si="188"/>
        <v>114.11905531706381</v>
      </c>
      <c r="R229" s="1">
        <f t="shared" si="189"/>
        <v>2.1802996829361945</v>
      </c>
      <c r="S229" s="1">
        <f t="shared" si="158"/>
        <v>1.8747306749346927E-2</v>
      </c>
      <c r="U229" s="1">
        <f t="shared" si="190"/>
        <v>113.67803851569832</v>
      </c>
      <c r="V229" s="1">
        <f t="shared" si="191"/>
        <v>2.621316484301687</v>
      </c>
      <c r="W229" s="1">
        <f t="shared" si="159"/>
        <v>2.2539389700843026E-2</v>
      </c>
      <c r="Z229" s="1">
        <f t="shared" si="160"/>
        <v>164.1738362451851</v>
      </c>
      <c r="AA229" s="1">
        <f t="shared" si="161"/>
        <v>4.546164754814896</v>
      </c>
      <c r="AB229" s="15">
        <f t="shared" si="150"/>
        <v>2.6945025651196483E-2</v>
      </c>
      <c r="AD229" s="1">
        <f t="shared" si="162"/>
        <v>164.37212128942423</v>
      </c>
      <c r="AE229" s="1">
        <f t="shared" si="163"/>
        <v>4.3478797105757678</v>
      </c>
      <c r="AF229" s="15">
        <f t="shared" si="151"/>
        <v>2.5769794243752808E-2</v>
      </c>
      <c r="AH229" s="1">
        <f t="shared" si="164"/>
        <v>164.85356460636723</v>
      </c>
      <c r="AI229" s="1">
        <f t="shared" si="165"/>
        <v>3.8664363936327675</v>
      </c>
      <c r="AJ229" s="1">
        <f t="shared" si="152"/>
        <v>2.2916289537200558E-2</v>
      </c>
      <c r="AL229" s="1">
        <f t="shared" si="166"/>
        <v>165.18089058655025</v>
      </c>
      <c r="AM229" s="1">
        <f t="shared" si="167"/>
        <v>3.5391104134497482</v>
      </c>
      <c r="AN229" s="1">
        <f t="shared" si="153"/>
        <v>2.0976235137941637E-2</v>
      </c>
      <c r="AR229" s="19">
        <f t="shared" si="168"/>
        <v>114.11905531706381</v>
      </c>
      <c r="AS229" s="1">
        <f t="shared" si="192"/>
        <v>0.14129383452085423</v>
      </c>
      <c r="AT229" s="1">
        <f t="shared" si="169"/>
        <v>114.26034915158466</v>
      </c>
      <c r="AU229" s="1">
        <f t="shared" si="170"/>
        <v>1.753239171803956E-2</v>
      </c>
      <c r="AW229" s="1">
        <f t="shared" si="193"/>
        <v>0.23373821284042573</v>
      </c>
      <c r="AX229" s="1">
        <f t="shared" si="171"/>
        <v>114.35279352990423</v>
      </c>
      <c r="AY229" s="1">
        <f t="shared" si="172"/>
        <v>1.6737508734212436E-2</v>
      </c>
      <c r="AZ229" s="2"/>
      <c r="BA229" s="1">
        <f t="shared" si="194"/>
        <v>-0.1016561839926502</v>
      </c>
      <c r="BB229" s="1">
        <f t="shared" si="173"/>
        <v>114.01739913307117</v>
      </c>
      <c r="BC229" s="1">
        <f t="shared" si="174"/>
        <v>1.9621397443939734E-2</v>
      </c>
      <c r="BD229" s="2"/>
      <c r="BE229" s="1">
        <f t="shared" si="195"/>
        <v>-1.1793436896806271</v>
      </c>
      <c r="BF229" s="1">
        <f t="shared" si="175"/>
        <v>112.93971162738319</v>
      </c>
      <c r="BG229" s="19">
        <f t="shared" si="176"/>
        <v>2.8887893424832972E-2</v>
      </c>
      <c r="BJ229" s="19">
        <f t="shared" si="177"/>
        <v>164.85356460636723</v>
      </c>
      <c r="BK229" s="1">
        <f t="shared" si="196"/>
        <v>0.14019397449380763</v>
      </c>
      <c r="BL229" s="1">
        <f t="shared" si="178"/>
        <v>164.99375858086103</v>
      </c>
      <c r="BM229" s="1">
        <f t="shared" si="179"/>
        <v>2.2085362713688994E-2</v>
      </c>
      <c r="BO229" s="1">
        <f t="shared" si="197"/>
        <v>0.32489748019309084</v>
      </c>
      <c r="BP229" s="1">
        <f t="shared" si="180"/>
        <v>165.17846208656033</v>
      </c>
      <c r="BQ229" s="1">
        <f t="shared" si="181"/>
        <v>2.0990628807782345E-2</v>
      </c>
      <c r="BS229" s="1">
        <f t="shared" si="198"/>
        <v>0.53465896915836642</v>
      </c>
      <c r="BT229" s="1">
        <f t="shared" si="182"/>
        <v>165.38822357552559</v>
      </c>
      <c r="BU229" s="1">
        <f t="shared" si="183"/>
        <v>1.9747376746841117E-2</v>
      </c>
      <c r="BW229" s="1">
        <f t="shared" si="199"/>
        <v>0.75940608087272921</v>
      </c>
      <c r="BX229" s="1">
        <f t="shared" si="184"/>
        <v>165.61297068723997</v>
      </c>
      <c r="BY229" s="19">
        <f t="shared" si="185"/>
        <v>1.8415305205931282E-2</v>
      </c>
    </row>
    <row r="230" spans="1:77">
      <c r="A230" s="3">
        <v>44110</v>
      </c>
      <c r="B230" s="4">
        <v>229</v>
      </c>
      <c r="C230" s="1">
        <v>112.96511099999999</v>
      </c>
      <c r="D230" s="1">
        <v>166.88999899999999</v>
      </c>
      <c r="E230" s="1"/>
      <c r="F230" s="1"/>
      <c r="I230" s="6">
        <f t="shared" si="154"/>
        <v>113.86379840602433</v>
      </c>
      <c r="J230" s="1">
        <f t="shared" si="155"/>
        <v>0.89868740602433661</v>
      </c>
      <c r="K230" s="1">
        <f t="shared" si="156"/>
        <v>7.9554421543863805E-3</v>
      </c>
      <c r="M230" s="1">
        <f t="shared" si="186"/>
        <v>114.80138614840642</v>
      </c>
      <c r="N230" s="1">
        <f t="shared" si="187"/>
        <v>1.836275148406429</v>
      </c>
      <c r="O230" s="1">
        <f t="shared" si="157"/>
        <v>1.6255241394012611E-2</v>
      </c>
      <c r="Q230" s="1">
        <f t="shared" si="188"/>
        <v>115.31822014267871</v>
      </c>
      <c r="R230" s="1">
        <f t="shared" si="189"/>
        <v>2.3531091426787185</v>
      </c>
      <c r="S230" s="1">
        <f t="shared" si="158"/>
        <v>2.0830406147954113E-2</v>
      </c>
      <c r="U230" s="1">
        <f t="shared" si="190"/>
        <v>115.64402587892459</v>
      </c>
      <c r="V230" s="1">
        <f t="shared" si="191"/>
        <v>2.6789148789246013</v>
      </c>
      <c r="W230" s="1">
        <f t="shared" si="159"/>
        <v>2.371453323251815E-2</v>
      </c>
      <c r="Z230" s="1">
        <f t="shared" si="160"/>
        <v>164.85576095840733</v>
      </c>
      <c r="AA230" s="1">
        <f t="shared" si="161"/>
        <v>2.0342380415926584</v>
      </c>
      <c r="AB230" s="15">
        <f t="shared" si="150"/>
        <v>1.2189094935476982E-2</v>
      </c>
      <c r="AD230" s="1">
        <f t="shared" si="162"/>
        <v>165.89387918812574</v>
      </c>
      <c r="AE230" s="1">
        <f t="shared" si="163"/>
        <v>0.99611981187425158</v>
      </c>
      <c r="AF230" s="15">
        <f t="shared" si="151"/>
        <v>5.9687208211574834E-3</v>
      </c>
      <c r="AH230" s="1">
        <f t="shared" si="164"/>
        <v>166.98010462286524</v>
      </c>
      <c r="AI230" s="1">
        <f t="shared" si="165"/>
        <v>9.0105622865252144E-2</v>
      </c>
      <c r="AJ230" s="1">
        <f t="shared" si="152"/>
        <v>5.3991026068166104E-4</v>
      </c>
      <c r="AL230" s="1">
        <f t="shared" si="166"/>
        <v>167.83522339663756</v>
      </c>
      <c r="AM230" s="1">
        <f t="shared" si="167"/>
        <v>0.94522439663757041</v>
      </c>
      <c r="AN230" s="1">
        <f t="shared" si="153"/>
        <v>5.663756979455494E-3</v>
      </c>
      <c r="AR230" s="19">
        <f t="shared" si="168"/>
        <v>115.31822014267871</v>
      </c>
      <c r="AS230" s="1">
        <f t="shared" si="192"/>
        <v>0.29997448318496117</v>
      </c>
      <c r="AT230" s="1">
        <f t="shared" si="169"/>
        <v>115.61819462586368</v>
      </c>
      <c r="AU230" s="1">
        <f t="shared" si="170"/>
        <v>2.3485867471627474E-2</v>
      </c>
      <c r="AW230" s="1">
        <f t="shared" si="193"/>
        <v>0.47509486603404444</v>
      </c>
      <c r="AX230" s="1">
        <f t="shared" si="171"/>
        <v>115.79331500871275</v>
      </c>
      <c r="AY230" s="1">
        <f t="shared" si="172"/>
        <v>2.5036084005731291E-2</v>
      </c>
      <c r="AZ230" s="2"/>
      <c r="BA230" s="1">
        <f t="shared" si="194"/>
        <v>0.48371327033074768</v>
      </c>
      <c r="BB230" s="1">
        <f t="shared" si="173"/>
        <v>115.80193341300946</v>
      </c>
      <c r="BC230" s="1">
        <f t="shared" si="174"/>
        <v>2.5112376625819204E-2</v>
      </c>
      <c r="BD230" s="2"/>
      <c r="BE230" s="1">
        <f t="shared" si="195"/>
        <v>0.84238854832057131</v>
      </c>
      <c r="BF230" s="1">
        <f t="shared" si="175"/>
        <v>116.16060869099928</v>
      </c>
      <c r="BG230" s="19">
        <f t="shared" si="176"/>
        <v>2.8287474448631219E-2</v>
      </c>
      <c r="BJ230" s="19">
        <f t="shared" si="177"/>
        <v>166.98010462286524</v>
      </c>
      <c r="BK230" s="1">
        <f t="shared" si="196"/>
        <v>0.43814588079443828</v>
      </c>
      <c r="BL230" s="1">
        <f t="shared" si="178"/>
        <v>167.41825050365969</v>
      </c>
      <c r="BM230" s="1">
        <f t="shared" si="179"/>
        <v>3.1652675823894238E-3</v>
      </c>
      <c r="BO230" s="1">
        <f t="shared" si="197"/>
        <v>0.77530811426932122</v>
      </c>
      <c r="BP230" s="1">
        <f t="shared" si="180"/>
        <v>167.75541273713455</v>
      </c>
      <c r="BQ230" s="1">
        <f t="shared" si="181"/>
        <v>5.1855338385768694E-3</v>
      </c>
      <c r="BS230" s="1">
        <f t="shared" si="198"/>
        <v>1.2510054404612072</v>
      </c>
      <c r="BT230" s="1">
        <f t="shared" si="182"/>
        <v>168.23111006332644</v>
      </c>
      <c r="BU230" s="1">
        <f t="shared" si="183"/>
        <v>8.0358983244193764E-3</v>
      </c>
      <c r="BW230" s="1">
        <f t="shared" si="199"/>
        <v>1.9214699261542196</v>
      </c>
      <c r="BX230" s="1">
        <f t="shared" si="184"/>
        <v>168.90157454901947</v>
      </c>
      <c r="BY230" s="19">
        <f t="shared" si="185"/>
        <v>1.2053301941834651E-2</v>
      </c>
    </row>
    <row r="231" spans="1:77">
      <c r="A231" s="3">
        <v>44111</v>
      </c>
      <c r="B231" s="4">
        <v>230</v>
      </c>
      <c r="C231" s="1">
        <v>114.881805</v>
      </c>
      <c r="D231" s="1">
        <v>171.550003</v>
      </c>
      <c r="E231" s="1"/>
      <c r="F231" s="1"/>
      <c r="I231" s="6">
        <f t="shared" si="154"/>
        <v>113.72899529512068</v>
      </c>
      <c r="J231" s="1">
        <f t="shared" si="155"/>
        <v>1.1528097048793171</v>
      </c>
      <c r="K231" s="1">
        <f t="shared" si="156"/>
        <v>1.0034745753510028E-2</v>
      </c>
      <c r="M231" s="1">
        <f t="shared" si="186"/>
        <v>114.15868984646417</v>
      </c>
      <c r="N231" s="1">
        <f t="shared" si="187"/>
        <v>0.72311515353582934</v>
      </c>
      <c r="O231" s="1">
        <f t="shared" si="157"/>
        <v>6.2944271595996365E-3</v>
      </c>
      <c r="Q231" s="1">
        <f t="shared" si="188"/>
        <v>114.02401011420541</v>
      </c>
      <c r="R231" s="1">
        <f t="shared" si="189"/>
        <v>0.85779488579458985</v>
      </c>
      <c r="S231" s="1">
        <f t="shared" si="158"/>
        <v>7.4667601696769116E-3</v>
      </c>
      <c r="U231" s="1">
        <f t="shared" si="190"/>
        <v>113.63483971973115</v>
      </c>
      <c r="V231" s="1">
        <f t="shared" si="191"/>
        <v>1.2469652802688529</v>
      </c>
      <c r="W231" s="1">
        <f t="shared" si="159"/>
        <v>1.0854332244073402E-2</v>
      </c>
      <c r="Z231" s="1">
        <f t="shared" si="160"/>
        <v>165.16089666464623</v>
      </c>
      <c r="AA231" s="1">
        <f t="shared" si="161"/>
        <v>6.3891063353537731</v>
      </c>
      <c r="AB231" s="15">
        <f t="shared" si="150"/>
        <v>3.7243405558866551E-2</v>
      </c>
      <c r="AD231" s="1">
        <f t="shared" si="162"/>
        <v>166.24252112228172</v>
      </c>
      <c r="AE231" s="1">
        <f t="shared" si="163"/>
        <v>5.3074818777182884</v>
      </c>
      <c r="AF231" s="15">
        <f t="shared" si="151"/>
        <v>3.0938395714969986E-2</v>
      </c>
      <c r="AH231" s="1">
        <f t="shared" si="164"/>
        <v>166.93054653028935</v>
      </c>
      <c r="AI231" s="1">
        <f t="shared" si="165"/>
        <v>4.6194564697106557</v>
      </c>
      <c r="AJ231" s="1">
        <f t="shared" si="152"/>
        <v>2.6927755108874324E-2</v>
      </c>
      <c r="AL231" s="1">
        <f t="shared" si="166"/>
        <v>167.12630509915937</v>
      </c>
      <c r="AM231" s="1">
        <f t="shared" si="167"/>
        <v>4.4236979008406365</v>
      </c>
      <c r="AN231" s="1">
        <f t="shared" si="153"/>
        <v>2.578663843474626E-2</v>
      </c>
      <c r="AR231" s="19">
        <f t="shared" si="168"/>
        <v>114.02401011420541</v>
      </c>
      <c r="AS231" s="1">
        <f t="shared" si="192"/>
        <v>6.0846806436221756E-2</v>
      </c>
      <c r="AT231" s="1">
        <f t="shared" si="169"/>
        <v>114.08485692064163</v>
      </c>
      <c r="AU231" s="1">
        <f t="shared" si="170"/>
        <v>6.9371131430113996E-3</v>
      </c>
      <c r="AW231" s="1">
        <f t="shared" si="193"/>
        <v>3.2768642407207949E-2</v>
      </c>
      <c r="AX231" s="1">
        <f t="shared" si="171"/>
        <v>114.05677875661262</v>
      </c>
      <c r="AY231" s="1">
        <f t="shared" si="172"/>
        <v>7.1815222905610189E-3</v>
      </c>
      <c r="AZ231" s="2"/>
      <c r="BA231" s="1">
        <f t="shared" si="194"/>
        <v>-0.31635221413107445</v>
      </c>
      <c r="BB231" s="1">
        <f t="shared" si="173"/>
        <v>113.70765790007434</v>
      </c>
      <c r="BC231" s="1">
        <f t="shared" si="174"/>
        <v>1.0220479212749678E-2</v>
      </c>
      <c r="BD231" s="2"/>
      <c r="BE231" s="1">
        <f t="shared" si="195"/>
        <v>-0.97372024195422058</v>
      </c>
      <c r="BF231" s="1">
        <f t="shared" si="175"/>
        <v>113.05028987225118</v>
      </c>
      <c r="BG231" s="19">
        <f t="shared" si="176"/>
        <v>1.5942604033326386E-2</v>
      </c>
      <c r="BJ231" s="19">
        <f t="shared" si="177"/>
        <v>166.93054653028935</v>
      </c>
      <c r="BK231" s="1">
        <f t="shared" si="196"/>
        <v>0.36499028478888862</v>
      </c>
      <c r="BL231" s="1">
        <f t="shared" si="178"/>
        <v>167.29553681507824</v>
      </c>
      <c r="BM231" s="1">
        <f t="shared" si="179"/>
        <v>2.4800152203563457E-2</v>
      </c>
      <c r="BO231" s="1">
        <f t="shared" si="197"/>
        <v>0.56909156255801774</v>
      </c>
      <c r="BP231" s="1">
        <f t="shared" si="180"/>
        <v>167.49963809284736</v>
      </c>
      <c r="BQ231" s="1">
        <f t="shared" si="181"/>
        <v>2.3610404175583962E-2</v>
      </c>
      <c r="BS231" s="1">
        <f t="shared" si="198"/>
        <v>0.66575185059451214</v>
      </c>
      <c r="BT231" s="1">
        <f t="shared" si="182"/>
        <v>167.59629838088387</v>
      </c>
      <c r="BU231" s="1">
        <f t="shared" si="183"/>
        <v>2.3046951617460117E-2</v>
      </c>
      <c r="BW231" s="1">
        <f t="shared" si="199"/>
        <v>0.24609611023362402</v>
      </c>
      <c r="BX231" s="1">
        <f t="shared" si="184"/>
        <v>167.17664264052297</v>
      </c>
      <c r="BY231" s="19">
        <f t="shared" si="185"/>
        <v>2.5493210626624314E-2</v>
      </c>
    </row>
    <row r="232" spans="1:77">
      <c r="A232" s="3">
        <v>44112</v>
      </c>
      <c r="B232" s="4">
        <v>231</v>
      </c>
      <c r="C232" s="1">
        <v>114.77198799999999</v>
      </c>
      <c r="D232" s="1">
        <v>173.779999</v>
      </c>
      <c r="E232" s="1"/>
      <c r="F232" s="1"/>
      <c r="I232" s="6">
        <f t="shared" si="154"/>
        <v>113.90191675085258</v>
      </c>
      <c r="J232" s="1">
        <f t="shared" si="155"/>
        <v>0.87007124914741496</v>
      </c>
      <c r="K232" s="1">
        <f t="shared" si="156"/>
        <v>7.5808676342472604E-3</v>
      </c>
      <c r="M232" s="1">
        <f t="shared" si="186"/>
        <v>114.41178015020171</v>
      </c>
      <c r="N232" s="1">
        <f t="shared" si="187"/>
        <v>0.36020784979828591</v>
      </c>
      <c r="O232" s="1">
        <f t="shared" si="157"/>
        <v>3.1384648473483435E-3</v>
      </c>
      <c r="Q232" s="1">
        <f t="shared" si="188"/>
        <v>114.49579730139243</v>
      </c>
      <c r="R232" s="1">
        <f t="shared" si="189"/>
        <v>0.2761906986075644</v>
      </c>
      <c r="S232" s="1">
        <f t="shared" si="158"/>
        <v>2.4064295079350233E-3</v>
      </c>
      <c r="U232" s="1">
        <f t="shared" si="190"/>
        <v>114.57006367993279</v>
      </c>
      <c r="V232" s="1">
        <f t="shared" si="191"/>
        <v>0.20192432006720651</v>
      </c>
      <c r="W232" s="1">
        <f t="shared" si="159"/>
        <v>1.7593519428033826E-3</v>
      </c>
      <c r="Z232" s="1">
        <f t="shared" si="160"/>
        <v>166.11926261494929</v>
      </c>
      <c r="AA232" s="1">
        <f t="shared" si="161"/>
        <v>7.6607363850507113</v>
      </c>
      <c r="AB232" s="15">
        <f t="shared" si="150"/>
        <v>4.4082957930335301E-2</v>
      </c>
      <c r="AD232" s="1">
        <f t="shared" si="162"/>
        <v>168.10013977948313</v>
      </c>
      <c r="AE232" s="1">
        <f t="shared" si="163"/>
        <v>5.6798592205168745</v>
      </c>
      <c r="AF232" s="15">
        <f t="shared" si="151"/>
        <v>3.268419411440366E-2</v>
      </c>
      <c r="AH232" s="1">
        <f t="shared" si="164"/>
        <v>169.47124758863021</v>
      </c>
      <c r="AI232" s="1">
        <f t="shared" si="165"/>
        <v>4.3087514113697978</v>
      </c>
      <c r="AJ232" s="1">
        <f t="shared" si="152"/>
        <v>2.4794288388560744E-2</v>
      </c>
      <c r="AL232" s="1">
        <f t="shared" si="166"/>
        <v>170.44407852478983</v>
      </c>
      <c r="AM232" s="1">
        <f t="shared" si="167"/>
        <v>3.3359204752101732</v>
      </c>
      <c r="AN232" s="1">
        <f t="shared" si="153"/>
        <v>1.9196227957224084E-2</v>
      </c>
      <c r="AR232" s="19">
        <f t="shared" si="168"/>
        <v>114.49579730139243</v>
      </c>
      <c r="AS232" s="1">
        <f t="shared" si="192"/>
        <v>0.12248786354884131</v>
      </c>
      <c r="AT232" s="1">
        <f t="shared" si="169"/>
        <v>114.61828516494127</v>
      </c>
      <c r="AU232" s="1">
        <f t="shared" si="170"/>
        <v>1.3392016443831531E-3</v>
      </c>
      <c r="AW232" s="1">
        <f t="shared" si="193"/>
        <v>0.14252327860216063</v>
      </c>
      <c r="AX232" s="1">
        <f t="shared" si="171"/>
        <v>114.63832057999458</v>
      </c>
      <c r="AY232" s="1">
        <f t="shared" si="172"/>
        <v>1.164634527419784E-3</v>
      </c>
      <c r="AZ232" s="2"/>
      <c r="BA232" s="1">
        <f t="shared" si="194"/>
        <v>3.8310516462067457E-2</v>
      </c>
      <c r="BB232" s="1">
        <f t="shared" si="173"/>
        <v>114.53410781785449</v>
      </c>
      <c r="BC232" s="1">
        <f t="shared" si="174"/>
        <v>2.0726327590100016E-3</v>
      </c>
      <c r="BD232" s="2"/>
      <c r="BE232" s="1">
        <f t="shared" si="195"/>
        <v>0.2549610728158328</v>
      </c>
      <c r="BF232" s="1">
        <f t="shared" si="175"/>
        <v>114.75075837420826</v>
      </c>
      <c r="BG232" s="19">
        <f t="shared" si="176"/>
        <v>1.8497218843794048E-4</v>
      </c>
      <c r="BJ232" s="19">
        <f t="shared" si="177"/>
        <v>169.47124758863021</v>
      </c>
      <c r="BK232" s="1">
        <f t="shared" si="196"/>
        <v>0.69134690082168393</v>
      </c>
      <c r="BL232" s="1">
        <f t="shared" si="178"/>
        <v>170.16259448945189</v>
      </c>
      <c r="BM232" s="1">
        <f t="shared" si="179"/>
        <v>2.0816000295569761E-2</v>
      </c>
      <c r="BO232" s="1">
        <f t="shared" si="197"/>
        <v>1.0619939365037276</v>
      </c>
      <c r="BP232" s="1">
        <f t="shared" si="180"/>
        <v>170.53324152513395</v>
      </c>
      <c r="BQ232" s="1">
        <f t="shared" si="181"/>
        <v>1.8683148196278088E-2</v>
      </c>
      <c r="BS232" s="1">
        <f t="shared" si="198"/>
        <v>1.5094789940803679</v>
      </c>
      <c r="BT232" s="1">
        <f t="shared" si="182"/>
        <v>170.98072658271059</v>
      </c>
      <c r="BU232" s="1">
        <f t="shared" si="183"/>
        <v>1.6108139218538122E-2</v>
      </c>
      <c r="BW232" s="1">
        <f t="shared" si="199"/>
        <v>2.1965103161247725</v>
      </c>
      <c r="BX232" s="1">
        <f t="shared" si="184"/>
        <v>171.66775790475498</v>
      </c>
      <c r="BY232" s="19">
        <f t="shared" si="185"/>
        <v>1.2154684701344861E-2</v>
      </c>
    </row>
    <row r="233" spans="1:77">
      <c r="A233" s="3">
        <v>44113</v>
      </c>
      <c r="B233" s="4">
        <v>232</v>
      </c>
      <c r="C233" s="1">
        <v>116.768547</v>
      </c>
      <c r="D233" s="1">
        <v>174.38000500000001</v>
      </c>
      <c r="E233" s="1"/>
      <c r="F233" s="1"/>
      <c r="I233" s="6">
        <f t="shared" si="154"/>
        <v>114.03242743822469</v>
      </c>
      <c r="J233" s="1">
        <f t="shared" si="155"/>
        <v>2.7361195617753111</v>
      </c>
      <c r="K233" s="1">
        <f t="shared" si="156"/>
        <v>2.3431991166039869E-2</v>
      </c>
      <c r="M233" s="1">
        <f t="shared" si="186"/>
        <v>114.5378528976311</v>
      </c>
      <c r="N233" s="1">
        <f t="shared" si="187"/>
        <v>2.2306941023689006</v>
      </c>
      <c r="O233" s="1">
        <f t="shared" si="157"/>
        <v>1.9103552794648551E-2</v>
      </c>
      <c r="Q233" s="1">
        <f t="shared" si="188"/>
        <v>114.6477021856266</v>
      </c>
      <c r="R233" s="1">
        <f t="shared" si="189"/>
        <v>2.1208448143733989</v>
      </c>
      <c r="S233" s="1">
        <f t="shared" si="158"/>
        <v>1.8162808982913857E-2</v>
      </c>
      <c r="U233" s="1">
        <f t="shared" si="190"/>
        <v>114.7215069199832</v>
      </c>
      <c r="V233" s="1">
        <f t="shared" si="191"/>
        <v>2.0470400800167994</v>
      </c>
      <c r="W233" s="1">
        <f t="shared" si="159"/>
        <v>1.7530748926907511E-2</v>
      </c>
      <c r="Z233" s="1">
        <f t="shared" si="160"/>
        <v>167.26837307270691</v>
      </c>
      <c r="AA233" s="1">
        <f t="shared" si="161"/>
        <v>7.1116319272931037</v>
      </c>
      <c r="AB233" s="15">
        <f t="shared" si="150"/>
        <v>4.0782381714538331E-2</v>
      </c>
      <c r="AD233" s="1">
        <f t="shared" si="162"/>
        <v>170.08809050666403</v>
      </c>
      <c r="AE233" s="1">
        <f t="shared" si="163"/>
        <v>4.2919144933359803</v>
      </c>
      <c r="AF233" s="15">
        <f t="shared" si="151"/>
        <v>2.4612423272587818E-2</v>
      </c>
      <c r="AH233" s="1">
        <f t="shared" si="164"/>
        <v>171.84106086488362</v>
      </c>
      <c r="AI233" s="1">
        <f t="shared" si="165"/>
        <v>2.5389441351163953</v>
      </c>
      <c r="AJ233" s="1">
        <f t="shared" si="152"/>
        <v>1.4559835200809836E-2</v>
      </c>
      <c r="AL233" s="1">
        <f t="shared" si="166"/>
        <v>172.94601888119746</v>
      </c>
      <c r="AM233" s="1">
        <f t="shared" si="167"/>
        <v>1.4339861188025509</v>
      </c>
      <c r="AN233" s="1">
        <f t="shared" si="153"/>
        <v>8.2233402780470775E-3</v>
      </c>
      <c r="AR233" s="19">
        <f t="shared" si="168"/>
        <v>114.6477021856266</v>
      </c>
      <c r="AS233" s="1">
        <f t="shared" si="192"/>
        <v>0.12690041665164067</v>
      </c>
      <c r="AT233" s="1">
        <f t="shared" si="169"/>
        <v>114.77460260227824</v>
      </c>
      <c r="AU233" s="1">
        <f t="shared" si="170"/>
        <v>1.7076040157644183E-2</v>
      </c>
      <c r="AW233" s="1">
        <f t="shared" si="193"/>
        <v>0.14486868001016306</v>
      </c>
      <c r="AX233" s="1">
        <f t="shared" si="171"/>
        <v>114.79257086563676</v>
      </c>
      <c r="AY233" s="1">
        <f t="shared" si="172"/>
        <v>1.6922160848359586E-2</v>
      </c>
      <c r="AZ233" s="2"/>
      <c r="BA233" s="1">
        <f t="shared" si="194"/>
        <v>8.9427981959513778E-2</v>
      </c>
      <c r="BB233" s="1">
        <f t="shared" si="173"/>
        <v>114.73713016758612</v>
      </c>
      <c r="BC233" s="1">
        <f t="shared" si="174"/>
        <v>1.7396952215341703E-2</v>
      </c>
      <c r="BD233" s="2"/>
      <c r="BE233" s="1">
        <f t="shared" si="195"/>
        <v>0.16736331252141973</v>
      </c>
      <c r="BF233" s="1">
        <f t="shared" si="175"/>
        <v>114.81506549814802</v>
      </c>
      <c r="BG233" s="19">
        <f t="shared" si="176"/>
        <v>1.6729517939895085E-2</v>
      </c>
      <c r="BJ233" s="19">
        <f t="shared" si="177"/>
        <v>171.84106086488362</v>
      </c>
      <c r="BK233" s="1">
        <f t="shared" si="196"/>
        <v>0.94311685713644278</v>
      </c>
      <c r="BL233" s="1">
        <f t="shared" si="178"/>
        <v>172.78417772202005</v>
      </c>
      <c r="BM233" s="1">
        <f t="shared" si="179"/>
        <v>9.1514349823534191E-3</v>
      </c>
      <c r="BO233" s="1">
        <f t="shared" si="197"/>
        <v>1.3889487714411484</v>
      </c>
      <c r="BP233" s="1">
        <f t="shared" si="180"/>
        <v>173.23000963632475</v>
      </c>
      <c r="BQ233" s="1">
        <f t="shared" si="181"/>
        <v>6.5947662042747345E-3</v>
      </c>
      <c r="BS233" s="1">
        <f t="shared" si="198"/>
        <v>1.8966294210582371</v>
      </c>
      <c r="BT233" s="1">
        <f t="shared" si="182"/>
        <v>173.73769028594185</v>
      </c>
      <c r="BU233" s="1">
        <f t="shared" si="183"/>
        <v>3.6834195185288534E-3</v>
      </c>
      <c r="BW233" s="1">
        <f t="shared" si="199"/>
        <v>2.3438178322341141</v>
      </c>
      <c r="BX233" s="1">
        <f t="shared" si="184"/>
        <v>174.18487869711774</v>
      </c>
      <c r="BY233" s="19">
        <f t="shared" si="185"/>
        <v>1.1189717701996411E-3</v>
      </c>
    </row>
    <row r="234" spans="1:77">
      <c r="A234" s="3">
        <v>44116</v>
      </c>
      <c r="B234" s="4">
        <v>233</v>
      </c>
      <c r="C234" s="1">
        <v>124.18575300000001</v>
      </c>
      <c r="D234" s="1">
        <v>175.36000100000001</v>
      </c>
      <c r="E234" s="1"/>
      <c r="F234" s="1"/>
      <c r="I234" s="6">
        <f t="shared" si="154"/>
        <v>114.44284537249098</v>
      </c>
      <c r="J234" s="1">
        <f t="shared" si="155"/>
        <v>9.7429076275090267</v>
      </c>
      <c r="K234" s="1">
        <f t="shared" si="156"/>
        <v>7.8454310515869125E-2</v>
      </c>
      <c r="M234" s="1">
        <f t="shared" si="186"/>
        <v>115.31859583346021</v>
      </c>
      <c r="N234" s="1">
        <f t="shared" si="187"/>
        <v>8.8671571665397977</v>
      </c>
      <c r="O234" s="1">
        <f t="shared" si="157"/>
        <v>7.1402370661148198E-2</v>
      </c>
      <c r="Q234" s="1">
        <f t="shared" si="188"/>
        <v>115.81416683353197</v>
      </c>
      <c r="R234" s="1">
        <f t="shared" si="189"/>
        <v>8.3715861664680347</v>
      </c>
      <c r="S234" s="1">
        <f t="shared" si="158"/>
        <v>6.7411808232688608E-2</v>
      </c>
      <c r="U234" s="1">
        <f t="shared" si="190"/>
        <v>116.25678697999579</v>
      </c>
      <c r="V234" s="1">
        <f t="shared" si="191"/>
        <v>7.9289660200042107</v>
      </c>
      <c r="W234" s="1">
        <f t="shared" si="159"/>
        <v>6.384763009009746E-2</v>
      </c>
      <c r="Z234" s="1">
        <f t="shared" si="160"/>
        <v>168.33511786180088</v>
      </c>
      <c r="AA234" s="1">
        <f t="shared" si="161"/>
        <v>7.0248831381991295</v>
      </c>
      <c r="AB234" s="15">
        <f t="shared" si="150"/>
        <v>4.0059780441031867E-2</v>
      </c>
      <c r="AD234" s="1">
        <f t="shared" si="162"/>
        <v>171.59026057933164</v>
      </c>
      <c r="AE234" s="1">
        <f t="shared" si="163"/>
        <v>3.76974042066837</v>
      </c>
      <c r="AF234" s="15">
        <f t="shared" si="151"/>
        <v>2.1497150998923464E-2</v>
      </c>
      <c r="AH234" s="1">
        <f t="shared" si="164"/>
        <v>173.23748013919763</v>
      </c>
      <c r="AI234" s="1">
        <f t="shared" si="165"/>
        <v>2.122520860802382</v>
      </c>
      <c r="AJ234" s="1">
        <f t="shared" si="152"/>
        <v>1.2103791336100539E-2</v>
      </c>
      <c r="AL234" s="1">
        <f t="shared" si="166"/>
        <v>174.02150847029938</v>
      </c>
      <c r="AM234" s="1">
        <f t="shared" si="167"/>
        <v>1.3384925297006305</v>
      </c>
      <c r="AN234" s="1">
        <f t="shared" si="153"/>
        <v>7.6328268822297186E-3</v>
      </c>
      <c r="AR234" s="19">
        <f t="shared" si="168"/>
        <v>115.81416683353197</v>
      </c>
      <c r="AS234" s="1">
        <f t="shared" si="192"/>
        <v>0.28283505133970027</v>
      </c>
      <c r="AT234" s="1">
        <f t="shared" si="169"/>
        <v>116.09700188487167</v>
      </c>
      <c r="AU234" s="1">
        <f t="shared" si="170"/>
        <v>6.5134292136782637E-2</v>
      </c>
      <c r="AW234" s="1">
        <f t="shared" si="193"/>
        <v>0.40026767198396518</v>
      </c>
      <c r="AX234" s="1">
        <f t="shared" si="171"/>
        <v>116.21443450551594</v>
      </c>
      <c r="AY234" s="1">
        <f t="shared" si="172"/>
        <v>6.4188671420980684E-2</v>
      </c>
      <c r="AZ234" s="2"/>
      <c r="BA234" s="1">
        <f t="shared" si="194"/>
        <v>0.57409448163514976</v>
      </c>
      <c r="BB234" s="1">
        <f t="shared" si="173"/>
        <v>116.38826131516711</v>
      </c>
      <c r="BC234" s="1">
        <f t="shared" si="174"/>
        <v>6.2788939121163859E-2</v>
      </c>
      <c r="BD234" s="2"/>
      <c r="BE234" s="1">
        <f t="shared" si="195"/>
        <v>1.0165994475977786</v>
      </c>
      <c r="BF234" s="1">
        <f t="shared" si="175"/>
        <v>116.83076628112975</v>
      </c>
      <c r="BG234" s="19">
        <f t="shared" si="176"/>
        <v>5.9225688464201287E-2</v>
      </c>
      <c r="BJ234" s="19">
        <f t="shared" si="177"/>
        <v>173.23748013919763</v>
      </c>
      <c r="BK234" s="1">
        <f t="shared" si="196"/>
        <v>1.0111122197130784</v>
      </c>
      <c r="BL234" s="1">
        <f t="shared" si="178"/>
        <v>174.24859235891071</v>
      </c>
      <c r="BM234" s="1">
        <f t="shared" si="179"/>
        <v>6.3378685832084251E-3</v>
      </c>
      <c r="BO234" s="1">
        <f t="shared" si="197"/>
        <v>1.3908163971593646</v>
      </c>
      <c r="BP234" s="1">
        <f t="shared" si="180"/>
        <v>174.628296536357</v>
      </c>
      <c r="BQ234" s="1">
        <f t="shared" si="181"/>
        <v>4.1725847369435886E-3</v>
      </c>
      <c r="BS234" s="1">
        <f t="shared" si="198"/>
        <v>1.6715348550233364</v>
      </c>
      <c r="BT234" s="1">
        <f t="shared" si="182"/>
        <v>174.90901499422097</v>
      </c>
      <c r="BU234" s="1">
        <f t="shared" si="183"/>
        <v>2.5717723723042369E-3</v>
      </c>
      <c r="BW234" s="1">
        <f t="shared" si="199"/>
        <v>1.5385290580020283</v>
      </c>
      <c r="BX234" s="1">
        <f t="shared" si="184"/>
        <v>174.77600919719967</v>
      </c>
      <c r="BY234" s="19">
        <f t="shared" si="185"/>
        <v>3.3302452068322067E-3</v>
      </c>
    </row>
    <row r="235" spans="1:77">
      <c r="A235" s="3">
        <v>44117</v>
      </c>
      <c r="B235" s="4">
        <v>234</v>
      </c>
      <c r="C235" s="1">
        <v>120.891434</v>
      </c>
      <c r="D235" s="1">
        <v>171.550003</v>
      </c>
      <c r="E235" s="1"/>
      <c r="F235" s="1"/>
      <c r="I235" s="6">
        <f t="shared" si="154"/>
        <v>115.90428151661732</v>
      </c>
      <c r="J235" s="1">
        <f t="shared" si="155"/>
        <v>4.9871524833826868</v>
      </c>
      <c r="K235" s="1">
        <f t="shared" si="156"/>
        <v>4.1253150189141496E-2</v>
      </c>
      <c r="M235" s="1">
        <f t="shared" si="186"/>
        <v>118.42210084174914</v>
      </c>
      <c r="N235" s="1">
        <f t="shared" si="187"/>
        <v>2.469333158250862</v>
      </c>
      <c r="O235" s="1">
        <f t="shared" si="157"/>
        <v>2.042603910423349E-2</v>
      </c>
      <c r="Q235" s="1">
        <f t="shared" si="188"/>
        <v>120.41853922508939</v>
      </c>
      <c r="R235" s="1">
        <f t="shared" si="189"/>
        <v>0.47289477491061405</v>
      </c>
      <c r="S235" s="1">
        <f t="shared" si="158"/>
        <v>3.911731040518669E-3</v>
      </c>
      <c r="U235" s="1">
        <f t="shared" si="190"/>
        <v>122.20351149499896</v>
      </c>
      <c r="V235" s="1">
        <f t="shared" si="191"/>
        <v>1.3120774949989595</v>
      </c>
      <c r="W235" s="1">
        <f t="shared" si="159"/>
        <v>1.0853353720652858E-2</v>
      </c>
      <c r="Z235" s="1">
        <f t="shared" si="160"/>
        <v>169.38885033253075</v>
      </c>
      <c r="AA235" s="1">
        <f t="shared" si="161"/>
        <v>2.1611526674692527</v>
      </c>
      <c r="AB235" s="15">
        <f t="shared" si="150"/>
        <v>1.2597800231278648E-2</v>
      </c>
      <c r="AD235" s="1">
        <f t="shared" si="162"/>
        <v>172.90966972656557</v>
      </c>
      <c r="AE235" s="1">
        <f t="shared" si="163"/>
        <v>1.359666726565564</v>
      </c>
      <c r="AF235" s="15">
        <f t="shared" si="151"/>
        <v>7.9257750089667088E-3</v>
      </c>
      <c r="AH235" s="1">
        <f t="shared" si="164"/>
        <v>174.40486661263895</v>
      </c>
      <c r="AI235" s="1">
        <f t="shared" si="165"/>
        <v>2.8548636126389511</v>
      </c>
      <c r="AJ235" s="1">
        <f t="shared" si="152"/>
        <v>1.6641582994545042E-2</v>
      </c>
      <c r="AL235" s="1">
        <f t="shared" si="166"/>
        <v>175.02537786757486</v>
      </c>
      <c r="AM235" s="1">
        <f t="shared" si="167"/>
        <v>3.4753748675748568</v>
      </c>
      <c r="AN235" s="1">
        <f t="shared" si="153"/>
        <v>2.0258669815207502E-2</v>
      </c>
      <c r="AR235" s="19">
        <f t="shared" si="168"/>
        <v>120.41853922508939</v>
      </c>
      <c r="AS235" s="1">
        <f t="shared" si="192"/>
        <v>0.93106565237235805</v>
      </c>
      <c r="AT235" s="1">
        <f t="shared" si="169"/>
        <v>121.34960487746174</v>
      </c>
      <c r="AU235" s="1">
        <f t="shared" si="170"/>
        <v>3.7899366588846953E-3</v>
      </c>
      <c r="AW235" s="1">
        <f t="shared" si="193"/>
        <v>1.4512938518773286</v>
      </c>
      <c r="AX235" s="1">
        <f t="shared" si="171"/>
        <v>121.86983307696671</v>
      </c>
      <c r="AY235" s="1">
        <f t="shared" si="172"/>
        <v>8.0932043288253971E-3</v>
      </c>
      <c r="AZ235" s="2"/>
      <c r="BA235" s="1">
        <f t="shared" si="194"/>
        <v>2.387719541100171</v>
      </c>
      <c r="BB235" s="1">
        <f t="shared" si="173"/>
        <v>122.80625876618956</v>
      </c>
      <c r="BC235" s="1">
        <f t="shared" si="174"/>
        <v>1.5839209634898977E-2</v>
      </c>
      <c r="BD235" s="2"/>
      <c r="BE235" s="1">
        <f t="shared" si="195"/>
        <v>4.0662064499634729</v>
      </c>
      <c r="BF235" s="1">
        <f t="shared" si="175"/>
        <v>124.48474567505286</v>
      </c>
      <c r="BG235" s="19">
        <f t="shared" si="176"/>
        <v>2.9723459770134415E-2</v>
      </c>
      <c r="BJ235" s="19">
        <f t="shared" si="177"/>
        <v>174.40486661263895</v>
      </c>
      <c r="BK235" s="1">
        <f t="shared" si="196"/>
        <v>1.0345533577723154</v>
      </c>
      <c r="BL235" s="1">
        <f t="shared" si="178"/>
        <v>175.43941997041128</v>
      </c>
      <c r="BM235" s="1">
        <f t="shared" si="179"/>
        <v>2.2672205784871221E-2</v>
      </c>
      <c r="BO235" s="1">
        <f t="shared" si="197"/>
        <v>1.334958916229855</v>
      </c>
      <c r="BP235" s="1">
        <f t="shared" si="180"/>
        <v>175.73982552886881</v>
      </c>
      <c r="BQ235" s="1">
        <f t="shared" si="181"/>
        <v>2.4423331131441614E-2</v>
      </c>
      <c r="BS235" s="1">
        <f t="shared" si="198"/>
        <v>1.4446680833114316</v>
      </c>
      <c r="BT235" s="1">
        <f t="shared" si="182"/>
        <v>175.84953469595038</v>
      </c>
      <c r="BU235" s="1">
        <f t="shared" si="183"/>
        <v>2.50628482702526E-2</v>
      </c>
      <c r="BW235" s="1">
        <f t="shared" si="199"/>
        <v>1.223057861125431</v>
      </c>
      <c r="BX235" s="1">
        <f t="shared" si="184"/>
        <v>175.62792447376438</v>
      </c>
      <c r="BY235" s="19">
        <f t="shared" si="185"/>
        <v>2.3771037029736319E-2</v>
      </c>
    </row>
    <row r="236" spans="1:77">
      <c r="A236" s="3">
        <v>44118</v>
      </c>
      <c r="B236" s="4">
        <v>235</v>
      </c>
      <c r="C236" s="1">
        <v>120.98127700000001</v>
      </c>
      <c r="D236" s="1">
        <v>173.470001</v>
      </c>
      <c r="E236" s="1"/>
      <c r="F236" s="1"/>
      <c r="I236" s="6">
        <f t="shared" si="154"/>
        <v>116.65235438912472</v>
      </c>
      <c r="J236" s="1">
        <f t="shared" si="155"/>
        <v>4.3289226108752814</v>
      </c>
      <c r="K236" s="1">
        <f t="shared" si="156"/>
        <v>3.5781756633923453E-2</v>
      </c>
      <c r="M236" s="1">
        <f t="shared" si="186"/>
        <v>119.28636744713694</v>
      </c>
      <c r="N236" s="1">
        <f t="shared" si="187"/>
        <v>1.6949095528630664</v>
      </c>
      <c r="O236" s="1">
        <f t="shared" si="157"/>
        <v>1.4009684761907963E-2</v>
      </c>
      <c r="Q236" s="1">
        <f t="shared" si="188"/>
        <v>120.67863135129022</v>
      </c>
      <c r="R236" s="1">
        <f t="shared" si="189"/>
        <v>0.30264564870978461</v>
      </c>
      <c r="S236" s="1">
        <f t="shared" si="158"/>
        <v>2.5015907933405644E-3</v>
      </c>
      <c r="U236" s="1">
        <f t="shared" si="190"/>
        <v>121.21945337374974</v>
      </c>
      <c r="V236" s="1">
        <f t="shared" si="191"/>
        <v>0.23817637374973799</v>
      </c>
      <c r="W236" s="1">
        <f t="shared" si="159"/>
        <v>1.9687044115903815E-3</v>
      </c>
      <c r="Z236" s="1">
        <f t="shared" si="160"/>
        <v>169.71302323265112</v>
      </c>
      <c r="AA236" s="1">
        <f t="shared" si="161"/>
        <v>3.7569777673488716</v>
      </c>
      <c r="AB236" s="15">
        <f t="shared" si="150"/>
        <v>2.1657795271177012E-2</v>
      </c>
      <c r="AD236" s="1">
        <f t="shared" si="162"/>
        <v>172.4337863722676</v>
      </c>
      <c r="AE236" s="1">
        <f t="shared" si="163"/>
        <v>1.0362146277323916</v>
      </c>
      <c r="AF236" s="15">
        <f t="shared" si="151"/>
        <v>5.9734514426640932E-3</v>
      </c>
      <c r="AH236" s="1">
        <f t="shared" si="164"/>
        <v>172.83469162568753</v>
      </c>
      <c r="AI236" s="1">
        <f t="shared" si="165"/>
        <v>0.63530937431247025</v>
      </c>
      <c r="AJ236" s="1">
        <f t="shared" si="152"/>
        <v>3.6623587401286191E-3</v>
      </c>
      <c r="AL236" s="1">
        <f t="shared" si="166"/>
        <v>172.41884671689371</v>
      </c>
      <c r="AM236" s="1">
        <f t="shared" si="167"/>
        <v>1.0511542831062854</v>
      </c>
      <c r="AN236" s="1">
        <f t="shared" si="153"/>
        <v>6.0595738574203703E-3</v>
      </c>
      <c r="AR236" s="19">
        <f t="shared" si="168"/>
        <v>120.67863135129022</v>
      </c>
      <c r="AS236" s="1">
        <f t="shared" si="192"/>
        <v>0.83041962344662901</v>
      </c>
      <c r="AT236" s="1">
        <f t="shared" si="169"/>
        <v>121.50905097473685</v>
      </c>
      <c r="AU236" s="1">
        <f t="shared" si="170"/>
        <v>4.362443411279629E-3</v>
      </c>
      <c r="AW236" s="1">
        <f t="shared" si="193"/>
        <v>1.1534934204582044</v>
      </c>
      <c r="AX236" s="1">
        <f t="shared" si="171"/>
        <v>121.83212477174843</v>
      </c>
      <c r="AY236" s="1">
        <f t="shared" si="172"/>
        <v>7.0328880042191955E-3</v>
      </c>
      <c r="AZ236" s="2"/>
      <c r="BA236" s="1">
        <f t="shared" si="194"/>
        <v>1.4302872043954684</v>
      </c>
      <c r="BB236" s="1">
        <f t="shared" si="173"/>
        <v>122.10891855568569</v>
      </c>
      <c r="BC236" s="1">
        <f t="shared" si="174"/>
        <v>9.3207939579418118E-3</v>
      </c>
      <c r="BD236" s="2"/>
      <c r="BE236" s="1">
        <f t="shared" si="195"/>
        <v>0.83100927476522768</v>
      </c>
      <c r="BF236" s="1">
        <f t="shared" si="175"/>
        <v>121.50964062605544</v>
      </c>
      <c r="BG236" s="19">
        <f t="shared" si="176"/>
        <v>4.3673173168393437E-3</v>
      </c>
      <c r="BJ236" s="19">
        <f t="shared" si="177"/>
        <v>172.83469162568753</v>
      </c>
      <c r="BK236" s="1">
        <f t="shared" si="196"/>
        <v>0.64384410606375375</v>
      </c>
      <c r="BL236" s="1">
        <f t="shared" si="178"/>
        <v>173.47853573175129</v>
      </c>
      <c r="BM236" s="1">
        <f t="shared" si="179"/>
        <v>4.9200044400166523E-5</v>
      </c>
      <c r="BO236" s="1">
        <f t="shared" si="197"/>
        <v>0.60867544043453403</v>
      </c>
      <c r="BP236" s="1">
        <f t="shared" si="180"/>
        <v>173.44336706612205</v>
      </c>
      <c r="BQ236" s="1">
        <f t="shared" si="181"/>
        <v>1.5353625251864726E-4</v>
      </c>
      <c r="BS236" s="1">
        <f t="shared" si="198"/>
        <v>8.7988701693144544E-2</v>
      </c>
      <c r="BT236" s="1">
        <f t="shared" si="182"/>
        <v>172.92268032738068</v>
      </c>
      <c r="BU236" s="1">
        <f t="shared" si="183"/>
        <v>3.1551315470351622E-3</v>
      </c>
      <c r="BW236" s="1">
        <f t="shared" si="199"/>
        <v>-1.1511900597398999</v>
      </c>
      <c r="BX236" s="1">
        <f t="shared" si="184"/>
        <v>171.68350156594764</v>
      </c>
      <c r="BY236" s="19">
        <f t="shared" si="185"/>
        <v>1.0298607388907316E-2</v>
      </c>
    </row>
    <row r="237" spans="1:77">
      <c r="A237" s="3">
        <v>44119</v>
      </c>
      <c r="B237" s="4">
        <v>236</v>
      </c>
      <c r="C237" s="1">
        <v>120.502106</v>
      </c>
      <c r="D237" s="1">
        <v>172.61000100000001</v>
      </c>
      <c r="E237" s="1"/>
      <c r="F237" s="1"/>
      <c r="I237" s="6">
        <f t="shared" si="154"/>
        <v>117.30169278075601</v>
      </c>
      <c r="J237" s="1">
        <f t="shared" si="155"/>
        <v>3.200413219243984</v>
      </c>
      <c r="K237" s="1">
        <f t="shared" si="156"/>
        <v>2.6558981626794008E-2</v>
      </c>
      <c r="M237" s="1">
        <f t="shared" si="186"/>
        <v>119.87958579063901</v>
      </c>
      <c r="N237" s="1">
        <f t="shared" si="187"/>
        <v>0.62252020936098518</v>
      </c>
      <c r="O237" s="1">
        <f t="shared" si="157"/>
        <v>5.166052528251956E-3</v>
      </c>
      <c r="Q237" s="1">
        <f t="shared" si="188"/>
        <v>120.8450864580806</v>
      </c>
      <c r="R237" s="1">
        <f t="shared" si="189"/>
        <v>0.34298045808060351</v>
      </c>
      <c r="S237" s="1">
        <f t="shared" si="158"/>
        <v>2.8462611108274203E-3</v>
      </c>
      <c r="U237" s="1">
        <f t="shared" si="190"/>
        <v>121.04082109343744</v>
      </c>
      <c r="V237" s="1">
        <f t="shared" si="191"/>
        <v>0.53871509343744606</v>
      </c>
      <c r="W237" s="1">
        <f t="shared" si="159"/>
        <v>4.4705865425907669E-3</v>
      </c>
      <c r="Z237" s="1">
        <f t="shared" si="160"/>
        <v>170.27656989775346</v>
      </c>
      <c r="AA237" s="1">
        <f t="shared" si="161"/>
        <v>2.3334311022465499</v>
      </c>
      <c r="AB237" s="15">
        <f t="shared" si="150"/>
        <v>1.3518516243137903E-2</v>
      </c>
      <c r="AD237" s="1">
        <f t="shared" si="162"/>
        <v>172.79646149197396</v>
      </c>
      <c r="AE237" s="1">
        <f t="shared" si="163"/>
        <v>0.18646049197394632</v>
      </c>
      <c r="AF237" s="15">
        <f t="shared" si="151"/>
        <v>1.0802415323197079E-3</v>
      </c>
      <c r="AH237" s="1">
        <f t="shared" si="164"/>
        <v>173.18411178155938</v>
      </c>
      <c r="AI237" s="1">
        <f t="shared" si="165"/>
        <v>0.57411078155936934</v>
      </c>
      <c r="AJ237" s="1">
        <f t="shared" si="152"/>
        <v>3.3260574603633151E-3</v>
      </c>
      <c r="AL237" s="1">
        <f t="shared" si="166"/>
        <v>173.20721242922343</v>
      </c>
      <c r="AM237" s="1">
        <f t="shared" si="167"/>
        <v>0.59721142922342096</v>
      </c>
      <c r="AN237" s="1">
        <f t="shared" si="153"/>
        <v>3.459888915842257E-3</v>
      </c>
      <c r="AR237" s="19">
        <f t="shared" si="168"/>
        <v>120.8450864580806</v>
      </c>
      <c r="AS237" s="1">
        <f t="shared" si="192"/>
        <v>0.7308249459481917</v>
      </c>
      <c r="AT237" s="1">
        <f t="shared" si="169"/>
        <v>121.57591140402879</v>
      </c>
      <c r="AU237" s="1">
        <f t="shared" si="170"/>
        <v>8.9110924254617533E-3</v>
      </c>
      <c r="AW237" s="1">
        <f t="shared" si="193"/>
        <v>0.90673384204124829</v>
      </c>
      <c r="AX237" s="1">
        <f t="shared" si="171"/>
        <v>121.75182030012185</v>
      </c>
      <c r="AY237" s="1">
        <f t="shared" si="172"/>
        <v>1.0370891776130882E-2</v>
      </c>
      <c r="AZ237" s="2"/>
      <c r="BA237" s="1">
        <f t="shared" si="194"/>
        <v>0.86156276047317881</v>
      </c>
      <c r="BB237" s="1">
        <f t="shared" si="173"/>
        <v>121.70664921855378</v>
      </c>
      <c r="BC237" s="1">
        <f t="shared" si="174"/>
        <v>9.9960345801241059E-3</v>
      </c>
      <c r="BD237" s="2"/>
      <c r="BE237" s="1">
        <f t="shared" si="195"/>
        <v>0.26613823198660724</v>
      </c>
      <c r="BF237" s="1">
        <f t="shared" si="175"/>
        <v>121.1112246900672</v>
      </c>
      <c r="BG237" s="19">
        <f t="shared" si="176"/>
        <v>5.0548385442093901E-3</v>
      </c>
      <c r="BJ237" s="19">
        <f t="shared" si="177"/>
        <v>173.18411178155938</v>
      </c>
      <c r="BK237" s="1">
        <f t="shared" si="196"/>
        <v>0.59968051353496876</v>
      </c>
      <c r="BL237" s="1">
        <f t="shared" si="178"/>
        <v>173.78379229509434</v>
      </c>
      <c r="BM237" s="1">
        <f t="shared" si="179"/>
        <v>6.8002507867103972E-3</v>
      </c>
      <c r="BO237" s="1">
        <f t="shared" si="197"/>
        <v>0.54386161929386412</v>
      </c>
      <c r="BP237" s="1">
        <f t="shared" si="180"/>
        <v>173.72797340085324</v>
      </c>
      <c r="BQ237" s="1">
        <f t="shared" si="181"/>
        <v>6.4768692102216783E-3</v>
      </c>
      <c r="BS237" s="1">
        <f t="shared" si="198"/>
        <v>0.20563285607356399</v>
      </c>
      <c r="BT237" s="1">
        <f t="shared" si="182"/>
        <v>173.38974463763296</v>
      </c>
      <c r="BU237" s="1">
        <f t="shared" si="183"/>
        <v>4.517372302390214E-3</v>
      </c>
      <c r="BW237" s="1">
        <f t="shared" si="199"/>
        <v>0.12432862353009119</v>
      </c>
      <c r="BX237" s="1">
        <f t="shared" si="184"/>
        <v>173.30844040508947</v>
      </c>
      <c r="BY237" s="19">
        <f t="shared" si="185"/>
        <v>4.0463437868206676E-3</v>
      </c>
    </row>
    <row r="238" spans="1:77">
      <c r="A238" s="3">
        <v>44120</v>
      </c>
      <c r="B238" s="4">
        <v>237</v>
      </c>
      <c r="C238" s="1">
        <v>118.81501</v>
      </c>
      <c r="D238" s="1">
        <v>174.86000100000001</v>
      </c>
      <c r="E238" s="1"/>
      <c r="F238" s="1"/>
      <c r="I238" s="6">
        <f t="shared" si="154"/>
        <v>117.7817547636426</v>
      </c>
      <c r="J238" s="1">
        <f t="shared" si="155"/>
        <v>1.0332552363574052</v>
      </c>
      <c r="K238" s="1">
        <f t="shared" si="156"/>
        <v>8.6963358952493065E-3</v>
      </c>
      <c r="M238" s="1">
        <f t="shared" si="186"/>
        <v>120.09746786391537</v>
      </c>
      <c r="N238" s="1">
        <f t="shared" si="187"/>
        <v>1.2824578639153685</v>
      </c>
      <c r="O238" s="1">
        <f t="shared" si="157"/>
        <v>1.0793736110575327E-2</v>
      </c>
      <c r="Q238" s="1">
        <f t="shared" si="188"/>
        <v>120.65644720613628</v>
      </c>
      <c r="R238" s="1">
        <f t="shared" si="189"/>
        <v>1.8414372061362769</v>
      </c>
      <c r="S238" s="1">
        <f t="shared" si="158"/>
        <v>1.5498355015382962E-2</v>
      </c>
      <c r="U238" s="1">
        <f t="shared" si="190"/>
        <v>120.63678477335935</v>
      </c>
      <c r="V238" s="1">
        <f t="shared" si="191"/>
        <v>1.8217747733593512</v>
      </c>
      <c r="W238" s="1">
        <f t="shared" si="159"/>
        <v>1.5332867230826738E-2</v>
      </c>
      <c r="Z238" s="1">
        <f t="shared" si="160"/>
        <v>170.62658456309046</v>
      </c>
      <c r="AA238" s="1">
        <f t="shared" si="161"/>
        <v>4.2334164369095504</v>
      </c>
      <c r="AB238" s="15">
        <f t="shared" si="150"/>
        <v>2.4210319185057939E-2</v>
      </c>
      <c r="AD238" s="1">
        <f t="shared" si="162"/>
        <v>172.73120031978308</v>
      </c>
      <c r="AE238" s="1">
        <f t="shared" si="163"/>
        <v>2.1288006802169264</v>
      </c>
      <c r="AF238" s="15">
        <f t="shared" si="151"/>
        <v>1.2174314697715953E-2</v>
      </c>
      <c r="AH238" s="1">
        <f t="shared" si="164"/>
        <v>172.86835085170173</v>
      </c>
      <c r="AI238" s="1">
        <f t="shared" si="165"/>
        <v>1.9916501482982767</v>
      </c>
      <c r="AJ238" s="1">
        <f t="shared" si="152"/>
        <v>1.1389969901111213E-2</v>
      </c>
      <c r="AL238" s="1">
        <f t="shared" si="166"/>
        <v>172.75930385730587</v>
      </c>
      <c r="AM238" s="1">
        <f t="shared" si="167"/>
        <v>2.1006971426941448</v>
      </c>
      <c r="AN238" s="1">
        <f t="shared" si="153"/>
        <v>1.2013594479472436E-2</v>
      </c>
      <c r="AR238" s="19">
        <f t="shared" si="168"/>
        <v>120.65644720613628</v>
      </c>
      <c r="AS238" s="1">
        <f t="shared" si="192"/>
        <v>0.59290531626431442</v>
      </c>
      <c r="AT238" s="1">
        <f t="shared" si="169"/>
        <v>121.2493525224006</v>
      </c>
      <c r="AU238" s="1">
        <f t="shared" si="170"/>
        <v>2.0488510015700866E-2</v>
      </c>
      <c r="AW238" s="1">
        <f t="shared" si="193"/>
        <v>0.63289056854485537</v>
      </c>
      <c r="AX238" s="1">
        <f t="shared" si="171"/>
        <v>121.28933777468113</v>
      </c>
      <c r="AY238" s="1">
        <f t="shared" si="172"/>
        <v>2.0825043693394704E-2</v>
      </c>
      <c r="AZ238" s="2"/>
      <c r="BA238" s="1">
        <f t="shared" si="194"/>
        <v>0.38897185488530284</v>
      </c>
      <c r="BB238" s="1">
        <f t="shared" si="173"/>
        <v>121.04541906102158</v>
      </c>
      <c r="BC238" s="1">
        <f t="shared" si="174"/>
        <v>1.8772115248919939E-2</v>
      </c>
      <c r="BD238" s="2"/>
      <c r="BE238" s="1">
        <f t="shared" si="195"/>
        <v>-0.1204226293546838</v>
      </c>
      <c r="BF238" s="1">
        <f t="shared" si="175"/>
        <v>120.5360245767816</v>
      </c>
      <c r="BG238" s="19">
        <f t="shared" si="176"/>
        <v>1.4484824575460615E-2</v>
      </c>
      <c r="BJ238" s="19">
        <f t="shared" si="177"/>
        <v>172.86835085170173</v>
      </c>
      <c r="BK238" s="1">
        <f t="shared" si="196"/>
        <v>0.46236429702607651</v>
      </c>
      <c r="BL238" s="1">
        <f t="shared" si="178"/>
        <v>173.33071514872782</v>
      </c>
      <c r="BM238" s="1">
        <f t="shared" si="179"/>
        <v>8.7457728612971471E-3</v>
      </c>
      <c r="BO238" s="1">
        <f t="shared" si="197"/>
        <v>0.32895598200598658</v>
      </c>
      <c r="BP238" s="1">
        <f t="shared" si="180"/>
        <v>173.19730683370773</v>
      </c>
      <c r="BQ238" s="1">
        <f t="shared" si="181"/>
        <v>9.5087164404870552E-3</v>
      </c>
      <c r="BS238" s="1">
        <f t="shared" si="198"/>
        <v>-2.8994347595480516E-2</v>
      </c>
      <c r="BT238" s="1">
        <f t="shared" si="182"/>
        <v>172.83935650410626</v>
      </c>
      <c r="BU238" s="1">
        <f t="shared" si="183"/>
        <v>1.1555784538133156E-2</v>
      </c>
      <c r="BW238" s="1">
        <f t="shared" si="199"/>
        <v>-0.24974749684948544</v>
      </c>
      <c r="BX238" s="1">
        <f t="shared" si="184"/>
        <v>172.61860335485224</v>
      </c>
      <c r="BY238" s="19">
        <f t="shared" si="185"/>
        <v>1.2818241063305098E-2</v>
      </c>
    </row>
    <row r="239" spans="1:77">
      <c r="A239" s="3">
        <v>44123</v>
      </c>
      <c r="B239" s="4">
        <v>238</v>
      </c>
      <c r="C239" s="1">
        <v>115.78025100000001</v>
      </c>
      <c r="D239" s="1">
        <v>171.58999600000001</v>
      </c>
      <c r="E239" s="1"/>
      <c r="F239" s="1"/>
      <c r="I239" s="6">
        <f t="shared" si="154"/>
        <v>117.93674304909621</v>
      </c>
      <c r="J239" s="1">
        <f t="shared" si="155"/>
        <v>2.156492049096201</v>
      </c>
      <c r="K239" s="1">
        <f t="shared" si="156"/>
        <v>1.8625733063026447E-2</v>
      </c>
      <c r="M239" s="1">
        <f t="shared" si="186"/>
        <v>119.648607611545</v>
      </c>
      <c r="N239" s="1">
        <f t="shared" si="187"/>
        <v>3.8683566115449963</v>
      </c>
      <c r="O239" s="1">
        <f t="shared" si="157"/>
        <v>3.3411195589349657E-2</v>
      </c>
      <c r="Q239" s="1">
        <f t="shared" si="188"/>
        <v>119.64365674276132</v>
      </c>
      <c r="R239" s="1">
        <f t="shared" si="189"/>
        <v>3.8634057427613158</v>
      </c>
      <c r="S239" s="1">
        <f t="shared" si="158"/>
        <v>3.3368434680292026E-2</v>
      </c>
      <c r="U239" s="1">
        <f t="shared" si="190"/>
        <v>119.27045369333983</v>
      </c>
      <c r="V239" s="1">
        <f t="shared" si="191"/>
        <v>3.4902026933398247</v>
      </c>
      <c r="W239" s="1">
        <f t="shared" si="159"/>
        <v>3.0145060692084908E-2</v>
      </c>
      <c r="Z239" s="1">
        <f t="shared" si="160"/>
        <v>171.26159702862688</v>
      </c>
      <c r="AA239" s="1">
        <f t="shared" si="161"/>
        <v>0.32839897137313301</v>
      </c>
      <c r="AB239" s="15">
        <f t="shared" si="150"/>
        <v>1.9138584942512207E-3</v>
      </c>
      <c r="AD239" s="1">
        <f t="shared" si="162"/>
        <v>173.47628055785901</v>
      </c>
      <c r="AE239" s="1">
        <f t="shared" si="163"/>
        <v>1.8862845578589997</v>
      </c>
      <c r="AF239" s="15">
        <f t="shared" si="151"/>
        <v>1.099297512577015E-2</v>
      </c>
      <c r="AH239" s="1">
        <f t="shared" si="164"/>
        <v>173.96375843326578</v>
      </c>
      <c r="AI239" s="1">
        <f t="shared" si="165"/>
        <v>2.3737624332657674</v>
      </c>
      <c r="AJ239" s="1">
        <f t="shared" si="152"/>
        <v>1.3833920907986776E-2</v>
      </c>
      <c r="AL239" s="1">
        <f t="shared" si="166"/>
        <v>174.33482671432648</v>
      </c>
      <c r="AM239" s="1">
        <f t="shared" si="167"/>
        <v>2.7448307143264685</v>
      </c>
      <c r="AN239" s="1">
        <f t="shared" si="153"/>
        <v>1.5996449550161818E-2</v>
      </c>
      <c r="AR239" s="19">
        <f t="shared" si="168"/>
        <v>119.64365674276132</v>
      </c>
      <c r="AS239" s="1">
        <f t="shared" si="192"/>
        <v>0.35205094931842396</v>
      </c>
      <c r="AT239" s="1">
        <f t="shared" si="169"/>
        <v>119.99570769207975</v>
      </c>
      <c r="AU239" s="1">
        <f t="shared" si="170"/>
        <v>3.640911688885301E-2</v>
      </c>
      <c r="AW239" s="1">
        <f t="shared" si="193"/>
        <v>0.22147031056490274</v>
      </c>
      <c r="AX239" s="1">
        <f t="shared" si="171"/>
        <v>119.86512705332622</v>
      </c>
      <c r="AY239" s="1">
        <f t="shared" si="172"/>
        <v>3.5281285176400355E-2</v>
      </c>
      <c r="AZ239" s="2"/>
      <c r="BA239" s="1">
        <f t="shared" si="194"/>
        <v>-0.24182118833181324</v>
      </c>
      <c r="BB239" s="1">
        <f t="shared" si="173"/>
        <v>119.40183555442951</v>
      </c>
      <c r="BC239" s="1">
        <f t="shared" si="174"/>
        <v>3.1279812603183105E-2</v>
      </c>
      <c r="BD239" s="2"/>
      <c r="BE239" s="1">
        <f t="shared" si="195"/>
        <v>-0.87893528827191447</v>
      </c>
      <c r="BF239" s="1">
        <f t="shared" si="175"/>
        <v>118.7647214544894</v>
      </c>
      <c r="BG239" s="19">
        <f t="shared" si="176"/>
        <v>2.5777025258732572E-2</v>
      </c>
      <c r="BJ239" s="19">
        <f t="shared" si="177"/>
        <v>173.96375843326578</v>
      </c>
      <c r="BK239" s="1">
        <f t="shared" si="196"/>
        <v>0.55732078970677201</v>
      </c>
      <c r="BL239" s="1">
        <f t="shared" si="178"/>
        <v>174.52107922297256</v>
      </c>
      <c r="BM239" s="1">
        <f t="shared" si="179"/>
        <v>1.7081900409698397E-2</v>
      </c>
      <c r="BO239" s="1">
        <f t="shared" si="197"/>
        <v>0.52056888189550155</v>
      </c>
      <c r="BP239" s="1">
        <f t="shared" si="180"/>
        <v>174.48432731516129</v>
      </c>
      <c r="BQ239" s="1">
        <f t="shared" si="181"/>
        <v>1.6867715966152719E-2</v>
      </c>
      <c r="BS239" s="1">
        <f t="shared" si="198"/>
        <v>0.47698652052630663</v>
      </c>
      <c r="BT239" s="1">
        <f t="shared" si="182"/>
        <v>174.44074495379209</v>
      </c>
      <c r="BU239" s="1">
        <f t="shared" si="183"/>
        <v>1.661372469402049E-2</v>
      </c>
      <c r="BW239" s="1">
        <f t="shared" si="199"/>
        <v>0.89363431980201669</v>
      </c>
      <c r="BX239" s="1">
        <f t="shared" si="184"/>
        <v>174.85739275306778</v>
      </c>
      <c r="BY239" s="19">
        <f t="shared" si="185"/>
        <v>1.9041883730026844E-2</v>
      </c>
    </row>
    <row r="240" spans="1:77">
      <c r="A240" s="3">
        <v>44124</v>
      </c>
      <c r="B240" s="4">
        <v>239</v>
      </c>
      <c r="C240" s="1">
        <v>117.30761699999999</v>
      </c>
      <c r="D240" s="1">
        <v>173.259995</v>
      </c>
      <c r="E240" s="1"/>
      <c r="F240" s="1"/>
      <c r="I240" s="6">
        <f t="shared" si="154"/>
        <v>117.61326924173177</v>
      </c>
      <c r="J240" s="1">
        <f t="shared" si="155"/>
        <v>0.30565224173177796</v>
      </c>
      <c r="K240" s="1">
        <f t="shared" si="156"/>
        <v>2.6055617661364478E-3</v>
      </c>
      <c r="M240" s="1">
        <f t="shared" si="186"/>
        <v>118.29468279750427</v>
      </c>
      <c r="N240" s="1">
        <f t="shared" si="187"/>
        <v>0.98706579750427181</v>
      </c>
      <c r="O240" s="1">
        <f t="shared" si="157"/>
        <v>8.4143367902893458E-3</v>
      </c>
      <c r="Q240" s="1">
        <f t="shared" si="188"/>
        <v>117.5187835842426</v>
      </c>
      <c r="R240" s="1">
        <f t="shared" si="189"/>
        <v>0.21116658424260493</v>
      </c>
      <c r="S240" s="1">
        <f t="shared" si="158"/>
        <v>1.8001097425975753E-3</v>
      </c>
      <c r="U240" s="1">
        <f t="shared" si="190"/>
        <v>116.65280167333496</v>
      </c>
      <c r="V240" s="1">
        <f t="shared" si="191"/>
        <v>0.65481532666503028</v>
      </c>
      <c r="W240" s="1">
        <f t="shared" si="159"/>
        <v>5.5820358763662408E-3</v>
      </c>
      <c r="Z240" s="1">
        <f t="shared" si="160"/>
        <v>171.31085687433284</v>
      </c>
      <c r="AA240" s="1">
        <f t="shared" si="161"/>
        <v>1.9491381256671616</v>
      </c>
      <c r="AB240" s="15">
        <f t="shared" si="150"/>
        <v>1.1249787498072834E-2</v>
      </c>
      <c r="AD240" s="1">
        <f t="shared" si="162"/>
        <v>172.81608096260834</v>
      </c>
      <c r="AE240" s="1">
        <f t="shared" si="163"/>
        <v>0.44391403739166435</v>
      </c>
      <c r="AF240" s="15">
        <f t="shared" si="151"/>
        <v>2.562126573948385E-3</v>
      </c>
      <c r="AH240" s="1">
        <f t="shared" si="164"/>
        <v>172.6581890949696</v>
      </c>
      <c r="AI240" s="1">
        <f t="shared" si="165"/>
        <v>0.60180590503040321</v>
      </c>
      <c r="AJ240" s="1">
        <f t="shared" si="152"/>
        <v>3.4734267713121153E-3</v>
      </c>
      <c r="AL240" s="1">
        <f t="shared" si="166"/>
        <v>172.27620367858162</v>
      </c>
      <c r="AM240" s="1">
        <f t="shared" si="167"/>
        <v>0.98379132141837999</v>
      </c>
      <c r="AN240" s="1">
        <f t="shared" si="153"/>
        <v>5.6781216080398706E-3</v>
      </c>
      <c r="AR240" s="19">
        <f t="shared" si="168"/>
        <v>117.5187835842426</v>
      </c>
      <c r="AS240" s="1">
        <f t="shared" si="192"/>
        <v>-1.9487666857148256E-2</v>
      </c>
      <c r="AT240" s="1">
        <f t="shared" si="169"/>
        <v>117.49929591738545</v>
      </c>
      <c r="AU240" s="1">
        <f t="shared" si="170"/>
        <v>1.6339852627426539E-3</v>
      </c>
      <c r="AW240" s="1">
        <f t="shared" si="193"/>
        <v>-0.36511555670600404</v>
      </c>
      <c r="AX240" s="1">
        <f t="shared" si="171"/>
        <v>117.1536680275366</v>
      </c>
      <c r="AY240" s="1">
        <f t="shared" si="172"/>
        <v>1.3123527388967135E-3</v>
      </c>
      <c r="AZ240" s="2"/>
      <c r="BA240" s="1">
        <f t="shared" si="194"/>
        <v>-1.0891945749159233</v>
      </c>
      <c r="BB240" s="1">
        <f t="shared" si="173"/>
        <v>116.42958900932668</v>
      </c>
      <c r="BC240" s="1">
        <f t="shared" si="174"/>
        <v>7.4848335779706199E-3</v>
      </c>
      <c r="BD240" s="2"/>
      <c r="BE240" s="1">
        <f t="shared" si="195"/>
        <v>-1.9379824779817028</v>
      </c>
      <c r="BF240" s="1">
        <f t="shared" si="175"/>
        <v>115.58080110626089</v>
      </c>
      <c r="BG240" s="19">
        <f t="shared" si="176"/>
        <v>1.4720407232712781E-2</v>
      </c>
      <c r="BJ240" s="19">
        <f t="shared" si="177"/>
        <v>172.6581890949696</v>
      </c>
      <c r="BK240" s="1">
        <f t="shared" si="196"/>
        <v>0.27788727050632911</v>
      </c>
      <c r="BL240" s="1">
        <f t="shared" si="178"/>
        <v>172.93607636547594</v>
      </c>
      <c r="BM240" s="1">
        <f t="shared" si="179"/>
        <v>1.8695523714176636E-3</v>
      </c>
      <c r="BO240" s="1">
        <f t="shared" si="197"/>
        <v>6.4034326847581036E-2</v>
      </c>
      <c r="BP240" s="1">
        <f t="shared" si="180"/>
        <v>172.72222342181718</v>
      </c>
      <c r="BQ240" s="1">
        <f t="shared" si="181"/>
        <v>3.1038415889532212E-3</v>
      </c>
      <c r="BS240" s="1">
        <f t="shared" si="198"/>
        <v>-0.32516361594381266</v>
      </c>
      <c r="BT240" s="1">
        <f t="shared" si="182"/>
        <v>172.33302547902579</v>
      </c>
      <c r="BU240" s="1">
        <f t="shared" si="183"/>
        <v>5.3501647681232535E-3</v>
      </c>
      <c r="BW240" s="1">
        <f t="shared" si="199"/>
        <v>-0.97568878958145089</v>
      </c>
      <c r="BX240" s="1">
        <f t="shared" si="184"/>
        <v>171.68250030538815</v>
      </c>
      <c r="BY240" s="19">
        <f t="shared" si="185"/>
        <v>9.1047832167596311E-3</v>
      </c>
    </row>
    <row r="241" spans="1:77">
      <c r="A241" s="3">
        <v>44125</v>
      </c>
      <c r="B241" s="4">
        <v>240</v>
      </c>
      <c r="C241" s="1">
        <v>116.668724</v>
      </c>
      <c r="D241" s="1">
        <v>172.86999499999999</v>
      </c>
      <c r="E241" s="1"/>
      <c r="F241" s="1"/>
      <c r="I241" s="6">
        <f t="shared" si="154"/>
        <v>117.567421405472</v>
      </c>
      <c r="J241" s="1">
        <f t="shared" si="155"/>
        <v>0.89869740547200649</v>
      </c>
      <c r="K241" s="1">
        <f t="shared" si="156"/>
        <v>7.7029847816969914E-3</v>
      </c>
      <c r="M241" s="1">
        <f t="shared" si="186"/>
        <v>117.94920976837776</v>
      </c>
      <c r="N241" s="1">
        <f t="shared" si="187"/>
        <v>1.2804857683777584</v>
      </c>
      <c r="O241" s="1">
        <f t="shared" si="157"/>
        <v>1.0975398757063276E-2</v>
      </c>
      <c r="Q241" s="1">
        <f t="shared" si="188"/>
        <v>117.40264196290917</v>
      </c>
      <c r="R241" s="1">
        <f t="shared" si="189"/>
        <v>0.73391796290917455</v>
      </c>
      <c r="S241" s="1">
        <f t="shared" si="158"/>
        <v>6.2906144658715435E-3</v>
      </c>
      <c r="U241" s="1">
        <f t="shared" si="190"/>
        <v>117.14391316833374</v>
      </c>
      <c r="V241" s="1">
        <f t="shared" si="191"/>
        <v>0.47518916833374192</v>
      </c>
      <c r="W241" s="1">
        <f t="shared" si="159"/>
        <v>4.072978190228102E-3</v>
      </c>
      <c r="Z241" s="1">
        <f t="shared" si="160"/>
        <v>171.60322759318291</v>
      </c>
      <c r="AA241" s="1">
        <f t="shared" si="161"/>
        <v>1.2667674068170811</v>
      </c>
      <c r="AB241" s="15">
        <f t="shared" si="150"/>
        <v>7.3278616501208389E-3</v>
      </c>
      <c r="AD241" s="1">
        <f t="shared" si="162"/>
        <v>172.97145087569544</v>
      </c>
      <c r="AE241" s="1">
        <f t="shared" si="163"/>
        <v>0.10145587569545</v>
      </c>
      <c r="AF241" s="15">
        <f t="shared" si="151"/>
        <v>5.8689118198591958E-4</v>
      </c>
      <c r="AH241" s="1">
        <f t="shared" si="164"/>
        <v>172.98918234273634</v>
      </c>
      <c r="AI241" s="1">
        <f t="shared" si="165"/>
        <v>0.11918734273635323</v>
      </c>
      <c r="AJ241" s="1">
        <f t="shared" si="152"/>
        <v>6.8946229064421058E-4</v>
      </c>
      <c r="AL241" s="1">
        <f t="shared" si="166"/>
        <v>173.01404716964541</v>
      </c>
      <c r="AM241" s="1">
        <f t="shared" si="167"/>
        <v>0.14405216964541978</v>
      </c>
      <c r="AN241" s="1">
        <f t="shared" si="153"/>
        <v>8.3329770238854803E-4</v>
      </c>
      <c r="AR241" s="19">
        <f t="shared" si="168"/>
        <v>117.40264196290917</v>
      </c>
      <c r="AS241" s="1">
        <f t="shared" si="192"/>
        <v>-3.3985760028589967E-2</v>
      </c>
      <c r="AT241" s="1">
        <f t="shared" si="169"/>
        <v>117.36865620288059</v>
      </c>
      <c r="AU241" s="1">
        <f t="shared" si="170"/>
        <v>5.999313088232535E-3</v>
      </c>
      <c r="AW241" s="1">
        <f t="shared" si="193"/>
        <v>-0.30287207286285961</v>
      </c>
      <c r="AX241" s="1">
        <f t="shared" si="171"/>
        <v>117.09976989004632</v>
      </c>
      <c r="AY241" s="1">
        <f t="shared" si="172"/>
        <v>3.6946139056626723E-3</v>
      </c>
      <c r="AZ241" s="2"/>
      <c r="BA241" s="1">
        <f t="shared" si="194"/>
        <v>-0.65132074580379973</v>
      </c>
      <c r="BB241" s="1">
        <f t="shared" si="173"/>
        <v>116.75132121710537</v>
      </c>
      <c r="BC241" s="1">
        <f t="shared" si="174"/>
        <v>7.0796366218399279E-4</v>
      </c>
      <c r="BD241" s="2"/>
      <c r="BE241" s="1">
        <f t="shared" si="195"/>
        <v>-0.38941774983066779</v>
      </c>
      <c r="BF241" s="1">
        <f t="shared" si="175"/>
        <v>117.0132242130785</v>
      </c>
      <c r="BG241" s="19">
        <f t="shared" si="176"/>
        <v>2.9528068986038125E-3</v>
      </c>
      <c r="BJ241" s="19">
        <f t="shared" si="177"/>
        <v>172.98918234273634</v>
      </c>
      <c r="BK241" s="1">
        <f t="shared" si="196"/>
        <v>0.28585316709539099</v>
      </c>
      <c r="BL241" s="1">
        <f t="shared" si="178"/>
        <v>173.27503550983172</v>
      </c>
      <c r="BM241" s="1">
        <f t="shared" si="179"/>
        <v>2.3430353534269238E-3</v>
      </c>
      <c r="BO241" s="1">
        <f t="shared" si="197"/>
        <v>0.13077405707737119</v>
      </c>
      <c r="BP241" s="1">
        <f t="shared" si="180"/>
        <v>173.1199563998137</v>
      </c>
      <c r="BQ241" s="1">
        <f t="shared" si="181"/>
        <v>1.4459501766845865E-3</v>
      </c>
      <c r="BS241" s="1">
        <f t="shared" si="198"/>
        <v>-2.9893027274063233E-2</v>
      </c>
      <c r="BT241" s="1">
        <f t="shared" si="182"/>
        <v>172.95928931546229</v>
      </c>
      <c r="BU241" s="1">
        <f t="shared" si="183"/>
        <v>5.1654027908253791E-4</v>
      </c>
      <c r="BW241" s="1">
        <f t="shared" si="199"/>
        <v>0.13499094216451274</v>
      </c>
      <c r="BX241" s="1">
        <f t="shared" si="184"/>
        <v>173.12417328490085</v>
      </c>
      <c r="BY241" s="19">
        <f t="shared" si="185"/>
        <v>1.4703435659893427E-3</v>
      </c>
    </row>
    <row r="242" spans="1:77">
      <c r="A242" s="3">
        <v>44126</v>
      </c>
      <c r="B242" s="4">
        <v>241</v>
      </c>
      <c r="C242" s="1">
        <v>115.55064400000001</v>
      </c>
      <c r="D242" s="1">
        <v>176.85000600000001</v>
      </c>
      <c r="E242" s="1"/>
      <c r="F242" s="1"/>
      <c r="I242" s="6">
        <f t="shared" si="154"/>
        <v>117.4326167946512</v>
      </c>
      <c r="J242" s="1">
        <f t="shared" si="155"/>
        <v>1.8819727946511904</v>
      </c>
      <c r="K242" s="1">
        <f t="shared" si="156"/>
        <v>1.6286995290577439E-2</v>
      </c>
      <c r="M242" s="1">
        <f t="shared" si="186"/>
        <v>117.50103974944554</v>
      </c>
      <c r="N242" s="1">
        <f t="shared" si="187"/>
        <v>1.9503957494455335</v>
      </c>
      <c r="O242" s="1">
        <f t="shared" si="157"/>
        <v>1.6879142183279683E-2</v>
      </c>
      <c r="Q242" s="1">
        <f t="shared" si="188"/>
        <v>116.99898708330913</v>
      </c>
      <c r="R242" s="1">
        <f t="shared" si="189"/>
        <v>1.4483430833091262</v>
      </c>
      <c r="S242" s="1">
        <f t="shared" si="158"/>
        <v>1.2534270975669561E-2</v>
      </c>
      <c r="U242" s="1">
        <f t="shared" si="190"/>
        <v>116.78752129208343</v>
      </c>
      <c r="V242" s="1">
        <f t="shared" si="191"/>
        <v>1.2368772920834203</v>
      </c>
      <c r="W242" s="1">
        <f t="shared" si="159"/>
        <v>1.0704200766578334E-2</v>
      </c>
      <c r="Z242" s="1">
        <f t="shared" si="160"/>
        <v>171.79324270420545</v>
      </c>
      <c r="AA242" s="1">
        <f t="shared" si="161"/>
        <v>5.0567632957945534</v>
      </c>
      <c r="AB242" s="15">
        <f t="shared" si="150"/>
        <v>2.8593514980115711E-2</v>
      </c>
      <c r="AD242" s="1">
        <f t="shared" si="162"/>
        <v>172.93594131920202</v>
      </c>
      <c r="AE242" s="1">
        <f t="shared" si="163"/>
        <v>3.914064680797992</v>
      </c>
      <c r="AF242" s="15">
        <f t="shared" si="151"/>
        <v>2.2132115057988698E-2</v>
      </c>
      <c r="AH242" s="1">
        <f t="shared" si="164"/>
        <v>172.92362930423133</v>
      </c>
      <c r="AI242" s="1">
        <f t="shared" si="165"/>
        <v>3.9263766957686812</v>
      </c>
      <c r="AJ242" s="1">
        <f t="shared" si="152"/>
        <v>2.2201733460889342E-2</v>
      </c>
      <c r="AL242" s="1">
        <f t="shared" si="166"/>
        <v>172.90600804241134</v>
      </c>
      <c r="AM242" s="1">
        <f t="shared" si="167"/>
        <v>3.9439979575886639</v>
      </c>
      <c r="AN242" s="1">
        <f t="shared" si="153"/>
        <v>2.2301373049366274E-2</v>
      </c>
      <c r="AR242" s="19">
        <f t="shared" si="168"/>
        <v>116.99898708330913</v>
      </c>
      <c r="AS242" s="1">
        <f t="shared" si="192"/>
        <v>-8.9436127964307513E-2</v>
      </c>
      <c r="AT242" s="1">
        <f t="shared" si="169"/>
        <v>116.90955095534483</v>
      </c>
      <c r="AU242" s="1">
        <f t="shared" si="170"/>
        <v>1.1760271585719774E-2</v>
      </c>
      <c r="AW242" s="1">
        <f t="shared" si="193"/>
        <v>-0.3280677745471548</v>
      </c>
      <c r="AX242" s="1">
        <f t="shared" si="171"/>
        <v>116.67091930876198</v>
      </c>
      <c r="AY242" s="1">
        <f t="shared" si="172"/>
        <v>9.6951022511131604E-3</v>
      </c>
      <c r="AZ242" s="2"/>
      <c r="BA242" s="1">
        <f t="shared" si="194"/>
        <v>-0.53987110601210808</v>
      </c>
      <c r="BB242" s="1">
        <f t="shared" si="173"/>
        <v>116.45911597729702</v>
      </c>
      <c r="BC242" s="1">
        <f t="shared" si="174"/>
        <v>7.8621108965607478E-3</v>
      </c>
      <c r="BD242" s="2"/>
      <c r="BE242" s="1">
        <f t="shared" si="195"/>
        <v>-0.40151931013463443</v>
      </c>
      <c r="BF242" s="1">
        <f t="shared" si="175"/>
        <v>116.5974677731745</v>
      </c>
      <c r="BG242" s="19">
        <f t="shared" si="176"/>
        <v>9.0594369441549354E-3</v>
      </c>
      <c r="BJ242" s="19">
        <f t="shared" si="177"/>
        <v>172.92362930423133</v>
      </c>
      <c r="BK242" s="1">
        <f t="shared" si="196"/>
        <v>0.23314223625533001</v>
      </c>
      <c r="BL242" s="1">
        <f t="shared" si="178"/>
        <v>173.15677154048666</v>
      </c>
      <c r="BM242" s="1">
        <f t="shared" si="179"/>
        <v>2.0883428522548923E-2</v>
      </c>
      <c r="BO242" s="1">
        <f t="shared" si="197"/>
        <v>8.1692283181774489E-2</v>
      </c>
      <c r="BP242" s="1">
        <f t="shared" si="180"/>
        <v>173.00532158741311</v>
      </c>
      <c r="BQ242" s="1">
        <f t="shared" si="181"/>
        <v>2.1739803687577487E-2</v>
      </c>
      <c r="BS242" s="1">
        <f t="shared" si="198"/>
        <v>-4.5940032327991799E-2</v>
      </c>
      <c r="BT242" s="1">
        <f t="shared" si="182"/>
        <v>172.87768927190334</v>
      </c>
      <c r="BU242" s="1">
        <f t="shared" si="183"/>
        <v>2.2461501799986773E-2</v>
      </c>
      <c r="BW242" s="1">
        <f t="shared" si="199"/>
        <v>-3.5471441404586336E-2</v>
      </c>
      <c r="BX242" s="1">
        <f t="shared" si="184"/>
        <v>172.88815786282674</v>
      </c>
      <c r="BY242" s="19">
        <f t="shared" si="185"/>
        <v>2.240230705546746E-2</v>
      </c>
    </row>
    <row r="243" spans="1:77">
      <c r="A243" s="3">
        <v>44127</v>
      </c>
      <c r="B243" s="4">
        <v>242</v>
      </c>
      <c r="C243" s="1">
        <v>114.84187300000001</v>
      </c>
      <c r="D243" s="1">
        <v>175.53999300000001</v>
      </c>
      <c r="E243" s="1"/>
      <c r="F243" s="1"/>
      <c r="I243" s="6">
        <f t="shared" si="154"/>
        <v>117.15032087545352</v>
      </c>
      <c r="J243" s="1">
        <f t="shared" si="155"/>
        <v>2.3084478754535098</v>
      </c>
      <c r="K243" s="1">
        <f t="shared" si="156"/>
        <v>2.0101099147464354E-2</v>
      </c>
      <c r="M243" s="1">
        <f t="shared" si="186"/>
        <v>116.8184012371396</v>
      </c>
      <c r="N243" s="1">
        <f t="shared" si="187"/>
        <v>1.9765282371395898</v>
      </c>
      <c r="O243" s="1">
        <f t="shared" si="157"/>
        <v>1.7210867303945745E-2</v>
      </c>
      <c r="Q243" s="1">
        <f t="shared" si="188"/>
        <v>116.20239838748911</v>
      </c>
      <c r="R243" s="1">
        <f t="shared" si="189"/>
        <v>1.3605253874891048</v>
      </c>
      <c r="S243" s="1">
        <f t="shared" si="158"/>
        <v>1.1846945299203755E-2</v>
      </c>
      <c r="U243" s="1">
        <f t="shared" si="190"/>
        <v>115.85986332302085</v>
      </c>
      <c r="V243" s="1">
        <f t="shared" si="191"/>
        <v>1.0179903230208396</v>
      </c>
      <c r="W243" s="1">
        <f t="shared" si="159"/>
        <v>8.8642783022255256E-3</v>
      </c>
      <c r="Z243" s="1">
        <f t="shared" si="160"/>
        <v>172.55175719857465</v>
      </c>
      <c r="AA243" s="1">
        <f t="shared" si="161"/>
        <v>2.9882358014253612</v>
      </c>
      <c r="AB243" s="15">
        <f t="shared" si="150"/>
        <v>1.7023105392429638E-2</v>
      </c>
      <c r="AD243" s="1">
        <f t="shared" si="162"/>
        <v>174.30586395748131</v>
      </c>
      <c r="AE243" s="1">
        <f t="shared" si="163"/>
        <v>1.2341290425187026</v>
      </c>
      <c r="AF243" s="15">
        <f t="shared" si="151"/>
        <v>7.0304722099351034E-3</v>
      </c>
      <c r="AH243" s="1">
        <f t="shared" si="164"/>
        <v>175.0831364869041</v>
      </c>
      <c r="AI243" s="1">
        <f t="shared" si="165"/>
        <v>0.45685651309591435</v>
      </c>
      <c r="AJ243" s="1">
        <f t="shared" si="152"/>
        <v>2.6025779384411525E-3</v>
      </c>
      <c r="AL243" s="1">
        <f t="shared" si="166"/>
        <v>175.86400651060285</v>
      </c>
      <c r="AM243" s="1">
        <f t="shared" si="167"/>
        <v>0.32401351060283901</v>
      </c>
      <c r="AN243" s="1">
        <f t="shared" si="153"/>
        <v>1.8458102057850657E-3</v>
      </c>
      <c r="AR243" s="19">
        <f t="shared" si="168"/>
        <v>116.20239838748911</v>
      </c>
      <c r="AS243" s="1">
        <f t="shared" si="192"/>
        <v>-0.19550901314266439</v>
      </c>
      <c r="AT243" s="1">
        <f t="shared" si="169"/>
        <v>116.00688937434644</v>
      </c>
      <c r="AU243" s="1">
        <f t="shared" si="170"/>
        <v>1.0144526067999919E-2</v>
      </c>
      <c r="AW243" s="1">
        <f t="shared" si="193"/>
        <v>-0.44519800486537114</v>
      </c>
      <c r="AX243" s="1">
        <f t="shared" si="171"/>
        <v>115.75720038262374</v>
      </c>
      <c r="AY243" s="1">
        <f t="shared" si="172"/>
        <v>7.9703278840090805E-3</v>
      </c>
      <c r="AZ243" s="2"/>
      <c r="BA243" s="1">
        <f t="shared" si="194"/>
        <v>-0.6553940214256686</v>
      </c>
      <c r="BB243" s="1">
        <f t="shared" si="173"/>
        <v>115.54700436606345</v>
      </c>
      <c r="BC243" s="1">
        <f t="shared" si="174"/>
        <v>6.1400197301156919E-3</v>
      </c>
      <c r="BD243" s="2"/>
      <c r="BE243" s="1">
        <f t="shared" si="195"/>
        <v>-0.73732828796721228</v>
      </c>
      <c r="BF243" s="1">
        <f t="shared" si="175"/>
        <v>115.4650700995219</v>
      </c>
      <c r="BG243" s="19">
        <f t="shared" si="176"/>
        <v>5.4265668370097782E-3</v>
      </c>
      <c r="BJ243" s="19">
        <f t="shared" si="177"/>
        <v>175.0831364869041</v>
      </c>
      <c r="BK243" s="1">
        <f t="shared" si="196"/>
        <v>0.52209697821794587</v>
      </c>
      <c r="BL243" s="1">
        <f t="shared" si="178"/>
        <v>175.60523346512204</v>
      </c>
      <c r="BM243" s="1">
        <f t="shared" si="179"/>
        <v>3.7165584894395461E-4</v>
      </c>
      <c r="BO243" s="1">
        <f t="shared" si="197"/>
        <v>0.60114600805452312</v>
      </c>
      <c r="BP243" s="1">
        <f t="shared" si="180"/>
        <v>175.68428249495861</v>
      </c>
      <c r="BQ243" s="1">
        <f t="shared" si="181"/>
        <v>8.2197505248048574E-4</v>
      </c>
      <c r="BS243" s="1">
        <f t="shared" si="198"/>
        <v>0.94651121442235053</v>
      </c>
      <c r="BT243" s="1">
        <f t="shared" si="182"/>
        <v>176.02964770132644</v>
      </c>
      <c r="BU243" s="1">
        <f t="shared" si="183"/>
        <v>2.7894196243156374E-3</v>
      </c>
      <c r="BW243" s="1">
        <f t="shared" si="199"/>
        <v>1.8302603890611657</v>
      </c>
      <c r="BX243" s="1">
        <f t="shared" si="184"/>
        <v>176.91339687596525</v>
      </c>
      <c r="BY243" s="19">
        <f t="shared" si="185"/>
        <v>7.8238802024176782E-3</v>
      </c>
    </row>
    <row r="244" spans="1:77">
      <c r="A244" s="3">
        <v>44130</v>
      </c>
      <c r="B244" s="4">
        <v>243</v>
      </c>
      <c r="C244" s="1">
        <v>114.85185199999999</v>
      </c>
      <c r="D244" s="1">
        <v>170.16999799999999</v>
      </c>
      <c r="E244" s="1"/>
      <c r="F244" s="1"/>
      <c r="I244" s="6">
        <f t="shared" si="154"/>
        <v>116.80405369413549</v>
      </c>
      <c r="J244" s="1">
        <f t="shared" si="155"/>
        <v>1.9522016941354963</v>
      </c>
      <c r="K244" s="1">
        <f t="shared" si="156"/>
        <v>1.6997563906374764E-2</v>
      </c>
      <c r="M244" s="1">
        <f t="shared" si="186"/>
        <v>116.12661635414074</v>
      </c>
      <c r="N244" s="1">
        <f t="shared" si="187"/>
        <v>1.2747643541407427</v>
      </c>
      <c r="O244" s="1">
        <f t="shared" si="157"/>
        <v>1.1099205906934289E-2</v>
      </c>
      <c r="Q244" s="1">
        <f t="shared" si="188"/>
        <v>115.4541094243701</v>
      </c>
      <c r="R244" s="1">
        <f t="shared" si="189"/>
        <v>0.60225742437010865</v>
      </c>
      <c r="S244" s="1">
        <f t="shared" si="158"/>
        <v>5.2437763421534439E-3</v>
      </c>
      <c r="U244" s="1">
        <f t="shared" si="190"/>
        <v>115.09637058075521</v>
      </c>
      <c r="V244" s="1">
        <f t="shared" si="191"/>
        <v>0.24451858075521216</v>
      </c>
      <c r="W244" s="1">
        <f t="shared" si="159"/>
        <v>2.1289911873185307E-3</v>
      </c>
      <c r="Z244" s="1">
        <f t="shared" si="160"/>
        <v>172.99999256878846</v>
      </c>
      <c r="AA244" s="1">
        <f t="shared" si="161"/>
        <v>2.8299945687884644</v>
      </c>
      <c r="AB244" s="15">
        <f t="shared" si="150"/>
        <v>1.6630396674203785E-2</v>
      </c>
      <c r="AD244" s="1">
        <f t="shared" si="162"/>
        <v>174.73780912236285</v>
      </c>
      <c r="AE244" s="1">
        <f t="shared" si="163"/>
        <v>4.5678111223628548</v>
      </c>
      <c r="AF244" s="15">
        <f t="shared" si="151"/>
        <v>2.6842634871294145E-2</v>
      </c>
      <c r="AH244" s="1">
        <f t="shared" si="164"/>
        <v>175.33440756910684</v>
      </c>
      <c r="AI244" s="1">
        <f t="shared" si="165"/>
        <v>5.1644095691068514</v>
      </c>
      <c r="AJ244" s="1">
        <f t="shared" si="152"/>
        <v>3.0348531643673474E-2</v>
      </c>
      <c r="AL244" s="1">
        <f t="shared" si="166"/>
        <v>175.62099637765073</v>
      </c>
      <c r="AM244" s="1">
        <f t="shared" si="167"/>
        <v>5.450998377650734</v>
      </c>
      <c r="AN244" s="1">
        <f t="shared" si="153"/>
        <v>3.2032664051924911E-2</v>
      </c>
      <c r="AR244" s="19">
        <f t="shared" si="168"/>
        <v>115.4541094243701</v>
      </c>
      <c r="AS244" s="1">
        <f t="shared" si="192"/>
        <v>-0.27842600563911607</v>
      </c>
      <c r="AT244" s="1">
        <f t="shared" si="169"/>
        <v>115.17568341873098</v>
      </c>
      <c r="AU244" s="1">
        <f t="shared" si="170"/>
        <v>2.819557657032728E-3</v>
      </c>
      <c r="AW244" s="1">
        <f t="shared" si="193"/>
        <v>-0.52097074442878055</v>
      </c>
      <c r="AX244" s="1">
        <f t="shared" si="171"/>
        <v>114.93313867994132</v>
      </c>
      <c r="AY244" s="1">
        <f t="shared" si="172"/>
        <v>7.0775245262330252E-4</v>
      </c>
      <c r="AZ244" s="2"/>
      <c r="BA244" s="1">
        <f t="shared" si="194"/>
        <v>-0.69719674518767183</v>
      </c>
      <c r="BB244" s="1">
        <f t="shared" si="173"/>
        <v>114.75691267918243</v>
      </c>
      <c r="BC244" s="1">
        <f t="shared" si="174"/>
        <v>8.2662420469771178E-4</v>
      </c>
      <c r="BD244" s="2"/>
      <c r="BE244" s="1">
        <f t="shared" si="195"/>
        <v>-0.74664486184623957</v>
      </c>
      <c r="BF244" s="1">
        <f t="shared" si="175"/>
        <v>114.70746456252387</v>
      </c>
      <c r="BG244" s="19">
        <f t="shared" si="176"/>
        <v>1.2571624659228524E-3</v>
      </c>
      <c r="BJ244" s="19">
        <f t="shared" si="177"/>
        <v>175.33440756910684</v>
      </c>
      <c r="BK244" s="1">
        <f t="shared" si="196"/>
        <v>0.48147309381566628</v>
      </c>
      <c r="BL244" s="1">
        <f t="shared" si="178"/>
        <v>175.81588066292252</v>
      </c>
      <c r="BM244" s="1">
        <f t="shared" si="179"/>
        <v>3.3177896981126671E-2</v>
      </c>
      <c r="BO244" s="1">
        <f t="shared" si="197"/>
        <v>0.51367727659157947</v>
      </c>
      <c r="BP244" s="1">
        <f t="shared" si="180"/>
        <v>175.84808484569842</v>
      </c>
      <c r="BQ244" s="1">
        <f t="shared" si="181"/>
        <v>3.3367144105498729E-2</v>
      </c>
      <c r="BS244" s="1">
        <f t="shared" si="198"/>
        <v>0.63365315492352969</v>
      </c>
      <c r="BT244" s="1">
        <f t="shared" si="182"/>
        <v>175.96806072403038</v>
      </c>
      <c r="BU244" s="1">
        <f t="shared" si="183"/>
        <v>3.4072179539135848E-2</v>
      </c>
      <c r="BW244" s="1">
        <f t="shared" si="199"/>
        <v>0.48811947823151125</v>
      </c>
      <c r="BX244" s="1">
        <f t="shared" si="184"/>
        <v>175.82252704733835</v>
      </c>
      <c r="BY244" s="19">
        <f t="shared" si="185"/>
        <v>3.3216954303180765E-2</v>
      </c>
    </row>
    <row r="245" spans="1:77">
      <c r="A245" s="3">
        <v>44131</v>
      </c>
      <c r="B245" s="4">
        <v>244</v>
      </c>
      <c r="C245" s="1">
        <v>116.39917800000001</v>
      </c>
      <c r="D245" s="1">
        <v>166.75</v>
      </c>
      <c r="E245" s="1"/>
      <c r="F245" s="1"/>
      <c r="I245" s="6">
        <f t="shared" si="154"/>
        <v>116.51122344001516</v>
      </c>
      <c r="J245" s="1">
        <f t="shared" si="155"/>
        <v>0.1120454400151516</v>
      </c>
      <c r="K245" s="1">
        <f t="shared" si="156"/>
        <v>9.6259648856928867E-4</v>
      </c>
      <c r="M245" s="1">
        <f t="shared" si="186"/>
        <v>115.68044883019147</v>
      </c>
      <c r="N245" s="1">
        <f t="shared" si="187"/>
        <v>0.71872916980854029</v>
      </c>
      <c r="O245" s="1">
        <f t="shared" si="157"/>
        <v>6.1746928299488526E-3</v>
      </c>
      <c r="Q245" s="1">
        <f t="shared" si="188"/>
        <v>115.12286784096653</v>
      </c>
      <c r="R245" s="1">
        <f t="shared" si="189"/>
        <v>1.2763101590334713</v>
      </c>
      <c r="S245" s="1">
        <f t="shared" si="158"/>
        <v>1.0964941342055451E-2</v>
      </c>
      <c r="U245" s="1">
        <f t="shared" si="190"/>
        <v>114.91298164518879</v>
      </c>
      <c r="V245" s="1">
        <f t="shared" si="191"/>
        <v>1.4861963548112129</v>
      </c>
      <c r="W245" s="1">
        <f t="shared" si="159"/>
        <v>1.2768100087538529E-2</v>
      </c>
      <c r="Z245" s="1">
        <f t="shared" si="160"/>
        <v>172.57549338347019</v>
      </c>
      <c r="AA245" s="1">
        <f t="shared" si="161"/>
        <v>5.8254933834701887</v>
      </c>
      <c r="AB245" s="15">
        <f t="shared" si="150"/>
        <v>3.4935492554543861E-2</v>
      </c>
      <c r="AD245" s="1">
        <f t="shared" si="162"/>
        <v>173.13907522953585</v>
      </c>
      <c r="AE245" s="1">
        <f t="shared" si="163"/>
        <v>6.3890752295358482</v>
      </c>
      <c r="AF245" s="15">
        <f t="shared" si="151"/>
        <v>3.8315293730349913E-2</v>
      </c>
      <c r="AH245" s="1">
        <f t="shared" si="164"/>
        <v>172.49398230609808</v>
      </c>
      <c r="AI245" s="1">
        <f t="shared" si="165"/>
        <v>5.7439823060980757</v>
      </c>
      <c r="AJ245" s="1">
        <f t="shared" si="152"/>
        <v>3.4446670501337782E-2</v>
      </c>
      <c r="AL245" s="1">
        <f t="shared" si="166"/>
        <v>171.53274759441268</v>
      </c>
      <c r="AM245" s="1">
        <f t="shared" si="167"/>
        <v>4.7827475944126832</v>
      </c>
      <c r="AN245" s="1">
        <f t="shared" si="153"/>
        <v>2.8682144494228984E-2</v>
      </c>
      <c r="AR245" s="19">
        <f t="shared" si="168"/>
        <v>115.12286784096653</v>
      </c>
      <c r="AS245" s="1">
        <f t="shared" si="192"/>
        <v>-0.28634834230378381</v>
      </c>
      <c r="AT245" s="1">
        <f t="shared" si="169"/>
        <v>114.83651949866275</v>
      </c>
      <c r="AU245" s="1">
        <f t="shared" si="170"/>
        <v>1.3424996019621833E-2</v>
      </c>
      <c r="AW245" s="1">
        <f t="shared" si="193"/>
        <v>-0.47353845417247731</v>
      </c>
      <c r="AX245" s="1">
        <f t="shared" si="171"/>
        <v>114.64932938679405</v>
      </c>
      <c r="AY245" s="1">
        <f t="shared" si="172"/>
        <v>1.5033169849412126E-2</v>
      </c>
      <c r="AZ245" s="2"/>
      <c r="BA245" s="1">
        <f t="shared" si="194"/>
        <v>-0.53251692238482495</v>
      </c>
      <c r="BB245" s="1">
        <f t="shared" si="173"/>
        <v>114.59035091858171</v>
      </c>
      <c r="BC245" s="1">
        <f t="shared" si="174"/>
        <v>1.553986129883409E-2</v>
      </c>
      <c r="BD245" s="2"/>
      <c r="BE245" s="1">
        <f t="shared" si="195"/>
        <v>-0.39355207516996837</v>
      </c>
      <c r="BF245" s="1">
        <f t="shared" si="175"/>
        <v>114.72931576579657</v>
      </c>
      <c r="BG245" s="19">
        <f t="shared" si="176"/>
        <v>1.4345996792206174E-2</v>
      </c>
      <c r="BJ245" s="19">
        <f t="shared" si="177"/>
        <v>172.49398230609808</v>
      </c>
      <c r="BK245" s="1">
        <f t="shared" si="196"/>
        <v>-1.6811659707998916E-2</v>
      </c>
      <c r="BL245" s="1">
        <f t="shared" si="178"/>
        <v>172.47717064639008</v>
      </c>
      <c r="BM245" s="1">
        <f t="shared" si="179"/>
        <v>3.4345850952864042E-2</v>
      </c>
      <c r="BO245" s="1">
        <f t="shared" si="197"/>
        <v>-0.32484835830850745</v>
      </c>
      <c r="BP245" s="1">
        <f t="shared" si="180"/>
        <v>172.16913394778956</v>
      </c>
      <c r="BQ245" s="1">
        <f t="shared" si="181"/>
        <v>3.2498554409532601E-2</v>
      </c>
      <c r="BS245" s="1">
        <f t="shared" si="198"/>
        <v>-0.92968213314600456</v>
      </c>
      <c r="BT245" s="1">
        <f t="shared" si="182"/>
        <v>171.56430017295207</v>
      </c>
      <c r="BU245" s="1">
        <f t="shared" si="183"/>
        <v>2.8871365355034921E-2</v>
      </c>
      <c r="BW245" s="1">
        <f t="shared" si="199"/>
        <v>-2.3411435518227259</v>
      </c>
      <c r="BX245" s="1">
        <f t="shared" si="184"/>
        <v>170.15283875427534</v>
      </c>
      <c r="BY245" s="19">
        <f t="shared" si="185"/>
        <v>2.040682911109647E-2</v>
      </c>
    </row>
    <row r="246" spans="1:77">
      <c r="A246" s="3">
        <v>44132</v>
      </c>
      <c r="B246" s="4">
        <v>245</v>
      </c>
      <c r="C246" s="1">
        <v>111.008476</v>
      </c>
      <c r="D246" s="1">
        <v>161.16000399999999</v>
      </c>
      <c r="E246" s="1"/>
      <c r="F246" s="1"/>
      <c r="I246" s="6">
        <f t="shared" si="154"/>
        <v>116.49441662401287</v>
      </c>
      <c r="J246" s="1">
        <f t="shared" si="155"/>
        <v>5.4859406240128692</v>
      </c>
      <c r="K246" s="1">
        <f t="shared" si="156"/>
        <v>4.9419114843202328E-2</v>
      </c>
      <c r="M246" s="1">
        <f t="shared" si="186"/>
        <v>115.93200403962445</v>
      </c>
      <c r="N246" s="1">
        <f t="shared" si="187"/>
        <v>4.9235280396244434</v>
      </c>
      <c r="O246" s="1">
        <f t="shared" si="157"/>
        <v>4.4352721675274986E-2</v>
      </c>
      <c r="Q246" s="1">
        <f t="shared" si="188"/>
        <v>115.82483842843494</v>
      </c>
      <c r="R246" s="1">
        <f t="shared" si="189"/>
        <v>4.8163624284349424</v>
      </c>
      <c r="S246" s="1">
        <f t="shared" si="158"/>
        <v>4.3387339435548532E-2</v>
      </c>
      <c r="U246" s="1">
        <f t="shared" si="190"/>
        <v>116.0276289112972</v>
      </c>
      <c r="V246" s="1">
        <f t="shared" si="191"/>
        <v>5.0191529112971978</v>
      </c>
      <c r="W246" s="1">
        <f t="shared" si="159"/>
        <v>4.5214141227352747E-2</v>
      </c>
      <c r="Z246" s="1">
        <f t="shared" si="160"/>
        <v>171.70166937594965</v>
      </c>
      <c r="AA246" s="1">
        <f t="shared" si="161"/>
        <v>10.541665375949663</v>
      </c>
      <c r="AB246" s="15">
        <f t="shared" si="150"/>
        <v>6.5411175938849334E-2</v>
      </c>
      <c r="AD246" s="1">
        <f t="shared" si="162"/>
        <v>170.90289889919831</v>
      </c>
      <c r="AE246" s="1">
        <f t="shared" si="163"/>
        <v>9.7428948991983191</v>
      </c>
      <c r="AF246" s="15">
        <f t="shared" si="151"/>
        <v>6.0454794349585152E-2</v>
      </c>
      <c r="AH246" s="1">
        <f t="shared" si="164"/>
        <v>169.33479203774414</v>
      </c>
      <c r="AI246" s="1">
        <f t="shared" si="165"/>
        <v>8.1747880377441504</v>
      </c>
      <c r="AJ246" s="1">
        <f t="shared" si="152"/>
        <v>5.0724670109490388E-2</v>
      </c>
      <c r="AL246" s="1">
        <f t="shared" si="166"/>
        <v>167.94568689860318</v>
      </c>
      <c r="AM246" s="1">
        <f t="shared" si="167"/>
        <v>6.7856828986031985</v>
      </c>
      <c r="AN246" s="1">
        <f t="shared" si="153"/>
        <v>4.2105253972339184E-2</v>
      </c>
      <c r="AR246" s="19">
        <f t="shared" si="168"/>
        <v>115.82483842843494</v>
      </c>
      <c r="AS246" s="1">
        <f t="shared" si="192"/>
        <v>-0.13810050283795486</v>
      </c>
      <c r="AT246" s="1">
        <f t="shared" si="169"/>
        <v>115.68673792559699</v>
      </c>
      <c r="AU246" s="1">
        <f t="shared" si="170"/>
        <v>4.2143285757719841E-2</v>
      </c>
      <c r="AW246" s="1">
        <f t="shared" si="193"/>
        <v>-0.17966119376225564</v>
      </c>
      <c r="AX246" s="1">
        <f t="shared" si="171"/>
        <v>115.64517723467269</v>
      </c>
      <c r="AY246" s="1">
        <f t="shared" si="172"/>
        <v>4.176889370747406E-2</v>
      </c>
      <c r="AZ246" s="2"/>
      <c r="BA246" s="1">
        <f t="shared" si="194"/>
        <v>2.3002457049130398E-2</v>
      </c>
      <c r="BB246" s="1">
        <f t="shared" si="173"/>
        <v>115.84784088548408</v>
      </c>
      <c r="BC246" s="1">
        <f t="shared" si="174"/>
        <v>4.3594552955434442E-2</v>
      </c>
      <c r="BD246" s="2"/>
      <c r="BE246" s="1">
        <f t="shared" si="195"/>
        <v>0.53764218807265252</v>
      </c>
      <c r="BF246" s="1">
        <f t="shared" si="175"/>
        <v>116.3624806165076</v>
      </c>
      <c r="BG246" s="19">
        <f t="shared" si="176"/>
        <v>4.8230592918937061E-2</v>
      </c>
      <c r="BJ246" s="19">
        <f t="shared" si="177"/>
        <v>169.33479203774414</v>
      </c>
      <c r="BK246" s="1">
        <f t="shared" si="196"/>
        <v>-0.48816845100488987</v>
      </c>
      <c r="BL246" s="1">
        <f t="shared" si="178"/>
        <v>168.84662358673924</v>
      </c>
      <c r="BM246" s="1">
        <f t="shared" si="179"/>
        <v>4.7695578282185049E-2</v>
      </c>
      <c r="BO246" s="1">
        <f t="shared" si="197"/>
        <v>-1.0334338358198654</v>
      </c>
      <c r="BP246" s="1">
        <f t="shared" si="180"/>
        <v>168.30135820192427</v>
      </c>
      <c r="BQ246" s="1">
        <f t="shared" si="181"/>
        <v>4.4312199209949679E-2</v>
      </c>
      <c r="BS246" s="1">
        <f t="shared" si="198"/>
        <v>-1.932960793989575</v>
      </c>
      <c r="BT246" s="1">
        <f t="shared" si="182"/>
        <v>167.40183124375457</v>
      </c>
      <c r="BU246" s="1">
        <f t="shared" si="183"/>
        <v>3.8730622293572207E-2</v>
      </c>
      <c r="BW246" s="1">
        <f t="shared" si="199"/>
        <v>-3.0364832608742569</v>
      </c>
      <c r="BX246" s="1">
        <f t="shared" si="184"/>
        <v>166.29830877686987</v>
      </c>
      <c r="BY246" s="19">
        <f t="shared" si="185"/>
        <v>3.1883250492286457E-2</v>
      </c>
    </row>
    <row r="247" spans="1:77">
      <c r="A247" s="3">
        <v>44133</v>
      </c>
      <c r="B247" s="4">
        <v>246</v>
      </c>
      <c r="C247" s="1">
        <v>115.12138400000001</v>
      </c>
      <c r="D247" s="1">
        <v>164.60000600000001</v>
      </c>
      <c r="E247" s="1"/>
      <c r="F247" s="1"/>
      <c r="I247" s="6">
        <f t="shared" si="154"/>
        <v>115.67152553041093</v>
      </c>
      <c r="J247" s="1">
        <f t="shared" si="155"/>
        <v>0.55014153041092584</v>
      </c>
      <c r="K247" s="1">
        <f t="shared" si="156"/>
        <v>4.7787953140914791E-3</v>
      </c>
      <c r="M247" s="1">
        <f t="shared" si="186"/>
        <v>114.20876922575587</v>
      </c>
      <c r="N247" s="1">
        <f t="shared" si="187"/>
        <v>0.91261477424413329</v>
      </c>
      <c r="O247" s="1">
        <f t="shared" si="157"/>
        <v>7.9274131576122578E-3</v>
      </c>
      <c r="Q247" s="1">
        <f t="shared" si="188"/>
        <v>113.17583909279573</v>
      </c>
      <c r="R247" s="1">
        <f t="shared" si="189"/>
        <v>1.9455449072042796</v>
      </c>
      <c r="S247" s="1">
        <f t="shared" si="158"/>
        <v>1.689994369077668E-2</v>
      </c>
      <c r="U247" s="1">
        <f t="shared" si="190"/>
        <v>112.26326422782431</v>
      </c>
      <c r="V247" s="1">
        <f t="shared" si="191"/>
        <v>2.8581197721756979</v>
      </c>
      <c r="W247" s="1">
        <f t="shared" si="159"/>
        <v>2.4827010177150909E-2</v>
      </c>
      <c r="Z247" s="1">
        <f t="shared" si="160"/>
        <v>170.12041956955719</v>
      </c>
      <c r="AA247" s="1">
        <f t="shared" si="161"/>
        <v>5.5204135695571779</v>
      </c>
      <c r="AB247" s="15">
        <f t="shared" si="150"/>
        <v>3.3538355822157001E-2</v>
      </c>
      <c r="AD247" s="1">
        <f t="shared" si="162"/>
        <v>167.49288568447889</v>
      </c>
      <c r="AE247" s="1">
        <f t="shared" si="163"/>
        <v>2.8928796844788849</v>
      </c>
      <c r="AF247" s="15">
        <f t="shared" si="151"/>
        <v>1.7575210079147172E-2</v>
      </c>
      <c r="AH247" s="1">
        <f t="shared" si="164"/>
        <v>164.83865861698484</v>
      </c>
      <c r="AI247" s="1">
        <f t="shared" si="165"/>
        <v>0.23865261698483664</v>
      </c>
      <c r="AJ247" s="1">
        <f t="shared" si="152"/>
        <v>1.4498943395229076E-3</v>
      </c>
      <c r="AL247" s="1">
        <f t="shared" si="166"/>
        <v>162.85642472465079</v>
      </c>
      <c r="AM247" s="1">
        <f t="shared" si="167"/>
        <v>1.7435812753492144</v>
      </c>
      <c r="AN247" s="1">
        <f t="shared" si="153"/>
        <v>1.0592838467753241E-2</v>
      </c>
      <c r="AR247" s="19">
        <f t="shared" si="168"/>
        <v>113.17583909279573</v>
      </c>
      <c r="AS247" s="1">
        <f t="shared" si="192"/>
        <v>-0.51473532775814423</v>
      </c>
      <c r="AT247" s="1">
        <f t="shared" si="169"/>
        <v>112.66110376503758</v>
      </c>
      <c r="AU247" s="1">
        <f t="shared" si="170"/>
        <v>2.1371183610530822E-2</v>
      </c>
      <c r="AW247" s="1">
        <f t="shared" si="193"/>
        <v>-0.7969957292314962</v>
      </c>
      <c r="AX247" s="1">
        <f t="shared" si="171"/>
        <v>112.37884336356423</v>
      </c>
      <c r="AY247" s="1">
        <f t="shared" si="172"/>
        <v>2.3823033924225381E-2</v>
      </c>
      <c r="AZ247" s="2"/>
      <c r="BA247" s="1">
        <f t="shared" si="194"/>
        <v>-1.1793983496606264</v>
      </c>
      <c r="BB247" s="1">
        <f t="shared" si="173"/>
        <v>111.9964407431351</v>
      </c>
      <c r="BC247" s="1">
        <f t="shared" si="174"/>
        <v>2.714476796825957E-2</v>
      </c>
      <c r="BD247" s="2"/>
      <c r="BE247" s="1">
        <f t="shared" si="195"/>
        <v>-2.1710031070824369</v>
      </c>
      <c r="BF247" s="1">
        <f t="shared" si="175"/>
        <v>111.00483598571329</v>
      </c>
      <c r="BG247" s="19">
        <f t="shared" si="176"/>
        <v>3.5758326309616992E-2</v>
      </c>
      <c r="BJ247" s="19">
        <f t="shared" si="177"/>
        <v>164.83865861698484</v>
      </c>
      <c r="BK247" s="1">
        <f t="shared" si="196"/>
        <v>-1.0893631964680504</v>
      </c>
      <c r="BL247" s="1">
        <f t="shared" si="178"/>
        <v>163.7492954205168</v>
      </c>
      <c r="BM247" s="1">
        <f t="shared" si="179"/>
        <v>5.1683508412703558E-3</v>
      </c>
      <c r="BO247" s="1">
        <f t="shared" si="197"/>
        <v>-1.8991087320547222</v>
      </c>
      <c r="BP247" s="1">
        <f t="shared" si="180"/>
        <v>162.93954988493013</v>
      </c>
      <c r="BQ247" s="1">
        <f t="shared" si="181"/>
        <v>1.0087825361743165E-2</v>
      </c>
      <c r="BS247" s="1">
        <f t="shared" si="198"/>
        <v>-3.0863884760359483</v>
      </c>
      <c r="BT247" s="1">
        <f t="shared" si="182"/>
        <v>161.75227014094889</v>
      </c>
      <c r="BU247" s="1">
        <f t="shared" si="183"/>
        <v>1.7300946265160603E-2</v>
      </c>
      <c r="BW247" s="1">
        <f t="shared" si="199"/>
        <v>-4.2771858967765368</v>
      </c>
      <c r="BX247" s="1">
        <f t="shared" si="184"/>
        <v>160.56147272020831</v>
      </c>
      <c r="BY247" s="19">
        <f t="shared" si="185"/>
        <v>2.4535438229520434E-2</v>
      </c>
    </row>
    <row r="248" spans="1:77">
      <c r="A248" s="3">
        <v>44134</v>
      </c>
      <c r="B248" s="4">
        <v>247</v>
      </c>
      <c r="C248" s="1">
        <v>108.672516</v>
      </c>
      <c r="D248" s="1">
        <v>164.949997</v>
      </c>
      <c r="E248" s="1"/>
      <c r="F248" s="1"/>
      <c r="I248" s="6">
        <f t="shared" si="154"/>
        <v>115.58900430084928</v>
      </c>
      <c r="J248" s="1">
        <f t="shared" si="155"/>
        <v>6.9164883008492808</v>
      </c>
      <c r="K248" s="1">
        <f t="shared" si="156"/>
        <v>6.3645239435233841E-2</v>
      </c>
      <c r="M248" s="1">
        <f t="shared" si="186"/>
        <v>114.52818439674132</v>
      </c>
      <c r="N248" s="1">
        <f t="shared" si="187"/>
        <v>5.8556683967413221</v>
      </c>
      <c r="O248" s="1">
        <f t="shared" si="157"/>
        <v>5.3883618529098211E-2</v>
      </c>
      <c r="Q248" s="1">
        <f t="shared" si="188"/>
        <v>114.24588879175809</v>
      </c>
      <c r="R248" s="1">
        <f t="shared" si="189"/>
        <v>5.5733727917580893</v>
      </c>
      <c r="S248" s="1">
        <f t="shared" si="158"/>
        <v>5.1285946041389981E-2</v>
      </c>
      <c r="U248" s="1">
        <f t="shared" si="190"/>
        <v>114.40685405695608</v>
      </c>
      <c r="V248" s="1">
        <f t="shared" si="191"/>
        <v>5.7343380569560765</v>
      </c>
      <c r="W248" s="1">
        <f t="shared" si="159"/>
        <v>5.2767141757867064E-2</v>
      </c>
      <c r="Z248" s="1">
        <f t="shared" si="160"/>
        <v>169.2923575341236</v>
      </c>
      <c r="AA248" s="1">
        <f t="shared" si="161"/>
        <v>4.3423605341235998</v>
      </c>
      <c r="AB248" s="15">
        <f t="shared" si="150"/>
        <v>2.6325314417093321E-2</v>
      </c>
      <c r="AD248" s="1">
        <f t="shared" si="162"/>
        <v>166.48037779491128</v>
      </c>
      <c r="AE248" s="1">
        <f t="shared" si="163"/>
        <v>1.5303807949112809</v>
      </c>
      <c r="AF248" s="15">
        <f t="shared" si="151"/>
        <v>9.2778467580771212E-3</v>
      </c>
      <c r="AH248" s="1">
        <f t="shared" si="164"/>
        <v>164.7073996776432</v>
      </c>
      <c r="AI248" s="1">
        <f t="shared" si="165"/>
        <v>0.24259732235680076</v>
      </c>
      <c r="AJ248" s="1">
        <f t="shared" si="152"/>
        <v>1.4707325054198138E-3</v>
      </c>
      <c r="AL248" s="1">
        <f t="shared" si="166"/>
        <v>164.1641106811627</v>
      </c>
      <c r="AM248" s="1">
        <f t="shared" si="167"/>
        <v>0.78588631883729931</v>
      </c>
      <c r="AN248" s="1">
        <f t="shared" si="153"/>
        <v>4.7643912284357258E-3</v>
      </c>
      <c r="AR248" s="19">
        <f t="shared" si="168"/>
        <v>114.24588879175809</v>
      </c>
      <c r="AS248" s="1">
        <f t="shared" si="192"/>
        <v>-0.27701757375006797</v>
      </c>
      <c r="AT248" s="1">
        <f t="shared" si="169"/>
        <v>113.96887121800802</v>
      </c>
      <c r="AU248" s="1">
        <f t="shared" si="170"/>
        <v>4.8736841778909558E-2</v>
      </c>
      <c r="AW248" s="1">
        <f t="shared" si="193"/>
        <v>-0.33023437218303098</v>
      </c>
      <c r="AX248" s="1">
        <f t="shared" si="171"/>
        <v>113.91565441957506</v>
      </c>
      <c r="AY248" s="1">
        <f t="shared" si="172"/>
        <v>4.8247142999570017E-2</v>
      </c>
      <c r="AZ248" s="2"/>
      <c r="BA248" s="1">
        <f t="shared" si="194"/>
        <v>-0.16714672778028056</v>
      </c>
      <c r="BB248" s="1">
        <f t="shared" si="173"/>
        <v>114.07874206397781</v>
      </c>
      <c r="BC248" s="1">
        <f t="shared" si="174"/>
        <v>4.974786876175584E-2</v>
      </c>
      <c r="BD248" s="2"/>
      <c r="BE248" s="1">
        <f t="shared" si="195"/>
        <v>0.58389177805564418</v>
      </c>
      <c r="BF248" s="1">
        <f t="shared" si="175"/>
        <v>114.82978056981374</v>
      </c>
      <c r="BG248" s="19">
        <f t="shared" si="176"/>
        <v>5.6658894046529053E-2</v>
      </c>
      <c r="BJ248" s="19">
        <f t="shared" si="177"/>
        <v>164.7073996776432</v>
      </c>
      <c r="BK248" s="1">
        <f t="shared" si="196"/>
        <v>-0.94564755789909016</v>
      </c>
      <c r="BL248" s="1">
        <f t="shared" si="178"/>
        <v>163.7617521197441</v>
      </c>
      <c r="BM248" s="1">
        <f t="shared" si="179"/>
        <v>7.2036671831882124E-3</v>
      </c>
      <c r="BO248" s="1">
        <f t="shared" si="197"/>
        <v>-1.4571462838764537</v>
      </c>
      <c r="BP248" s="1">
        <f t="shared" si="180"/>
        <v>163.25025339376674</v>
      </c>
      <c r="BQ248" s="1">
        <f t="shared" si="181"/>
        <v>1.030459919458656E-2</v>
      </c>
      <c r="BS248" s="1">
        <f t="shared" si="198"/>
        <v>-1.7565801845235136</v>
      </c>
      <c r="BT248" s="1">
        <f t="shared" si="182"/>
        <v>162.9508194931197</v>
      </c>
      <c r="BU248" s="1">
        <f t="shared" si="183"/>
        <v>1.2119900231827836E-2</v>
      </c>
      <c r="BW248" s="1">
        <f t="shared" si="199"/>
        <v>-0.75314798295688201</v>
      </c>
      <c r="BX248" s="1">
        <f t="shared" si="184"/>
        <v>163.95425169468632</v>
      </c>
      <c r="BY248" s="19">
        <f t="shared" si="185"/>
        <v>6.0366494296673189E-3</v>
      </c>
    </row>
    <row r="249" spans="1:77">
      <c r="A249" s="3">
        <v>44137</v>
      </c>
      <c r="B249" s="4">
        <v>248</v>
      </c>
      <c r="C249" s="1">
        <v>108.58266399999999</v>
      </c>
      <c r="D249" s="1">
        <v>173.61000100000001</v>
      </c>
      <c r="E249" s="1"/>
      <c r="F249" s="1"/>
      <c r="I249" s="6">
        <f t="shared" si="154"/>
        <v>114.5515310557219</v>
      </c>
      <c r="J249" s="1">
        <f t="shared" si="155"/>
        <v>5.9688670557219012</v>
      </c>
      <c r="K249" s="1">
        <f t="shared" si="156"/>
        <v>5.4970718490770329E-2</v>
      </c>
      <c r="M249" s="1">
        <f t="shared" si="186"/>
        <v>112.47870045788186</v>
      </c>
      <c r="N249" s="1">
        <f t="shared" si="187"/>
        <v>3.8960364578818627</v>
      </c>
      <c r="O249" s="1">
        <f t="shared" si="157"/>
        <v>3.5880833222897007E-2</v>
      </c>
      <c r="Q249" s="1">
        <f t="shared" si="188"/>
        <v>111.18053375629114</v>
      </c>
      <c r="R249" s="1">
        <f t="shared" si="189"/>
        <v>2.5978697562911464</v>
      </c>
      <c r="S249" s="1">
        <f t="shared" si="158"/>
        <v>2.3925271867442362E-2</v>
      </c>
      <c r="U249" s="1">
        <f t="shared" si="190"/>
        <v>110.10610051423903</v>
      </c>
      <c r="V249" s="1">
        <f t="shared" si="191"/>
        <v>1.5234365142390374</v>
      </c>
      <c r="W249" s="1">
        <f t="shared" si="159"/>
        <v>1.4030200200641951E-2</v>
      </c>
      <c r="Z249" s="1">
        <f t="shared" si="160"/>
        <v>168.64100345400504</v>
      </c>
      <c r="AA249" s="1">
        <f t="shared" si="161"/>
        <v>4.9689975459949665</v>
      </c>
      <c r="AB249" s="15">
        <f t="shared" si="150"/>
        <v>2.8621608878367358E-2</v>
      </c>
      <c r="AD249" s="1">
        <f t="shared" si="162"/>
        <v>165.94474451669231</v>
      </c>
      <c r="AE249" s="1">
        <f t="shared" si="163"/>
        <v>7.6652564833077008</v>
      </c>
      <c r="AF249" s="15">
        <f t="shared" si="151"/>
        <v>4.4152159663357761E-2</v>
      </c>
      <c r="AH249" s="1">
        <f t="shared" si="164"/>
        <v>164.84082820493944</v>
      </c>
      <c r="AI249" s="1">
        <f t="shared" si="165"/>
        <v>8.7691727950605696</v>
      </c>
      <c r="AJ249" s="1">
        <f t="shared" si="152"/>
        <v>5.0510758277459884E-2</v>
      </c>
      <c r="AL249" s="1">
        <f t="shared" si="166"/>
        <v>164.75352542029066</v>
      </c>
      <c r="AM249" s="1">
        <f t="shared" si="167"/>
        <v>8.856475579709354</v>
      </c>
      <c r="AN249" s="1">
        <f t="shared" si="153"/>
        <v>5.1013625532490801E-2</v>
      </c>
      <c r="AR249" s="19">
        <f t="shared" si="168"/>
        <v>111.18053375629114</v>
      </c>
      <c r="AS249" s="1">
        <f t="shared" si="192"/>
        <v>-0.69526819300760034</v>
      </c>
      <c r="AT249" s="1">
        <f t="shared" si="169"/>
        <v>110.48526556328353</v>
      </c>
      <c r="AU249" s="1">
        <f t="shared" si="170"/>
        <v>1.7522148501380844E-2</v>
      </c>
      <c r="AW249" s="1">
        <f t="shared" si="193"/>
        <v>-1.0140145380040109</v>
      </c>
      <c r="AX249" s="1">
        <f t="shared" si="171"/>
        <v>110.16651921828714</v>
      </c>
      <c r="AY249" s="1">
        <f t="shared" si="172"/>
        <v>1.458663068247378E-2</v>
      </c>
      <c r="AZ249" s="2"/>
      <c r="BA249" s="1">
        <f t="shared" si="194"/>
        <v>-1.4713404662392822</v>
      </c>
      <c r="BB249" s="1">
        <f t="shared" si="173"/>
        <v>109.70919329005186</v>
      </c>
      <c r="BC249" s="1">
        <f t="shared" si="174"/>
        <v>1.0374854037950876E-2</v>
      </c>
      <c r="BD249" s="2"/>
      <c r="BE249" s="1">
        <f t="shared" si="195"/>
        <v>-2.5179680134385611</v>
      </c>
      <c r="BF249" s="1">
        <f t="shared" si="175"/>
        <v>108.66256574285258</v>
      </c>
      <c r="BG249" s="19">
        <f t="shared" si="176"/>
        <v>7.3586095523116225E-4</v>
      </c>
      <c r="BJ249" s="19">
        <f t="shared" si="177"/>
        <v>164.84082820493944</v>
      </c>
      <c r="BK249" s="1">
        <f t="shared" si="196"/>
        <v>-0.78378614511978972</v>
      </c>
      <c r="BL249" s="1">
        <f t="shared" si="178"/>
        <v>164.05704205981965</v>
      </c>
      <c r="BM249" s="1">
        <f t="shared" si="179"/>
        <v>5.5025395341022777E-2</v>
      </c>
      <c r="BO249" s="1">
        <f t="shared" si="197"/>
        <v>-1.0595025810832788</v>
      </c>
      <c r="BP249" s="1">
        <f t="shared" si="180"/>
        <v>163.78132562385616</v>
      </c>
      <c r="BQ249" s="1">
        <f t="shared" si="181"/>
        <v>5.6613532167100487E-2</v>
      </c>
      <c r="BS249" s="1">
        <f t="shared" si="198"/>
        <v>-0.90607626420462184</v>
      </c>
      <c r="BT249" s="1">
        <f t="shared" si="182"/>
        <v>163.93475194073483</v>
      </c>
      <c r="BU249" s="1">
        <f t="shared" si="183"/>
        <v>5.572979093102582E-2</v>
      </c>
      <c r="BW249" s="1">
        <f t="shared" si="199"/>
        <v>4.4205075827687124E-4</v>
      </c>
      <c r="BX249" s="1">
        <f t="shared" si="184"/>
        <v>164.84127025569771</v>
      </c>
      <c r="BY249" s="19">
        <f t="shared" si="185"/>
        <v>5.050821204881107E-2</v>
      </c>
    </row>
    <row r="250" spans="1:77">
      <c r="A250" s="3">
        <v>44138</v>
      </c>
      <c r="B250" s="4">
        <v>249</v>
      </c>
      <c r="C250" s="1">
        <v>110.24979399999999</v>
      </c>
      <c r="D250" s="1">
        <v>179.21000699999999</v>
      </c>
      <c r="E250" s="1"/>
      <c r="F250" s="1"/>
      <c r="I250" s="6">
        <f t="shared" si="154"/>
        <v>113.65620099736361</v>
      </c>
      <c r="J250" s="1">
        <f t="shared" si="155"/>
        <v>3.406406997363618</v>
      </c>
      <c r="K250" s="1">
        <f t="shared" si="156"/>
        <v>3.0897173353118628E-2</v>
      </c>
      <c r="M250" s="1">
        <f t="shared" si="186"/>
        <v>111.11508769762321</v>
      </c>
      <c r="N250" s="1">
        <f t="shared" si="187"/>
        <v>0.86529369762321551</v>
      </c>
      <c r="O250" s="1">
        <f t="shared" si="157"/>
        <v>7.8484835774225176E-3</v>
      </c>
      <c r="Q250" s="1">
        <f t="shared" si="188"/>
        <v>109.75170539033101</v>
      </c>
      <c r="R250" s="1">
        <f t="shared" si="189"/>
        <v>0.49808860966898294</v>
      </c>
      <c r="S250" s="1">
        <f t="shared" si="158"/>
        <v>4.5178189599971771E-3</v>
      </c>
      <c r="U250" s="1">
        <f t="shared" si="190"/>
        <v>108.96352312855974</v>
      </c>
      <c r="V250" s="1">
        <f t="shared" si="191"/>
        <v>1.2862708714402515</v>
      </c>
      <c r="W250" s="1">
        <f t="shared" si="159"/>
        <v>1.166687777611858E-2</v>
      </c>
      <c r="Z250" s="1">
        <f t="shared" si="160"/>
        <v>169.38635308590426</v>
      </c>
      <c r="AA250" s="1">
        <f t="shared" si="161"/>
        <v>9.8236539140957291</v>
      </c>
      <c r="AB250" s="15">
        <f t="shared" si="150"/>
        <v>5.4816436194300967E-2</v>
      </c>
      <c r="AD250" s="1">
        <f t="shared" si="162"/>
        <v>168.62758428584999</v>
      </c>
      <c r="AE250" s="1">
        <f t="shared" si="163"/>
        <v>10.582422714149999</v>
      </c>
      <c r="AF250" s="15">
        <f t="shared" si="151"/>
        <v>5.9050400651733691E-2</v>
      </c>
      <c r="AH250" s="1">
        <f t="shared" si="164"/>
        <v>169.66387324222273</v>
      </c>
      <c r="AI250" s="1">
        <f t="shared" si="165"/>
        <v>9.5461337577772554</v>
      </c>
      <c r="AJ250" s="1">
        <f t="shared" si="152"/>
        <v>5.3267861084215322E-2</v>
      </c>
      <c r="AL250" s="1">
        <f t="shared" si="166"/>
        <v>171.39588210507267</v>
      </c>
      <c r="AM250" s="1">
        <f t="shared" si="167"/>
        <v>7.8141248949273177</v>
      </c>
      <c r="AN250" s="1">
        <f t="shared" si="153"/>
        <v>4.3603172756571114E-2</v>
      </c>
      <c r="AR250" s="19">
        <f t="shared" si="168"/>
        <v>109.75170539033101</v>
      </c>
      <c r="AS250" s="1">
        <f t="shared" si="192"/>
        <v>-0.80530221895047971</v>
      </c>
      <c r="AT250" s="1">
        <f t="shared" si="169"/>
        <v>108.94640317138054</v>
      </c>
      <c r="AU250" s="1">
        <f t="shared" si="170"/>
        <v>1.1822161124577303E-2</v>
      </c>
      <c r="AW250" s="1">
        <f t="shared" si="193"/>
        <v>-1.1177179949930405</v>
      </c>
      <c r="AX250" s="1">
        <f t="shared" si="171"/>
        <v>108.63398739533797</v>
      </c>
      <c r="AY250" s="1">
        <f t="shared" si="172"/>
        <v>1.4655869603366574E-2</v>
      </c>
      <c r="AZ250" s="2"/>
      <c r="BA250" s="1">
        <f t="shared" si="194"/>
        <v>-1.4522100211136633</v>
      </c>
      <c r="BB250" s="1">
        <f t="shared" si="173"/>
        <v>108.29949536921735</v>
      </c>
      <c r="BC250" s="1">
        <f t="shared" si="174"/>
        <v>1.768981655224354E-2</v>
      </c>
      <c r="BD250" s="2"/>
      <c r="BE250" s="1">
        <f t="shared" si="195"/>
        <v>-1.5921993130818939</v>
      </c>
      <c r="BF250" s="1">
        <f t="shared" si="175"/>
        <v>108.15950607724912</v>
      </c>
      <c r="BG250" s="19">
        <f t="shared" si="176"/>
        <v>1.8959563069577027E-2</v>
      </c>
      <c r="BJ250" s="19">
        <f t="shared" si="177"/>
        <v>169.66387324222273</v>
      </c>
      <c r="BK250" s="1">
        <f t="shared" si="196"/>
        <v>5.7238532240672768E-2</v>
      </c>
      <c r="BL250" s="1">
        <f t="shared" si="178"/>
        <v>169.7211117744634</v>
      </c>
      <c r="BM250" s="1">
        <f t="shared" si="179"/>
        <v>5.2948467467760302E-2</v>
      </c>
      <c r="BO250" s="1">
        <f t="shared" si="197"/>
        <v>0.41113432350836421</v>
      </c>
      <c r="BP250" s="1">
        <f t="shared" si="180"/>
        <v>170.07500756573111</v>
      </c>
      <c r="BQ250" s="1">
        <f t="shared" si="181"/>
        <v>5.0973712836632379E-2</v>
      </c>
      <c r="BS250" s="1">
        <f t="shared" si="198"/>
        <v>1.6720283214649401</v>
      </c>
      <c r="BT250" s="1">
        <f t="shared" si="182"/>
        <v>171.33590156368768</v>
      </c>
      <c r="BU250" s="1">
        <f t="shared" si="183"/>
        <v>4.3937866908918238E-2</v>
      </c>
      <c r="BW250" s="1">
        <f t="shared" si="199"/>
        <v>4.0996545893045413</v>
      </c>
      <c r="BX250" s="1">
        <f t="shared" si="184"/>
        <v>173.76352783152728</v>
      </c>
      <c r="BY250" s="19">
        <f t="shared" si="185"/>
        <v>3.0391601784116366E-2</v>
      </c>
    </row>
    <row r="251" spans="1:77">
      <c r="A251" s="3">
        <v>44139</v>
      </c>
      <c r="B251" s="4">
        <v>250</v>
      </c>
      <c r="C251" s="1">
        <v>114.752022</v>
      </c>
      <c r="D251" s="1">
        <v>178.91000399999999</v>
      </c>
      <c r="E251" s="1"/>
      <c r="F251" s="1"/>
      <c r="I251" s="6">
        <f t="shared" si="154"/>
        <v>113.14523994775907</v>
      </c>
      <c r="J251" s="1">
        <f t="shared" si="155"/>
        <v>1.6067820522409306</v>
      </c>
      <c r="K251" s="1">
        <f t="shared" si="156"/>
        <v>1.4002211239823998E-2</v>
      </c>
      <c r="M251" s="1">
        <f t="shared" si="186"/>
        <v>110.81223490345508</v>
      </c>
      <c r="N251" s="1">
        <f t="shared" si="187"/>
        <v>3.9397870965449187</v>
      </c>
      <c r="O251" s="1">
        <f t="shared" si="157"/>
        <v>3.433305163498486E-2</v>
      </c>
      <c r="Q251" s="1">
        <f t="shared" si="188"/>
        <v>110.02565412564894</v>
      </c>
      <c r="R251" s="1">
        <f t="shared" si="189"/>
        <v>4.7263678743510553</v>
      </c>
      <c r="S251" s="1">
        <f t="shared" si="158"/>
        <v>4.1187665297532233E-2</v>
      </c>
      <c r="U251" s="1">
        <f t="shared" si="190"/>
        <v>109.92822628213993</v>
      </c>
      <c r="V251" s="1">
        <f t="shared" si="191"/>
        <v>4.8237957178600652</v>
      </c>
      <c r="W251" s="1">
        <f t="shared" si="159"/>
        <v>4.2036694724734917E-2</v>
      </c>
      <c r="Z251" s="1">
        <f t="shared" si="160"/>
        <v>170.85990117301861</v>
      </c>
      <c r="AA251" s="1">
        <f t="shared" si="161"/>
        <v>8.050102826981373</v>
      </c>
      <c r="AB251" s="15">
        <f t="shared" si="150"/>
        <v>4.4995263803031239E-2</v>
      </c>
      <c r="AD251" s="1">
        <f t="shared" si="162"/>
        <v>172.33143223580248</v>
      </c>
      <c r="AE251" s="1">
        <f t="shared" si="163"/>
        <v>6.5785717641975054</v>
      </c>
      <c r="AF251" s="15">
        <f t="shared" si="151"/>
        <v>3.6770284596257155E-2</v>
      </c>
      <c r="AH251" s="1">
        <f t="shared" si="164"/>
        <v>174.91424680900022</v>
      </c>
      <c r="AI251" s="1">
        <f t="shared" si="165"/>
        <v>3.9957571909997682</v>
      </c>
      <c r="AJ251" s="1">
        <f t="shared" si="152"/>
        <v>2.2333894704958862E-2</v>
      </c>
      <c r="AL251" s="1">
        <f t="shared" si="166"/>
        <v>177.25647577626816</v>
      </c>
      <c r="AM251" s="1">
        <f t="shared" si="167"/>
        <v>1.6535282237318256</v>
      </c>
      <c r="AN251" s="1">
        <f t="shared" si="153"/>
        <v>9.2422345691291017E-3</v>
      </c>
      <c r="AR251" s="19">
        <f t="shared" si="168"/>
        <v>110.02565412564894</v>
      </c>
      <c r="AS251" s="1">
        <f t="shared" si="192"/>
        <v>-0.64341457581021833</v>
      </c>
      <c r="AT251" s="1">
        <f t="shared" si="169"/>
        <v>109.38223954983873</v>
      </c>
      <c r="AU251" s="1">
        <f t="shared" si="170"/>
        <v>4.6794665196934544E-2</v>
      </c>
      <c r="AW251" s="1">
        <f t="shared" si="193"/>
        <v>-0.76980131241529781</v>
      </c>
      <c r="AX251" s="1">
        <f t="shared" si="171"/>
        <v>109.25585281323364</v>
      </c>
      <c r="AY251" s="1">
        <f t="shared" si="172"/>
        <v>4.7896055258759201E-2</v>
      </c>
      <c r="AZ251" s="2"/>
      <c r="BA251" s="1">
        <f t="shared" si="194"/>
        <v>-0.6754385807194464</v>
      </c>
      <c r="BB251" s="1">
        <f t="shared" si="173"/>
        <v>109.3502155449295</v>
      </c>
      <c r="BC251" s="1">
        <f t="shared" si="174"/>
        <v>4.7073736574946796E-2</v>
      </c>
      <c r="BD251" s="2"/>
      <c r="BE251" s="1">
        <f t="shared" si="195"/>
        <v>-5.9734719420436733E-3</v>
      </c>
      <c r="BF251" s="1">
        <f t="shared" si="175"/>
        <v>110.0196806537069</v>
      </c>
      <c r="BG251" s="19">
        <f t="shared" si="176"/>
        <v>4.1239720780633364E-2</v>
      </c>
      <c r="BJ251" s="19">
        <f t="shared" si="177"/>
        <v>174.91424680900022</v>
      </c>
      <c r="BK251" s="1">
        <f t="shared" si="196"/>
        <v>0.83620878742119442</v>
      </c>
      <c r="BL251" s="1">
        <f t="shared" si="178"/>
        <v>175.7504555964214</v>
      </c>
      <c r="BM251" s="1">
        <f t="shared" si="179"/>
        <v>1.765998732848155E-2</v>
      </c>
      <c r="BO251" s="1">
        <f t="shared" si="197"/>
        <v>1.6209441343256441</v>
      </c>
      <c r="BP251" s="1">
        <f t="shared" si="180"/>
        <v>176.53519094332586</v>
      </c>
      <c r="BQ251" s="1">
        <f t="shared" si="181"/>
        <v>1.3273785722312813E-2</v>
      </c>
      <c r="BS251" s="1">
        <f t="shared" si="198"/>
        <v>3.2822836818555849</v>
      </c>
      <c r="BT251" s="1">
        <f t="shared" si="182"/>
        <v>178.19653049085579</v>
      </c>
      <c r="BU251" s="1">
        <f t="shared" si="183"/>
        <v>3.9878905214500698E-3</v>
      </c>
      <c r="BW251" s="1">
        <f t="shared" si="199"/>
        <v>5.0777657201565418</v>
      </c>
      <c r="BX251" s="1">
        <f t="shared" si="184"/>
        <v>179.99201252915677</v>
      </c>
      <c r="BY251" s="19">
        <f t="shared" si="185"/>
        <v>6.0477810349653825E-3</v>
      </c>
    </row>
    <row r="252" spans="1:77">
      <c r="A252" s="3">
        <v>44140</v>
      </c>
      <c r="B252" s="4">
        <v>251</v>
      </c>
      <c r="C252" s="1">
        <v>118.824997</v>
      </c>
      <c r="D252" s="1">
        <v>183.279999</v>
      </c>
      <c r="E252" s="1"/>
      <c r="F252" s="1"/>
      <c r="I252" s="6">
        <f t="shared" si="154"/>
        <v>113.38625725559521</v>
      </c>
      <c r="J252" s="1">
        <f t="shared" si="155"/>
        <v>5.4387397444047849</v>
      </c>
      <c r="K252" s="1">
        <f t="shared" si="156"/>
        <v>4.5771006789125233E-2</v>
      </c>
      <c r="M252" s="1">
        <f t="shared" si="186"/>
        <v>112.19116038724579</v>
      </c>
      <c r="N252" s="1">
        <f t="shared" si="187"/>
        <v>6.6338366127542088</v>
      </c>
      <c r="O252" s="1">
        <f t="shared" si="157"/>
        <v>5.5828628489291772E-2</v>
      </c>
      <c r="Q252" s="1">
        <f t="shared" si="188"/>
        <v>112.62515645654202</v>
      </c>
      <c r="R252" s="1">
        <f t="shared" si="189"/>
        <v>6.1998405434579809</v>
      </c>
      <c r="S252" s="1">
        <f t="shared" si="158"/>
        <v>5.2176231432667163E-2</v>
      </c>
      <c r="U252" s="1">
        <f t="shared" si="190"/>
        <v>113.54607307053497</v>
      </c>
      <c r="V252" s="1">
        <f t="shared" si="191"/>
        <v>5.278923929465023</v>
      </c>
      <c r="W252" s="1">
        <f t="shared" si="159"/>
        <v>4.442603881963509E-2</v>
      </c>
      <c r="Z252" s="1">
        <f t="shared" si="160"/>
        <v>172.0674165970658</v>
      </c>
      <c r="AA252" s="1">
        <f t="shared" si="161"/>
        <v>11.212582402934203</v>
      </c>
      <c r="AB252" s="15">
        <f t="shared" si="150"/>
        <v>6.1177337757046812E-2</v>
      </c>
      <c r="AD252" s="1">
        <f t="shared" si="162"/>
        <v>174.6339323532716</v>
      </c>
      <c r="AE252" s="1">
        <f t="shared" si="163"/>
        <v>8.6460666467284</v>
      </c>
      <c r="AF252" s="15">
        <f t="shared" si="151"/>
        <v>4.7174087155731598E-2</v>
      </c>
      <c r="AH252" s="1">
        <f t="shared" si="164"/>
        <v>177.11191326405009</v>
      </c>
      <c r="AI252" s="1">
        <f t="shared" si="165"/>
        <v>6.1680857359499157</v>
      </c>
      <c r="AJ252" s="1">
        <f t="shared" si="152"/>
        <v>3.3653894421670723E-2</v>
      </c>
      <c r="AL252" s="1">
        <f t="shared" si="166"/>
        <v>178.49662194406704</v>
      </c>
      <c r="AM252" s="1">
        <f t="shared" si="167"/>
        <v>4.7833770559329594</v>
      </c>
      <c r="AN252" s="1">
        <f t="shared" si="153"/>
        <v>2.6098740080923721E-2</v>
      </c>
      <c r="AR252" s="19">
        <f t="shared" si="168"/>
        <v>112.62515645654202</v>
      </c>
      <c r="AS252" s="1">
        <f t="shared" si="192"/>
        <v>-0.15697703980472444</v>
      </c>
      <c r="AT252" s="1">
        <f t="shared" si="169"/>
        <v>112.46817941673729</v>
      </c>
      <c r="AU252" s="1">
        <f t="shared" si="170"/>
        <v>5.3497309015397752E-2</v>
      </c>
      <c r="AW252" s="1">
        <f t="shared" si="193"/>
        <v>7.2524598411795149E-2</v>
      </c>
      <c r="AX252" s="1">
        <f t="shared" si="171"/>
        <v>112.6976810549538</v>
      </c>
      <c r="AY252" s="1">
        <f t="shared" si="172"/>
        <v>5.1565883439880854E-2</v>
      </c>
      <c r="AZ252" s="2"/>
      <c r="BA252" s="1">
        <f t="shared" si="194"/>
        <v>0.79828482950618773</v>
      </c>
      <c r="BB252" s="1">
        <f t="shared" si="173"/>
        <v>113.4234412860482</v>
      </c>
      <c r="BC252" s="1">
        <f t="shared" si="174"/>
        <v>4.5458075744380572E-2</v>
      </c>
      <c r="BD252" s="2"/>
      <c r="BE252" s="1">
        <f t="shared" si="195"/>
        <v>2.2086809604678064</v>
      </c>
      <c r="BF252" s="1">
        <f t="shared" si="175"/>
        <v>114.83383741700982</v>
      </c>
      <c r="BG252" s="19">
        <f t="shared" si="176"/>
        <v>3.358855193566871E-2</v>
      </c>
      <c r="BJ252" s="19">
        <f t="shared" si="177"/>
        <v>177.11191326405009</v>
      </c>
      <c r="BK252" s="1">
        <f t="shared" si="196"/>
        <v>1.0404274375654956</v>
      </c>
      <c r="BL252" s="1">
        <f t="shared" si="178"/>
        <v>178.15234070161557</v>
      </c>
      <c r="BM252" s="1">
        <f t="shared" si="179"/>
        <v>2.7977184233749543E-2</v>
      </c>
      <c r="BO252" s="1">
        <f t="shared" si="197"/>
        <v>1.7651247145067006</v>
      </c>
      <c r="BP252" s="1">
        <f t="shared" si="180"/>
        <v>178.87703797855679</v>
      </c>
      <c r="BQ252" s="1">
        <f t="shared" si="181"/>
        <v>2.4023139706822117E-2</v>
      </c>
      <c r="BS252" s="1">
        <f t="shared" si="198"/>
        <v>2.7942059297930131</v>
      </c>
      <c r="BT252" s="1">
        <f t="shared" si="182"/>
        <v>179.9061191938431</v>
      </c>
      <c r="BU252" s="1">
        <f t="shared" si="183"/>
        <v>1.8408336013559817E-2</v>
      </c>
      <c r="BW252" s="1">
        <f t="shared" si="199"/>
        <v>2.6296813448158707</v>
      </c>
      <c r="BX252" s="1">
        <f t="shared" si="184"/>
        <v>179.74159460886597</v>
      </c>
      <c r="BY252" s="19">
        <f t="shared" si="185"/>
        <v>1.9306003985377788E-2</v>
      </c>
    </row>
    <row r="253" spans="1:77" ht="16.2" thickBot="1">
      <c r="A253" s="3">
        <v>44141</v>
      </c>
      <c r="B253" s="4">
        <v>252</v>
      </c>
      <c r="C253" s="1">
        <v>118.69000200000001</v>
      </c>
      <c r="D253" s="1">
        <v>184.270004</v>
      </c>
      <c r="E253" s="1"/>
      <c r="F253" s="1"/>
      <c r="I253" s="6">
        <f t="shared" si="154"/>
        <v>114.20206821725593</v>
      </c>
      <c r="J253" s="1">
        <f t="shared" si="155"/>
        <v>4.4879337827440793</v>
      </c>
      <c r="K253" s="1">
        <f t="shared" si="156"/>
        <v>3.7812231081975033E-2</v>
      </c>
      <c r="M253" s="1">
        <f t="shared" si="186"/>
        <v>114.51300320170976</v>
      </c>
      <c r="N253" s="1">
        <f t="shared" si="187"/>
        <v>4.1769987982902421</v>
      </c>
      <c r="O253" s="1">
        <f t="shared" si="157"/>
        <v>3.5192507607256104E-2</v>
      </c>
      <c r="Q253" s="1">
        <f t="shared" si="188"/>
        <v>116.0350687554439</v>
      </c>
      <c r="R253" s="1">
        <f t="shared" si="189"/>
        <v>2.6549332445561049</v>
      </c>
      <c r="S253" s="1">
        <f t="shared" si="158"/>
        <v>2.2368634255782595E-2</v>
      </c>
      <c r="U253" s="1">
        <f t="shared" si="190"/>
        <v>117.50526601763374</v>
      </c>
      <c r="V253" s="1">
        <f t="shared" si="191"/>
        <v>1.1847359823662629</v>
      </c>
      <c r="W253" s="1">
        <f t="shared" si="159"/>
        <v>9.9817673131917441E-3</v>
      </c>
      <c r="Z253" s="1">
        <f t="shared" si="160"/>
        <v>173.7493039575059</v>
      </c>
      <c r="AA253" s="1">
        <f t="shared" si="161"/>
        <v>10.520700042494099</v>
      </c>
      <c r="AB253" s="15">
        <f t="shared" si="150"/>
        <v>5.7093937234049763E-2</v>
      </c>
      <c r="AD253" s="1">
        <f t="shared" si="162"/>
        <v>177.66005567962657</v>
      </c>
      <c r="AE253" s="1">
        <f t="shared" si="163"/>
        <v>6.6099483203734337</v>
      </c>
      <c r="AF253" s="15">
        <f t="shared" si="151"/>
        <v>3.5870994610568488E-2</v>
      </c>
      <c r="AH253" s="1">
        <f t="shared" si="164"/>
        <v>180.50436041882256</v>
      </c>
      <c r="AI253" s="1">
        <f t="shared" si="165"/>
        <v>3.7656435811774429</v>
      </c>
      <c r="AJ253" s="1">
        <f t="shared" si="152"/>
        <v>2.0435466974741277E-2</v>
      </c>
      <c r="AL253" s="1">
        <f t="shared" si="166"/>
        <v>182.08415473601679</v>
      </c>
      <c r="AM253" s="1">
        <f t="shared" si="167"/>
        <v>2.185849263983215</v>
      </c>
      <c r="AN253" s="1">
        <f t="shared" si="153"/>
        <v>1.1862208805200954E-2</v>
      </c>
      <c r="AR253" s="19">
        <f t="shared" si="168"/>
        <v>116.0350687554439</v>
      </c>
      <c r="AS253" s="1">
        <f t="shared" si="192"/>
        <v>0.37805636100126716</v>
      </c>
      <c r="AT253" s="1">
        <f t="shared" si="169"/>
        <v>116.41312511644517</v>
      </c>
      <c r="AU253" s="1">
        <f t="shared" si="170"/>
        <v>1.9183392410380397E-2</v>
      </c>
      <c r="AW253" s="1">
        <f t="shared" si="193"/>
        <v>0.90687152353431799</v>
      </c>
      <c r="AX253" s="1">
        <f t="shared" si="171"/>
        <v>116.94194027897822</v>
      </c>
      <c r="AY253" s="1">
        <f t="shared" si="172"/>
        <v>1.4727961004009287E-2</v>
      </c>
      <c r="AZ253" s="2"/>
      <c r="BA253" s="1">
        <f t="shared" si="194"/>
        <v>1.9735171907342524</v>
      </c>
      <c r="BB253" s="1">
        <f t="shared" si="173"/>
        <v>118.00858594617816</v>
      </c>
      <c r="BC253" s="1">
        <f t="shared" si="174"/>
        <v>5.7411411436478765E-3</v>
      </c>
      <c r="BD253" s="2"/>
      <c r="BE253" s="1">
        <f t="shared" si="195"/>
        <v>3.2297275981367743</v>
      </c>
      <c r="BF253" s="1">
        <f t="shared" si="175"/>
        <v>119.26479635358068</v>
      </c>
      <c r="BG253" s="19">
        <f t="shared" si="176"/>
        <v>4.8428203209624279E-3</v>
      </c>
      <c r="BJ253" s="19">
        <f t="shared" si="177"/>
        <v>180.50436041882256</v>
      </c>
      <c r="BK253" s="1">
        <f t="shared" si="196"/>
        <v>1.3932303951465417</v>
      </c>
      <c r="BL253" s="1">
        <f t="shared" si="178"/>
        <v>181.89759081396909</v>
      </c>
      <c r="BM253" s="1">
        <f t="shared" si="179"/>
        <v>1.2874657483759058E-2</v>
      </c>
      <c r="BO253" s="1">
        <f t="shared" si="197"/>
        <v>2.1719553245731427</v>
      </c>
      <c r="BP253" s="1">
        <f t="shared" si="180"/>
        <v>182.67631574339569</v>
      </c>
      <c r="BQ253" s="1">
        <f t="shared" si="181"/>
        <v>8.6486580670194681E-3</v>
      </c>
      <c r="BS253" s="1">
        <f t="shared" si="198"/>
        <v>3.0634144810337687</v>
      </c>
      <c r="BT253" s="1">
        <f t="shared" si="182"/>
        <v>183.56777489985632</v>
      </c>
      <c r="BU253" s="1">
        <f t="shared" si="183"/>
        <v>3.8108703798784456E-3</v>
      </c>
      <c r="BW253" s="1">
        <f t="shared" si="199"/>
        <v>3.2780322832789794</v>
      </c>
      <c r="BX253" s="1">
        <f t="shared" si="184"/>
        <v>183.78239270210153</v>
      </c>
      <c r="BY253" s="19">
        <f t="shared" si="185"/>
        <v>2.6461783649739754E-3</v>
      </c>
    </row>
    <row r="254" spans="1:77" ht="16.2" thickBot="1">
      <c r="A254" s="3">
        <v>44144</v>
      </c>
      <c r="B254" s="4">
        <v>253</v>
      </c>
      <c r="C254" s="5"/>
      <c r="D254" s="2"/>
      <c r="E254" s="2"/>
      <c r="F254" s="2"/>
      <c r="I254" s="7">
        <f t="shared" si="154"/>
        <v>114.87525828466754</v>
      </c>
      <c r="J254" s="32" t="s">
        <v>15</v>
      </c>
      <c r="K254" s="31" t="s">
        <v>14</v>
      </c>
      <c r="M254" s="8">
        <f t="shared" si="186"/>
        <v>115.97495278111136</v>
      </c>
      <c r="N254" s="31" t="s">
        <v>15</v>
      </c>
      <c r="O254" s="31" t="s">
        <v>14</v>
      </c>
      <c r="Q254" s="8">
        <f t="shared" si="188"/>
        <v>117.49528203994976</v>
      </c>
      <c r="R254" s="32" t="s">
        <v>15</v>
      </c>
      <c r="S254" s="31" t="s">
        <v>14</v>
      </c>
      <c r="U254" s="8">
        <f t="shared" si="190"/>
        <v>118.39381800440844</v>
      </c>
      <c r="V254" s="32" t="s">
        <v>15</v>
      </c>
      <c r="W254" s="31" t="s">
        <v>14</v>
      </c>
      <c r="Z254" s="8">
        <f t="shared" si="160"/>
        <v>175.32740896388</v>
      </c>
      <c r="AA254" s="31" t="s">
        <v>15</v>
      </c>
      <c r="AB254" s="31" t="s">
        <v>14</v>
      </c>
      <c r="AD254" s="8">
        <f t="shared" si="162"/>
        <v>179.97353759175726</v>
      </c>
      <c r="AE254" s="32" t="s">
        <v>15</v>
      </c>
      <c r="AF254" s="31" t="s">
        <v>14</v>
      </c>
      <c r="AH254" s="8">
        <f t="shared" si="164"/>
        <v>182.57546438847015</v>
      </c>
      <c r="AI254" s="32" t="s">
        <v>15</v>
      </c>
      <c r="AJ254" s="31" t="s">
        <v>14</v>
      </c>
      <c r="AL254" s="8">
        <f t="shared" si="166"/>
        <v>183.7235416840042</v>
      </c>
      <c r="AM254" s="32" t="s">
        <v>15</v>
      </c>
      <c r="AN254" s="31" t="s">
        <v>14</v>
      </c>
      <c r="AR254" s="19">
        <f t="shared" si="168"/>
        <v>117.49528203994976</v>
      </c>
      <c r="AS254" s="1">
        <f t="shared" si="192"/>
        <v>0.54037989952695531</v>
      </c>
      <c r="AT254" s="1">
        <f t="shared" si="169"/>
        <v>118.03566193947671</v>
      </c>
      <c r="AU254" s="31" t="s">
        <v>25</v>
      </c>
      <c r="AW254" s="1">
        <f t="shared" si="193"/>
        <v>1.0452069637772023</v>
      </c>
      <c r="AX254" s="1">
        <f t="shared" si="171"/>
        <v>118.54048900372696</v>
      </c>
      <c r="AY254" s="31" t="s">
        <v>25</v>
      </c>
      <c r="AZ254" s="2"/>
      <c r="BA254" s="1">
        <f t="shared" si="194"/>
        <v>1.7425304329314737</v>
      </c>
      <c r="BB254" s="1">
        <f t="shared" si="173"/>
        <v>119.23781247288123</v>
      </c>
      <c r="BC254" s="31" t="s">
        <v>25</v>
      </c>
      <c r="BD254" s="2"/>
      <c r="BE254" s="1">
        <f t="shared" si="195"/>
        <v>1.7256404315504927</v>
      </c>
      <c r="BF254" s="1">
        <f t="shared" si="175"/>
        <v>119.22092247150024</v>
      </c>
      <c r="BG254" s="31" t="s">
        <v>25</v>
      </c>
      <c r="BJ254" s="19">
        <f t="shared" si="177"/>
        <v>182.57546438847015</v>
      </c>
      <c r="BK254" s="1">
        <f t="shared" si="196"/>
        <v>1.4949114313216998</v>
      </c>
      <c r="BL254" s="1">
        <f t="shared" si="178"/>
        <v>184.07037581979185</v>
      </c>
      <c r="BM254" s="31" t="s">
        <v>25</v>
      </c>
      <c r="BO254" s="1">
        <f t="shared" si="197"/>
        <v>2.1467424858417559</v>
      </c>
      <c r="BP254" s="1">
        <f t="shared" si="180"/>
        <v>184.72220687431189</v>
      </c>
      <c r="BQ254" s="31" t="s">
        <v>25</v>
      </c>
      <c r="BS254" s="1">
        <f t="shared" si="198"/>
        <v>2.6168747509099908</v>
      </c>
      <c r="BT254" s="1">
        <f t="shared" si="182"/>
        <v>185.19233913938015</v>
      </c>
      <c r="BU254" s="35" t="s">
        <v>25</v>
      </c>
      <c r="BW254" s="1">
        <f t="shared" si="199"/>
        <v>2.2521432166923026</v>
      </c>
      <c r="BX254" s="1">
        <f t="shared" si="184"/>
        <v>184.82760760516246</v>
      </c>
      <c r="BY254" s="31" t="s">
        <v>25</v>
      </c>
    </row>
    <row r="255" spans="1:77">
      <c r="A255" s="3">
        <v>44145</v>
      </c>
      <c r="B255" s="4">
        <v>254</v>
      </c>
      <c r="C255" s="2"/>
      <c r="D255" s="2"/>
      <c r="E255" s="2"/>
      <c r="F255" s="2"/>
      <c r="J255" s="29">
        <f>AVERAGE(J2:J253)</f>
        <v>3.3847954631054584</v>
      </c>
      <c r="K255" s="30">
        <f>(SUM(K2:K253)/SUM($C$2:$C$254))*100</f>
        <v>4.4542039024952483E-2</v>
      </c>
      <c r="N255" s="29">
        <f>AVERAGE(N2:N253)</f>
        <v>2.1515053381262526</v>
      </c>
      <c r="O255" s="30">
        <f>(SUM(O2:O253)/SUM($C$2:$C$254))*100</f>
        <v>2.8381906028201218E-2</v>
      </c>
      <c r="R255" s="29">
        <f>AVERAGE(R2:R253)</f>
        <v>1.8017508002134242</v>
      </c>
      <c r="S255" s="30">
        <f>(SUM(S2:S253)/SUM($C$2:$C$254))*100</f>
        <v>2.3936913641038227E-2</v>
      </c>
      <c r="V255" s="29">
        <f>AVERAGE(V2:V253)</f>
        <v>1.7005607788639603</v>
      </c>
      <c r="W255" s="30">
        <f>(SUM(W2:W253)/SUM($C$2:$C$254))*100</f>
        <v>2.2638449001654889E-2</v>
      </c>
      <c r="AA255" s="29">
        <f>AVERAGE(AA2:AA253)</f>
        <v>4.4824170556073621</v>
      </c>
      <c r="AB255" s="30">
        <f>(SUM(AB2:AB254)/SUM($D$2:$D$254))*100</f>
        <v>1.9340677640685679E-2</v>
      </c>
      <c r="AE255" s="29">
        <f>AVERAGE(AE2:AE253)</f>
        <v>3.4510171504125875</v>
      </c>
      <c r="AF255" s="33">
        <f>(SUM(AF2:AF254)/SUM($D$2:$D$254))*100</f>
        <v>1.4839177722721452E-2</v>
      </c>
      <c r="AI255" s="29">
        <f>AVERAGE(AI2:AI253)</f>
        <v>2.9917960752938217</v>
      </c>
      <c r="AJ255" s="30">
        <f>(SUM(AJ2:AJ254)/SUM($D$2:$D$254))*100</f>
        <v>1.2837584004601671E-2</v>
      </c>
      <c r="AM255" s="29">
        <f>AVERAGE(AM2:AM253)</f>
        <v>2.792417601789579</v>
      </c>
      <c r="AN255" s="30">
        <f>(SUM(AN2:AN254)/SUM($D$2:$D$254))*100</f>
        <v>1.197560296904549E-2</v>
      </c>
      <c r="AU255" s="30">
        <f>(SUM(AU2:AU254)/SUM($C$2:$C$254))*100</f>
        <v>2.2670983934515391E-2</v>
      </c>
      <c r="AV255" s="2"/>
      <c r="AW255" s="2"/>
      <c r="AX255" s="2"/>
      <c r="AY255" s="30">
        <f>(SUM(AY2:AY254)/SUM($C$2:$C$254))*100</f>
        <v>2.2440563906419912E-2</v>
      </c>
      <c r="AZ255" s="2"/>
      <c r="BA255" s="2"/>
      <c r="BB255" s="2"/>
      <c r="BC255" s="30">
        <f>(SUM(BC2:BC254)/SUM($C$2:$C$254))*100</f>
        <v>2.2317493431435093E-2</v>
      </c>
      <c r="BD255" s="2"/>
      <c r="BE255" s="2"/>
      <c r="BF255" s="2"/>
      <c r="BG255" s="30">
        <f>(SUM(BG2:BG254)/SUM($C$2:$C$254))*100</f>
        <v>2.2807900688339329E-2</v>
      </c>
      <c r="BJ255" s="19"/>
      <c r="BK255" s="1"/>
      <c r="BL255" s="1"/>
      <c r="BM255" s="30">
        <f>(SUM(BM2:BM253)/SUM($C$2:$C$254))*100</f>
        <v>2.2742766562406848E-2</v>
      </c>
      <c r="BO255" s="1"/>
      <c r="BP255" s="1"/>
      <c r="BQ255" s="30">
        <f>(SUM(BQ2:BQ253)/SUM($C$2:$C$254))*100</f>
        <v>2.2332004938169135E-2</v>
      </c>
      <c r="BS255" s="1"/>
      <c r="BU255" s="36">
        <f>(SUM(BU2:BU253)/SUM($C$2:$C$254))*100</f>
        <v>2.1710869230043034E-2</v>
      </c>
      <c r="BY255" s="30">
        <f>(SUM(BY2:BY253)/SUM($C$2:$C$254))*100</f>
        <v>2.1216214174969699E-2</v>
      </c>
    </row>
    <row r="256" spans="1:77">
      <c r="A256" s="3">
        <v>44146</v>
      </c>
      <c r="B256" s="4">
        <v>255</v>
      </c>
      <c r="C256" s="2"/>
      <c r="D256" s="2"/>
      <c r="E256" s="2"/>
      <c r="F256" s="2"/>
      <c r="AI256" s="2"/>
      <c r="AJ256" s="2"/>
      <c r="AN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</row>
    <row r="257" spans="1:59">
      <c r="A257" s="3">
        <v>44147</v>
      </c>
      <c r="B257" s="4">
        <v>256</v>
      </c>
      <c r="C257" s="2"/>
      <c r="D257" s="2"/>
      <c r="E257" s="2"/>
      <c r="F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</row>
    <row r="258" spans="1:59">
      <c r="A258" s="3">
        <v>44148</v>
      </c>
      <c r="B258" s="4">
        <v>257</v>
      </c>
      <c r="C258" s="2"/>
      <c r="D258" s="2"/>
      <c r="E258" s="2"/>
      <c r="F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</row>
    <row r="259" spans="1:59">
      <c r="A259" s="2"/>
      <c r="B259" s="2"/>
      <c r="C259" s="2"/>
      <c r="D259" s="2"/>
      <c r="E259" s="2"/>
      <c r="F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</row>
  </sheetData>
  <mergeCells count="15">
    <mergeCell ref="G7:H7"/>
    <mergeCell ref="G8:H8"/>
    <mergeCell ref="X5:Y5"/>
    <mergeCell ref="X6:Y6"/>
    <mergeCell ref="X7:Y7"/>
    <mergeCell ref="G6:H6"/>
    <mergeCell ref="X4:Y4"/>
    <mergeCell ref="G1:H3"/>
    <mergeCell ref="G4:H4"/>
    <mergeCell ref="X1:Y3"/>
    <mergeCell ref="F1:F3"/>
    <mergeCell ref="AO1:AO3"/>
    <mergeCell ref="AP1:AQ3"/>
    <mergeCell ref="BH1:BI3"/>
    <mergeCell ref="G5:H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N266"/>
  <sheetViews>
    <sheetView zoomScale="85" workbookViewId="0">
      <selection activeCell="F7" sqref="F7"/>
    </sheetView>
  </sheetViews>
  <sheetFormatPr defaultColWidth="11.19921875" defaultRowHeight="15.6"/>
  <cols>
    <col min="1" max="1" width="15" customWidth="1"/>
    <col min="4" max="4" width="17.19921875" customWidth="1"/>
    <col min="5" max="5" width="23.5" customWidth="1"/>
    <col min="6" max="6" width="18.5" customWidth="1"/>
    <col min="7" max="7" width="10.796875" customWidth="1"/>
    <col min="8" max="8" width="12.5" customWidth="1"/>
    <col min="11" max="11" width="9.69921875" customWidth="1"/>
    <col min="12" max="12" width="23" customWidth="1"/>
    <col min="17" max="17" width="8.19921875" customWidth="1"/>
    <col min="18" max="18" width="18.69921875" customWidth="1"/>
    <col min="24" max="24" width="21.796875" customWidth="1"/>
  </cols>
  <sheetData>
    <row r="1" spans="1:40" ht="16.05" customHeight="1">
      <c r="A1" s="128" t="s">
        <v>37</v>
      </c>
      <c r="B1" s="21" t="s">
        <v>0</v>
      </c>
      <c r="C1" s="21" t="s">
        <v>5</v>
      </c>
      <c r="D1" s="21" t="s">
        <v>1</v>
      </c>
      <c r="E1" s="21" t="s">
        <v>4</v>
      </c>
      <c r="F1" s="126" t="s">
        <v>6</v>
      </c>
      <c r="G1" s="25" t="s">
        <v>19</v>
      </c>
      <c r="H1" s="25" t="s">
        <v>28</v>
      </c>
      <c r="I1" s="25" t="s">
        <v>24</v>
      </c>
      <c r="J1" s="25" t="s">
        <v>25</v>
      </c>
      <c r="K1" s="37"/>
      <c r="L1" s="26" t="s">
        <v>30</v>
      </c>
      <c r="M1" s="2"/>
      <c r="N1" s="27" t="s">
        <v>36</v>
      </c>
      <c r="O1" s="26" t="s">
        <v>25</v>
      </c>
      <c r="Q1" s="2"/>
      <c r="R1" s="110" t="s">
        <v>16</v>
      </c>
      <c r="S1" s="78" t="s">
        <v>19</v>
      </c>
      <c r="T1" s="84" t="s">
        <v>29</v>
      </c>
      <c r="U1" s="85" t="s">
        <v>24</v>
      </c>
      <c r="V1" s="85" t="s">
        <v>25</v>
      </c>
      <c r="W1" s="2"/>
      <c r="X1" s="28" t="s">
        <v>31</v>
      </c>
      <c r="Y1" s="2"/>
      <c r="Z1" s="41" t="s">
        <v>36</v>
      </c>
      <c r="AA1" s="28" t="s">
        <v>25</v>
      </c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ht="16.05" customHeight="1">
      <c r="A2" s="128"/>
      <c r="B2" s="22">
        <v>43777</v>
      </c>
      <c r="C2" s="21">
        <v>1</v>
      </c>
      <c r="D2" s="23">
        <v>63.954543999999999</v>
      </c>
      <c r="E2" s="23">
        <v>177.02937299999999</v>
      </c>
      <c r="F2" s="127"/>
      <c r="G2" s="1">
        <v>63.954543999999999</v>
      </c>
      <c r="H2" s="1">
        <v>0</v>
      </c>
      <c r="I2" s="1">
        <v>63.954543999999999</v>
      </c>
      <c r="J2" s="1"/>
      <c r="K2" s="2"/>
      <c r="L2" s="2"/>
      <c r="M2" s="2"/>
      <c r="N2" s="1">
        <v>63.954543999999999</v>
      </c>
      <c r="O2" s="1"/>
      <c r="Q2" s="2"/>
      <c r="R2" s="111"/>
      <c r="S2" s="19">
        <v>177.02937299999999</v>
      </c>
      <c r="T2" s="1">
        <v>0</v>
      </c>
      <c r="U2" s="1">
        <v>177.02937299999999</v>
      </c>
      <c r="V2" s="1"/>
      <c r="W2" s="2"/>
      <c r="X2" s="2"/>
      <c r="Y2" s="2"/>
      <c r="Z2" s="1">
        <f t="shared" ref="Z2:Z33" si="0">U2</f>
        <v>177.02937299999999</v>
      </c>
      <c r="AA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ht="16.05" customHeight="1">
      <c r="A3" s="128"/>
      <c r="B3" s="22">
        <v>43780</v>
      </c>
      <c r="C3" s="21">
        <v>2</v>
      </c>
      <c r="D3" s="23">
        <v>64.460991000000007</v>
      </c>
      <c r="E3" s="23">
        <v>176.658142</v>
      </c>
      <c r="F3" s="127"/>
      <c r="G3" s="1">
        <v>63.954543999999999</v>
      </c>
      <c r="H3" s="1">
        <v>0</v>
      </c>
      <c r="I3" s="1">
        <v>63.954543999999999</v>
      </c>
      <c r="J3" s="1">
        <v>7.8566430975286813E-3</v>
      </c>
      <c r="K3" s="2"/>
      <c r="L3" s="2"/>
      <c r="M3" s="2"/>
      <c r="N3" s="1">
        <v>63.954543999999999</v>
      </c>
      <c r="O3" s="1">
        <f t="shared" ref="O3:O66" si="1">ABS((D3-N3)/D3)</f>
        <v>7.8566430975286813E-3</v>
      </c>
      <c r="Q3" s="2"/>
      <c r="R3" s="111"/>
      <c r="S3" s="19">
        <v>177.02937299999999</v>
      </c>
      <c r="T3" s="1">
        <v>0</v>
      </c>
      <c r="U3" s="1">
        <v>177.02937299999999</v>
      </c>
      <c r="V3" s="1">
        <v>2.1014089460988134E-3</v>
      </c>
      <c r="W3" s="2"/>
      <c r="X3" s="2"/>
      <c r="Y3" s="2"/>
      <c r="Z3" s="1">
        <f t="shared" si="0"/>
        <v>177.02937299999999</v>
      </c>
      <c r="AA3" s="1">
        <f t="shared" ref="AA3:AA66" si="2">ABS((E3-Z3)/E3)</f>
        <v>2.1014089460988134E-3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0" ht="16.05" customHeight="1">
      <c r="A4" s="128"/>
      <c r="B4" s="22">
        <v>43781</v>
      </c>
      <c r="C4" s="21">
        <v>3</v>
      </c>
      <c r="D4" s="23">
        <v>64.401978</v>
      </c>
      <c r="E4" s="23">
        <v>177.810913</v>
      </c>
      <c r="G4" s="1">
        <v>64.233089849999999</v>
      </c>
      <c r="H4" s="1">
        <v>0.12534563250000019</v>
      </c>
      <c r="I4" s="1">
        <v>64.358435482499999</v>
      </c>
      <c r="J4" s="1">
        <v>6.7610528204584954E-4</v>
      </c>
      <c r="K4" s="2"/>
      <c r="L4" s="2"/>
      <c r="M4" s="2"/>
      <c r="N4" s="1">
        <v>64.358435482499999</v>
      </c>
      <c r="O4" s="1">
        <f t="shared" si="1"/>
        <v>6.7610528204584954E-4</v>
      </c>
      <c r="Q4" s="2"/>
      <c r="R4" s="2"/>
      <c r="S4" s="19">
        <v>176.82519595000002</v>
      </c>
      <c r="T4" s="1">
        <v>-0.17355049249997448</v>
      </c>
      <c r="U4" s="1">
        <v>176.65164545750005</v>
      </c>
      <c r="V4" s="1">
        <v>6.5196647547720935E-3</v>
      </c>
      <c r="W4" s="2"/>
      <c r="X4" s="2"/>
      <c r="Y4" s="2"/>
      <c r="Z4" s="1">
        <f t="shared" si="0"/>
        <v>176.65164545750005</v>
      </c>
      <c r="AA4" s="1">
        <f t="shared" si="2"/>
        <v>6.5196647547720935E-3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0">
      <c r="A5" s="128"/>
      <c r="B5" s="22">
        <v>43782</v>
      </c>
      <c r="C5" s="21">
        <v>4</v>
      </c>
      <c r="D5" s="23">
        <v>65.019051000000005</v>
      </c>
      <c r="E5" s="23">
        <v>177.752319</v>
      </c>
      <c r="G5" s="1">
        <v>64.3259783325</v>
      </c>
      <c r="H5" s="1">
        <v>0.11073991500000063</v>
      </c>
      <c r="I5" s="1">
        <v>64.436718247499996</v>
      </c>
      <c r="J5" s="1">
        <v>8.9563403886040744E-3</v>
      </c>
      <c r="K5" s="2"/>
      <c r="L5" s="1">
        <f t="shared" ref="L5:L36" si="3">(0.5*D4)+(0.3*D3)+(0.2*D2)</f>
        <v>64.330195099999997</v>
      </c>
      <c r="M5" s="2"/>
      <c r="N5" s="1">
        <v>64.436718247499996</v>
      </c>
      <c r="O5" s="1">
        <f t="shared" si="1"/>
        <v>8.9563403886040744E-3</v>
      </c>
      <c r="Q5" s="2"/>
      <c r="R5" s="2"/>
      <c r="S5" s="19">
        <v>177.36734032750002</v>
      </c>
      <c r="T5" s="1">
        <v>0.43479014699999896</v>
      </c>
      <c r="U5" s="1">
        <v>177.80213047450002</v>
      </c>
      <c r="V5" s="1">
        <v>2.8022967452828561E-4</v>
      </c>
      <c r="W5" s="2"/>
      <c r="X5" s="1">
        <f t="shared" ref="X5:X36" si="4">(0.5*E4)+(0.3*E3)+(0.2*E2)</f>
        <v>177.30877370000002</v>
      </c>
      <c r="Y5" s="2"/>
      <c r="Z5" s="1">
        <f t="shared" si="0"/>
        <v>177.80213047450002</v>
      </c>
      <c r="AA5" s="1">
        <f t="shared" si="2"/>
        <v>2.8022967452828561E-4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1:40">
      <c r="A6" s="128"/>
      <c r="B6" s="22">
        <v>43783</v>
      </c>
      <c r="C6" s="21">
        <v>5</v>
      </c>
      <c r="D6" s="23">
        <v>64.569159999999997</v>
      </c>
      <c r="E6" s="23">
        <v>176.37780799999999</v>
      </c>
      <c r="G6" s="1">
        <v>64.707168299624996</v>
      </c>
      <c r="H6" s="1">
        <v>0.23244243845624862</v>
      </c>
      <c r="I6" s="1">
        <v>64.939610738081242</v>
      </c>
      <c r="J6" s="1">
        <v>5.7372705186384005E-3</v>
      </c>
      <c r="K6" s="2"/>
      <c r="L6" s="1">
        <f t="shared" si="3"/>
        <v>64.722317099999998</v>
      </c>
      <c r="M6" s="2"/>
      <c r="N6" s="1">
        <v>64.939610738081242</v>
      </c>
      <c r="O6" s="1">
        <f t="shared" si="1"/>
        <v>5.7372705186384005E-3</v>
      </c>
      <c r="Q6" s="2"/>
      <c r="R6" s="2"/>
      <c r="S6" s="19">
        <v>177.57907859737503</v>
      </c>
      <c r="T6" s="1">
        <v>0.24519605144376128</v>
      </c>
      <c r="U6" s="1">
        <v>177.8242746488188</v>
      </c>
      <c r="V6" s="1">
        <v>8.2009560342127235E-3</v>
      </c>
      <c r="W6" s="2"/>
      <c r="X6" s="1">
        <f t="shared" si="4"/>
        <v>177.55106180000001</v>
      </c>
      <c r="Y6" s="2"/>
      <c r="Z6" s="1">
        <f t="shared" si="0"/>
        <v>177.8242746488188</v>
      </c>
      <c r="AA6" s="1">
        <f t="shared" si="2"/>
        <v>8.2009560342127235E-3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40">
      <c r="B7" s="22">
        <v>43784</v>
      </c>
      <c r="C7" s="21">
        <v>6</v>
      </c>
      <c r="D7" s="23">
        <v>65.336212000000003</v>
      </c>
      <c r="E7" s="23">
        <v>178.43956</v>
      </c>
      <c r="G7" s="1">
        <v>64.631263734831251</v>
      </c>
      <c r="H7" s="1">
        <v>9.3686286993751283E-2</v>
      </c>
      <c r="I7" s="1">
        <v>64.724950021824995</v>
      </c>
      <c r="J7" s="1">
        <v>9.3556384654654972E-3</v>
      </c>
      <c r="K7" s="2"/>
      <c r="L7" s="1">
        <f t="shared" si="3"/>
        <v>64.670690899999997</v>
      </c>
      <c r="M7" s="2"/>
      <c r="N7" s="1">
        <v>64.724950021824995</v>
      </c>
      <c r="O7" s="1">
        <f t="shared" si="1"/>
        <v>9.3556384654654972E-3</v>
      </c>
      <c r="Q7" s="2"/>
      <c r="R7" s="2"/>
      <c r="S7" s="19">
        <v>176.91837976881874</v>
      </c>
      <c r="T7" s="1">
        <v>-0.52481459655628404</v>
      </c>
      <c r="U7" s="1">
        <v>176.39356517226244</v>
      </c>
      <c r="V7" s="1">
        <v>1.1466038291831468E-2</v>
      </c>
      <c r="W7" s="2"/>
      <c r="X7" s="1">
        <f t="shared" si="4"/>
        <v>177.07678229999999</v>
      </c>
      <c r="Y7" s="2"/>
      <c r="Z7" s="1">
        <f t="shared" si="0"/>
        <v>176.39356517226244</v>
      </c>
      <c r="AA7" s="1">
        <f t="shared" si="2"/>
        <v>1.1466038291831468E-2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0">
      <c r="B8" s="22">
        <v>43787</v>
      </c>
      <c r="C8" s="21">
        <v>7</v>
      </c>
      <c r="D8" s="23">
        <v>65.665633999999997</v>
      </c>
      <c r="E8" s="23">
        <v>176.52507</v>
      </c>
      <c r="G8" s="1">
        <v>65.018985280674073</v>
      </c>
      <c r="H8" s="1">
        <v>0.22600215347583333</v>
      </c>
      <c r="I8" s="1">
        <v>65.244987434149905</v>
      </c>
      <c r="J8" s="1">
        <v>6.4058860050006028E-3</v>
      </c>
      <c r="K8" s="2"/>
      <c r="L8" s="1">
        <f t="shared" si="3"/>
        <v>65.042664200000004</v>
      </c>
      <c r="M8" s="2"/>
      <c r="N8" s="1">
        <v>65.244987434149905</v>
      </c>
      <c r="O8" s="1">
        <f t="shared" si="1"/>
        <v>6.4058860050006028E-3</v>
      </c>
      <c r="Q8" s="2"/>
      <c r="R8" s="2"/>
      <c r="S8" s="19">
        <v>177.75502889596845</v>
      </c>
      <c r="T8" s="1">
        <v>0.63242956859381305</v>
      </c>
      <c r="U8" s="1">
        <v>178.38745846456226</v>
      </c>
      <c r="V8" s="1">
        <v>1.0550277445363757E-2</v>
      </c>
      <c r="W8" s="2"/>
      <c r="X8" s="1">
        <f t="shared" si="4"/>
        <v>177.68358619999998</v>
      </c>
      <c r="Y8" s="2"/>
      <c r="Z8" s="1">
        <f t="shared" si="0"/>
        <v>178.38745846456226</v>
      </c>
      <c r="AA8" s="1">
        <f t="shared" si="2"/>
        <v>1.0550277445363757E-2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0">
      <c r="B9" s="22">
        <v>43788</v>
      </c>
      <c r="C9" s="21">
        <v>8</v>
      </c>
      <c r="D9" s="23">
        <v>65.466507000000007</v>
      </c>
      <c r="E9" s="23">
        <v>176.839249</v>
      </c>
      <c r="G9" s="1">
        <v>65.374642076303331</v>
      </c>
      <c r="H9" s="1">
        <v>0.28434674244487457</v>
      </c>
      <c r="I9" s="1">
        <v>65.658988818748199</v>
      </c>
      <c r="J9" s="1">
        <v>2.9401571516285692E-3</v>
      </c>
      <c r="K9" s="2"/>
      <c r="L9" s="1">
        <f t="shared" si="3"/>
        <v>65.347512600000002</v>
      </c>
      <c r="M9" s="2"/>
      <c r="N9" s="1">
        <v>65.658988818748199</v>
      </c>
      <c r="O9" s="1">
        <f t="shared" si="1"/>
        <v>2.9401571516285692E-3</v>
      </c>
      <c r="Q9" s="2"/>
      <c r="R9" s="2"/>
      <c r="S9" s="19">
        <v>177.07855150318579</v>
      </c>
      <c r="T9" s="1">
        <v>-0.48014134857618751</v>
      </c>
      <c r="U9" s="1">
        <v>176.59841015460961</v>
      </c>
      <c r="V9" s="1">
        <v>1.3619083249464907E-3</v>
      </c>
      <c r="W9" s="2"/>
      <c r="X9" s="1">
        <f t="shared" si="4"/>
        <v>177.06996459999999</v>
      </c>
      <c r="Y9" s="2"/>
      <c r="Z9" s="1">
        <f t="shared" si="0"/>
        <v>176.59841015460961</v>
      </c>
      <c r="AA9" s="1">
        <f t="shared" si="2"/>
        <v>1.3619083249464907E-3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1:40">
      <c r="B10" s="22">
        <v>43789</v>
      </c>
      <c r="C10" s="21">
        <v>9</v>
      </c>
      <c r="D10" s="23">
        <v>64.704375999999996</v>
      </c>
      <c r="E10" s="23">
        <v>173.99208100000001</v>
      </c>
      <c r="G10" s="1">
        <v>65.425167784336509</v>
      </c>
      <c r="H10" s="1">
        <v>0.17912727695961084</v>
      </c>
      <c r="I10" s="1">
        <v>65.604295061296114</v>
      </c>
      <c r="J10" s="1">
        <v>1.3908163820266457E-2</v>
      </c>
      <c r="K10" s="2"/>
      <c r="L10" s="1">
        <f t="shared" si="3"/>
        <v>65.500186100000008</v>
      </c>
      <c r="M10" s="2"/>
      <c r="N10" s="1">
        <v>65.604295061296114</v>
      </c>
      <c r="O10" s="1">
        <f t="shared" si="1"/>
        <v>1.3908163820266457E-2</v>
      </c>
      <c r="Q10" s="2"/>
      <c r="R10" s="2"/>
      <c r="S10" s="19">
        <v>176.9469351264336</v>
      </c>
      <c r="T10" s="1">
        <v>-0.18389512252579082</v>
      </c>
      <c r="U10" s="1">
        <v>176.7630400039078</v>
      </c>
      <c r="V10" s="1">
        <v>1.592577655248454E-2</v>
      </c>
      <c r="W10" s="2"/>
      <c r="X10" s="1">
        <f t="shared" si="4"/>
        <v>177.06505749999999</v>
      </c>
      <c r="Y10" s="2"/>
      <c r="Z10" s="1">
        <f t="shared" si="0"/>
        <v>176.7630400039078</v>
      </c>
      <c r="AA10" s="1">
        <f t="shared" si="2"/>
        <v>1.592577655248454E-2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0">
      <c r="B11" s="22">
        <v>43790</v>
      </c>
      <c r="C11" s="21">
        <v>10</v>
      </c>
      <c r="D11" s="23">
        <v>64.414268000000007</v>
      </c>
      <c r="E11" s="23">
        <v>173.31463600000001</v>
      </c>
      <c r="G11" s="1">
        <v>65.028732302951425</v>
      </c>
      <c r="H11" s="1">
        <v>-7.9875964295501492E-2</v>
      </c>
      <c r="I11" s="1">
        <v>64.948856338655929</v>
      </c>
      <c r="J11" s="1">
        <v>8.2992224433245474E-3</v>
      </c>
      <c r="K11" s="2"/>
      <c r="L11" s="1">
        <f t="shared" si="3"/>
        <v>65.1252669</v>
      </c>
      <c r="M11" s="2"/>
      <c r="N11" s="1">
        <v>64.948856338655929</v>
      </c>
      <c r="O11" s="1">
        <f t="shared" si="1"/>
        <v>8.2992224433245474E-3</v>
      </c>
      <c r="Q11" s="2"/>
      <c r="R11" s="2"/>
      <c r="S11" s="19">
        <v>175.32176535689513</v>
      </c>
      <c r="T11" s="1">
        <v>-1.4089785724865709</v>
      </c>
      <c r="U11" s="1">
        <v>173.91278678440855</v>
      </c>
      <c r="V11" s="1">
        <v>3.4512421928898471E-3</v>
      </c>
      <c r="W11" s="2"/>
      <c r="X11" s="1">
        <f t="shared" si="4"/>
        <v>175.3528292</v>
      </c>
      <c r="Y11" s="2"/>
      <c r="Z11" s="1">
        <f t="shared" si="0"/>
        <v>173.91278678440855</v>
      </c>
      <c r="AA11" s="1">
        <f t="shared" si="2"/>
        <v>3.4512421928898471E-3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0">
      <c r="B12" s="22">
        <v>43791</v>
      </c>
      <c r="C12" s="21">
        <v>11</v>
      </c>
      <c r="D12" s="23">
        <v>64.357726999999997</v>
      </c>
      <c r="E12" s="23">
        <v>173.56990099999999</v>
      </c>
      <c r="G12" s="1">
        <v>64.690776936328149</v>
      </c>
      <c r="H12" s="1">
        <v>-0.19601169534300031</v>
      </c>
      <c r="I12" s="1">
        <v>64.494765240985146</v>
      </c>
      <c r="J12" s="1">
        <v>2.1293207105519546E-3</v>
      </c>
      <c r="K12" s="2"/>
      <c r="L12" s="1">
        <f t="shared" si="3"/>
        <v>64.711748200000002</v>
      </c>
      <c r="M12" s="2"/>
      <c r="N12" s="1">
        <v>64.494765240985146</v>
      </c>
      <c r="O12" s="1">
        <f t="shared" si="1"/>
        <v>2.1293207105519546E-3</v>
      </c>
      <c r="Q12" s="2"/>
      <c r="R12" s="2"/>
      <c r="S12" s="19">
        <v>174.21784421060281</v>
      </c>
      <c r="T12" s="1">
        <v>-1.1496797602214592</v>
      </c>
      <c r="U12" s="1">
        <v>173.06816445038135</v>
      </c>
      <c r="V12" s="1">
        <v>2.8906886892713125E-3</v>
      </c>
      <c r="W12" s="2"/>
      <c r="X12" s="1">
        <f t="shared" si="4"/>
        <v>174.22279209999999</v>
      </c>
      <c r="Y12" s="2"/>
      <c r="Z12" s="1">
        <f t="shared" si="0"/>
        <v>173.06816445038135</v>
      </c>
      <c r="AA12" s="1">
        <f t="shared" si="2"/>
        <v>2.8906886892713125E-3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0">
      <c r="B13" s="22">
        <v>43794</v>
      </c>
      <c r="C13" s="21">
        <v>12</v>
      </c>
      <c r="D13" s="23">
        <v>65.486168000000006</v>
      </c>
      <c r="E13" s="23">
        <v>173.29499799999999</v>
      </c>
      <c r="G13" s="1">
        <v>64.50759947134766</v>
      </c>
      <c r="H13" s="1">
        <v>-0.19023629167987</v>
      </c>
      <c r="I13" s="1">
        <v>64.317363179667794</v>
      </c>
      <c r="J13" s="1">
        <v>1.7848117488447522E-2</v>
      </c>
      <c r="K13" s="2"/>
      <c r="L13" s="1">
        <f t="shared" si="3"/>
        <v>64.444019099999991</v>
      </c>
      <c r="M13" s="2"/>
      <c r="N13" s="1">
        <v>64.317363179667794</v>
      </c>
      <c r="O13" s="1">
        <f t="shared" si="1"/>
        <v>1.7848117488447522E-2</v>
      </c>
      <c r="Q13" s="2"/>
      <c r="R13" s="2"/>
      <c r="S13" s="19">
        <v>173.86147544477126</v>
      </c>
      <c r="T13" s="1">
        <v>-0.47536541499003415</v>
      </c>
      <c r="U13" s="1">
        <v>173.38611002978124</v>
      </c>
      <c r="V13" s="1">
        <v>5.2576260615002355E-4</v>
      </c>
      <c r="W13" s="2"/>
      <c r="X13" s="1">
        <f t="shared" si="4"/>
        <v>173.57775750000002</v>
      </c>
      <c r="Y13" s="2"/>
      <c r="Z13" s="1">
        <f t="shared" si="0"/>
        <v>173.38611002978124</v>
      </c>
      <c r="AA13" s="1">
        <f t="shared" si="2"/>
        <v>5.2576260615002355E-4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0">
      <c r="B14" s="22">
        <v>43795</v>
      </c>
      <c r="C14" s="21">
        <v>13</v>
      </c>
      <c r="D14" s="23">
        <v>64.974815000000007</v>
      </c>
      <c r="E14" s="23">
        <v>175.26838699999999</v>
      </c>
      <c r="G14" s="1">
        <v>65.045812162106444</v>
      </c>
      <c r="H14" s="1">
        <v>0.13756575041752395</v>
      </c>
      <c r="I14" s="1">
        <v>65.183377912523966</v>
      </c>
      <c r="J14" s="1">
        <v>3.2099039069824081E-3</v>
      </c>
      <c r="K14" s="2"/>
      <c r="L14" s="1">
        <f t="shared" si="3"/>
        <v>64.933255700000004</v>
      </c>
      <c r="M14" s="2"/>
      <c r="N14" s="1">
        <v>65.183377912523966</v>
      </c>
      <c r="O14" s="1">
        <f t="shared" si="1"/>
        <v>3.2099039069824081E-3</v>
      </c>
      <c r="Q14" s="2"/>
      <c r="R14" s="2"/>
      <c r="S14" s="19">
        <v>173.54991285014705</v>
      </c>
      <c r="T14" s="1">
        <v>-0.33613301767908044</v>
      </c>
      <c r="U14" s="1">
        <v>173.21377983246796</v>
      </c>
      <c r="V14" s="1">
        <v>1.1722634085358624E-2</v>
      </c>
      <c r="W14" s="2"/>
      <c r="X14" s="1">
        <f t="shared" si="4"/>
        <v>173.38139649999999</v>
      </c>
      <c r="Y14" s="2"/>
      <c r="Z14" s="1">
        <f t="shared" si="0"/>
        <v>173.21377983246796</v>
      </c>
      <c r="AA14" s="1">
        <f t="shared" si="2"/>
        <v>1.1722634085358624E-2</v>
      </c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1:40">
      <c r="B15" s="22">
        <v>43796</v>
      </c>
      <c r="C15" s="21">
        <v>14</v>
      </c>
      <c r="D15" s="23">
        <v>65.847565000000003</v>
      </c>
      <c r="E15" s="23">
        <v>176.151993</v>
      </c>
      <c r="G15" s="1">
        <v>65.006763722947909</v>
      </c>
      <c r="H15" s="1">
        <v>5.8089365108297597E-2</v>
      </c>
      <c r="I15" s="1">
        <v>65.064853088056211</v>
      </c>
      <c r="J15" s="1">
        <v>1.1886725225811955E-2</v>
      </c>
      <c r="K15" s="2"/>
      <c r="L15" s="1">
        <f t="shared" si="3"/>
        <v>65.004803300000006</v>
      </c>
      <c r="M15" s="2"/>
      <c r="N15" s="1">
        <v>65.064853088056211</v>
      </c>
      <c r="O15" s="1">
        <f t="shared" si="1"/>
        <v>1.1886725225811955E-2</v>
      </c>
      <c r="Q15" s="2"/>
      <c r="R15" s="2"/>
      <c r="S15" s="19">
        <v>174.49507363256618</v>
      </c>
      <c r="T15" s="1">
        <v>0.75296671240439228</v>
      </c>
      <c r="U15" s="1">
        <v>175.24804034497058</v>
      </c>
      <c r="V15" s="1">
        <v>5.1316629442246979E-3</v>
      </c>
      <c r="W15" s="2"/>
      <c r="X15" s="1">
        <f t="shared" si="4"/>
        <v>174.33667310000001</v>
      </c>
      <c r="Y15" s="2"/>
      <c r="Z15" s="1">
        <f t="shared" si="0"/>
        <v>175.24804034497058</v>
      </c>
      <c r="AA15" s="1">
        <f t="shared" si="2"/>
        <v>5.1316629442246979E-3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>
      <c r="B16" s="22">
        <v>43798</v>
      </c>
      <c r="C16" s="21">
        <v>15</v>
      </c>
      <c r="D16" s="23">
        <v>65.702515000000005</v>
      </c>
      <c r="E16" s="23">
        <v>175.29785200000001</v>
      </c>
      <c r="G16" s="1">
        <v>65.469204425326566</v>
      </c>
      <c r="H16" s="1">
        <v>0.24004746687995951</v>
      </c>
      <c r="I16" s="1">
        <v>65.709251892206524</v>
      </c>
      <c r="J16" s="1">
        <v>1.0253629113769113E-4</v>
      </c>
      <c r="K16" s="2"/>
      <c r="L16" s="1">
        <f t="shared" si="3"/>
        <v>65.513460600000002</v>
      </c>
      <c r="M16" s="2"/>
      <c r="N16" s="1">
        <v>65.709251892206524</v>
      </c>
      <c r="O16" s="1">
        <f t="shared" si="1"/>
        <v>1.0253629113769113E-4</v>
      </c>
      <c r="Q16" s="2"/>
      <c r="R16" s="2"/>
      <c r="S16" s="19">
        <v>175.4063792846548</v>
      </c>
      <c r="T16" s="1">
        <v>0.88755481113599344</v>
      </c>
      <c r="U16" s="1">
        <v>176.2939340957908</v>
      </c>
      <c r="V16" s="1">
        <v>5.682226475831529E-3</v>
      </c>
      <c r="W16" s="2"/>
      <c r="X16" s="1">
        <f t="shared" si="4"/>
        <v>175.3155122</v>
      </c>
      <c r="Y16" s="2"/>
      <c r="Z16" s="1">
        <f t="shared" si="0"/>
        <v>176.2939340957908</v>
      </c>
      <c r="AA16" s="1">
        <f t="shared" si="2"/>
        <v>5.682226475831529E-3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2:40">
      <c r="B17" s="22">
        <v>43801</v>
      </c>
      <c r="C17" s="21">
        <v>16</v>
      </c>
      <c r="D17" s="23">
        <v>64.942841000000001</v>
      </c>
      <c r="E17" s="23">
        <v>171.144913</v>
      </c>
      <c r="G17" s="1">
        <v>65.597525241396966</v>
      </c>
      <c r="H17" s="1">
        <v>0.18977047401565741</v>
      </c>
      <c r="I17" s="1">
        <v>65.787295715412625</v>
      </c>
      <c r="J17" s="1">
        <v>1.3003045484453383E-2</v>
      </c>
      <c r="K17" s="2"/>
      <c r="L17" s="1">
        <f t="shared" si="3"/>
        <v>65.600490000000008</v>
      </c>
      <c r="M17" s="2"/>
      <c r="N17" s="1">
        <v>65.787295715412625</v>
      </c>
      <c r="O17" s="1">
        <f t="shared" si="1"/>
        <v>1.3003045484453383E-2</v>
      </c>
      <c r="Q17" s="2"/>
      <c r="R17" s="2"/>
      <c r="S17" s="19">
        <v>175.34668927809469</v>
      </c>
      <c r="T17" s="1">
        <v>8.2396716094299105E-2</v>
      </c>
      <c r="U17" s="1">
        <v>175.42908599418899</v>
      </c>
      <c r="V17" s="1">
        <v>2.5032429647435635E-2</v>
      </c>
      <c r="W17" s="2"/>
      <c r="X17" s="1">
        <f t="shared" si="4"/>
        <v>175.54820129999999</v>
      </c>
      <c r="Y17" s="2"/>
      <c r="Z17" s="1">
        <f t="shared" si="0"/>
        <v>175.42908599418899</v>
      </c>
      <c r="AA17" s="1">
        <f t="shared" si="2"/>
        <v>2.5032429647435635E-2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2:40">
      <c r="B18" s="22">
        <v>43802</v>
      </c>
      <c r="C18" s="21">
        <v>17</v>
      </c>
      <c r="D18" s="23">
        <v>63.784916000000003</v>
      </c>
      <c r="E18" s="23">
        <v>169.40713500000001</v>
      </c>
      <c r="G18" s="1">
        <v>65.237448908628636</v>
      </c>
      <c r="H18" s="1">
        <v>-5.7660589037136764E-2</v>
      </c>
      <c r="I18" s="1">
        <v>65.179788319591495</v>
      </c>
      <c r="J18" s="1">
        <v>2.1868372760598952E-2</v>
      </c>
      <c r="K18" s="2"/>
      <c r="L18" s="1">
        <f t="shared" si="3"/>
        <v>65.351687999999996</v>
      </c>
      <c r="M18" s="2"/>
      <c r="N18" s="1">
        <v>65.179788319591495</v>
      </c>
      <c r="O18" s="1">
        <f t="shared" si="1"/>
        <v>2.1868372760598952E-2</v>
      </c>
      <c r="Q18" s="2"/>
      <c r="R18" s="2"/>
      <c r="S18" s="19">
        <v>173.03571232514261</v>
      </c>
      <c r="T18" s="1">
        <v>-1.9519709025951186</v>
      </c>
      <c r="U18" s="1">
        <v>171.08374142254749</v>
      </c>
      <c r="V18" s="1">
        <v>9.8969055969660262E-3</v>
      </c>
      <c r="W18" s="2"/>
      <c r="X18" s="1">
        <f t="shared" si="4"/>
        <v>173.39221069999999</v>
      </c>
      <c r="Y18" s="2"/>
      <c r="Z18" s="1">
        <f t="shared" si="0"/>
        <v>171.08374142254749</v>
      </c>
      <c r="AA18" s="1">
        <f t="shared" si="2"/>
        <v>9.8969055969660262E-3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2:40">
      <c r="B19" s="22">
        <v>43803</v>
      </c>
      <c r="C19" s="21">
        <v>18</v>
      </c>
      <c r="D19" s="23">
        <v>64.347892999999999</v>
      </c>
      <c r="E19" s="23">
        <v>170.055115</v>
      </c>
      <c r="G19" s="1">
        <v>64.438555808882882</v>
      </c>
      <c r="H19" s="1">
        <v>-0.39121521885601468</v>
      </c>
      <c r="I19" s="1">
        <v>64.047340590026863</v>
      </c>
      <c r="J19" s="1">
        <v>4.6707420548041259E-3</v>
      </c>
      <c r="K19" s="2"/>
      <c r="L19" s="1">
        <f t="shared" si="3"/>
        <v>64.515813300000005</v>
      </c>
      <c r="M19" s="2"/>
      <c r="N19" s="1">
        <v>64.047340590026863</v>
      </c>
      <c r="O19" s="1">
        <f t="shared" si="1"/>
        <v>4.6707420548041259E-3</v>
      </c>
      <c r="Q19" s="2"/>
      <c r="R19" s="2"/>
      <c r="S19" s="19">
        <v>171.03999479631418</v>
      </c>
      <c r="T19" s="1">
        <v>-1.9891555348934384</v>
      </c>
      <c r="U19" s="1">
        <v>169.05083926142075</v>
      </c>
      <c r="V19" s="1">
        <v>5.9055897176586115E-3</v>
      </c>
      <c r="W19" s="2"/>
      <c r="X19" s="1">
        <f t="shared" si="4"/>
        <v>171.10661180000002</v>
      </c>
      <c r="Y19" s="2"/>
      <c r="Z19" s="1">
        <f t="shared" si="0"/>
        <v>169.05083926142075</v>
      </c>
      <c r="AA19" s="1">
        <f t="shared" si="2"/>
        <v>5.9055897176586115E-3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2:40">
      <c r="B20" s="22">
        <v>43804</v>
      </c>
      <c r="C20" s="21">
        <v>19</v>
      </c>
      <c r="D20" s="23">
        <v>65.291945999999996</v>
      </c>
      <c r="E20" s="23">
        <v>170.84053</v>
      </c>
      <c r="G20" s="1">
        <v>64.388691263997288</v>
      </c>
      <c r="H20" s="1">
        <v>-0.23760741556932535</v>
      </c>
      <c r="I20" s="1">
        <v>64.151083848427959</v>
      </c>
      <c r="J20" s="1">
        <v>1.7473244733309634E-2</v>
      </c>
      <c r="K20" s="2"/>
      <c r="L20" s="1">
        <f t="shared" si="3"/>
        <v>64.2979895</v>
      </c>
      <c r="M20" s="2"/>
      <c r="N20" s="1">
        <v>64.151083848427959</v>
      </c>
      <c r="O20" s="1">
        <f t="shared" si="1"/>
        <v>1.7473244733309634E-2</v>
      </c>
      <c r="Q20" s="2"/>
      <c r="R20" s="2"/>
      <c r="S20" s="19">
        <v>170.49831090834138</v>
      </c>
      <c r="T20" s="1">
        <v>-0.75880463501089135</v>
      </c>
      <c r="U20" s="1">
        <v>169.73950627333048</v>
      </c>
      <c r="V20" s="1">
        <v>6.444745439911268E-3</v>
      </c>
      <c r="W20" s="2"/>
      <c r="X20" s="1">
        <f t="shared" si="4"/>
        <v>170.07868059999998</v>
      </c>
      <c r="Y20" s="2"/>
      <c r="Z20" s="1">
        <f t="shared" si="0"/>
        <v>169.73950627333048</v>
      </c>
      <c r="AA20" s="1">
        <f t="shared" si="2"/>
        <v>6.444745439911268E-3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2:40">
      <c r="B21" s="22">
        <v>43805</v>
      </c>
      <c r="C21" s="21">
        <v>20</v>
      </c>
      <c r="D21" s="23">
        <v>66.553130999999993</v>
      </c>
      <c r="E21" s="23">
        <v>172.26414500000001</v>
      </c>
      <c r="G21" s="1">
        <v>64.885481368798779</v>
      </c>
      <c r="H21" s="1">
        <v>9.2871468597541973E-2</v>
      </c>
      <c r="I21" s="1">
        <v>64.978352837396315</v>
      </c>
      <c r="J21" s="1">
        <v>2.366196960145539E-2</v>
      </c>
      <c r="K21" s="2"/>
      <c r="L21" s="1">
        <f t="shared" si="3"/>
        <v>64.707324099999994</v>
      </c>
      <c r="M21" s="2"/>
      <c r="N21" s="1">
        <v>64.978352837396315</v>
      </c>
      <c r="O21" s="1">
        <f t="shared" si="1"/>
        <v>2.366196960145539E-2</v>
      </c>
      <c r="Q21" s="2"/>
      <c r="R21" s="2"/>
      <c r="S21" s="19">
        <v>170.68653140875364</v>
      </c>
      <c r="T21" s="1">
        <v>4.6166730098784553E-2</v>
      </c>
      <c r="U21" s="1">
        <v>170.73269813885241</v>
      </c>
      <c r="V21" s="1">
        <v>8.8901080439437938E-3</v>
      </c>
      <c r="W21" s="2"/>
      <c r="X21" s="1">
        <f t="shared" si="4"/>
        <v>170.31822650000001</v>
      </c>
      <c r="Y21" s="2"/>
      <c r="Z21" s="1">
        <f t="shared" si="0"/>
        <v>170.73269813885241</v>
      </c>
      <c r="AA21" s="1">
        <f t="shared" si="2"/>
        <v>8.8901080439437938E-3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2:40">
      <c r="B22" s="22">
        <v>43808</v>
      </c>
      <c r="C22" s="21">
        <v>21</v>
      </c>
      <c r="D22" s="23">
        <v>65.621384000000006</v>
      </c>
      <c r="E22" s="23">
        <v>171.31179800000001</v>
      </c>
      <c r="G22" s="1">
        <v>65.802688665959437</v>
      </c>
      <c r="H22" s="1">
        <v>0.46382259145094429</v>
      </c>
      <c r="I22" s="1">
        <v>66.266511257410386</v>
      </c>
      <c r="J22" s="1">
        <v>9.8310522894546025E-3</v>
      </c>
      <c r="K22" s="2"/>
      <c r="L22" s="1">
        <f t="shared" si="3"/>
        <v>65.733727899999991</v>
      </c>
      <c r="M22" s="2"/>
      <c r="N22" s="1">
        <v>66.266511257410386</v>
      </c>
      <c r="O22" s="1">
        <f t="shared" si="1"/>
        <v>9.8310522894546025E-3</v>
      </c>
      <c r="Q22" s="2"/>
      <c r="R22" s="2"/>
      <c r="S22" s="19">
        <v>171.55421888393914</v>
      </c>
      <c r="T22" s="1">
        <v>0.74445936342249708</v>
      </c>
      <c r="U22" s="1">
        <v>172.29867824736164</v>
      </c>
      <c r="V22" s="1">
        <v>5.7607255243542861E-3</v>
      </c>
      <c r="W22" s="2"/>
      <c r="X22" s="1">
        <f t="shared" si="4"/>
        <v>171.39525449999999</v>
      </c>
      <c r="Y22" s="2"/>
      <c r="Z22" s="1">
        <f t="shared" si="0"/>
        <v>172.29867824736164</v>
      </c>
      <c r="AA22" s="1">
        <f t="shared" si="2"/>
        <v>5.7607255243542861E-3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2:40">
      <c r="B23" s="22">
        <v>43809</v>
      </c>
      <c r="C23" s="21">
        <v>22</v>
      </c>
      <c r="D23" s="23">
        <v>66.004897999999997</v>
      </c>
      <c r="E23" s="23">
        <v>170.86998</v>
      </c>
      <c r="G23" s="1">
        <v>65.702971099681747</v>
      </c>
      <c r="H23" s="1">
        <v>0.21022952047305898</v>
      </c>
      <c r="I23" s="1">
        <v>65.913200620154811</v>
      </c>
      <c r="J23" s="1">
        <v>1.3892511408045254E-3</v>
      </c>
      <c r="K23" s="2"/>
      <c r="L23" s="1">
        <f t="shared" si="3"/>
        <v>65.835020500000013</v>
      </c>
      <c r="M23" s="2"/>
      <c r="N23" s="1">
        <v>65.913200620154811</v>
      </c>
      <c r="O23" s="1">
        <f t="shared" si="1"/>
        <v>1.3892511408045254E-3</v>
      </c>
      <c r="Q23" s="2"/>
      <c r="R23" s="2"/>
      <c r="S23" s="19">
        <v>171.42088739777262</v>
      </c>
      <c r="T23" s="1">
        <v>-1.662858728172345E-3</v>
      </c>
      <c r="U23" s="1">
        <v>171.41922453904445</v>
      </c>
      <c r="V23" s="1">
        <v>3.2144004408758728E-3</v>
      </c>
      <c r="W23" s="2"/>
      <c r="X23" s="1">
        <f t="shared" si="4"/>
        <v>171.50324850000001</v>
      </c>
      <c r="Y23" s="2"/>
      <c r="Z23" s="1">
        <f t="shared" si="0"/>
        <v>171.41922453904445</v>
      </c>
      <c r="AA23" s="1">
        <f t="shared" si="2"/>
        <v>3.2144004408758728E-3</v>
      </c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2:40">
      <c r="B24" s="22">
        <v>43810</v>
      </c>
      <c r="C24" s="21">
        <v>23</v>
      </c>
      <c r="D24" s="23">
        <v>66.567886000000001</v>
      </c>
      <c r="E24" s="23">
        <v>172.804092</v>
      </c>
      <c r="G24" s="1">
        <v>65.869030894856792</v>
      </c>
      <c r="H24" s="1">
        <v>0.19035314408895254</v>
      </c>
      <c r="I24" s="1">
        <v>66.059384038945751</v>
      </c>
      <c r="J24" s="1">
        <v>7.6388479732441899E-3</v>
      </c>
      <c r="K24" s="2"/>
      <c r="L24" s="1">
        <f t="shared" si="3"/>
        <v>65.999490399999999</v>
      </c>
      <c r="M24" s="2"/>
      <c r="N24" s="1">
        <v>66.059384038945751</v>
      </c>
      <c r="O24" s="1">
        <f t="shared" si="1"/>
        <v>7.6388479732441899E-3</v>
      </c>
      <c r="Q24" s="2"/>
      <c r="R24" s="2"/>
      <c r="S24" s="19">
        <v>171.11788832899768</v>
      </c>
      <c r="T24" s="1">
        <v>-0.25779863726792274</v>
      </c>
      <c r="U24" s="1">
        <v>170.86008969172977</v>
      </c>
      <c r="V24" s="1">
        <v>1.1249746957787483E-2</v>
      </c>
      <c r="W24" s="2"/>
      <c r="X24" s="1">
        <f t="shared" si="4"/>
        <v>171.28135840000002</v>
      </c>
      <c r="Y24" s="2"/>
      <c r="Z24" s="1">
        <f t="shared" si="0"/>
        <v>170.86008969172977</v>
      </c>
      <c r="AA24" s="1">
        <f t="shared" si="2"/>
        <v>1.1249746957787483E-2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2:40">
      <c r="B25" s="22">
        <v>43811</v>
      </c>
      <c r="C25" s="21">
        <v>24</v>
      </c>
      <c r="D25" s="23">
        <v>66.737517999999994</v>
      </c>
      <c r="E25" s="23">
        <v>174.15898100000001</v>
      </c>
      <c r="G25" s="1">
        <v>66.253401202685552</v>
      </c>
      <c r="H25" s="1">
        <v>0.27766086777186605</v>
      </c>
      <c r="I25" s="1">
        <v>66.531062070457423</v>
      </c>
      <c r="J25" s="1">
        <v>3.0935512097194115E-3</v>
      </c>
      <c r="K25" s="2"/>
      <c r="L25" s="1">
        <f t="shared" si="3"/>
        <v>66.2096892</v>
      </c>
      <c r="M25" s="2"/>
      <c r="N25" s="1">
        <v>66.531062070457423</v>
      </c>
      <c r="O25" s="1">
        <f t="shared" si="1"/>
        <v>3.0935512097194115E-3</v>
      </c>
      <c r="Q25" s="2"/>
      <c r="R25" s="2"/>
      <c r="S25" s="19">
        <v>172.04530034804895</v>
      </c>
      <c r="T25" s="1">
        <v>0.74963042060339502</v>
      </c>
      <c r="U25" s="1">
        <v>172.79493076865234</v>
      </c>
      <c r="V25" s="1">
        <v>7.8322129787132579E-3</v>
      </c>
      <c r="W25" s="2"/>
      <c r="X25" s="1">
        <f t="shared" si="4"/>
        <v>171.92539959999999</v>
      </c>
      <c r="Y25" s="2"/>
      <c r="Z25" s="1">
        <f t="shared" si="0"/>
        <v>172.79493076865234</v>
      </c>
      <c r="AA25" s="1">
        <f t="shared" si="2"/>
        <v>7.8322129787132579E-3</v>
      </c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2:40">
      <c r="B26" s="22">
        <v>43812</v>
      </c>
      <c r="C26" s="21">
        <v>25</v>
      </c>
      <c r="D26" s="23">
        <v>67.644706999999997</v>
      </c>
      <c r="E26" s="23">
        <v>173.756439</v>
      </c>
      <c r="G26" s="1">
        <v>66.519665441208502</v>
      </c>
      <c r="H26" s="1">
        <v>0.27253238460985396</v>
      </c>
      <c r="I26" s="1">
        <v>66.792197825818363</v>
      </c>
      <c r="J26" s="1">
        <v>1.2602747679602396E-2</v>
      </c>
      <c r="K26" s="2"/>
      <c r="L26" s="1">
        <f t="shared" si="3"/>
        <v>66.54010439999999</v>
      </c>
      <c r="M26" s="2"/>
      <c r="N26" s="1">
        <v>66.792197825818363</v>
      </c>
      <c r="O26" s="1">
        <f t="shared" si="1"/>
        <v>1.2602747679602396E-2</v>
      </c>
      <c r="Q26" s="2"/>
      <c r="R26" s="2"/>
      <c r="S26" s="19">
        <v>173.20782470662203</v>
      </c>
      <c r="T26" s="1">
        <v>1.1005902678776271</v>
      </c>
      <c r="U26" s="1">
        <v>174.30841497449967</v>
      </c>
      <c r="V26" s="1">
        <v>3.1767224148721708E-3</v>
      </c>
      <c r="W26" s="2"/>
      <c r="X26" s="1">
        <f t="shared" si="4"/>
        <v>173.09471409999998</v>
      </c>
      <c r="Y26" s="2"/>
      <c r="Z26" s="1">
        <f t="shared" si="0"/>
        <v>174.30841497449967</v>
      </c>
      <c r="AA26" s="1">
        <f t="shared" si="2"/>
        <v>3.1767224148721708E-3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2:40">
      <c r="B27" s="22">
        <v>43815</v>
      </c>
      <c r="C27" s="21">
        <v>26</v>
      </c>
      <c r="D27" s="23">
        <v>68.802634999999995</v>
      </c>
      <c r="E27" s="23">
        <v>173.18699599999999</v>
      </c>
      <c r="G27" s="1">
        <v>67.138438298543832</v>
      </c>
      <c r="H27" s="1">
        <v>0.42834059733631813</v>
      </c>
      <c r="I27" s="1">
        <v>67.566778895880148</v>
      </c>
      <c r="J27" s="1">
        <v>1.7962336822126754E-2</v>
      </c>
      <c r="K27" s="2"/>
      <c r="L27" s="1">
        <f t="shared" si="3"/>
        <v>67.15718609999999</v>
      </c>
      <c r="M27" s="2"/>
      <c r="N27" s="1">
        <v>67.566778895880148</v>
      </c>
      <c r="O27" s="1">
        <f t="shared" si="1"/>
        <v>1.7962336822126754E-2</v>
      </c>
      <c r="Q27" s="2"/>
      <c r="R27" s="2"/>
      <c r="S27" s="19">
        <v>173.50956256797991</v>
      </c>
      <c r="T27" s="1">
        <v>0.42156572233584083</v>
      </c>
      <c r="U27" s="1">
        <v>173.93112829031574</v>
      </c>
      <c r="V27" s="1">
        <v>4.2966984098260297E-3</v>
      </c>
      <c r="W27" s="2"/>
      <c r="X27" s="1">
        <f t="shared" si="4"/>
        <v>173.68673219999999</v>
      </c>
      <c r="Y27" s="2"/>
      <c r="Z27" s="1">
        <f t="shared" si="0"/>
        <v>173.93112829031574</v>
      </c>
      <c r="AA27" s="1">
        <f t="shared" si="2"/>
        <v>4.2966984098260297E-3</v>
      </c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2:40">
      <c r="B28" s="22">
        <v>43816</v>
      </c>
      <c r="C28" s="21">
        <v>27</v>
      </c>
      <c r="D28" s="23">
        <v>68.937850999999995</v>
      </c>
      <c r="E28" s="23">
        <v>173.481537</v>
      </c>
      <c r="G28" s="1">
        <v>68.053746484344728</v>
      </c>
      <c r="H28" s="1">
        <v>0.6474760121453782</v>
      </c>
      <c r="I28" s="1">
        <v>68.701222496490104</v>
      </c>
      <c r="J28" s="1">
        <v>3.432490280410557E-3</v>
      </c>
      <c r="K28" s="2"/>
      <c r="L28" s="1">
        <f t="shared" si="3"/>
        <v>68.042233199999998</v>
      </c>
      <c r="M28" s="2"/>
      <c r="N28" s="1">
        <v>68.701222496490104</v>
      </c>
      <c r="O28" s="1">
        <f t="shared" si="1"/>
        <v>3.432490280410557E-3</v>
      </c>
      <c r="Q28" s="2"/>
      <c r="R28" s="2"/>
      <c r="S28" s="19">
        <v>173.33215095559095</v>
      </c>
      <c r="T28" s="1">
        <v>-8.7565012180244553E-2</v>
      </c>
      <c r="U28" s="1">
        <v>173.2445859434107</v>
      </c>
      <c r="V28" s="1">
        <v>1.3658574894301586E-3</v>
      </c>
      <c r="W28" s="2"/>
      <c r="X28" s="1">
        <f t="shared" si="4"/>
        <v>173.55222590000002</v>
      </c>
      <c r="Y28" s="2"/>
      <c r="Z28" s="1">
        <f t="shared" si="0"/>
        <v>173.2445859434107</v>
      </c>
      <c r="AA28" s="1">
        <f t="shared" si="2"/>
        <v>1.3658574894301586E-3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2:40">
      <c r="B29" s="22">
        <v>43817</v>
      </c>
      <c r="C29" s="21">
        <v>28</v>
      </c>
      <c r="D29" s="23">
        <v>68.773132000000004</v>
      </c>
      <c r="E29" s="23">
        <v>171.45906099999999</v>
      </c>
      <c r="G29" s="1">
        <v>68.54000396795513</v>
      </c>
      <c r="H29" s="1">
        <v>0.57492767430463876</v>
      </c>
      <c r="I29" s="1">
        <v>69.114931642259762</v>
      </c>
      <c r="J29" s="1">
        <v>4.9699589406478999E-3</v>
      </c>
      <c r="K29" s="2"/>
      <c r="L29" s="1">
        <f t="shared" si="3"/>
        <v>68.6386574</v>
      </c>
      <c r="M29" s="2"/>
      <c r="N29" s="1">
        <v>69.114931642259762</v>
      </c>
      <c r="O29" s="1">
        <f t="shared" si="1"/>
        <v>4.9699589406478999E-3</v>
      </c>
      <c r="Q29" s="2"/>
      <c r="R29" s="2"/>
      <c r="S29" s="19">
        <v>173.41431328001593</v>
      </c>
      <c r="T29" s="1">
        <v>5.6703223934200506E-2</v>
      </c>
      <c r="U29" s="1">
        <v>173.47101650395012</v>
      </c>
      <c r="V29" s="1">
        <v>1.1734320089097734E-2</v>
      </c>
      <c r="W29" s="2"/>
      <c r="X29" s="1">
        <f t="shared" si="4"/>
        <v>173.44815510000001</v>
      </c>
      <c r="Y29" s="2"/>
      <c r="Z29" s="1">
        <f t="shared" si="0"/>
        <v>173.47101650395012</v>
      </c>
      <c r="AA29" s="1">
        <f t="shared" si="2"/>
        <v>1.1734320089097734E-2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2:40">
      <c r="B30" s="22">
        <v>43818</v>
      </c>
      <c r="C30" s="21">
        <v>29</v>
      </c>
      <c r="D30" s="23">
        <v>68.841965000000002</v>
      </c>
      <c r="E30" s="23">
        <v>173.28518700000001</v>
      </c>
      <c r="G30" s="1">
        <v>68.668224385579805</v>
      </c>
      <c r="H30" s="1">
        <v>0.37390940879865514</v>
      </c>
      <c r="I30" s="1">
        <v>69.042133794378458</v>
      </c>
      <c r="J30" s="1">
        <v>2.9076566071066685E-3</v>
      </c>
      <c r="K30" s="2"/>
      <c r="L30" s="1">
        <f t="shared" si="3"/>
        <v>68.828448299999991</v>
      </c>
      <c r="M30" s="2"/>
      <c r="N30" s="1">
        <v>69.042133794378458</v>
      </c>
      <c r="O30" s="1">
        <f t="shared" si="1"/>
        <v>2.9076566071066685E-3</v>
      </c>
      <c r="Q30" s="2"/>
      <c r="R30" s="2"/>
      <c r="S30" s="19">
        <v>172.33892452600716</v>
      </c>
      <c r="T30" s="1">
        <v>-0.90557495731732474</v>
      </c>
      <c r="U30" s="1">
        <v>171.43334956868983</v>
      </c>
      <c r="V30" s="1">
        <v>1.0686645889184821E-2</v>
      </c>
      <c r="W30" s="2"/>
      <c r="X30" s="1">
        <f t="shared" si="4"/>
        <v>172.41139079999999</v>
      </c>
      <c r="Y30" s="2"/>
      <c r="Z30" s="1">
        <f t="shared" si="0"/>
        <v>171.43334956868983</v>
      </c>
      <c r="AA30" s="1">
        <f t="shared" si="2"/>
        <v>1.0686645889184821E-2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2:40">
      <c r="B31" s="22">
        <v>43819</v>
      </c>
      <c r="C31" s="21">
        <v>30</v>
      </c>
      <c r="D31" s="23">
        <v>68.699387000000002</v>
      </c>
      <c r="E31" s="23">
        <v>173.19682299999999</v>
      </c>
      <c r="G31" s="1">
        <v>68.763781723510903</v>
      </c>
      <c r="H31" s="1">
        <v>0.2486509769082543</v>
      </c>
      <c r="I31" s="1">
        <v>69.012432700419154</v>
      </c>
      <c r="J31" s="1">
        <v>4.5567466332582076E-3</v>
      </c>
      <c r="K31" s="2"/>
      <c r="L31" s="1">
        <f t="shared" si="3"/>
        <v>68.840492300000008</v>
      </c>
      <c r="M31" s="2"/>
      <c r="N31" s="1">
        <v>69.012432700419154</v>
      </c>
      <c r="O31" s="1">
        <f t="shared" si="1"/>
        <v>4.5567466332582076E-3</v>
      </c>
      <c r="Q31" s="2"/>
      <c r="R31" s="2"/>
      <c r="S31" s="19">
        <v>172.85936888670324</v>
      </c>
      <c r="T31" s="1">
        <v>0.30654146299406515</v>
      </c>
      <c r="U31" s="1">
        <v>173.1659103496973</v>
      </c>
      <c r="V31" s="1">
        <v>1.7848277911365596E-4</v>
      </c>
      <c r="W31" s="2"/>
      <c r="X31" s="1">
        <f t="shared" si="4"/>
        <v>172.7766192</v>
      </c>
      <c r="Y31" s="2"/>
      <c r="Z31" s="1">
        <f t="shared" si="0"/>
        <v>173.1659103496973</v>
      </c>
      <c r="AA31" s="1">
        <f t="shared" si="2"/>
        <v>1.7848277911365596E-4</v>
      </c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2:40">
      <c r="B32" s="22">
        <v>43822</v>
      </c>
      <c r="C32" s="21">
        <v>31</v>
      </c>
      <c r="D32" s="23">
        <v>69.820442</v>
      </c>
      <c r="E32" s="23">
        <v>173.21646100000001</v>
      </c>
      <c r="G32" s="1">
        <v>68.7283646255799</v>
      </c>
      <c r="H32" s="1">
        <v>0.12082034323058866</v>
      </c>
      <c r="I32" s="1">
        <v>68.849184968810491</v>
      </c>
      <c r="J32" s="1">
        <v>1.3910783194261492E-2</v>
      </c>
      <c r="K32" s="2"/>
      <c r="L32" s="1">
        <f t="shared" si="3"/>
        <v>68.756909400000012</v>
      </c>
      <c r="M32" s="2"/>
      <c r="N32" s="1">
        <v>68.849184968810491</v>
      </c>
      <c r="O32" s="1">
        <f t="shared" si="1"/>
        <v>1.3910783194261492E-2</v>
      </c>
      <c r="Q32" s="2"/>
      <c r="R32" s="2"/>
      <c r="S32" s="19">
        <v>173.04496864901645</v>
      </c>
      <c r="T32" s="1">
        <v>0.20374101741534412</v>
      </c>
      <c r="U32" s="1">
        <v>173.24870966643181</v>
      </c>
      <c r="V32" s="1">
        <v>1.8617553000230041E-4</v>
      </c>
      <c r="W32" s="2"/>
      <c r="X32" s="1">
        <f t="shared" si="4"/>
        <v>172.8757798</v>
      </c>
      <c r="Y32" s="2"/>
      <c r="Z32" s="1">
        <f t="shared" si="0"/>
        <v>173.24870966643181</v>
      </c>
      <c r="AA32" s="1">
        <f t="shared" si="2"/>
        <v>1.8617553000230041E-4</v>
      </c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2:40">
      <c r="B33" s="22">
        <v>43823</v>
      </c>
      <c r="C33" s="21">
        <v>32</v>
      </c>
      <c r="D33" s="23">
        <v>69.886818000000005</v>
      </c>
      <c r="E33" s="23">
        <v>173.098648</v>
      </c>
      <c r="G33" s="1">
        <v>69.329007181510946</v>
      </c>
      <c r="H33" s="1">
        <v>0.33674033894579436</v>
      </c>
      <c r="I33" s="1">
        <v>69.665747520456733</v>
      </c>
      <c r="J33" s="1">
        <v>3.1632643446904657E-3</v>
      </c>
      <c r="K33" s="2"/>
      <c r="L33" s="1">
        <f t="shared" si="3"/>
        <v>69.288430099999999</v>
      </c>
      <c r="M33" s="2"/>
      <c r="N33" s="1">
        <v>69.665747520456733</v>
      </c>
      <c r="O33" s="1">
        <f t="shared" si="1"/>
        <v>3.1632643446904657E-3</v>
      </c>
      <c r="Q33" s="2"/>
      <c r="R33" s="2"/>
      <c r="S33" s="19">
        <v>173.13928944205742</v>
      </c>
      <c r="T33" s="1">
        <v>0.11073382669712117</v>
      </c>
      <c r="U33" s="1">
        <v>173.25002326875455</v>
      </c>
      <c r="V33" s="1">
        <v>8.7450289475715084E-4</v>
      </c>
      <c r="W33" s="2"/>
      <c r="X33" s="1">
        <f t="shared" si="4"/>
        <v>173.2243148</v>
      </c>
      <c r="Y33" s="2"/>
      <c r="Z33" s="1">
        <f t="shared" si="0"/>
        <v>173.25002326875455</v>
      </c>
      <c r="AA33" s="1">
        <f t="shared" si="2"/>
        <v>8.7450289475715084E-4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2:40">
      <c r="B34" s="22">
        <v>43825</v>
      </c>
      <c r="C34" s="21">
        <v>33</v>
      </c>
      <c r="D34" s="23">
        <v>71.273392000000001</v>
      </c>
      <c r="E34" s="23">
        <v>173.658264</v>
      </c>
      <c r="G34" s="1">
        <v>69.635803131679921</v>
      </c>
      <c r="H34" s="1">
        <v>0.32326536399622596</v>
      </c>
      <c r="I34" s="1">
        <v>69.959068495676149</v>
      </c>
      <c r="J34" s="1">
        <v>1.8440591466782608E-2</v>
      </c>
      <c r="K34" s="2"/>
      <c r="L34" s="1">
        <f t="shared" si="3"/>
        <v>69.629418999999999</v>
      </c>
      <c r="M34" s="2"/>
      <c r="N34" s="1">
        <v>69.959068495676149</v>
      </c>
      <c r="O34" s="1">
        <f t="shared" si="1"/>
        <v>1.8440591466782608E-2</v>
      </c>
      <c r="Q34" s="2"/>
      <c r="R34" s="2"/>
      <c r="S34" s="19">
        <v>173.11693664892584</v>
      </c>
      <c r="T34" s="1">
        <v>-2.3898001572700139E-3</v>
      </c>
      <c r="U34" s="1">
        <v>173.11454684876858</v>
      </c>
      <c r="V34" s="1">
        <v>3.130960420239024E-3</v>
      </c>
      <c r="W34" s="2"/>
      <c r="X34" s="1">
        <f t="shared" si="4"/>
        <v>173.15362689999998</v>
      </c>
      <c r="Y34" s="2"/>
      <c r="Z34" s="1">
        <f t="shared" ref="Z34:Z65" si="5">U34</f>
        <v>173.11454684876858</v>
      </c>
      <c r="AA34" s="1">
        <f t="shared" si="2"/>
        <v>3.130960420239024E-3</v>
      </c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2:40">
      <c r="B35" s="22">
        <v>43826</v>
      </c>
      <c r="C35" s="21">
        <v>34</v>
      </c>
      <c r="D35" s="23">
        <v>71.246352999999999</v>
      </c>
      <c r="E35" s="23">
        <v>173.26556400000001</v>
      </c>
      <c r="G35" s="1">
        <v>70.536477009255975</v>
      </c>
      <c r="H35" s="1">
        <v>0.58309919510714858</v>
      </c>
      <c r="I35" s="1">
        <v>71.119576204363128</v>
      </c>
      <c r="J35" s="1">
        <v>1.779414528584663E-3</v>
      </c>
      <c r="K35" s="2"/>
      <c r="L35" s="1">
        <f t="shared" si="3"/>
        <v>70.566829799999994</v>
      </c>
      <c r="M35" s="2"/>
      <c r="N35" s="1">
        <v>71.119576204363128</v>
      </c>
      <c r="O35" s="1">
        <f t="shared" si="1"/>
        <v>1.779414528584663E-3</v>
      </c>
      <c r="Q35" s="2"/>
      <c r="R35" s="2"/>
      <c r="S35" s="19">
        <v>173.41466669201662</v>
      </c>
      <c r="T35" s="1">
        <v>0.25271206660357276</v>
      </c>
      <c r="U35" s="1">
        <v>173.6673787586202</v>
      </c>
      <c r="V35" s="1">
        <v>2.3190687713352583E-3</v>
      </c>
      <c r="W35" s="2"/>
      <c r="X35" s="1">
        <f t="shared" si="4"/>
        <v>173.40201860000002</v>
      </c>
      <c r="Y35" s="2"/>
      <c r="Z35" s="1">
        <f t="shared" si="5"/>
        <v>173.6673787586202</v>
      </c>
      <c r="AA35" s="1">
        <f t="shared" si="2"/>
        <v>2.3190687713352583E-3</v>
      </c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2:40">
      <c r="B36" s="22">
        <v>43829</v>
      </c>
      <c r="C36" s="21">
        <v>35</v>
      </c>
      <c r="D36" s="23">
        <v>71.669212000000002</v>
      </c>
      <c r="E36" s="23">
        <v>173.20661899999999</v>
      </c>
      <c r="G36" s="1">
        <v>70.926908804165194</v>
      </c>
      <c r="H36" s="1">
        <v>0.49639886501808028</v>
      </c>
      <c r="I36" s="1">
        <v>71.423307669183274</v>
      </c>
      <c r="J36" s="1">
        <v>3.4311013607450872E-3</v>
      </c>
      <c r="K36" s="2"/>
      <c r="L36" s="1">
        <f t="shared" si="3"/>
        <v>70.982557700000001</v>
      </c>
      <c r="M36" s="2"/>
      <c r="N36" s="1">
        <v>71.423307669183274</v>
      </c>
      <c r="O36" s="1">
        <f t="shared" si="1"/>
        <v>3.4311013607450872E-3</v>
      </c>
      <c r="Q36" s="2"/>
      <c r="R36" s="2"/>
      <c r="S36" s="19">
        <v>173.33266021140747</v>
      </c>
      <c r="T36" s="1">
        <v>-3.1798698527243513E-2</v>
      </c>
      <c r="U36" s="1">
        <v>173.30086151288023</v>
      </c>
      <c r="V36" s="1">
        <v>5.4410456958485325E-4</v>
      </c>
      <c r="W36" s="2"/>
      <c r="X36" s="1">
        <f t="shared" si="4"/>
        <v>173.3499908</v>
      </c>
      <c r="Y36" s="2"/>
      <c r="Z36" s="1">
        <f t="shared" si="5"/>
        <v>173.30086151288023</v>
      </c>
      <c r="AA36" s="1">
        <f t="shared" si="2"/>
        <v>5.4410456958485325E-4</v>
      </c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2:40">
      <c r="B37" s="22">
        <v>43830</v>
      </c>
      <c r="C37" s="21">
        <v>36</v>
      </c>
      <c r="D37" s="23">
        <v>72.192863000000003</v>
      </c>
      <c r="E37" s="23">
        <v>173.776062</v>
      </c>
      <c r="G37" s="1">
        <v>71.335175561874337</v>
      </c>
      <c r="H37" s="1">
        <v>0.45673941672905843</v>
      </c>
      <c r="I37" s="1">
        <v>71.791914978603401</v>
      </c>
      <c r="J37" s="1">
        <v>5.55384569519845E-3</v>
      </c>
      <c r="K37" s="2"/>
      <c r="L37" s="1">
        <f t="shared" ref="L37:L68" si="6">(0.5*D36)+(0.3*D35)+(0.2*D34)</f>
        <v>71.463190300000008</v>
      </c>
      <c r="M37" s="2"/>
      <c r="N37" s="1">
        <v>71.791914978603401</v>
      </c>
      <c r="O37" s="1">
        <f t="shared" si="1"/>
        <v>5.55384569519845E-3</v>
      </c>
      <c r="Q37" s="2"/>
      <c r="R37" s="2"/>
      <c r="S37" s="19">
        <v>173.26333754513337</v>
      </c>
      <c r="T37" s="1">
        <v>-6.3694071112074924E-2</v>
      </c>
      <c r="U37" s="1">
        <v>173.19964347402129</v>
      </c>
      <c r="V37" s="1">
        <v>3.3170191529527803E-3</v>
      </c>
      <c r="W37" s="2"/>
      <c r="X37" s="1">
        <f t="shared" ref="X37:X68" si="7">(0.5*E36)+(0.3*E35)+(0.2*E34)</f>
        <v>173.31463150000002</v>
      </c>
      <c r="Y37" s="2"/>
      <c r="Z37" s="1">
        <f t="shared" si="5"/>
        <v>173.19964347402129</v>
      </c>
      <c r="AA37" s="1">
        <f t="shared" si="2"/>
        <v>3.3170191529527803E-3</v>
      </c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2:40">
      <c r="B38" s="22">
        <v>43832</v>
      </c>
      <c r="C38" s="21">
        <v>37</v>
      </c>
      <c r="D38" s="23">
        <v>73.840041999999997</v>
      </c>
      <c r="E38" s="23">
        <v>177.49704</v>
      </c>
      <c r="G38" s="1">
        <v>71.806903652843459</v>
      </c>
      <c r="H38" s="1">
        <v>0.46348432013708735</v>
      </c>
      <c r="I38" s="1">
        <v>72.270387972980544</v>
      </c>
      <c r="J38" s="1">
        <v>2.1257490983272374E-2</v>
      </c>
      <c r="K38" s="2"/>
      <c r="L38" s="1">
        <f t="shared" si="6"/>
        <v>71.846465699999996</v>
      </c>
      <c r="M38" s="2"/>
      <c r="N38" s="1">
        <v>72.270387972980544</v>
      </c>
      <c r="O38" s="1">
        <f t="shared" si="1"/>
        <v>2.1257490983272374E-2</v>
      </c>
      <c r="Q38" s="2"/>
      <c r="R38" s="2"/>
      <c r="S38" s="19">
        <v>173.54533599531001</v>
      </c>
      <c r="T38" s="1">
        <v>0.23014457198333627</v>
      </c>
      <c r="U38" s="1">
        <v>173.77548056729336</v>
      </c>
      <c r="V38" s="1">
        <v>2.0966881660148481E-2</v>
      </c>
      <c r="W38" s="2"/>
      <c r="X38" s="1">
        <f t="shared" si="7"/>
        <v>173.5031295</v>
      </c>
      <c r="Y38" s="2"/>
      <c r="Z38" s="1">
        <f t="shared" si="5"/>
        <v>173.77548056729336</v>
      </c>
      <c r="AA38" s="1">
        <f t="shared" si="2"/>
        <v>2.0966881660148481E-2</v>
      </c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2:40">
      <c r="B39" s="22">
        <v>43833</v>
      </c>
      <c r="C39" s="21">
        <v>38</v>
      </c>
      <c r="D39" s="23">
        <v>73.122153999999995</v>
      </c>
      <c r="E39" s="23">
        <v>175.602203</v>
      </c>
      <c r="G39" s="1">
        <v>72.925129743779564</v>
      </c>
      <c r="H39" s="1">
        <v>0.75811811699664522</v>
      </c>
      <c r="I39" s="1">
        <v>73.683247860776206</v>
      </c>
      <c r="J39" s="1">
        <v>7.673377083177977E-3</v>
      </c>
      <c r="K39" s="2"/>
      <c r="L39" s="1">
        <f t="shared" si="6"/>
        <v>72.911722300000008</v>
      </c>
      <c r="M39" s="2"/>
      <c r="N39" s="1">
        <v>73.683247860776206</v>
      </c>
      <c r="O39" s="1">
        <f t="shared" si="1"/>
        <v>7.673377083177977E-3</v>
      </c>
      <c r="Q39" s="2"/>
      <c r="R39" s="2"/>
      <c r="S39" s="19">
        <v>175.7187731978895</v>
      </c>
      <c r="T39" s="1">
        <v>1.8819433079900689</v>
      </c>
      <c r="U39" s="1">
        <v>177.60071650587957</v>
      </c>
      <c r="V39" s="1">
        <v>1.1380913631701829E-2</v>
      </c>
      <c r="W39" s="2"/>
      <c r="X39" s="1">
        <f t="shared" si="7"/>
        <v>175.5226624</v>
      </c>
      <c r="Y39" s="2"/>
      <c r="Z39" s="1">
        <f t="shared" si="5"/>
        <v>177.60071650587957</v>
      </c>
      <c r="AA39" s="1">
        <f t="shared" si="2"/>
        <v>1.1380913631701829E-2</v>
      </c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2:40">
      <c r="B40" s="22">
        <v>43836</v>
      </c>
      <c r="C40" s="21">
        <v>39</v>
      </c>
      <c r="D40" s="23">
        <v>73.704819000000001</v>
      </c>
      <c r="E40" s="23">
        <v>174.276794</v>
      </c>
      <c r="G40" s="1">
        <v>73.033493084700808</v>
      </c>
      <c r="H40" s="1">
        <v>0.46572846776271465</v>
      </c>
      <c r="I40" s="1">
        <v>73.499221552463524</v>
      </c>
      <c r="J40" s="1">
        <v>2.7894708965566601E-3</v>
      </c>
      <c r="K40" s="2"/>
      <c r="L40" s="1">
        <f t="shared" si="6"/>
        <v>73.151662200000004</v>
      </c>
      <c r="M40" s="2"/>
      <c r="N40" s="1">
        <v>73.499221552463524</v>
      </c>
      <c r="O40" s="1">
        <f t="shared" si="1"/>
        <v>2.7894708965566601E-3</v>
      </c>
      <c r="Q40" s="2"/>
      <c r="R40" s="2"/>
      <c r="S40" s="19">
        <v>175.65465958905028</v>
      </c>
      <c r="T40" s="1">
        <v>0.22779492868517207</v>
      </c>
      <c r="U40" s="1">
        <v>175.88245451773545</v>
      </c>
      <c r="V40" s="1">
        <v>9.2132778029842474E-3</v>
      </c>
      <c r="W40" s="2"/>
      <c r="X40" s="1">
        <f t="shared" si="7"/>
        <v>175.80542589999999</v>
      </c>
      <c r="Y40" s="2"/>
      <c r="Z40" s="1">
        <f t="shared" si="5"/>
        <v>175.88245451773545</v>
      </c>
      <c r="AA40" s="1">
        <f t="shared" si="2"/>
        <v>9.2132778029842474E-3</v>
      </c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2:40">
      <c r="B41" s="22">
        <v>43837</v>
      </c>
      <c r="C41" s="21">
        <v>40</v>
      </c>
      <c r="D41" s="23">
        <v>73.358185000000006</v>
      </c>
      <c r="E41" s="23">
        <v>174.37496899999999</v>
      </c>
      <c r="G41" s="1">
        <v>73.402722338115353</v>
      </c>
      <c r="H41" s="1">
        <v>0.42230382130603838</v>
      </c>
      <c r="I41" s="1">
        <v>73.825026159421398</v>
      </c>
      <c r="J41" s="1">
        <v>6.3638591851937461E-3</v>
      </c>
      <c r="K41" s="2"/>
      <c r="L41" s="1">
        <f t="shared" si="6"/>
        <v>73.557064099999991</v>
      </c>
      <c r="M41" s="2"/>
      <c r="N41" s="1">
        <v>73.825026159421398</v>
      </c>
      <c r="O41" s="1">
        <f t="shared" si="1"/>
        <v>6.3638591851937461E-3</v>
      </c>
      <c r="Q41" s="2"/>
      <c r="R41" s="2"/>
      <c r="S41" s="19">
        <v>174.89683351507261</v>
      </c>
      <c r="T41" s="1">
        <v>-0.60998292357824202</v>
      </c>
      <c r="U41" s="1">
        <v>174.28685059149439</v>
      </c>
      <c r="V41" s="1">
        <v>5.0533863323931377E-4</v>
      </c>
      <c r="W41" s="2"/>
      <c r="X41" s="1">
        <f t="shared" si="7"/>
        <v>175.31846589999998</v>
      </c>
      <c r="Y41" s="2"/>
      <c r="Z41" s="1">
        <f t="shared" si="5"/>
        <v>174.28685059149439</v>
      </c>
      <c r="AA41" s="1">
        <f t="shared" si="2"/>
        <v>5.0533863323931377E-4</v>
      </c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spans="2:40">
      <c r="B42" s="22">
        <v>43838</v>
      </c>
      <c r="C42" s="21">
        <v>41</v>
      </c>
      <c r="D42" s="23">
        <v>74.538239000000004</v>
      </c>
      <c r="E42" s="23">
        <v>174.522232</v>
      </c>
      <c r="G42" s="1">
        <v>73.378226802151914</v>
      </c>
      <c r="H42" s="1">
        <v>0.22124411053477364</v>
      </c>
      <c r="I42" s="1">
        <v>73.599470912686684</v>
      </c>
      <c r="J42" s="1">
        <v>1.2594449505485642E-2</v>
      </c>
      <c r="K42" s="2"/>
      <c r="L42" s="1">
        <f t="shared" si="6"/>
        <v>73.414968999999999</v>
      </c>
      <c r="M42" s="2"/>
      <c r="N42" s="1">
        <v>73.599470912686684</v>
      </c>
      <c r="O42" s="1">
        <f t="shared" si="1"/>
        <v>1.2594449505485642E-2</v>
      </c>
      <c r="Q42" s="2"/>
      <c r="R42" s="2"/>
      <c r="S42" s="19">
        <v>174.60980803178268</v>
      </c>
      <c r="T42" s="1">
        <v>-0.33546909933318336</v>
      </c>
      <c r="U42" s="1">
        <v>174.2743389324495</v>
      </c>
      <c r="V42" s="1">
        <v>1.4204096790975426E-3</v>
      </c>
      <c r="W42" s="2"/>
      <c r="X42" s="1">
        <f t="shared" si="7"/>
        <v>174.5909633</v>
      </c>
      <c r="Y42" s="2"/>
      <c r="Z42" s="1">
        <f t="shared" si="5"/>
        <v>174.2743389324495</v>
      </c>
      <c r="AA42" s="1">
        <f t="shared" si="2"/>
        <v>1.4204096790975426E-3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spans="2:40">
      <c r="B43" s="22">
        <v>43839</v>
      </c>
      <c r="C43" s="21">
        <v>42</v>
      </c>
      <c r="D43" s="23">
        <v>76.121498000000003</v>
      </c>
      <c r="E43" s="23">
        <v>175.80838</v>
      </c>
      <c r="G43" s="1">
        <v>74.016233510968362</v>
      </c>
      <c r="H43" s="1">
        <v>0.40878727976152718</v>
      </c>
      <c r="I43" s="1">
        <v>74.425020790729889</v>
      </c>
      <c r="J43" s="1">
        <v>2.2286440149537175E-2</v>
      </c>
      <c r="K43" s="2"/>
      <c r="L43" s="1">
        <f t="shared" si="6"/>
        <v>74.017538800000011</v>
      </c>
      <c r="M43" s="2"/>
      <c r="N43" s="1">
        <v>74.425020790729889</v>
      </c>
      <c r="O43" s="1">
        <f t="shared" si="1"/>
        <v>2.2286440149537175E-2</v>
      </c>
      <c r="Q43" s="2"/>
      <c r="R43" s="2"/>
      <c r="S43" s="19">
        <v>174.5616412143022</v>
      </c>
      <c r="T43" s="1">
        <v>-9.1262159758383921E-2</v>
      </c>
      <c r="U43" s="1">
        <v>174.47037905454383</v>
      </c>
      <c r="V43" s="1">
        <v>7.6105641008475987E-3</v>
      </c>
      <c r="W43" s="2"/>
      <c r="X43" s="1">
        <f t="shared" si="7"/>
        <v>174.4289655</v>
      </c>
      <c r="Y43" s="2"/>
      <c r="Z43" s="1">
        <f t="shared" si="5"/>
        <v>174.47037905454383</v>
      </c>
      <c r="AA43" s="1">
        <f t="shared" si="2"/>
        <v>7.6105641008475987E-3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spans="2:40">
      <c r="B44" s="22">
        <v>43840</v>
      </c>
      <c r="C44" s="21">
        <v>43</v>
      </c>
      <c r="D44" s="23">
        <v>76.293578999999994</v>
      </c>
      <c r="E44" s="23">
        <v>175.42546100000001</v>
      </c>
      <c r="G44" s="1">
        <v>75.174128979935773</v>
      </c>
      <c r="H44" s="1">
        <v>0.7458859649041748</v>
      </c>
      <c r="I44" s="1">
        <v>75.920014944839949</v>
      </c>
      <c r="J44" s="1">
        <v>4.8964022930428454E-3</v>
      </c>
      <c r="K44" s="2"/>
      <c r="L44" s="1">
        <f t="shared" si="6"/>
        <v>75.093857700000001</v>
      </c>
      <c r="M44" s="2"/>
      <c r="N44" s="1">
        <v>75.920014944839949</v>
      </c>
      <c r="O44" s="1">
        <f t="shared" si="1"/>
        <v>4.8964022930428454E-3</v>
      </c>
      <c r="Q44" s="2"/>
      <c r="R44" s="2"/>
      <c r="S44" s="19">
        <v>175.247347546436</v>
      </c>
      <c r="T44" s="1">
        <v>0.56916105834997632</v>
      </c>
      <c r="U44" s="1">
        <v>175.81650860478598</v>
      </c>
      <c r="V44" s="1">
        <v>2.2291382479876589E-3</v>
      </c>
      <c r="W44" s="2"/>
      <c r="X44" s="1">
        <f t="shared" si="7"/>
        <v>175.1358534</v>
      </c>
      <c r="Y44" s="2"/>
      <c r="Z44" s="1">
        <f t="shared" si="5"/>
        <v>175.81650860478598</v>
      </c>
      <c r="AA44" s="1">
        <f t="shared" si="2"/>
        <v>2.2291382479876589E-3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spans="2:40">
      <c r="B45" s="22">
        <v>43843</v>
      </c>
      <c r="C45" s="21">
        <v>44</v>
      </c>
      <c r="D45" s="23">
        <v>77.923537999999994</v>
      </c>
      <c r="E45" s="23">
        <v>177.96829199999999</v>
      </c>
      <c r="G45" s="1">
        <v>75.789826490971095</v>
      </c>
      <c r="H45" s="1">
        <v>0.68730116066319091</v>
      </c>
      <c r="I45" s="1">
        <v>76.477127651634291</v>
      </c>
      <c r="J45" s="1">
        <v>1.8561918330321486E-2</v>
      </c>
      <c r="K45" s="2"/>
      <c r="L45" s="1">
        <f t="shared" si="6"/>
        <v>75.890886699999996</v>
      </c>
      <c r="M45" s="2"/>
      <c r="N45" s="1">
        <v>76.477127651634291</v>
      </c>
      <c r="O45" s="1">
        <f t="shared" si="1"/>
        <v>1.8561918330321486E-2</v>
      </c>
      <c r="Q45" s="2"/>
      <c r="R45" s="2"/>
      <c r="S45" s="19">
        <v>175.34530994589619</v>
      </c>
      <c r="T45" s="1">
        <v>0.16864219829365507</v>
      </c>
      <c r="U45" s="1">
        <v>175.51395214418986</v>
      </c>
      <c r="V45" s="1">
        <v>1.3790882792818695E-2</v>
      </c>
      <c r="W45" s="2"/>
      <c r="X45" s="1">
        <f t="shared" si="7"/>
        <v>175.3596909</v>
      </c>
      <c r="Y45" s="2"/>
      <c r="Z45" s="1">
        <f t="shared" si="5"/>
        <v>175.51395214418986</v>
      </c>
      <c r="AA45" s="1">
        <f t="shared" si="2"/>
        <v>1.3790882792818695E-2</v>
      </c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spans="2:40">
      <c r="B46" s="22">
        <v>43844</v>
      </c>
      <c r="C46" s="21">
        <v>45</v>
      </c>
      <c r="D46" s="23">
        <v>76.871323000000004</v>
      </c>
      <c r="E46" s="23">
        <v>177.16322299999999</v>
      </c>
      <c r="G46" s="1">
        <v>76.96336782093698</v>
      </c>
      <c r="H46" s="1">
        <v>0.9061092368494037</v>
      </c>
      <c r="I46" s="1">
        <v>77.869477057786384</v>
      </c>
      <c r="J46" s="1">
        <v>1.2984738896537264E-2</v>
      </c>
      <c r="K46" s="2"/>
      <c r="L46" s="1">
        <f t="shared" si="6"/>
        <v>77.074142300000005</v>
      </c>
      <c r="M46" s="2"/>
      <c r="N46" s="1">
        <v>77.869477057786384</v>
      </c>
      <c r="O46" s="1">
        <f t="shared" si="1"/>
        <v>1.2984738896537264E-2</v>
      </c>
      <c r="Q46" s="2"/>
      <c r="R46" s="2"/>
      <c r="S46" s="19">
        <v>176.78795007565327</v>
      </c>
      <c r="T46" s="1">
        <v>1.2515404400375667</v>
      </c>
      <c r="U46" s="1">
        <v>178.03949051569083</v>
      </c>
      <c r="V46" s="1">
        <v>4.9461028132844562E-3</v>
      </c>
      <c r="W46" s="2"/>
      <c r="X46" s="1">
        <f t="shared" si="7"/>
        <v>176.77346030000001</v>
      </c>
      <c r="Y46" s="2"/>
      <c r="Z46" s="1">
        <f t="shared" si="5"/>
        <v>178.03949051569083</v>
      </c>
      <c r="AA46" s="1">
        <f t="shared" si="2"/>
        <v>4.9461028132844562E-3</v>
      </c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spans="2:40">
      <c r="B47" s="22">
        <v>43845</v>
      </c>
      <c r="C47" s="21">
        <v>46</v>
      </c>
      <c r="D47" s="23">
        <v>76.541884999999994</v>
      </c>
      <c r="E47" s="23">
        <v>177.43812600000001</v>
      </c>
      <c r="G47" s="1">
        <v>76.912743169421645</v>
      </c>
      <c r="H47" s="1">
        <v>0.47557898708527135</v>
      </c>
      <c r="I47" s="1">
        <v>77.388322156506916</v>
      </c>
      <c r="J47" s="1">
        <v>1.1058483293257319E-2</v>
      </c>
      <c r="K47" s="2"/>
      <c r="L47" s="1">
        <f t="shared" si="6"/>
        <v>77.071438700000002</v>
      </c>
      <c r="M47" s="2"/>
      <c r="N47" s="1">
        <v>77.388322156506916</v>
      </c>
      <c r="O47" s="1">
        <f t="shared" si="1"/>
        <v>1.1058483293257319E-2</v>
      </c>
      <c r="Q47" s="2"/>
      <c r="R47" s="2"/>
      <c r="S47" s="19">
        <v>176.99435018404395</v>
      </c>
      <c r="T47" s="1">
        <v>0.36317115813771444</v>
      </c>
      <c r="U47" s="1">
        <v>177.35752134218166</v>
      </c>
      <c r="V47" s="1">
        <v>4.5426910008255757E-4</v>
      </c>
      <c r="W47" s="2"/>
      <c r="X47" s="1">
        <f t="shared" si="7"/>
        <v>177.0571913</v>
      </c>
      <c r="Y47" s="2"/>
      <c r="Z47" s="1">
        <f t="shared" si="5"/>
        <v>177.35752134218166</v>
      </c>
      <c r="AA47" s="1">
        <f t="shared" si="2"/>
        <v>4.5426910008255757E-4</v>
      </c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spans="2:40">
      <c r="B48" s="22">
        <v>43846</v>
      </c>
      <c r="C48" s="21">
        <v>47</v>
      </c>
      <c r="D48" s="23">
        <v>77.500693999999996</v>
      </c>
      <c r="E48" s="23">
        <v>178.94026199999999</v>
      </c>
      <c r="G48" s="1">
        <v>76.708771176239736</v>
      </c>
      <c r="H48" s="1">
        <v>0.16978104596504012</v>
      </c>
      <c r="I48" s="1">
        <v>76.878552222204775</v>
      </c>
      <c r="J48" s="1">
        <v>8.027563956978517E-3</v>
      </c>
      <c r="K48" s="2"/>
      <c r="L48" s="1">
        <f t="shared" si="6"/>
        <v>76.917046999999997</v>
      </c>
      <c r="M48" s="2"/>
      <c r="N48" s="1">
        <v>76.878552222204775</v>
      </c>
      <c r="O48" s="1">
        <f t="shared" si="1"/>
        <v>8.027563956978517E-3</v>
      </c>
      <c r="Q48" s="2"/>
      <c r="R48" s="2"/>
      <c r="S48" s="19">
        <v>177.23842688281979</v>
      </c>
      <c r="T48" s="1">
        <v>0.26194086768012309</v>
      </c>
      <c r="U48" s="1">
        <v>177.50036775049992</v>
      </c>
      <c r="V48" s="1">
        <v>8.046787421715473E-3</v>
      </c>
      <c r="W48" s="2"/>
      <c r="X48" s="1">
        <f t="shared" si="7"/>
        <v>177.46168830000002</v>
      </c>
      <c r="Y48" s="2"/>
      <c r="Z48" s="1">
        <f t="shared" si="5"/>
        <v>177.50036775049992</v>
      </c>
      <c r="AA48" s="1">
        <f t="shared" si="2"/>
        <v>8.046787421715473E-3</v>
      </c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spans="2:40">
      <c r="B49" s="22">
        <v>43847</v>
      </c>
      <c r="C49" s="21">
        <v>48</v>
      </c>
      <c r="D49" s="23">
        <v>78.358695999999995</v>
      </c>
      <c r="E49" s="23">
        <v>179.89259300000001</v>
      </c>
      <c r="G49" s="1">
        <v>77.144328729307887</v>
      </c>
      <c r="H49" s="1">
        <v>0.28938047416143986</v>
      </c>
      <c r="I49" s="1">
        <v>77.43370920346932</v>
      </c>
      <c r="J49" s="1">
        <v>1.1804520030944298E-2</v>
      </c>
      <c r="K49" s="2"/>
      <c r="L49" s="1">
        <f t="shared" si="6"/>
        <v>77.087177099999991</v>
      </c>
      <c r="M49" s="2"/>
      <c r="N49" s="1">
        <v>77.43370920346932</v>
      </c>
      <c r="O49" s="1">
        <f t="shared" si="1"/>
        <v>1.1804520030944298E-2</v>
      </c>
      <c r="Q49" s="2"/>
      <c r="R49" s="2"/>
      <c r="S49" s="19">
        <v>178.1744361972689</v>
      </c>
      <c r="T49" s="1">
        <v>0.83489904743376098</v>
      </c>
      <c r="U49" s="1">
        <v>179.00933524470267</v>
      </c>
      <c r="V49" s="1">
        <v>4.9099173043624768E-3</v>
      </c>
      <c r="W49" s="2"/>
      <c r="X49" s="1">
        <f t="shared" si="7"/>
        <v>178.13421339999999</v>
      </c>
      <c r="Y49" s="2"/>
      <c r="Z49" s="1">
        <f t="shared" si="5"/>
        <v>179.00933524470267</v>
      </c>
      <c r="AA49" s="1">
        <f t="shared" si="2"/>
        <v>4.9099173043624768E-3</v>
      </c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spans="2:40">
      <c r="B50" s="22">
        <v>43851</v>
      </c>
      <c r="C50" s="21">
        <v>49</v>
      </c>
      <c r="D50" s="23">
        <v>77.827667000000005</v>
      </c>
      <c r="E50" s="23">
        <v>177.634491</v>
      </c>
      <c r="G50" s="1">
        <v>77.812230728188553</v>
      </c>
      <c r="H50" s="1">
        <v>0.45971516028509157</v>
      </c>
      <c r="I50" s="1">
        <v>78.271945888473638</v>
      </c>
      <c r="J50" s="1">
        <v>5.7084955209261642E-3</v>
      </c>
      <c r="K50" s="2"/>
      <c r="L50" s="1">
        <f t="shared" si="6"/>
        <v>77.737933199999986</v>
      </c>
      <c r="M50" s="2"/>
      <c r="N50" s="1">
        <v>78.271945888473638</v>
      </c>
      <c r="O50" s="1">
        <f t="shared" si="1"/>
        <v>5.7084955209261642E-3</v>
      </c>
      <c r="Q50" s="2"/>
      <c r="R50" s="2"/>
      <c r="S50" s="19">
        <v>179.11942243877101</v>
      </c>
      <c r="T50" s="1">
        <v>0.9284731623918554</v>
      </c>
      <c r="U50" s="1">
        <v>180.04789560116288</v>
      </c>
      <c r="V50" s="1">
        <v>1.3586351319366695E-2</v>
      </c>
      <c r="W50" s="2"/>
      <c r="X50" s="1">
        <f t="shared" si="7"/>
        <v>179.1160003</v>
      </c>
      <c r="Y50" s="2"/>
      <c r="Z50" s="1">
        <f t="shared" si="5"/>
        <v>180.04789560116288</v>
      </c>
      <c r="AA50" s="1">
        <f t="shared" si="2"/>
        <v>1.3586351319366695E-2</v>
      </c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2:40">
      <c r="B51" s="22">
        <v>43852</v>
      </c>
      <c r="C51" s="21">
        <v>50</v>
      </c>
      <c r="D51" s="23">
        <v>78.105475999999996</v>
      </c>
      <c r="E51" s="23">
        <v>176.770523</v>
      </c>
      <c r="G51" s="1">
        <v>77.820720677684847</v>
      </c>
      <c r="H51" s="1">
        <v>0.25666381543013267</v>
      </c>
      <c r="I51" s="1">
        <v>78.077384493114977</v>
      </c>
      <c r="J51" s="1">
        <v>3.5966117004419969E-4</v>
      </c>
      <c r="K51" s="2"/>
      <c r="L51" s="1">
        <f t="shared" si="6"/>
        <v>77.921581099999997</v>
      </c>
      <c r="M51" s="2"/>
      <c r="N51" s="1">
        <v>78.077384493114977</v>
      </c>
      <c r="O51" s="1">
        <f t="shared" si="1"/>
        <v>3.5966117004419969E-4</v>
      </c>
      <c r="Q51" s="2"/>
      <c r="R51" s="2"/>
      <c r="S51" s="19">
        <v>178.30271014744693</v>
      </c>
      <c r="T51" s="1">
        <v>-0.55493447326668988</v>
      </c>
      <c r="U51" s="1">
        <v>177.74777567418025</v>
      </c>
      <c r="V51" s="1">
        <v>5.5283689700926517E-3</v>
      </c>
      <c r="W51" s="2"/>
      <c r="X51" s="1">
        <f t="shared" si="7"/>
        <v>178.5730758</v>
      </c>
      <c r="Y51" s="2"/>
      <c r="Z51" s="1">
        <f t="shared" si="5"/>
        <v>177.74777567418025</v>
      </c>
      <c r="AA51" s="1">
        <f t="shared" si="2"/>
        <v>5.5283689700926517E-3</v>
      </c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spans="2:40">
      <c r="B52" s="22">
        <v>43853</v>
      </c>
      <c r="C52" s="21">
        <v>51</v>
      </c>
      <c r="D52" s="23">
        <v>78.481621000000004</v>
      </c>
      <c r="E52" s="23">
        <v>176.30909700000001</v>
      </c>
      <c r="G52" s="1">
        <v>77.977336104958169</v>
      </c>
      <c r="H52" s="1">
        <v>0.2116420407595683</v>
      </c>
      <c r="I52" s="1">
        <v>78.188978145717741</v>
      </c>
      <c r="J52" s="1">
        <v>3.7288074654098116E-3</v>
      </c>
      <c r="K52" s="2"/>
      <c r="L52" s="1">
        <f t="shared" si="6"/>
        <v>78.072777299999998</v>
      </c>
      <c r="M52" s="2"/>
      <c r="N52" s="1">
        <v>78.188978145717741</v>
      </c>
      <c r="O52" s="1">
        <f t="shared" si="1"/>
        <v>3.7288074654098116E-3</v>
      </c>
      <c r="Q52" s="2"/>
      <c r="R52" s="2"/>
      <c r="S52" s="19">
        <v>177.46000721635113</v>
      </c>
      <c r="T52" s="1">
        <v>-0.79953766242143387</v>
      </c>
      <c r="U52" s="1">
        <v>176.66046955392969</v>
      </c>
      <c r="V52" s="1">
        <v>1.9929349075486365E-3</v>
      </c>
      <c r="W52" s="2"/>
      <c r="X52" s="1">
        <f t="shared" si="7"/>
        <v>177.65412739999999</v>
      </c>
      <c r="Y52" s="2"/>
      <c r="Z52" s="1">
        <f t="shared" si="5"/>
        <v>176.66046955392969</v>
      </c>
      <c r="AA52" s="1">
        <f t="shared" si="2"/>
        <v>1.9929349075486365E-3</v>
      </c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spans="2:40">
      <c r="B53" s="22">
        <v>43854</v>
      </c>
      <c r="C53" s="21">
        <v>52</v>
      </c>
      <c r="D53" s="23">
        <v>78.255439999999993</v>
      </c>
      <c r="E53" s="23">
        <v>173.903717</v>
      </c>
      <c r="G53" s="1">
        <v>78.254692797231172</v>
      </c>
      <c r="H53" s="1">
        <v>0.24121363394061376</v>
      </c>
      <c r="I53" s="1">
        <v>78.49590643117179</v>
      </c>
      <c r="J53" s="1">
        <v>3.0728398073258112E-3</v>
      </c>
      <c r="K53" s="2"/>
      <c r="L53" s="1">
        <f t="shared" si="6"/>
        <v>78.237986700000008</v>
      </c>
      <c r="M53" s="2"/>
      <c r="N53" s="1">
        <v>78.49590643117179</v>
      </c>
      <c r="O53" s="1">
        <f t="shared" si="1"/>
        <v>3.0728398073258112E-3</v>
      </c>
      <c r="Q53" s="2"/>
      <c r="R53" s="2"/>
      <c r="S53" s="19">
        <v>176.82700659735801</v>
      </c>
      <c r="T53" s="1">
        <v>-0.65798117550736923</v>
      </c>
      <c r="U53" s="1">
        <v>176.16902542185065</v>
      </c>
      <c r="V53" s="1">
        <v>1.3026221986104229E-2</v>
      </c>
      <c r="W53" s="2"/>
      <c r="X53" s="1">
        <f t="shared" si="7"/>
        <v>176.71260360000002</v>
      </c>
      <c r="Y53" s="2"/>
      <c r="Z53" s="1">
        <f t="shared" si="5"/>
        <v>176.16902542185065</v>
      </c>
      <c r="AA53" s="1">
        <f t="shared" si="2"/>
        <v>1.3026221986104229E-2</v>
      </c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spans="2:40">
      <c r="B54" s="22">
        <v>43857</v>
      </c>
      <c r="C54" s="21">
        <v>53</v>
      </c>
      <c r="D54" s="23">
        <v>75.954314999999994</v>
      </c>
      <c r="E54" s="23">
        <v>170.37908899999999</v>
      </c>
      <c r="G54" s="1">
        <v>78.255103758754018</v>
      </c>
      <c r="H54" s="1">
        <v>0.13285243135261818</v>
      </c>
      <c r="I54" s="1">
        <v>78.387956190106635</v>
      </c>
      <c r="J54" s="1">
        <v>3.2040854954805943E-2</v>
      </c>
      <c r="K54" s="2"/>
      <c r="L54" s="1">
        <f t="shared" si="6"/>
        <v>78.293301499999998</v>
      </c>
      <c r="M54" s="2"/>
      <c r="N54" s="1">
        <v>78.387956190106635</v>
      </c>
      <c r="O54" s="1">
        <f t="shared" si="1"/>
        <v>3.2040854954805943E-2</v>
      </c>
      <c r="Q54" s="2"/>
      <c r="R54" s="2"/>
      <c r="S54" s="19">
        <v>175.2191973188111</v>
      </c>
      <c r="T54" s="1">
        <v>-1.4653350630909785</v>
      </c>
      <c r="U54" s="1">
        <v>173.75386225572012</v>
      </c>
      <c r="V54" s="1">
        <v>1.9807438081325398E-2</v>
      </c>
      <c r="W54" s="2"/>
      <c r="X54" s="1">
        <f t="shared" si="7"/>
        <v>175.19869220000001</v>
      </c>
      <c r="Y54" s="2"/>
      <c r="Z54" s="1">
        <f t="shared" si="5"/>
        <v>173.75386225572012</v>
      </c>
      <c r="AA54" s="1">
        <f t="shared" si="2"/>
        <v>1.9807438081325398E-2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spans="2:40">
      <c r="B55" s="22">
        <v>43858</v>
      </c>
      <c r="C55" s="21">
        <v>54</v>
      </c>
      <c r="D55" s="23">
        <v>78.103012000000007</v>
      </c>
      <c r="E55" s="23">
        <v>172.26414500000001</v>
      </c>
      <c r="G55" s="1">
        <v>76.989669941439303</v>
      </c>
      <c r="H55" s="1">
        <v>-0.49637638054768196</v>
      </c>
      <c r="I55" s="1">
        <v>76.493293560891615</v>
      </c>
      <c r="J55" s="1">
        <v>2.0610196686248045E-2</v>
      </c>
      <c r="K55" s="2"/>
      <c r="L55" s="1">
        <f t="shared" si="6"/>
        <v>77.150113700000006</v>
      </c>
      <c r="M55" s="2"/>
      <c r="N55" s="1">
        <v>76.493293560891615</v>
      </c>
      <c r="O55" s="1">
        <f t="shared" si="1"/>
        <v>2.0610196686248045E-2</v>
      </c>
      <c r="Q55" s="2"/>
      <c r="R55" s="2"/>
      <c r="S55" s="19">
        <v>172.55713774346498</v>
      </c>
      <c r="T55" s="1">
        <v>-2.4825508985078488</v>
      </c>
      <c r="U55" s="1">
        <v>170.07458684495714</v>
      </c>
      <c r="V55" s="1">
        <v>1.2710469465615578E-2</v>
      </c>
      <c r="W55" s="2"/>
      <c r="X55" s="1">
        <f t="shared" si="7"/>
        <v>172.622479</v>
      </c>
      <c r="Y55" s="2"/>
      <c r="Z55" s="1">
        <f t="shared" si="5"/>
        <v>170.07458684495714</v>
      </c>
      <c r="AA55" s="1">
        <f t="shared" si="2"/>
        <v>1.2710469465615578E-2</v>
      </c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spans="2:40">
      <c r="B56" s="22">
        <v>43859</v>
      </c>
      <c r="C56" s="21">
        <v>55</v>
      </c>
      <c r="D56" s="23">
        <v>79.737899999999996</v>
      </c>
      <c r="E56" s="23">
        <v>172.47030599999999</v>
      </c>
      <c r="G56" s="1">
        <v>77.602008073647696</v>
      </c>
      <c r="H56" s="1">
        <v>2.5451501925516928E-3</v>
      </c>
      <c r="I56" s="1">
        <v>77.604553223840242</v>
      </c>
      <c r="J56" s="1">
        <v>2.6754489096900654E-2</v>
      </c>
      <c r="K56" s="2"/>
      <c r="L56" s="1">
        <f t="shared" si="6"/>
        <v>77.488888500000002</v>
      </c>
      <c r="M56" s="2"/>
      <c r="N56" s="1">
        <v>77.604553223840242</v>
      </c>
      <c r="O56" s="1">
        <f t="shared" si="1"/>
        <v>2.6754489096900654E-2</v>
      </c>
      <c r="Q56" s="2"/>
      <c r="R56" s="2"/>
      <c r="S56" s="19">
        <v>172.39599173455923</v>
      </c>
      <c r="T56" s="1">
        <v>-0.50935674234606143</v>
      </c>
      <c r="U56" s="1">
        <v>171.88663499221317</v>
      </c>
      <c r="V56" s="1">
        <v>3.3841825953901828E-3</v>
      </c>
      <c r="W56" s="2"/>
      <c r="X56" s="1">
        <f t="shared" si="7"/>
        <v>172.0265426</v>
      </c>
      <c r="Y56" s="2"/>
      <c r="Z56" s="1">
        <f t="shared" si="5"/>
        <v>171.88663499221317</v>
      </c>
      <c r="AA56" s="1">
        <f t="shared" si="2"/>
        <v>3.3841825953901828E-3</v>
      </c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spans="2:40">
      <c r="B57" s="22">
        <v>43860</v>
      </c>
      <c r="C57" s="21">
        <v>56</v>
      </c>
      <c r="D57" s="23">
        <v>79.622337000000002</v>
      </c>
      <c r="E57" s="23">
        <v>175.09165999999999</v>
      </c>
      <c r="G57" s="1">
        <v>78.776748633141466</v>
      </c>
      <c r="H57" s="1">
        <v>0.53003308437810015</v>
      </c>
      <c r="I57" s="1">
        <v>79.30678171751957</v>
      </c>
      <c r="J57" s="1">
        <v>3.9631502210294546E-3</v>
      </c>
      <c r="K57" s="2"/>
      <c r="L57" s="1">
        <f t="shared" si="6"/>
        <v>78.490716599999999</v>
      </c>
      <c r="M57" s="2"/>
      <c r="N57" s="1">
        <v>79.30678171751957</v>
      </c>
      <c r="O57" s="1">
        <f t="shared" si="1"/>
        <v>3.9631502210294546E-3</v>
      </c>
      <c r="Q57" s="2"/>
      <c r="R57" s="2"/>
      <c r="S57" s="19">
        <v>172.43686458055166</v>
      </c>
      <c r="T57" s="1">
        <v>-4.1661592258348153E-2</v>
      </c>
      <c r="U57" s="1">
        <v>172.39520298829331</v>
      </c>
      <c r="V57" s="1">
        <v>1.5400259565228202E-2</v>
      </c>
      <c r="W57" s="2"/>
      <c r="X57" s="1">
        <f t="shared" si="7"/>
        <v>171.99021430000002</v>
      </c>
      <c r="Y57" s="2"/>
      <c r="Z57" s="1">
        <f t="shared" si="5"/>
        <v>172.39520298829331</v>
      </c>
      <c r="AA57" s="1">
        <f t="shared" si="2"/>
        <v>1.5400259565228202E-2</v>
      </c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spans="2:40">
      <c r="B58" s="22">
        <v>43861</v>
      </c>
      <c r="C58" s="21">
        <v>57</v>
      </c>
      <c r="D58" s="23">
        <v>76.091994999999997</v>
      </c>
      <c r="E58" s="23">
        <v>170.06492600000001</v>
      </c>
      <c r="G58" s="1">
        <v>79.241822234913656</v>
      </c>
      <c r="H58" s="1">
        <v>0.50080131720544052</v>
      </c>
      <c r="I58" s="1">
        <v>79.742623552119099</v>
      </c>
      <c r="J58" s="1">
        <v>4.7976512537476534E-2</v>
      </c>
      <c r="K58" s="2"/>
      <c r="L58" s="1">
        <f t="shared" si="6"/>
        <v>79.3531409</v>
      </c>
      <c r="M58" s="2"/>
      <c r="N58" s="1">
        <v>79.742623552119099</v>
      </c>
      <c r="O58" s="1">
        <f t="shared" si="1"/>
        <v>4.7976512537476534E-2</v>
      </c>
      <c r="Q58" s="2"/>
      <c r="R58" s="2"/>
      <c r="S58" s="19">
        <v>173.89700206124826</v>
      </c>
      <c r="T58" s="1">
        <v>1.2348676197533595</v>
      </c>
      <c r="U58" s="1">
        <v>175.13186968100163</v>
      </c>
      <c r="V58" s="1">
        <v>2.9794172144593869E-2</v>
      </c>
      <c r="W58" s="2"/>
      <c r="X58" s="1">
        <f t="shared" si="7"/>
        <v>173.7397508</v>
      </c>
      <c r="Y58" s="2"/>
      <c r="Z58" s="1">
        <f t="shared" si="5"/>
        <v>175.13186968100163</v>
      </c>
      <c r="AA58" s="1">
        <f t="shared" si="2"/>
        <v>2.9794172144593869E-2</v>
      </c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spans="2:40">
      <c r="B59" s="22">
        <v>43864</v>
      </c>
      <c r="C59" s="21">
        <v>58</v>
      </c>
      <c r="D59" s="23">
        <v>75.883018000000007</v>
      </c>
      <c r="E59" s="23">
        <v>168.19955400000001</v>
      </c>
      <c r="G59" s="1">
        <v>77.509417255711142</v>
      </c>
      <c r="H59" s="1">
        <v>-0.50414151617813885</v>
      </c>
      <c r="I59" s="1">
        <v>77.005275739533005</v>
      </c>
      <c r="J59" s="1">
        <v>1.4789313460529439E-2</v>
      </c>
      <c r="K59" s="2"/>
      <c r="L59" s="1">
        <f t="shared" si="6"/>
        <v>77.880278599999997</v>
      </c>
      <c r="M59" s="2"/>
      <c r="N59" s="1">
        <v>77.005275739533005</v>
      </c>
      <c r="O59" s="1">
        <f t="shared" si="1"/>
        <v>1.4789313460529439E-2</v>
      </c>
      <c r="Q59" s="2"/>
      <c r="R59" s="2"/>
      <c r="S59" s="19">
        <v>171.78936022756173</v>
      </c>
      <c r="T59" s="1">
        <v>-1.6062654156705456</v>
      </c>
      <c r="U59" s="1">
        <v>170.18309481189118</v>
      </c>
      <c r="V59" s="1">
        <v>1.1792782826827081E-2</v>
      </c>
      <c r="W59" s="2"/>
      <c r="X59" s="1">
        <f t="shared" si="7"/>
        <v>172.05402219999999</v>
      </c>
      <c r="Y59" s="2"/>
      <c r="Z59" s="1">
        <f t="shared" si="5"/>
        <v>170.18309481189118</v>
      </c>
      <c r="AA59" s="1">
        <f t="shared" si="2"/>
        <v>1.1792782826827081E-2</v>
      </c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spans="2:40">
      <c r="B60" s="22">
        <v>43865</v>
      </c>
      <c r="C60" s="21">
        <v>59</v>
      </c>
      <c r="D60" s="23">
        <v>78.388199</v>
      </c>
      <c r="E60" s="23">
        <v>172.01869199999999</v>
      </c>
      <c r="G60" s="1">
        <v>76.614897665070018</v>
      </c>
      <c r="H60" s="1">
        <v>-0.67981164968648233</v>
      </c>
      <c r="I60" s="1">
        <v>75.935086015383533</v>
      </c>
      <c r="J60" s="1">
        <v>3.1294416964681986E-2</v>
      </c>
      <c r="K60" s="2"/>
      <c r="L60" s="1">
        <f t="shared" si="6"/>
        <v>76.693574900000002</v>
      </c>
      <c r="M60" s="2"/>
      <c r="N60" s="1">
        <v>75.935086015383533</v>
      </c>
      <c r="O60" s="1">
        <f t="shared" si="1"/>
        <v>3.1294416964681986E-2</v>
      </c>
      <c r="Q60" s="2"/>
      <c r="R60" s="2"/>
      <c r="S60" s="19">
        <v>169.81496680240281</v>
      </c>
      <c r="T60" s="1">
        <v>-1.9191742237356659</v>
      </c>
      <c r="U60" s="1">
        <v>167.89579257866714</v>
      </c>
      <c r="V60" s="1">
        <v>2.3967740792569487E-2</v>
      </c>
      <c r="W60" s="2"/>
      <c r="X60" s="1">
        <f t="shared" si="7"/>
        <v>170.13758680000001</v>
      </c>
      <c r="Y60" s="2"/>
      <c r="Z60" s="1">
        <f t="shared" si="5"/>
        <v>167.89579257866714</v>
      </c>
      <c r="AA60" s="1">
        <f t="shared" si="2"/>
        <v>2.3967740792569487E-2</v>
      </c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spans="2:40">
      <c r="B61" s="22">
        <v>43866</v>
      </c>
      <c r="C61" s="21">
        <v>60</v>
      </c>
      <c r="D61" s="23">
        <v>79.027405000000002</v>
      </c>
      <c r="E61" s="23">
        <v>173.677887</v>
      </c>
      <c r="G61" s="1">
        <v>77.59021339928151</v>
      </c>
      <c r="H61" s="1">
        <v>6.4995673067606008E-2</v>
      </c>
      <c r="I61" s="1">
        <v>77.655209072349109</v>
      </c>
      <c r="J61" s="1">
        <v>1.7363545312551926E-2</v>
      </c>
      <c r="K61" s="2"/>
      <c r="L61" s="1">
        <f t="shared" si="6"/>
        <v>77.177403900000002</v>
      </c>
      <c r="M61" s="2"/>
      <c r="N61" s="1">
        <v>77.655209072349109</v>
      </c>
      <c r="O61" s="1">
        <f t="shared" si="1"/>
        <v>1.7363545312551926E-2</v>
      </c>
      <c r="Q61" s="2"/>
      <c r="R61" s="2"/>
      <c r="S61" s="19">
        <v>171.02701566108124</v>
      </c>
      <c r="T61" s="1">
        <v>0.74236539631631482</v>
      </c>
      <c r="U61" s="1">
        <v>171.76938105739754</v>
      </c>
      <c r="V61" s="1">
        <v>1.0988767629367001E-2</v>
      </c>
      <c r="W61" s="2"/>
      <c r="X61" s="1">
        <f t="shared" si="7"/>
        <v>170.48219739999999</v>
      </c>
      <c r="Y61" s="2"/>
      <c r="Z61" s="1">
        <f t="shared" si="5"/>
        <v>171.76938105739754</v>
      </c>
      <c r="AA61" s="1">
        <f t="shared" si="2"/>
        <v>1.0988767629367001E-2</v>
      </c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spans="2:40">
      <c r="B62" s="22">
        <v>43867</v>
      </c>
      <c r="C62" s="21">
        <v>61</v>
      </c>
      <c r="D62" s="23">
        <v>79.951774999999998</v>
      </c>
      <c r="E62" s="23">
        <v>173.137924</v>
      </c>
      <c r="G62" s="1">
        <v>78.380668779676682</v>
      </c>
      <c r="H62" s="1">
        <v>0.39145254136501106</v>
      </c>
      <c r="I62" s="1">
        <v>78.772121321041695</v>
      </c>
      <c r="J62" s="1">
        <v>1.4754565223327475E-2</v>
      </c>
      <c r="K62" s="2"/>
      <c r="L62" s="1">
        <f t="shared" si="6"/>
        <v>78.206765799999999</v>
      </c>
      <c r="M62" s="2"/>
      <c r="N62" s="1">
        <v>78.772121321041695</v>
      </c>
      <c r="O62" s="1">
        <f t="shared" si="1"/>
        <v>1.4754565223327475E-2</v>
      </c>
      <c r="Q62" s="2"/>
      <c r="R62" s="2"/>
      <c r="S62" s="19">
        <v>172.48499489748656</v>
      </c>
      <c r="T62" s="1">
        <v>1.3506371603919709</v>
      </c>
      <c r="U62" s="1">
        <v>173.83563205787854</v>
      </c>
      <c r="V62" s="1">
        <v>4.0297818164814272E-3</v>
      </c>
      <c r="W62" s="2"/>
      <c r="X62" s="1">
        <f t="shared" si="7"/>
        <v>172.08446189999998</v>
      </c>
      <c r="Y62" s="2"/>
      <c r="Z62" s="1">
        <f t="shared" si="5"/>
        <v>173.83563205787854</v>
      </c>
      <c r="AA62" s="1">
        <f t="shared" si="2"/>
        <v>4.0297818164814272E-3</v>
      </c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spans="2:40">
      <c r="B63" s="22">
        <v>43868</v>
      </c>
      <c r="C63" s="21">
        <v>62</v>
      </c>
      <c r="D63" s="23">
        <v>78.865020999999999</v>
      </c>
      <c r="E63" s="23">
        <v>172.08738700000001</v>
      </c>
      <c r="G63" s="1">
        <v>79.244777200854514</v>
      </c>
      <c r="H63" s="1">
        <v>0.6041476872807805</v>
      </c>
      <c r="I63" s="1">
        <v>79.848924888135301</v>
      </c>
      <c r="J63" s="1">
        <v>1.2475795677976196E-2</v>
      </c>
      <c r="K63" s="2"/>
      <c r="L63" s="1">
        <f t="shared" si="6"/>
        <v>79.361748800000001</v>
      </c>
      <c r="M63" s="2"/>
      <c r="N63" s="1">
        <v>79.848924888135301</v>
      </c>
      <c r="O63" s="1">
        <f t="shared" si="1"/>
        <v>1.2475795677976196E-2</v>
      </c>
      <c r="Q63" s="2"/>
      <c r="R63" s="2"/>
      <c r="S63" s="19">
        <v>172.84410590386895</v>
      </c>
      <c r="T63" s="1">
        <v>0.50783992948382872</v>
      </c>
      <c r="U63" s="1">
        <v>173.35194583335277</v>
      </c>
      <c r="V63" s="1">
        <v>7.3483528072441793E-3</v>
      </c>
      <c r="W63" s="2"/>
      <c r="X63" s="1">
        <f t="shared" si="7"/>
        <v>173.0760665</v>
      </c>
      <c r="Y63" s="2"/>
      <c r="Z63" s="1">
        <f t="shared" si="5"/>
        <v>173.35194583335277</v>
      </c>
      <c r="AA63" s="1">
        <f t="shared" si="2"/>
        <v>7.3483528072441793E-3</v>
      </c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spans="2:40">
      <c r="B64" s="22">
        <v>43871</v>
      </c>
      <c r="C64" s="21">
        <v>63</v>
      </c>
      <c r="D64" s="23">
        <v>79.239593999999997</v>
      </c>
      <c r="E64" s="23">
        <v>173.72699</v>
      </c>
      <c r="G64" s="1">
        <v>79.035911290384519</v>
      </c>
      <c r="H64" s="1">
        <v>0.23829156829293119</v>
      </c>
      <c r="I64" s="1">
        <v>79.274202858677455</v>
      </c>
      <c r="J64" s="1">
        <v>4.3676219084941862E-4</v>
      </c>
      <c r="K64" s="2"/>
      <c r="L64" s="1">
        <f t="shared" si="6"/>
        <v>79.223523999999998</v>
      </c>
      <c r="M64" s="2"/>
      <c r="N64" s="1">
        <v>79.274202858677455</v>
      </c>
      <c r="O64" s="1">
        <f t="shared" si="1"/>
        <v>4.3676219084941862E-4</v>
      </c>
      <c r="Q64" s="2"/>
      <c r="R64" s="2"/>
      <c r="S64" s="19">
        <v>172.42791050674106</v>
      </c>
      <c r="T64" s="1">
        <v>-0.277590098136135</v>
      </c>
      <c r="U64" s="1">
        <v>172.15032040860493</v>
      </c>
      <c r="V64" s="1">
        <v>9.0755592518760274E-3</v>
      </c>
      <c r="W64" s="2"/>
      <c r="X64" s="1">
        <f t="shared" si="7"/>
        <v>172.72064810000001</v>
      </c>
      <c r="Y64" s="2"/>
      <c r="Z64" s="1">
        <f t="shared" si="5"/>
        <v>172.15032040860493</v>
      </c>
      <c r="AA64" s="1">
        <f t="shared" si="2"/>
        <v>9.0755592518760274E-3</v>
      </c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spans="2:40">
      <c r="B65" s="22">
        <v>43872</v>
      </c>
      <c r="C65" s="21">
        <v>64</v>
      </c>
      <c r="D65" s="23">
        <v>78.761520000000004</v>
      </c>
      <c r="E65" s="23">
        <v>175.88691700000001</v>
      </c>
      <c r="G65" s="1">
        <v>79.147936780673035</v>
      </c>
      <c r="H65" s="1">
        <v>0.18147183319094459</v>
      </c>
      <c r="I65" s="1">
        <v>79.329408613863976</v>
      </c>
      <c r="J65" s="1">
        <v>7.2102292320408634E-3</v>
      </c>
      <c r="K65" s="2"/>
      <c r="L65" s="1">
        <f t="shared" si="6"/>
        <v>79.269658300000003</v>
      </c>
      <c r="M65" s="2"/>
      <c r="N65" s="1">
        <v>79.329408613863976</v>
      </c>
      <c r="O65" s="1">
        <f t="shared" si="1"/>
        <v>7.2102292320408634E-3</v>
      </c>
      <c r="Q65" s="2"/>
      <c r="R65" s="2"/>
      <c r="S65" s="19">
        <v>173.14240422803346</v>
      </c>
      <c r="T65" s="1">
        <v>0.565681148378119</v>
      </c>
      <c r="U65" s="1">
        <v>173.70808537641159</v>
      </c>
      <c r="V65" s="1">
        <v>1.2387684432426672E-2</v>
      </c>
      <c r="W65" s="2"/>
      <c r="X65" s="1">
        <f t="shared" si="7"/>
        <v>173.11729589999999</v>
      </c>
      <c r="Y65" s="2"/>
      <c r="Z65" s="1">
        <f t="shared" si="5"/>
        <v>173.70808537641159</v>
      </c>
      <c r="AA65" s="1">
        <f t="shared" si="2"/>
        <v>1.2387684432426672E-2</v>
      </c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spans="2:40">
      <c r="B66" s="22">
        <v>43873</v>
      </c>
      <c r="C66" s="21">
        <v>65</v>
      </c>
      <c r="D66" s="23">
        <v>80.631927000000005</v>
      </c>
      <c r="E66" s="23">
        <v>177.879929</v>
      </c>
      <c r="G66" s="1">
        <v>78.935407551302859</v>
      </c>
      <c r="H66" s="1">
        <v>4.1713550384402664E-3</v>
      </c>
      <c r="I66" s="1">
        <v>78.939578906341296</v>
      </c>
      <c r="J66" s="1">
        <v>2.0988560693318271E-2</v>
      </c>
      <c r="K66" s="2"/>
      <c r="L66" s="1">
        <f t="shared" si="6"/>
        <v>78.925642400000001</v>
      </c>
      <c r="M66" s="2"/>
      <c r="N66" s="1">
        <v>78.939578906341296</v>
      </c>
      <c r="O66" s="1">
        <f t="shared" si="1"/>
        <v>2.0988560693318271E-2</v>
      </c>
      <c r="Q66" s="2"/>
      <c r="R66" s="2"/>
      <c r="S66" s="19">
        <v>174.65188625261507</v>
      </c>
      <c r="T66" s="1">
        <v>1.3679118931510907</v>
      </c>
      <c r="U66" s="1">
        <v>176.01979814576617</v>
      </c>
      <c r="V66" s="1">
        <v>1.0457227325708175E-2</v>
      </c>
      <c r="W66" s="2"/>
      <c r="X66" s="1">
        <f t="shared" si="7"/>
        <v>174.47903289999999</v>
      </c>
      <c r="Y66" s="2"/>
      <c r="Z66" s="1">
        <f t="shared" ref="Z66:Z101" si="8">U66</f>
        <v>176.01979814576617</v>
      </c>
      <c r="AA66" s="1">
        <f t="shared" si="2"/>
        <v>1.0457227325708175E-2</v>
      </c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spans="2:40">
      <c r="B67" s="22">
        <v>43874</v>
      </c>
      <c r="C67" s="21">
        <v>66</v>
      </c>
      <c r="D67" s="23">
        <v>80.057738999999998</v>
      </c>
      <c r="E67" s="23">
        <v>176.839249</v>
      </c>
      <c r="G67" s="1">
        <v>79.868493248086281</v>
      </c>
      <c r="H67" s="1">
        <v>0.42218280882368214</v>
      </c>
      <c r="I67" s="1">
        <v>80.290676056909959</v>
      </c>
      <c r="J67" s="1">
        <v>2.909613234392754E-3</v>
      </c>
      <c r="K67" s="2"/>
      <c r="L67" s="1">
        <f t="shared" si="6"/>
        <v>79.792338299999997</v>
      </c>
      <c r="M67" s="2"/>
      <c r="N67" s="1">
        <v>80.290676056909959</v>
      </c>
      <c r="O67" s="1">
        <f t="shared" ref="O67:O130" si="9">ABS((D67-N67)/D67)</f>
        <v>2.909613234392754E-3</v>
      </c>
      <c r="Q67" s="2"/>
      <c r="R67" s="2"/>
      <c r="S67" s="19">
        <v>176.42730976367676</v>
      </c>
      <c r="T67" s="1">
        <v>1.7142967683750991</v>
      </c>
      <c r="U67" s="1">
        <v>178.14160653205187</v>
      </c>
      <c r="V67" s="1">
        <v>7.3646407085333852E-3</v>
      </c>
      <c r="W67" s="2"/>
      <c r="X67" s="1">
        <f t="shared" si="7"/>
        <v>176.45143759999999</v>
      </c>
      <c r="Y67" s="2"/>
      <c r="Z67" s="1">
        <f t="shared" si="8"/>
        <v>178.14160653205187</v>
      </c>
      <c r="AA67" s="1">
        <f t="shared" ref="AA67:AA130" si="10">ABS((E67-Z67)/E67)</f>
        <v>7.3646407085333852E-3</v>
      </c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spans="2:40">
      <c r="B68" s="22">
        <v>43875</v>
      </c>
      <c r="C68" s="21">
        <v>67</v>
      </c>
      <c r="D68" s="23">
        <v>80.077461</v>
      </c>
      <c r="E68" s="23">
        <v>177.516693</v>
      </c>
      <c r="G68" s="1">
        <v>79.972578411638835</v>
      </c>
      <c r="H68" s="1">
        <v>0.27903886845167458</v>
      </c>
      <c r="I68" s="1">
        <v>80.251617280090514</v>
      </c>
      <c r="J68" s="1">
        <v>2.1748476776819172E-3</v>
      </c>
      <c r="K68" s="2"/>
      <c r="L68" s="1">
        <f t="shared" si="6"/>
        <v>79.9707516</v>
      </c>
      <c r="M68" s="2"/>
      <c r="N68" s="1">
        <v>80.251617280090514</v>
      </c>
      <c r="O68" s="1">
        <f t="shared" si="9"/>
        <v>2.1748476776819172E-3</v>
      </c>
      <c r="Q68" s="2"/>
      <c r="R68" s="2"/>
      <c r="S68" s="19">
        <v>176.65387634365453</v>
      </c>
      <c r="T68" s="1">
        <v>0.44972610823737003</v>
      </c>
      <c r="U68" s="1">
        <v>177.1036024518919</v>
      </c>
      <c r="V68" s="1">
        <v>2.3270518458120529E-3</v>
      </c>
      <c r="W68" s="2"/>
      <c r="X68" s="1">
        <f t="shared" si="7"/>
        <v>176.96098659999998</v>
      </c>
      <c r="Y68" s="2"/>
      <c r="Z68" s="1">
        <f t="shared" si="8"/>
        <v>177.1036024518919</v>
      </c>
      <c r="AA68" s="1">
        <f t="shared" si="10"/>
        <v>2.3270518458120529E-3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spans="2:40">
      <c r="B69" s="22">
        <v>43879</v>
      </c>
      <c r="C69" s="21">
        <v>68</v>
      </c>
      <c r="D69" s="23">
        <v>78.611198000000002</v>
      </c>
      <c r="E69" s="23">
        <v>176.151993</v>
      </c>
      <c r="G69" s="1">
        <v>80.030263835237477</v>
      </c>
      <c r="H69" s="1">
        <v>0.17942981826780979</v>
      </c>
      <c r="I69" s="1">
        <v>80.209693653505283</v>
      </c>
      <c r="J69" s="1">
        <v>2.0334197851879596E-2</v>
      </c>
      <c r="K69" s="2"/>
      <c r="L69" s="1">
        <f t="shared" ref="L69:L100" si="11">(0.5*D68)+(0.3*D67)+(0.2*D66)</f>
        <v>80.1824376</v>
      </c>
      <c r="M69" s="2"/>
      <c r="N69" s="1">
        <v>80.209693653505283</v>
      </c>
      <c r="O69" s="1">
        <f t="shared" si="9"/>
        <v>2.0334197851879596E-2</v>
      </c>
      <c r="Q69" s="2"/>
      <c r="R69" s="2"/>
      <c r="S69" s="19">
        <v>177.12842550464455</v>
      </c>
      <c r="T69" s="1">
        <v>0.47082570307712485</v>
      </c>
      <c r="U69" s="1">
        <v>177.59925120772166</v>
      </c>
      <c r="V69" s="1">
        <v>8.2159627210216125E-3</v>
      </c>
      <c r="W69" s="2"/>
      <c r="X69" s="1">
        <f t="shared" ref="X69:X100" si="12">(0.5*E68)+(0.3*E67)+(0.2*E66)</f>
        <v>177.38610700000001</v>
      </c>
      <c r="Y69" s="2"/>
      <c r="Z69" s="1">
        <f t="shared" si="8"/>
        <v>177.59925120772166</v>
      </c>
      <c r="AA69" s="1">
        <f t="shared" si="10"/>
        <v>8.2159627210216125E-3</v>
      </c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spans="2:40">
      <c r="B70" s="22">
        <v>43880</v>
      </c>
      <c r="C70" s="21">
        <v>69</v>
      </c>
      <c r="D70" s="23">
        <v>79.749701999999999</v>
      </c>
      <c r="E70" s="23">
        <v>177.565765</v>
      </c>
      <c r="G70" s="1">
        <v>79.249777625856865</v>
      </c>
      <c r="H70" s="1">
        <v>-0.2525323941739801</v>
      </c>
      <c r="I70" s="1">
        <v>78.997245231682882</v>
      </c>
      <c r="J70" s="1">
        <v>9.4352298434559299E-3</v>
      </c>
      <c r="K70" s="2"/>
      <c r="L70" s="1">
        <f t="shared" si="11"/>
        <v>79.340385100000006</v>
      </c>
      <c r="M70" s="2"/>
      <c r="N70" s="1">
        <v>78.997245231682882</v>
      </c>
      <c r="O70" s="1">
        <f t="shared" si="9"/>
        <v>9.4352298434559299E-3</v>
      </c>
      <c r="Q70" s="2"/>
      <c r="R70" s="2"/>
      <c r="S70" s="19">
        <v>176.59138762709006</v>
      </c>
      <c r="T70" s="1">
        <v>-0.3858583404597532</v>
      </c>
      <c r="U70" s="1">
        <v>176.20552928663031</v>
      </c>
      <c r="V70" s="1">
        <v>7.6604615386850605E-3</v>
      </c>
      <c r="W70" s="2"/>
      <c r="X70" s="1">
        <f t="shared" si="12"/>
        <v>176.69885420000003</v>
      </c>
      <c r="Y70" s="2"/>
      <c r="Z70" s="1">
        <f t="shared" si="8"/>
        <v>176.20552928663031</v>
      </c>
      <c r="AA70" s="1">
        <f t="shared" si="10"/>
        <v>7.6604615386850605E-3</v>
      </c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spans="2:40">
      <c r="B71" s="22">
        <v>43881</v>
      </c>
      <c r="C71" s="21">
        <v>70</v>
      </c>
      <c r="D71" s="23">
        <v>78.931563999999995</v>
      </c>
      <c r="E71" s="23">
        <v>177.408691</v>
      </c>
      <c r="G71" s="1">
        <v>79.524736031635584</v>
      </c>
      <c r="H71" s="1">
        <v>-1.5161534195265572E-2</v>
      </c>
      <c r="I71" s="1">
        <v>79.509574497440312</v>
      </c>
      <c r="J71" s="1">
        <v>7.3229322738406315E-3</v>
      </c>
      <c r="K71" s="2"/>
      <c r="L71" s="1">
        <f t="shared" si="11"/>
        <v>79.473702599999996</v>
      </c>
      <c r="M71" s="2"/>
      <c r="N71" s="1">
        <v>79.509574497440312</v>
      </c>
      <c r="O71" s="1">
        <f t="shared" si="9"/>
        <v>7.3229322738406315E-3</v>
      </c>
      <c r="Q71" s="2"/>
      <c r="R71" s="2"/>
      <c r="S71" s="19">
        <v>177.12729518219052</v>
      </c>
      <c r="T71" s="1">
        <v>0.39764267076643228</v>
      </c>
      <c r="U71" s="1">
        <v>177.52493785295695</v>
      </c>
      <c r="V71" s="1">
        <v>6.5524891876321903E-4</v>
      </c>
      <c r="W71" s="2"/>
      <c r="X71" s="1">
        <f t="shared" si="12"/>
        <v>177.13181900000001</v>
      </c>
      <c r="Y71" s="2"/>
      <c r="Z71" s="1">
        <f t="shared" si="8"/>
        <v>177.52493785295695</v>
      </c>
      <c r="AA71" s="1">
        <f t="shared" si="10"/>
        <v>6.5524891876321903E-4</v>
      </c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spans="2:40">
      <c r="B72" s="22">
        <v>43882</v>
      </c>
      <c r="C72" s="21">
        <v>71</v>
      </c>
      <c r="D72" s="23">
        <v>77.144942999999998</v>
      </c>
      <c r="E72" s="23">
        <v>176.603622</v>
      </c>
      <c r="G72" s="1">
        <v>79.198491414236003</v>
      </c>
      <c r="H72" s="1">
        <v>-0.15514892163720762</v>
      </c>
      <c r="I72" s="1">
        <v>79.043342492598796</v>
      </c>
      <c r="J72" s="1">
        <v>2.4608216932622513E-2</v>
      </c>
      <c r="K72" s="2"/>
      <c r="L72" s="1">
        <f t="shared" si="11"/>
        <v>79.112932199999989</v>
      </c>
      <c r="M72" s="2"/>
      <c r="N72" s="1">
        <v>79.043342492598796</v>
      </c>
      <c r="O72" s="1">
        <f t="shared" si="9"/>
        <v>2.4608216932622513E-2</v>
      </c>
      <c r="Q72" s="2"/>
      <c r="R72" s="2"/>
      <c r="S72" s="19">
        <v>177.28206288198572</v>
      </c>
      <c r="T72" s="1">
        <v>0.1911989454408857</v>
      </c>
      <c r="U72" s="1">
        <v>177.4732618274266</v>
      </c>
      <c r="V72" s="1">
        <v>4.9242468392103299E-3</v>
      </c>
      <c r="W72" s="2"/>
      <c r="X72" s="1">
        <f t="shared" si="12"/>
        <v>177.2044736</v>
      </c>
      <c r="Y72" s="2"/>
      <c r="Z72" s="1">
        <f t="shared" si="8"/>
        <v>177.4732618274266</v>
      </c>
      <c r="AA72" s="1">
        <f t="shared" si="10"/>
        <v>4.9242468392103299E-3</v>
      </c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spans="2:40">
      <c r="B73" s="22">
        <v>43885</v>
      </c>
      <c r="C73" s="21">
        <v>72</v>
      </c>
      <c r="D73" s="23">
        <v>73.480521999999993</v>
      </c>
      <c r="E73" s="23">
        <v>172.07759100000001</v>
      </c>
      <c r="G73" s="1">
        <v>78.069039786406194</v>
      </c>
      <c r="H73" s="1">
        <v>-0.59358513942387825</v>
      </c>
      <c r="I73" s="1">
        <v>77.475454646982314</v>
      </c>
      <c r="J73" s="1">
        <v>5.4367232815552412E-2</v>
      </c>
      <c r="K73" s="2"/>
      <c r="L73" s="1">
        <f t="shared" si="11"/>
        <v>78.201881099999994</v>
      </c>
      <c r="M73" s="2"/>
      <c r="N73" s="1">
        <v>77.475454646982314</v>
      </c>
      <c r="O73" s="1">
        <f t="shared" si="9"/>
        <v>5.4367232815552412E-2</v>
      </c>
      <c r="Q73" s="2"/>
      <c r="R73" s="2"/>
      <c r="S73" s="19">
        <v>176.90892039689356</v>
      </c>
      <c r="T73" s="1">
        <v>-0.28849127051220302</v>
      </c>
      <c r="U73" s="1">
        <v>176.62042912638137</v>
      </c>
      <c r="V73" s="1">
        <v>2.6399940282644675E-2</v>
      </c>
      <c r="W73" s="2"/>
      <c r="X73" s="1">
        <f t="shared" si="12"/>
        <v>177.03757130000002</v>
      </c>
      <c r="Y73" s="2"/>
      <c r="Z73" s="1">
        <f t="shared" si="8"/>
        <v>176.62042912638137</v>
      </c>
      <c r="AA73" s="1">
        <f t="shared" si="10"/>
        <v>2.6399940282644675E-2</v>
      </c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spans="2:40">
      <c r="B74" s="22">
        <v>43886</v>
      </c>
      <c r="C74" s="21">
        <v>73</v>
      </c>
      <c r="D74" s="23">
        <v>70.991577000000007</v>
      </c>
      <c r="E74" s="23">
        <v>164.743652</v>
      </c>
      <c r="G74" s="1">
        <v>75.54535500388279</v>
      </c>
      <c r="H74" s="1">
        <v>-1.4621299788186648</v>
      </c>
      <c r="I74" s="1">
        <v>74.083225025064124</v>
      </c>
      <c r="J74" s="1">
        <v>4.3549504824552873E-2</v>
      </c>
      <c r="K74" s="2"/>
      <c r="L74" s="1">
        <f t="shared" si="11"/>
        <v>75.670056700000004</v>
      </c>
      <c r="M74" s="2"/>
      <c r="N74" s="1">
        <v>74.083225025064124</v>
      </c>
      <c r="O74" s="1">
        <f t="shared" si="9"/>
        <v>4.3549504824552873E-2</v>
      </c>
      <c r="Q74" s="2"/>
      <c r="R74" s="2"/>
      <c r="S74" s="19">
        <v>174.25168922860212</v>
      </c>
      <c r="T74" s="1">
        <v>-2.3019201836245595</v>
      </c>
      <c r="U74" s="1">
        <v>171.94976904497756</v>
      </c>
      <c r="V74" s="1">
        <v>4.3741394326851271E-2</v>
      </c>
      <c r="W74" s="2"/>
      <c r="X74" s="1">
        <f t="shared" si="12"/>
        <v>174.50162030000001</v>
      </c>
      <c r="Y74" s="2"/>
      <c r="Z74" s="1">
        <f t="shared" si="8"/>
        <v>171.94976904497756</v>
      </c>
      <c r="AA74" s="1">
        <f t="shared" si="10"/>
        <v>4.3741394326851271E-2</v>
      </c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spans="2:40">
      <c r="B75" s="22">
        <v>43887</v>
      </c>
      <c r="C75" s="21">
        <v>74</v>
      </c>
      <c r="D75" s="23">
        <v>72.117767000000001</v>
      </c>
      <c r="E75" s="23">
        <v>164.134918</v>
      </c>
      <c r="G75" s="1">
        <v>73.040777101747267</v>
      </c>
      <c r="H75" s="1">
        <v>-1.9312315443112511</v>
      </c>
      <c r="I75" s="1">
        <v>71.109545557436022</v>
      </c>
      <c r="J75" s="1">
        <v>1.3980208823769862E-2</v>
      </c>
      <c r="K75" s="2"/>
      <c r="L75" s="1">
        <f t="shared" si="11"/>
        <v>72.968933699999994</v>
      </c>
      <c r="M75" s="2"/>
      <c r="N75" s="1">
        <v>71.109545557436022</v>
      </c>
      <c r="O75" s="1">
        <f t="shared" si="9"/>
        <v>1.3980208823769862E-2</v>
      </c>
      <c r="Q75" s="2"/>
      <c r="R75" s="2"/>
      <c r="S75" s="19">
        <v>169.02226875287096</v>
      </c>
      <c r="T75" s="1">
        <v>-4.7902954319151698</v>
      </c>
      <c r="U75" s="1">
        <v>164.23197332095577</v>
      </c>
      <c r="V75" s="1">
        <v>5.9131428058333674E-4</v>
      </c>
      <c r="W75" s="2"/>
      <c r="X75" s="1">
        <f t="shared" si="12"/>
        <v>169.3158277</v>
      </c>
      <c r="Y75" s="2"/>
      <c r="Z75" s="1">
        <f t="shared" si="8"/>
        <v>164.23197332095577</v>
      </c>
      <c r="AA75" s="1">
        <f t="shared" si="10"/>
        <v>5.9131428058333674E-4</v>
      </c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spans="2:40">
      <c r="B76" s="22">
        <v>43888</v>
      </c>
      <c r="C76" s="21">
        <v>75</v>
      </c>
      <c r="D76" s="23">
        <v>67.403557000000006</v>
      </c>
      <c r="E76" s="23">
        <v>157.49176</v>
      </c>
      <c r="G76" s="1">
        <v>72.533121545786258</v>
      </c>
      <c r="H76" s="1">
        <v>-1.290622349553642</v>
      </c>
      <c r="I76" s="1">
        <v>71.242499196232615</v>
      </c>
      <c r="J76" s="1">
        <v>5.695459360153067E-2</v>
      </c>
      <c r="K76" s="2"/>
      <c r="L76" s="1">
        <f t="shared" si="11"/>
        <v>72.052460999999994</v>
      </c>
      <c r="M76" s="2"/>
      <c r="N76" s="1">
        <v>71.242499196232615</v>
      </c>
      <c r="O76" s="1">
        <f t="shared" si="9"/>
        <v>5.695459360153067E-2</v>
      </c>
      <c r="Q76" s="2"/>
      <c r="R76" s="2"/>
      <c r="S76" s="19">
        <v>166.33422583879192</v>
      </c>
      <c r="T76" s="1">
        <v>-3.0033807917544544</v>
      </c>
      <c r="U76" s="1">
        <v>163.33084504703746</v>
      </c>
      <c r="V76" s="1">
        <v>3.7075495549973261E-2</v>
      </c>
      <c r="W76" s="2"/>
      <c r="X76" s="1">
        <f t="shared" si="12"/>
        <v>165.9060728</v>
      </c>
      <c r="Y76" s="2"/>
      <c r="Z76" s="1">
        <f t="shared" si="8"/>
        <v>163.33084504703746</v>
      </c>
      <c r="AA76" s="1">
        <f t="shared" si="10"/>
        <v>3.7075495549973261E-2</v>
      </c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spans="2:40">
      <c r="B77" s="22">
        <v>43889</v>
      </c>
      <c r="C77" s="21">
        <v>76</v>
      </c>
      <c r="D77" s="23">
        <v>67.364127999999994</v>
      </c>
      <c r="E77" s="23">
        <v>160.077957</v>
      </c>
      <c r="G77" s="1">
        <v>69.711861045603825</v>
      </c>
      <c r="H77" s="1">
        <v>-1.979409517336598</v>
      </c>
      <c r="I77" s="1">
        <v>67.732451528267234</v>
      </c>
      <c r="J77" s="1">
        <v>5.4676507987639943E-3</v>
      </c>
      <c r="K77" s="2"/>
      <c r="L77" s="1">
        <f t="shared" si="11"/>
        <v>69.535424000000006</v>
      </c>
      <c r="M77" s="2"/>
      <c r="N77" s="1">
        <v>67.732451528267234</v>
      </c>
      <c r="O77" s="1">
        <f t="shared" si="9"/>
        <v>5.4676507987639943E-3</v>
      </c>
      <c r="Q77" s="2"/>
      <c r="R77" s="2"/>
      <c r="S77" s="19">
        <v>161.47086962745635</v>
      </c>
      <c r="T77" s="1">
        <v>-4.5843598983984029</v>
      </c>
      <c r="U77" s="1">
        <v>156.88650972905796</v>
      </c>
      <c r="V77" s="1">
        <v>1.9936831596008158E-2</v>
      </c>
      <c r="W77" s="2"/>
      <c r="X77" s="1">
        <f t="shared" si="12"/>
        <v>160.93508580000002</v>
      </c>
      <c r="Y77" s="2"/>
      <c r="Z77" s="1">
        <f t="shared" si="8"/>
        <v>156.88650972905796</v>
      </c>
      <c r="AA77" s="1">
        <f t="shared" si="10"/>
        <v>1.9936831596008158E-2</v>
      </c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spans="2:40">
      <c r="B78" s="22">
        <v>43892</v>
      </c>
      <c r="C78" s="21">
        <v>77</v>
      </c>
      <c r="D78" s="23">
        <v>73.635773</v>
      </c>
      <c r="E78" s="23">
        <v>162.12127699999999</v>
      </c>
      <c r="G78" s="1">
        <v>68.420607870521721</v>
      </c>
      <c r="H78" s="1">
        <v>-1.6697391633220762</v>
      </c>
      <c r="I78" s="1">
        <v>66.750868707199643</v>
      </c>
      <c r="J78" s="1">
        <v>9.3499450230533424E-2</v>
      </c>
      <c r="K78" s="2"/>
      <c r="L78" s="1">
        <f t="shared" si="11"/>
        <v>68.326684499999999</v>
      </c>
      <c r="M78" s="2"/>
      <c r="N78" s="1">
        <v>66.750868707199643</v>
      </c>
      <c r="O78" s="1">
        <f t="shared" si="9"/>
        <v>9.3499450230533424E-2</v>
      </c>
      <c r="Q78" s="2"/>
      <c r="R78" s="2"/>
      <c r="S78" s="19">
        <v>160.70476768235534</v>
      </c>
      <c r="T78" s="1">
        <v>-1.3388406380956219</v>
      </c>
      <c r="U78" s="1">
        <v>159.36592704425971</v>
      </c>
      <c r="V78" s="1">
        <v>1.6995609748005413E-2</v>
      </c>
      <c r="W78" s="2"/>
      <c r="X78" s="1">
        <f t="shared" si="12"/>
        <v>160.11349010000001</v>
      </c>
      <c r="Y78" s="2"/>
      <c r="Z78" s="1">
        <f t="shared" si="8"/>
        <v>159.36592704425971</v>
      </c>
      <c r="AA78" s="1">
        <f t="shared" si="10"/>
        <v>1.6995609748005413E-2</v>
      </c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spans="2:40">
      <c r="B79" s="22">
        <v>43893</v>
      </c>
      <c r="C79" s="21">
        <v>78</v>
      </c>
      <c r="D79" s="23">
        <v>71.297156999999999</v>
      </c>
      <c r="E79" s="23">
        <v>159.80157500000001</v>
      </c>
      <c r="G79" s="1">
        <v>71.288948691734774</v>
      </c>
      <c r="H79" s="1">
        <v>0.372396829718732</v>
      </c>
      <c r="I79" s="1">
        <v>71.661345521453512</v>
      </c>
      <c r="J79" s="1">
        <v>5.1080370771798608E-3</v>
      </c>
      <c r="K79" s="2"/>
      <c r="L79" s="1">
        <f t="shared" si="11"/>
        <v>70.507836299999994</v>
      </c>
      <c r="M79" s="2"/>
      <c r="N79" s="1">
        <v>71.661345521453512</v>
      </c>
      <c r="O79" s="1">
        <f t="shared" si="9"/>
        <v>5.1080370771798608E-3</v>
      </c>
      <c r="Q79" s="2"/>
      <c r="R79" s="2"/>
      <c r="S79" s="19">
        <v>161.4838478070599</v>
      </c>
      <c r="T79" s="1">
        <v>0.46139201028453569</v>
      </c>
      <c r="U79" s="1">
        <v>161.94523981734443</v>
      </c>
      <c r="V79" s="1">
        <v>1.3414541235556755E-2</v>
      </c>
      <c r="W79" s="2"/>
      <c r="X79" s="1">
        <f t="shared" si="12"/>
        <v>160.5823776</v>
      </c>
      <c r="Y79" s="2"/>
      <c r="Z79" s="1">
        <f t="shared" si="8"/>
        <v>161.94523981734443</v>
      </c>
      <c r="AA79" s="1">
        <f t="shared" si="10"/>
        <v>1.3414541235556755E-2</v>
      </c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spans="2:40">
      <c r="B80" s="22">
        <v>43894</v>
      </c>
      <c r="C80" s="21">
        <v>79</v>
      </c>
      <c r="D80" s="23">
        <v>74.604240000000004</v>
      </c>
      <c r="E80" s="23">
        <v>168.98161300000001</v>
      </c>
      <c r="G80" s="1">
        <v>71.29346326128065</v>
      </c>
      <c r="H80" s="1">
        <v>0.20684981264094668</v>
      </c>
      <c r="I80" s="1">
        <v>71.500313073921603</v>
      </c>
      <c r="J80" s="1">
        <v>4.160523485097363E-2</v>
      </c>
      <c r="K80" s="2"/>
      <c r="L80" s="1">
        <f t="shared" si="11"/>
        <v>71.212135999999987</v>
      </c>
      <c r="M80" s="2"/>
      <c r="N80" s="1">
        <v>71.500313073921603</v>
      </c>
      <c r="O80" s="1">
        <f t="shared" si="9"/>
        <v>4.160523485097363E-2</v>
      </c>
      <c r="Q80" s="2"/>
      <c r="R80" s="2"/>
      <c r="S80" s="19">
        <v>160.55859776317698</v>
      </c>
      <c r="T80" s="1">
        <v>-0.7172537357578066</v>
      </c>
      <c r="U80" s="1">
        <v>159.84134402741918</v>
      </c>
      <c r="V80" s="1">
        <v>5.4090316752869599E-2</v>
      </c>
      <c r="W80" s="2"/>
      <c r="X80" s="1">
        <f t="shared" si="12"/>
        <v>160.552762</v>
      </c>
      <c r="Y80" s="2"/>
      <c r="Z80" s="1">
        <f t="shared" si="8"/>
        <v>159.84134402741918</v>
      </c>
      <c r="AA80" s="1">
        <f t="shared" si="10"/>
        <v>5.4090316752869599E-2</v>
      </c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spans="2:40">
      <c r="B81" s="22">
        <v>43895</v>
      </c>
      <c r="C81" s="21">
        <v>80</v>
      </c>
      <c r="D81" s="23">
        <v>72.184303</v>
      </c>
      <c r="E81" s="23">
        <v>162.79248000000001</v>
      </c>
      <c r="G81" s="1">
        <v>73.1143904675763</v>
      </c>
      <c r="H81" s="1">
        <v>0.93318463978556321</v>
      </c>
      <c r="I81" s="1">
        <v>74.047575107361865</v>
      </c>
      <c r="J81" s="1">
        <v>2.5812704839192884E-2</v>
      </c>
      <c r="K81" s="2"/>
      <c r="L81" s="1">
        <f t="shared" si="11"/>
        <v>73.41842170000001</v>
      </c>
      <c r="M81" s="2"/>
      <c r="N81" s="1">
        <v>74.047575107361865</v>
      </c>
      <c r="O81" s="1">
        <f t="shared" si="9"/>
        <v>2.5812704839192884E-2</v>
      </c>
      <c r="Q81" s="2"/>
      <c r="R81" s="2"/>
      <c r="S81" s="19">
        <v>165.19125614342965</v>
      </c>
      <c r="T81" s="1">
        <v>3.8301715628511053</v>
      </c>
      <c r="U81" s="1">
        <v>169.02142770628075</v>
      </c>
      <c r="V81" s="1">
        <v>3.8263116983540853E-2</v>
      </c>
      <c r="W81" s="2"/>
      <c r="X81" s="1">
        <f t="shared" si="12"/>
        <v>164.85553440000001</v>
      </c>
      <c r="Y81" s="2"/>
      <c r="Z81" s="1">
        <f t="shared" si="8"/>
        <v>169.02142770628075</v>
      </c>
      <c r="AA81" s="1">
        <f t="shared" si="10"/>
        <v>3.8263116983540853E-2</v>
      </c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spans="2:40">
      <c r="B82" s="22">
        <v>43896</v>
      </c>
      <c r="C82" s="21">
        <v>81</v>
      </c>
      <c r="D82" s="23">
        <v>71.225684999999999</v>
      </c>
      <c r="E82" s="23">
        <v>161.913971</v>
      </c>
      <c r="G82" s="1">
        <v>72.60284236040934</v>
      </c>
      <c r="H82" s="1">
        <v>0.2830549036569282</v>
      </c>
      <c r="I82" s="1">
        <v>72.885897264066273</v>
      </c>
      <c r="J82" s="1">
        <v>2.3309179322968592E-2</v>
      </c>
      <c r="K82" s="2"/>
      <c r="L82" s="1">
        <f t="shared" si="11"/>
        <v>72.732854899999992</v>
      </c>
      <c r="M82" s="2"/>
      <c r="N82" s="1">
        <v>72.885897264066273</v>
      </c>
      <c r="O82" s="1">
        <f t="shared" si="9"/>
        <v>2.3309179322968592E-2</v>
      </c>
      <c r="Q82" s="2"/>
      <c r="R82" s="2"/>
      <c r="S82" s="19">
        <v>163.87192926454335</v>
      </c>
      <c r="T82" s="1">
        <v>-0.54690211262568977</v>
      </c>
      <c r="U82" s="1">
        <v>163.32502715191765</v>
      </c>
      <c r="V82" s="1">
        <v>8.7148511224991732E-3</v>
      </c>
      <c r="W82" s="2"/>
      <c r="X82" s="1">
        <f t="shared" si="12"/>
        <v>164.05103890000001</v>
      </c>
      <c r="Y82" s="2"/>
      <c r="Z82" s="1">
        <f t="shared" si="8"/>
        <v>163.32502715191765</v>
      </c>
      <c r="AA82" s="1">
        <f t="shared" si="10"/>
        <v>8.7148511224991732E-3</v>
      </c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spans="2:40">
      <c r="B83" s="22">
        <v>43899</v>
      </c>
      <c r="C83" s="21">
        <v>82</v>
      </c>
      <c r="D83" s="23">
        <v>65.592308000000003</v>
      </c>
      <c r="E83" s="23">
        <v>150.88806199999999</v>
      </c>
      <c r="G83" s="1">
        <v>71.845405812184197</v>
      </c>
      <c r="H83" s="1">
        <v>-0.18516624969000417</v>
      </c>
      <c r="I83" s="1">
        <v>71.660239562494198</v>
      </c>
      <c r="J83" s="1">
        <v>9.2509804083951347E-2</v>
      </c>
      <c r="K83" s="2"/>
      <c r="L83" s="1">
        <f t="shared" si="11"/>
        <v>72.188981400000003</v>
      </c>
      <c r="M83" s="2"/>
      <c r="N83" s="1">
        <v>71.660239562494198</v>
      </c>
      <c r="O83" s="1">
        <f t="shared" si="9"/>
        <v>9.2509804083951347E-2</v>
      </c>
      <c r="Q83" s="2"/>
      <c r="R83" s="2"/>
      <c r="S83" s="19">
        <v>162.79505221904452</v>
      </c>
      <c r="T83" s="1">
        <v>-0.99738080556786135</v>
      </c>
      <c r="U83" s="1">
        <v>161.79767141347665</v>
      </c>
      <c r="V83" s="1">
        <v>7.2302667745024515E-2</v>
      </c>
      <c r="W83" s="2"/>
      <c r="X83" s="1">
        <f t="shared" si="12"/>
        <v>163.59105210000001</v>
      </c>
      <c r="Y83" s="2"/>
      <c r="Z83" s="1">
        <f t="shared" si="8"/>
        <v>161.79767141347665</v>
      </c>
      <c r="AA83" s="1">
        <f t="shared" si="10"/>
        <v>7.2302667745024515E-2</v>
      </c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spans="2:40">
      <c r="B84" s="22">
        <v>43900</v>
      </c>
      <c r="C84" s="21">
        <v>83</v>
      </c>
      <c r="D84" s="23">
        <v>70.316367999999997</v>
      </c>
      <c r="E84" s="23">
        <v>159.60415599999999</v>
      </c>
      <c r="G84" s="1">
        <v>68.40620201548289</v>
      </c>
      <c r="H84" s="1">
        <v>-1.6494831458450903</v>
      </c>
      <c r="I84" s="1">
        <v>66.756718869637794</v>
      </c>
      <c r="J84" s="1">
        <v>5.0623336096685248E-2</v>
      </c>
      <c r="K84" s="2"/>
      <c r="L84" s="1">
        <f t="shared" si="11"/>
        <v>68.600720100000004</v>
      </c>
      <c r="M84" s="2"/>
      <c r="N84" s="1">
        <v>66.756718869637794</v>
      </c>
      <c r="O84" s="1">
        <f t="shared" si="9"/>
        <v>5.0623336096685248E-2</v>
      </c>
      <c r="Q84" s="2"/>
      <c r="R84" s="2"/>
      <c r="S84" s="19">
        <v>156.24620759857004</v>
      </c>
      <c r="T84" s="1">
        <v>-5.7161250482384895</v>
      </c>
      <c r="U84" s="1">
        <v>150.53008255033154</v>
      </c>
      <c r="V84" s="1">
        <v>5.6853616328565074E-2</v>
      </c>
      <c r="W84" s="2"/>
      <c r="X84" s="1">
        <f t="shared" si="12"/>
        <v>156.57671829999998</v>
      </c>
      <c r="Y84" s="2"/>
      <c r="Z84" s="1">
        <f t="shared" si="8"/>
        <v>150.53008255033154</v>
      </c>
      <c r="AA84" s="1">
        <f t="shared" si="10"/>
        <v>5.6853616328565074E-2</v>
      </c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spans="2:40">
      <c r="B85" s="22">
        <v>43901</v>
      </c>
      <c r="C85" s="21">
        <v>84</v>
      </c>
      <c r="D85" s="23">
        <v>67.874245000000002</v>
      </c>
      <c r="E85" s="23">
        <v>151.411224</v>
      </c>
      <c r="G85" s="1">
        <v>69.456793306967299</v>
      </c>
      <c r="H85" s="1">
        <v>-0.43444964904681571</v>
      </c>
      <c r="I85" s="1">
        <v>69.022343657920487</v>
      </c>
      <c r="J85" s="1">
        <v>1.6915085507330289E-2</v>
      </c>
      <c r="K85" s="2"/>
      <c r="L85" s="1">
        <f t="shared" si="11"/>
        <v>69.081013400000003</v>
      </c>
      <c r="M85" s="2"/>
      <c r="N85" s="1">
        <v>69.022343657920487</v>
      </c>
      <c r="O85" s="1">
        <f t="shared" si="9"/>
        <v>1.6915085507330289E-2</v>
      </c>
      <c r="Q85" s="2"/>
      <c r="R85" s="2"/>
      <c r="S85" s="19">
        <v>158.09307921935653</v>
      </c>
      <c r="T85" s="1">
        <v>0.71242212043274067</v>
      </c>
      <c r="U85" s="1">
        <v>158.80550133978926</v>
      </c>
      <c r="V85" s="1">
        <v>4.8835727923243359E-2</v>
      </c>
      <c r="W85" s="2"/>
      <c r="X85" s="1">
        <f t="shared" si="12"/>
        <v>157.45129079999998</v>
      </c>
      <c r="Y85" s="2"/>
      <c r="Z85" s="1">
        <f t="shared" si="8"/>
        <v>158.80550133978926</v>
      </c>
      <c r="AA85" s="1">
        <f t="shared" si="10"/>
        <v>4.8835727923243359E-2</v>
      </c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spans="2:40">
      <c r="B86" s="22">
        <v>43902</v>
      </c>
      <c r="C86" s="21">
        <v>85</v>
      </c>
      <c r="D86" s="23">
        <v>61.171340999999998</v>
      </c>
      <c r="E86" s="23">
        <v>133.11039700000001</v>
      </c>
      <c r="G86" s="1">
        <v>68.586391738135291</v>
      </c>
      <c r="H86" s="1">
        <v>-0.63062801295015247</v>
      </c>
      <c r="I86" s="1">
        <v>67.955763725185136</v>
      </c>
      <c r="J86" s="1">
        <v>0.11090851719574266</v>
      </c>
      <c r="K86" s="2"/>
      <c r="L86" s="1">
        <f t="shared" si="11"/>
        <v>68.150494500000008</v>
      </c>
      <c r="M86" s="2"/>
      <c r="N86" s="1">
        <v>67.955763725185136</v>
      </c>
      <c r="O86" s="1">
        <f t="shared" si="9"/>
        <v>0.11090851719574266</v>
      </c>
      <c r="Q86" s="2"/>
      <c r="R86" s="2"/>
      <c r="S86" s="19">
        <v>154.41805884871042</v>
      </c>
      <c r="T86" s="1">
        <v>-3.0169039969842819</v>
      </c>
      <c r="U86" s="1">
        <v>151.40115485172615</v>
      </c>
      <c r="V86" s="1">
        <v>0.13741043723073068</v>
      </c>
      <c r="W86" s="2"/>
      <c r="X86" s="1">
        <f t="shared" si="12"/>
        <v>153.7644712</v>
      </c>
      <c r="Y86" s="2"/>
      <c r="Z86" s="1">
        <f t="shared" si="8"/>
        <v>151.40115485172615</v>
      </c>
      <c r="AA86" s="1">
        <f t="shared" si="10"/>
        <v>0.13741043723073068</v>
      </c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spans="2:40">
      <c r="B87" s="22">
        <v>43903</v>
      </c>
      <c r="C87" s="21">
        <v>86</v>
      </c>
      <c r="D87" s="23">
        <v>68.500174999999999</v>
      </c>
      <c r="E87" s="23">
        <v>147.482574</v>
      </c>
      <c r="G87" s="1">
        <v>64.508113832160873</v>
      </c>
      <c r="H87" s="1">
        <v>-2.1820704648110718</v>
      </c>
      <c r="I87" s="1">
        <v>62.326043367349804</v>
      </c>
      <c r="J87" s="1">
        <v>9.0133078238854053E-2</v>
      </c>
      <c r="K87" s="2"/>
      <c r="L87" s="1">
        <f t="shared" si="11"/>
        <v>65.011217599999995</v>
      </c>
      <c r="M87" s="2"/>
      <c r="N87" s="1">
        <v>62.326043367349804</v>
      </c>
      <c r="O87" s="1">
        <f t="shared" si="9"/>
        <v>9.0133078238854053E-2</v>
      </c>
      <c r="Q87" s="2"/>
      <c r="R87" s="2"/>
      <c r="S87" s="19">
        <v>142.6988448319197</v>
      </c>
      <c r="T87" s="1">
        <v>-10.413867513819751</v>
      </c>
      <c r="U87" s="1">
        <v>132.28497731809995</v>
      </c>
      <c r="V87" s="1">
        <v>0.10304672796055249</v>
      </c>
      <c r="W87" s="2"/>
      <c r="X87" s="1">
        <f t="shared" si="12"/>
        <v>143.8993969</v>
      </c>
      <c r="Y87" s="2"/>
      <c r="Z87" s="1">
        <f t="shared" si="8"/>
        <v>132.28497731809995</v>
      </c>
      <c r="AA87" s="1">
        <f t="shared" si="10"/>
        <v>0.10304672796055249</v>
      </c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spans="2:40">
      <c r="B88" s="22">
        <v>43906</v>
      </c>
      <c r="C88" s="21">
        <v>87</v>
      </c>
      <c r="D88" s="23">
        <v>59.687832</v>
      </c>
      <c r="E88" s="23">
        <v>133.524979</v>
      </c>
      <c r="G88" s="1">
        <v>66.703747474472394</v>
      </c>
      <c r="H88" s="1">
        <v>-0.21210361660590549</v>
      </c>
      <c r="I88" s="1">
        <v>66.491643857866492</v>
      </c>
      <c r="J88" s="1">
        <v>0.11398993111136106</v>
      </c>
      <c r="K88" s="2"/>
      <c r="L88" s="1">
        <f t="shared" si="11"/>
        <v>66.176338799999996</v>
      </c>
      <c r="M88" s="2"/>
      <c r="N88" s="1">
        <v>66.491643857866492</v>
      </c>
      <c r="O88" s="1">
        <f t="shared" si="9"/>
        <v>0.11398993111136106</v>
      </c>
      <c r="Q88" s="2"/>
      <c r="R88" s="2"/>
      <c r="S88" s="19">
        <v>145.32989587436384</v>
      </c>
      <c r="T88" s="1">
        <v>0.6743132590045573</v>
      </c>
      <c r="U88" s="1">
        <v>146.00420913336839</v>
      </c>
      <c r="V88" s="1">
        <v>9.3459892125265856E-2</v>
      </c>
      <c r="W88" s="2"/>
      <c r="X88" s="1">
        <f t="shared" si="12"/>
        <v>143.9566509</v>
      </c>
      <c r="Y88" s="2"/>
      <c r="Z88" s="1">
        <f t="shared" si="8"/>
        <v>146.00420913336839</v>
      </c>
      <c r="AA88" s="1">
        <f t="shared" si="10"/>
        <v>9.3459892125265856E-2</v>
      </c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2:40">
      <c r="B89" s="22">
        <v>43907</v>
      </c>
      <c r="C89" s="21">
        <v>88</v>
      </c>
      <c r="D89" s="23">
        <v>62.312308999999999</v>
      </c>
      <c r="E89" s="23">
        <v>130.09974700000001</v>
      </c>
      <c r="G89" s="1">
        <v>62.844993963512579</v>
      </c>
      <c r="H89" s="1">
        <v>-1.8530960690651648</v>
      </c>
      <c r="I89" s="1">
        <v>60.991897894447412</v>
      </c>
      <c r="J89" s="1">
        <v>2.1190213085388751E-2</v>
      </c>
      <c r="K89" s="2"/>
      <c r="L89" s="1">
        <f t="shared" si="11"/>
        <v>62.628236700000002</v>
      </c>
      <c r="M89" s="2"/>
      <c r="N89" s="1">
        <v>60.991897894447412</v>
      </c>
      <c r="O89" s="1">
        <f t="shared" si="9"/>
        <v>2.1190213085388751E-2</v>
      </c>
      <c r="Q89" s="2"/>
      <c r="R89" s="2"/>
      <c r="S89" s="19">
        <v>138.83719159346373</v>
      </c>
      <c r="T89" s="1">
        <v>-5.4176516499144123</v>
      </c>
      <c r="U89" s="1">
        <v>133.41953994354932</v>
      </c>
      <c r="V89" s="1">
        <v>2.5517289772664327E-2</v>
      </c>
      <c r="W89" s="2"/>
      <c r="X89" s="1">
        <f t="shared" si="12"/>
        <v>137.6293411</v>
      </c>
      <c r="Y89" s="2"/>
      <c r="Z89" s="1">
        <f t="shared" si="8"/>
        <v>133.41953994354932</v>
      </c>
      <c r="AA89" s="1">
        <f t="shared" si="10"/>
        <v>2.5517289772664327E-2</v>
      </c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spans="2:40">
      <c r="B90" s="22">
        <v>43908</v>
      </c>
      <c r="C90" s="21">
        <v>89</v>
      </c>
      <c r="D90" s="23">
        <v>60.786911000000003</v>
      </c>
      <c r="E90" s="23">
        <v>118.067001</v>
      </c>
      <c r="G90" s="1">
        <v>62.552017233580656</v>
      </c>
      <c r="H90" s="1">
        <v>-1.1510423664552056</v>
      </c>
      <c r="I90" s="1">
        <v>61.400974867125448</v>
      </c>
      <c r="J90" s="1">
        <v>1.010190939173476E-2</v>
      </c>
      <c r="K90" s="2"/>
      <c r="L90" s="1">
        <f t="shared" si="11"/>
        <v>62.762539099999998</v>
      </c>
      <c r="M90" s="2"/>
      <c r="N90" s="1">
        <v>61.400974867125448</v>
      </c>
      <c r="O90" s="1">
        <f t="shared" si="9"/>
        <v>1.010190939173476E-2</v>
      </c>
      <c r="Q90" s="2"/>
      <c r="R90" s="2"/>
      <c r="S90" s="19">
        <v>134.03159706705867</v>
      </c>
      <c r="T90" s="1">
        <v>-4.8974030949314624</v>
      </c>
      <c r="U90" s="1">
        <v>129.13419397212721</v>
      </c>
      <c r="V90" s="1">
        <v>9.37365468622956E-2</v>
      </c>
      <c r="W90" s="2"/>
      <c r="X90" s="1">
        <f t="shared" si="12"/>
        <v>134.603882</v>
      </c>
      <c r="Y90" s="2"/>
      <c r="Z90" s="1">
        <f t="shared" si="8"/>
        <v>129.13419397212721</v>
      </c>
      <c r="AA90" s="1">
        <f t="shared" si="10"/>
        <v>9.37365468622956E-2</v>
      </c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spans="2:40">
      <c r="B91" s="22">
        <v>43909</v>
      </c>
      <c r="C91" s="21">
        <v>90</v>
      </c>
      <c r="D91" s="23">
        <v>60.321156000000002</v>
      </c>
      <c r="E91" s="23">
        <v>117.42538500000001</v>
      </c>
      <c r="G91" s="1">
        <v>61.581208805111295</v>
      </c>
      <c r="H91" s="1">
        <v>-1.0699370943615758</v>
      </c>
      <c r="I91" s="1">
        <v>60.511271710749718</v>
      </c>
      <c r="J91" s="1">
        <v>3.1517252545643446E-3</v>
      </c>
      <c r="K91" s="2"/>
      <c r="L91" s="1">
        <f t="shared" si="11"/>
        <v>61.024714600000003</v>
      </c>
      <c r="M91" s="2"/>
      <c r="N91" s="1">
        <v>60.511271710749718</v>
      </c>
      <c r="O91" s="1">
        <f t="shared" si="9"/>
        <v>3.1517252545643446E-3</v>
      </c>
      <c r="Q91" s="2"/>
      <c r="R91" s="2"/>
      <c r="S91" s="19">
        <v>125.2510692301764</v>
      </c>
      <c r="T91" s="1">
        <v>-8.1980591255896496</v>
      </c>
      <c r="U91" s="1">
        <v>117.05301010458675</v>
      </c>
      <c r="V91" s="1">
        <v>3.1711618012856321E-3</v>
      </c>
      <c r="W91" s="2"/>
      <c r="X91" s="1">
        <f t="shared" si="12"/>
        <v>124.76842040000001</v>
      </c>
      <c r="Y91" s="2"/>
      <c r="Z91" s="1">
        <f t="shared" si="8"/>
        <v>117.05301010458675</v>
      </c>
      <c r="AA91" s="1">
        <f t="shared" si="10"/>
        <v>3.1711618012856321E-3</v>
      </c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spans="2:40">
      <c r="B92" s="22">
        <v>43910</v>
      </c>
      <c r="C92" s="21">
        <v>91</v>
      </c>
      <c r="D92" s="23">
        <v>56.491633999999998</v>
      </c>
      <c r="E92" s="23">
        <v>111.048721</v>
      </c>
      <c r="G92" s="1">
        <v>60.888179762300084</v>
      </c>
      <c r="H92" s="1">
        <v>-0.9003284711639119</v>
      </c>
      <c r="I92" s="1">
        <v>59.987851291136174</v>
      </c>
      <c r="J92" s="1">
        <v>6.1889116026209764E-2</v>
      </c>
      <c r="K92" s="2"/>
      <c r="L92" s="1">
        <f t="shared" si="11"/>
        <v>60.859113100000002</v>
      </c>
      <c r="M92" s="2"/>
      <c r="N92" s="1">
        <v>59.987851291136174</v>
      </c>
      <c r="O92" s="1">
        <f t="shared" si="9"/>
        <v>6.1889116026209764E-2</v>
      </c>
      <c r="Q92" s="2"/>
      <c r="R92" s="2"/>
      <c r="S92" s="19">
        <v>120.94694290357938</v>
      </c>
      <c r="T92" s="1">
        <v>-4.8882162464459098</v>
      </c>
      <c r="U92" s="1">
        <v>116.05872665713348</v>
      </c>
      <c r="V92" s="1">
        <v>4.5115383698417166E-2</v>
      </c>
      <c r="W92" s="2"/>
      <c r="X92" s="1">
        <f t="shared" si="12"/>
        <v>120.15274220000001</v>
      </c>
      <c r="Y92" s="2"/>
      <c r="Z92" s="1">
        <f t="shared" si="8"/>
        <v>116.05872665713348</v>
      </c>
      <c r="AA92" s="1">
        <f t="shared" si="10"/>
        <v>4.5115383698417166E-2</v>
      </c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spans="2:40">
      <c r="B93" s="22">
        <v>43913</v>
      </c>
      <c r="C93" s="21">
        <v>92</v>
      </c>
      <c r="D93" s="23">
        <v>55.291519000000001</v>
      </c>
      <c r="E93" s="23">
        <v>102.520172</v>
      </c>
      <c r="G93" s="1">
        <v>58.470079593035038</v>
      </c>
      <c r="H93" s="1">
        <v>-1.5833257353094221</v>
      </c>
      <c r="I93" s="1">
        <v>56.886753857725616</v>
      </c>
      <c r="J93" s="1">
        <v>2.8851348029082263E-2</v>
      </c>
      <c r="K93" s="2"/>
      <c r="L93" s="1">
        <f t="shared" si="11"/>
        <v>58.499545999999995</v>
      </c>
      <c r="M93" s="2"/>
      <c r="N93" s="1">
        <v>56.886753857725616</v>
      </c>
      <c r="O93" s="1">
        <f t="shared" si="9"/>
        <v>2.8851348029082263E-2</v>
      </c>
      <c r="Q93" s="2"/>
      <c r="R93" s="2"/>
      <c r="S93" s="19">
        <v>115.50292085661073</v>
      </c>
      <c r="T93" s="1">
        <v>-5.3606511768902436</v>
      </c>
      <c r="U93" s="1">
        <v>110.14226967972048</v>
      </c>
      <c r="V93" s="1">
        <v>7.4347297034582455E-2</v>
      </c>
      <c r="W93" s="2"/>
      <c r="X93" s="1">
        <f t="shared" si="12"/>
        <v>114.3653762</v>
      </c>
      <c r="Y93" s="2"/>
      <c r="Z93" s="1">
        <f t="shared" si="8"/>
        <v>110.14226967972048</v>
      </c>
      <c r="AA93" s="1">
        <f t="shared" si="10"/>
        <v>7.4347297034582455E-2</v>
      </c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spans="2:40">
      <c r="B94" s="22">
        <v>43914</v>
      </c>
      <c r="C94" s="21">
        <v>93</v>
      </c>
      <c r="D94" s="23">
        <v>60.838661000000002</v>
      </c>
      <c r="E94" s="23">
        <v>117.96828499999999</v>
      </c>
      <c r="G94" s="1">
        <v>56.721871266865762</v>
      </c>
      <c r="H94" s="1">
        <v>-1.6575229011963568</v>
      </c>
      <c r="I94" s="1">
        <v>55.064348365669403</v>
      </c>
      <c r="J94" s="1">
        <v>9.4911895485842446E-2</v>
      </c>
      <c r="K94" s="2"/>
      <c r="L94" s="1">
        <f t="shared" si="11"/>
        <v>56.657480900000003</v>
      </c>
      <c r="M94" s="2"/>
      <c r="N94" s="1">
        <v>55.064348365669403</v>
      </c>
      <c r="O94" s="1">
        <f t="shared" si="9"/>
        <v>9.4911895485842446E-2</v>
      </c>
      <c r="Q94" s="2"/>
      <c r="R94" s="2"/>
      <c r="S94" s="19">
        <v>108.36240898547483</v>
      </c>
      <c r="T94" s="1">
        <v>-6.8735327669990509</v>
      </c>
      <c r="U94" s="1">
        <v>101.48887621847578</v>
      </c>
      <c r="V94" s="1">
        <v>0.13969355222485616</v>
      </c>
      <c r="W94" s="2"/>
      <c r="X94" s="1">
        <f t="shared" si="12"/>
        <v>108.0597793</v>
      </c>
      <c r="Y94" s="2"/>
      <c r="Z94" s="1">
        <f t="shared" si="8"/>
        <v>101.48887621847578</v>
      </c>
      <c r="AA94" s="1">
        <f t="shared" si="10"/>
        <v>0.13969355222485616</v>
      </c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spans="2:40">
      <c r="B95" s="22">
        <v>43915</v>
      </c>
      <c r="C95" s="21">
        <v>94</v>
      </c>
      <c r="D95" s="23">
        <v>60.503517000000002</v>
      </c>
      <c r="E95" s="23">
        <v>127.977478</v>
      </c>
      <c r="G95" s="1">
        <v>58.986105620089596</v>
      </c>
      <c r="H95" s="1">
        <v>0.10726786329272908</v>
      </c>
      <c r="I95" s="1">
        <v>59.093373483382322</v>
      </c>
      <c r="J95" s="1">
        <v>2.3306802423034016E-2</v>
      </c>
      <c r="K95" s="2"/>
      <c r="L95" s="1">
        <f t="shared" si="11"/>
        <v>58.305112999999999</v>
      </c>
      <c r="M95" s="2"/>
      <c r="N95" s="1">
        <v>59.093373483382322</v>
      </c>
      <c r="O95" s="1">
        <f t="shared" si="9"/>
        <v>2.3306802423034016E-2</v>
      </c>
      <c r="Q95" s="2"/>
      <c r="R95" s="2"/>
      <c r="S95" s="19">
        <v>113.64564079346368</v>
      </c>
      <c r="T95" s="1">
        <v>3.459717121740669</v>
      </c>
      <c r="U95" s="1">
        <v>117.10535791520435</v>
      </c>
      <c r="V95" s="1">
        <v>8.4953385976207885E-2</v>
      </c>
      <c r="W95" s="2"/>
      <c r="X95" s="1">
        <f t="shared" si="12"/>
        <v>111.9499383</v>
      </c>
      <c r="Y95" s="2"/>
      <c r="Z95" s="1">
        <f t="shared" si="8"/>
        <v>117.10535791520435</v>
      </c>
      <c r="AA95" s="1">
        <f t="shared" si="10"/>
        <v>8.4953385976207885E-2</v>
      </c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spans="2:40">
      <c r="B96" s="22">
        <v>43916</v>
      </c>
      <c r="C96" s="21">
        <v>95</v>
      </c>
      <c r="D96" s="23">
        <v>63.687393</v>
      </c>
      <c r="E96" s="23">
        <v>135.627487</v>
      </c>
      <c r="G96" s="1">
        <v>59.820681879040322</v>
      </c>
      <c r="H96" s="1">
        <v>0.43455664133882771</v>
      </c>
      <c r="I96" s="1">
        <v>60.255238520379152</v>
      </c>
      <c r="J96" s="1">
        <v>5.3890641741621434E-2</v>
      </c>
      <c r="K96" s="2"/>
      <c r="L96" s="1">
        <f t="shared" si="11"/>
        <v>59.56166060000001</v>
      </c>
      <c r="M96" s="2"/>
      <c r="N96" s="1">
        <v>60.255238520379152</v>
      </c>
      <c r="O96" s="1">
        <f t="shared" si="9"/>
        <v>5.3890641741621434E-2</v>
      </c>
      <c r="Q96" s="2"/>
      <c r="R96" s="2"/>
      <c r="S96" s="19">
        <v>121.52815125705865</v>
      </c>
      <c r="T96" s="1">
        <v>7.2190914623168236</v>
      </c>
      <c r="U96" s="1">
        <v>128.74724271937546</v>
      </c>
      <c r="V96" s="1">
        <v>5.0728981512608413E-2</v>
      </c>
      <c r="W96" s="2"/>
      <c r="X96" s="1">
        <f t="shared" si="12"/>
        <v>119.88325889999999</v>
      </c>
      <c r="Y96" s="2"/>
      <c r="Z96" s="1">
        <f t="shared" si="8"/>
        <v>128.74724271937546</v>
      </c>
      <c r="AA96" s="1">
        <f t="shared" si="10"/>
        <v>5.0728981512608413E-2</v>
      </c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spans="2:40">
      <c r="B97" s="22">
        <v>43917</v>
      </c>
      <c r="C97" s="21">
        <v>96</v>
      </c>
      <c r="D97" s="23">
        <v>61.050593999999997</v>
      </c>
      <c r="E97" s="23">
        <v>129.57659899999999</v>
      </c>
      <c r="G97" s="1">
        <v>61.947372995568145</v>
      </c>
      <c r="H97" s="1">
        <v>1.1960171551738756</v>
      </c>
      <c r="I97" s="1">
        <v>63.143390150742022</v>
      </c>
      <c r="J97" s="1">
        <v>3.427970169695687E-2</v>
      </c>
      <c r="K97" s="2"/>
      <c r="L97" s="1">
        <f t="shared" si="11"/>
        <v>62.162483800000004</v>
      </c>
      <c r="M97" s="2"/>
      <c r="N97" s="1">
        <v>63.143390150742022</v>
      </c>
      <c r="O97" s="1">
        <f t="shared" si="9"/>
        <v>3.427970169695687E-2</v>
      </c>
      <c r="Q97" s="2"/>
      <c r="R97" s="2"/>
      <c r="S97" s="19">
        <v>129.28278591567641</v>
      </c>
      <c r="T97" s="1">
        <v>7.6743031791726199</v>
      </c>
      <c r="U97" s="1">
        <v>136.95708909484904</v>
      </c>
      <c r="V97" s="1">
        <v>5.6958510655531654E-2</v>
      </c>
      <c r="W97" s="2"/>
      <c r="X97" s="1">
        <f t="shared" si="12"/>
        <v>129.80064390000001</v>
      </c>
      <c r="Y97" s="2"/>
      <c r="Z97" s="1">
        <f t="shared" si="8"/>
        <v>136.95708909484904</v>
      </c>
      <c r="AA97" s="1">
        <f t="shared" si="10"/>
        <v>5.6958510655531654E-2</v>
      </c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spans="2:40">
      <c r="B98" s="22">
        <v>43920</v>
      </c>
      <c r="C98" s="21">
        <v>97</v>
      </c>
      <c r="D98" s="23">
        <v>62.792850000000001</v>
      </c>
      <c r="E98" s="23">
        <v>130.05038500000001</v>
      </c>
      <c r="G98" s="1">
        <v>61.454144548005665</v>
      </c>
      <c r="H98" s="1">
        <v>0.43585663394251573</v>
      </c>
      <c r="I98" s="1">
        <v>61.890001181948179</v>
      </c>
      <c r="J98" s="1">
        <v>1.4378210545497176E-2</v>
      </c>
      <c r="K98" s="2"/>
      <c r="L98" s="1">
        <f t="shared" si="11"/>
        <v>61.7322183</v>
      </c>
      <c r="M98" s="2"/>
      <c r="N98" s="1">
        <v>61.890001181948179</v>
      </c>
      <c r="O98" s="1">
        <f t="shared" si="9"/>
        <v>1.4378210545497176E-2</v>
      </c>
      <c r="Q98" s="2"/>
      <c r="R98" s="2"/>
      <c r="S98" s="19">
        <v>129.44438311205437</v>
      </c>
      <c r="T98" s="1">
        <v>1.2885030937971542</v>
      </c>
      <c r="U98" s="1">
        <v>130.73288620585151</v>
      </c>
      <c r="V98" s="1">
        <v>5.2479752816687814E-3</v>
      </c>
      <c r="W98" s="2"/>
      <c r="X98" s="1">
        <f t="shared" si="12"/>
        <v>131.0720412</v>
      </c>
      <c r="Y98" s="2"/>
      <c r="Z98" s="1">
        <f t="shared" si="8"/>
        <v>130.73288620585151</v>
      </c>
      <c r="AA98" s="1">
        <f t="shared" si="10"/>
        <v>5.2479752816687814E-3</v>
      </c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spans="2:40">
      <c r="B99" s="22">
        <v>43921</v>
      </c>
      <c r="C99" s="21">
        <v>98</v>
      </c>
      <c r="D99" s="23">
        <v>62.664707</v>
      </c>
      <c r="E99" s="23">
        <v>132.06407200000001</v>
      </c>
      <c r="G99" s="1">
        <v>62.190432546602551</v>
      </c>
      <c r="H99" s="1">
        <v>0.57105074803698241</v>
      </c>
      <c r="I99" s="1">
        <v>62.761483294639532</v>
      </c>
      <c r="J99" s="1">
        <v>1.5443508678582431E-3</v>
      </c>
      <c r="K99" s="2"/>
      <c r="L99" s="1">
        <f t="shared" si="11"/>
        <v>62.449081800000002</v>
      </c>
      <c r="M99" s="2"/>
      <c r="N99" s="1">
        <v>62.761483294639532</v>
      </c>
      <c r="O99" s="1">
        <f t="shared" si="9"/>
        <v>1.5443508678582431E-3</v>
      </c>
      <c r="Q99" s="2"/>
      <c r="R99" s="2"/>
      <c r="S99" s="19">
        <v>129.77768415042448</v>
      </c>
      <c r="T99" s="1">
        <v>0.47658134668416607</v>
      </c>
      <c r="U99" s="1">
        <v>130.25426549710863</v>
      </c>
      <c r="V99" s="1">
        <v>1.3704003484697764E-2</v>
      </c>
      <c r="W99" s="2"/>
      <c r="X99" s="1">
        <f t="shared" si="12"/>
        <v>131.02366960000001</v>
      </c>
      <c r="Y99" s="2"/>
      <c r="Z99" s="1">
        <f t="shared" si="8"/>
        <v>130.25426549710863</v>
      </c>
      <c r="AA99" s="1">
        <f t="shared" si="10"/>
        <v>1.3704003484697764E-2</v>
      </c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spans="2:40">
      <c r="B100" s="22">
        <v>43922</v>
      </c>
      <c r="C100" s="21">
        <v>99</v>
      </c>
      <c r="D100" s="23">
        <v>59.367474000000001</v>
      </c>
      <c r="E100" s="23">
        <v>128.03671299999999</v>
      </c>
      <c r="G100" s="1">
        <v>62.451283495971147</v>
      </c>
      <c r="H100" s="1">
        <v>0.43146083863620843</v>
      </c>
      <c r="I100" s="1">
        <v>62.882744334607352</v>
      </c>
      <c r="J100" s="1">
        <v>5.9212058350458882E-2</v>
      </c>
      <c r="K100" s="2"/>
      <c r="L100" s="1">
        <f t="shared" si="11"/>
        <v>62.380327300000005</v>
      </c>
      <c r="M100" s="2"/>
      <c r="N100" s="1">
        <v>62.882744334607352</v>
      </c>
      <c r="O100" s="1">
        <f t="shared" si="9"/>
        <v>5.9212058350458882E-2</v>
      </c>
      <c r="Q100" s="2"/>
      <c r="R100" s="2"/>
      <c r="S100" s="19">
        <v>131.03519746769101</v>
      </c>
      <c r="T100" s="1">
        <v>1.1403735216791744</v>
      </c>
      <c r="U100" s="1">
        <v>132.17557098937019</v>
      </c>
      <c r="V100" s="1">
        <v>3.2325556415761743E-2</v>
      </c>
      <c r="W100" s="2"/>
      <c r="X100" s="1">
        <f t="shared" si="12"/>
        <v>130.9624713</v>
      </c>
      <c r="Y100" s="2"/>
      <c r="Z100" s="1">
        <f t="shared" si="8"/>
        <v>132.17557098937019</v>
      </c>
      <c r="AA100" s="1">
        <f t="shared" si="10"/>
        <v>3.2325556415761743E-2</v>
      </c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spans="2:40">
      <c r="B101" s="22">
        <v>43923</v>
      </c>
      <c r="C101" s="21">
        <v>100</v>
      </c>
      <c r="D101" s="23">
        <v>60.35812</v>
      </c>
      <c r="E101" s="23">
        <v>131.09671</v>
      </c>
      <c r="G101" s="1">
        <v>60.755188273187017</v>
      </c>
      <c r="H101" s="1">
        <v>-0.52593938900294401</v>
      </c>
      <c r="I101" s="1">
        <v>60.229248884184074</v>
      </c>
      <c r="J101" s="1">
        <v>2.135108181234371E-3</v>
      </c>
      <c r="K101" s="2"/>
      <c r="L101" s="1">
        <f t="shared" ref="L101" si="13">(0.5*D100)+(0.3*D99)+(0.2*D98)</f>
        <v>61.041719100000002</v>
      </c>
      <c r="M101" s="2"/>
      <c r="N101" s="1">
        <v>60.229248884184074</v>
      </c>
      <c r="O101" s="1">
        <f t="shared" si="9"/>
        <v>2.135108181234371E-3</v>
      </c>
      <c r="Q101" s="2"/>
      <c r="R101" s="2"/>
      <c r="S101" s="19">
        <v>129.38603101046095</v>
      </c>
      <c r="T101" s="1">
        <v>-1.230735460393668</v>
      </c>
      <c r="U101" s="1">
        <v>128.15529555006728</v>
      </c>
      <c r="V101" s="1">
        <v>2.2436981446237073E-2</v>
      </c>
      <c r="W101" s="2"/>
      <c r="X101" s="1">
        <f t="shared" ref="X101" si="14">(0.5*E100)+(0.3*E99)+(0.2*E98)</f>
        <v>129.64765510000001</v>
      </c>
      <c r="Y101" s="2"/>
      <c r="Z101" s="1">
        <f t="shared" si="8"/>
        <v>128.15529555006728</v>
      </c>
      <c r="AA101" s="1">
        <f t="shared" si="10"/>
        <v>2.2436981446237073E-2</v>
      </c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spans="2:40">
      <c r="B102" s="22">
        <v>43924</v>
      </c>
      <c r="C102" s="39">
        <v>101</v>
      </c>
      <c r="D102" s="23">
        <v>59.490692000000003</v>
      </c>
      <c r="E102" s="23">
        <v>125.805862</v>
      </c>
      <c r="G102" s="1">
        <v>60.53680072293416</v>
      </c>
      <c r="H102" s="1">
        <v>-0.38754106156540463</v>
      </c>
      <c r="I102" s="56">
        <v>60.149259661368752</v>
      </c>
      <c r="J102" s="1">
        <v>1.1070095828919751E-2</v>
      </c>
      <c r="K102" s="2"/>
      <c r="L102" s="2"/>
      <c r="M102" s="2"/>
      <c r="N102" s="40">
        <f t="array" ref="N102:N258">TREND(I102:I253,C102:C253,C102:C258)</f>
        <v>66.819259186839261</v>
      </c>
      <c r="O102" s="1">
        <f t="shared" si="9"/>
        <v>0.12318846764867449</v>
      </c>
      <c r="Q102" s="2"/>
      <c r="R102" s="2"/>
      <c r="S102" s="19">
        <v>130.32690445470743</v>
      </c>
      <c r="T102" s="1">
        <v>0.61513210855045575</v>
      </c>
      <c r="U102" s="24">
        <v>130.942036563258</v>
      </c>
      <c r="V102" s="1">
        <v>4.082619427748034E-2</v>
      </c>
      <c r="W102" s="2"/>
      <c r="X102" s="1"/>
      <c r="Y102" s="2"/>
      <c r="Z102" s="24">
        <f t="array" ref="Z102:Z258">TREND(U102:U253,C102:C253, C102:C258)</f>
        <v>129.68499362658514</v>
      </c>
      <c r="AA102" s="1">
        <f t="shared" si="10"/>
        <v>3.0834267695611314E-2</v>
      </c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spans="2:40">
      <c r="B103" s="22">
        <v>43927</v>
      </c>
      <c r="C103" s="39">
        <v>102</v>
      </c>
      <c r="D103" s="23">
        <v>64.680503999999999</v>
      </c>
      <c r="E103" s="23">
        <v>132.27136200000001</v>
      </c>
      <c r="G103" s="1">
        <v>59.961440925320375</v>
      </c>
      <c r="H103" s="1">
        <v>-0.47205949278717607</v>
      </c>
      <c r="I103" s="56">
        <v>59.4893814325332</v>
      </c>
      <c r="J103" s="1">
        <v>8.0257917709899096E-2</v>
      </c>
      <c r="K103" s="2"/>
      <c r="L103" s="2"/>
      <c r="M103" s="2"/>
      <c r="N103" s="40">
        <v>67.221167735949194</v>
      </c>
      <c r="O103" s="1">
        <f t="shared" si="9"/>
        <v>3.9280209318548219E-2</v>
      </c>
      <c r="Q103" s="2"/>
      <c r="R103" s="2"/>
      <c r="S103" s="19">
        <v>127.84033110461834</v>
      </c>
      <c r="T103" s="1">
        <v>-2.0213175312931564</v>
      </c>
      <c r="U103" s="24">
        <v>125.81901357332519</v>
      </c>
      <c r="V103" s="1">
        <v>4.8781144528282826E-2</v>
      </c>
      <c r="W103" s="2"/>
      <c r="X103" s="2"/>
      <c r="Y103" s="2"/>
      <c r="Z103" s="24">
        <v>129.98686883358877</v>
      </c>
      <c r="AA103" s="1">
        <f t="shared" si="10"/>
        <v>1.7271260625646524E-2</v>
      </c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spans="2:40">
      <c r="B104" s="22">
        <v>43928</v>
      </c>
      <c r="C104" s="39">
        <v>103</v>
      </c>
      <c r="D104" s="23">
        <v>63.931355000000003</v>
      </c>
      <c r="E104" s="23">
        <v>133.495361</v>
      </c>
      <c r="G104" s="1">
        <v>62.556925616394167</v>
      </c>
      <c r="H104" s="1">
        <v>0.90833538995025986</v>
      </c>
      <c r="I104" s="56">
        <v>63.465261006344427</v>
      </c>
      <c r="J104" s="1">
        <v>7.2905383227928819E-3</v>
      </c>
      <c r="K104" s="2"/>
      <c r="L104" s="2"/>
      <c r="M104" s="2"/>
      <c r="N104" s="40">
        <v>67.623076285059128</v>
      </c>
      <c r="O104" s="1">
        <f t="shared" si="9"/>
        <v>5.774508118995951E-2</v>
      </c>
      <c r="Q104" s="2"/>
      <c r="R104" s="2"/>
      <c r="S104" s="19">
        <v>130.27739809707828</v>
      </c>
      <c r="T104" s="1">
        <v>1.768309313896969</v>
      </c>
      <c r="U104" s="24">
        <v>132.04570741097524</v>
      </c>
      <c r="V104" s="1">
        <v>1.0859205729439263E-2</v>
      </c>
      <c r="W104" s="2"/>
      <c r="X104" s="2"/>
      <c r="Y104" s="2"/>
      <c r="Z104" s="24">
        <v>130.28874404059241</v>
      </c>
      <c r="AA104" s="1">
        <f t="shared" si="10"/>
        <v>2.4020437379899645E-2</v>
      </c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spans="2:40">
      <c r="B105" s="22">
        <v>43929</v>
      </c>
      <c r="C105" s="39">
        <v>104</v>
      </c>
      <c r="D105" s="23">
        <v>65.567656999999997</v>
      </c>
      <c r="E105" s="23">
        <v>137.453644</v>
      </c>
      <c r="G105" s="1">
        <v>63.312861777377378</v>
      </c>
      <c r="H105" s="1">
        <v>0.83975573691508787</v>
      </c>
      <c r="I105" s="56">
        <v>64.152617514292473</v>
      </c>
      <c r="J105" s="1">
        <v>2.1581364203810488E-2</v>
      </c>
      <c r="K105" s="2"/>
      <c r="L105" s="2"/>
      <c r="M105" s="2"/>
      <c r="N105" s="40">
        <v>68.024984834169061</v>
      </c>
      <c r="O105" s="1">
        <f t="shared" si="9"/>
        <v>3.7477743549217624E-2</v>
      </c>
      <c r="Q105" s="2"/>
      <c r="R105" s="2"/>
      <c r="S105" s="19">
        <v>132.04727769368523</v>
      </c>
      <c r="T105" s="1">
        <v>1.7696440542004575</v>
      </c>
      <c r="U105" s="24">
        <v>133.81692174788569</v>
      </c>
      <c r="V105" s="1">
        <v>2.6457808947679195E-2</v>
      </c>
      <c r="W105" s="2"/>
      <c r="X105" s="2"/>
      <c r="Y105" s="2"/>
      <c r="Z105" s="24">
        <v>130.59061924759607</v>
      </c>
      <c r="AA105" s="1">
        <f t="shared" si="10"/>
        <v>4.9929740330521395E-2</v>
      </c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spans="2:40">
      <c r="B106" s="22">
        <v>43930</v>
      </c>
      <c r="C106" s="39">
        <v>105</v>
      </c>
      <c r="D106" s="23">
        <v>66.040801999999999</v>
      </c>
      <c r="E106" s="23">
        <v>141.579712</v>
      </c>
      <c r="G106" s="1">
        <v>64.552999149819811</v>
      </c>
      <c r="H106" s="1">
        <v>1.0199274729023933</v>
      </c>
      <c r="I106" s="56">
        <v>65.572926622722207</v>
      </c>
      <c r="J106" s="1">
        <v>7.0846410568695456E-3</v>
      </c>
      <c r="K106" s="2"/>
      <c r="L106" s="2"/>
      <c r="M106" s="2"/>
      <c r="N106" s="40">
        <v>68.426893383279008</v>
      </c>
      <c r="O106" s="1">
        <f t="shared" si="9"/>
        <v>3.6130563394414998E-2</v>
      </c>
      <c r="Q106" s="2"/>
      <c r="R106" s="2"/>
      <c r="S106" s="19">
        <v>135.02077916215836</v>
      </c>
      <c r="T106" s="1">
        <v>2.7929228563322304</v>
      </c>
      <c r="U106" s="24">
        <v>137.8137020184906</v>
      </c>
      <c r="V106" s="1">
        <v>2.6599926841985654E-2</v>
      </c>
      <c r="W106" s="2"/>
      <c r="X106" s="2"/>
      <c r="Y106" s="2"/>
      <c r="Z106" s="24">
        <v>130.8924944545997</v>
      </c>
      <c r="AA106" s="1">
        <f t="shared" si="10"/>
        <v>7.5485515505218023E-2</v>
      </c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spans="2:40">
      <c r="B107" s="22">
        <v>43934</v>
      </c>
      <c r="C107" s="39">
        <v>106</v>
      </c>
      <c r="D107" s="23">
        <v>67.337029000000001</v>
      </c>
      <c r="E107" s="23">
        <v>136.160538</v>
      </c>
      <c r="G107" s="1">
        <v>65.371290717418916</v>
      </c>
      <c r="H107" s="1">
        <v>0.92919131551591305</v>
      </c>
      <c r="I107" s="56">
        <v>66.300482032934823</v>
      </c>
      <c r="J107" s="1">
        <v>1.5393417001887292E-2</v>
      </c>
      <c r="K107" s="2"/>
      <c r="L107" s="2"/>
      <c r="M107" s="2"/>
      <c r="N107" s="40">
        <v>68.828801932388927</v>
      </c>
      <c r="O107" s="1">
        <f t="shared" si="9"/>
        <v>2.2153827612277431E-2</v>
      </c>
      <c r="Q107" s="2"/>
      <c r="R107" s="2"/>
      <c r="S107" s="19">
        <v>138.62819222297128</v>
      </c>
      <c r="T107" s="1">
        <v>3.4852395301408134</v>
      </c>
      <c r="U107" s="24">
        <v>142.11343175311208</v>
      </c>
      <c r="V107" s="1">
        <v>4.3719669740964737E-2</v>
      </c>
      <c r="W107" s="2"/>
      <c r="X107" s="2"/>
      <c r="Y107" s="2"/>
      <c r="Z107" s="24">
        <v>131.19436966160333</v>
      </c>
      <c r="AA107" s="1">
        <f t="shared" si="10"/>
        <v>3.64728900997488E-2</v>
      </c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spans="2:40">
      <c r="B108" s="22">
        <v>43935</v>
      </c>
      <c r="C108" s="39">
        <v>107</v>
      </c>
      <c r="D108" s="23">
        <v>70.737755000000007</v>
      </c>
      <c r="E108" s="23">
        <v>138.77633700000001</v>
      </c>
      <c r="G108" s="1">
        <v>66.452446772838513</v>
      </c>
      <c r="H108" s="1">
        <v>0.99757544847257118</v>
      </c>
      <c r="I108" s="56">
        <v>67.450022221311087</v>
      </c>
      <c r="J108" s="1">
        <v>4.6477765355840306E-2</v>
      </c>
      <c r="K108" s="2"/>
      <c r="L108" s="2"/>
      <c r="M108" s="2"/>
      <c r="N108" s="40">
        <v>69.230710481498875</v>
      </c>
      <c r="O108" s="1">
        <f t="shared" si="9"/>
        <v>2.1304669882457144E-2</v>
      </c>
      <c r="Q108" s="2"/>
      <c r="R108" s="2"/>
      <c r="S108" s="19">
        <v>137.27098240033706</v>
      </c>
      <c r="T108" s="1">
        <v>-0.63084241971796295</v>
      </c>
      <c r="U108" s="24">
        <v>136.6401399806191</v>
      </c>
      <c r="V108" s="1">
        <v>1.5393092695485366E-2</v>
      </c>
      <c r="W108" s="2"/>
      <c r="X108" s="2"/>
      <c r="Y108" s="2"/>
      <c r="Z108" s="24">
        <v>131.49624486860696</v>
      </c>
      <c r="AA108" s="1">
        <f t="shared" si="10"/>
        <v>5.2459174876427574E-2</v>
      </c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spans="2:40">
      <c r="B109" s="22">
        <v>43936</v>
      </c>
      <c r="C109" s="39">
        <v>108</v>
      </c>
      <c r="D109" s="23">
        <v>70.092110000000005</v>
      </c>
      <c r="E109" s="23">
        <v>133.100525</v>
      </c>
      <c r="G109" s="1">
        <v>68.809366297777331</v>
      </c>
      <c r="H109" s="1">
        <v>1.609280282882382</v>
      </c>
      <c r="I109" s="56">
        <v>70.418646580659711</v>
      </c>
      <c r="J109" s="1">
        <v>4.658678140231561E-3</v>
      </c>
      <c r="K109" s="2"/>
      <c r="L109" s="2"/>
      <c r="M109" s="2"/>
      <c r="N109" s="40">
        <v>69.632619030608794</v>
      </c>
      <c r="O109" s="1">
        <f t="shared" si="9"/>
        <v>6.5555305638710466E-3</v>
      </c>
      <c r="Q109" s="2"/>
      <c r="R109" s="2"/>
      <c r="S109" s="19">
        <v>138.09892743015169</v>
      </c>
      <c r="T109" s="1">
        <v>0.60912691238473993</v>
      </c>
      <c r="U109" s="24">
        <v>138.70805434253643</v>
      </c>
      <c r="V109" s="1">
        <v>4.2130031737563946E-2</v>
      </c>
      <c r="W109" s="2"/>
      <c r="X109" s="2"/>
      <c r="Y109" s="2"/>
      <c r="Z109" s="24">
        <v>131.7981200756106</v>
      </c>
      <c r="AA109" s="1">
        <f t="shared" si="10"/>
        <v>9.7851223681454814E-3</v>
      </c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spans="2:40">
      <c r="B110" s="22">
        <v>43937</v>
      </c>
      <c r="C110" s="39">
        <v>109</v>
      </c>
      <c r="D110" s="23">
        <v>70.649039999999999</v>
      </c>
      <c r="E110" s="23">
        <v>130.62290999999999</v>
      </c>
      <c r="G110" s="1">
        <v>69.514875333999811</v>
      </c>
      <c r="H110" s="1">
        <v>1.2025832218854262</v>
      </c>
      <c r="I110" s="56">
        <v>70.71745855588523</v>
      </c>
      <c r="J110" s="1">
        <v>9.6842867058392586E-4</v>
      </c>
      <c r="K110" s="2"/>
      <c r="L110" s="2"/>
      <c r="M110" s="2"/>
      <c r="N110" s="40">
        <v>70.034527579718741</v>
      </c>
      <c r="O110" s="1">
        <f t="shared" si="9"/>
        <v>8.698100077244619E-3</v>
      </c>
      <c r="Q110" s="2"/>
      <c r="R110" s="2"/>
      <c r="S110" s="19">
        <v>135.34980609356825</v>
      </c>
      <c r="T110" s="1">
        <v>-2.245384099238215</v>
      </c>
      <c r="U110" s="24">
        <v>133.10442199433004</v>
      </c>
      <c r="V110" s="1">
        <v>1.8997524969624768E-2</v>
      </c>
      <c r="W110" s="2"/>
      <c r="X110" s="2"/>
      <c r="Y110" s="2"/>
      <c r="Z110" s="24">
        <v>132.09999528261423</v>
      </c>
      <c r="AA110" s="1">
        <f t="shared" si="10"/>
        <v>1.1308010842923651E-2</v>
      </c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spans="2:40">
      <c r="B111" s="22">
        <v>43938</v>
      </c>
      <c r="C111" s="39">
        <v>110</v>
      </c>
      <c r="D111" s="23">
        <v>69.690421999999998</v>
      </c>
      <c r="E111" s="23">
        <v>136.53564499999999</v>
      </c>
      <c r="G111" s="1">
        <v>70.138665900299912</v>
      </c>
      <c r="H111" s="1">
        <v>0.94212652687203025</v>
      </c>
      <c r="I111" s="56">
        <v>71.080792427171943</v>
      </c>
      <c r="J111" s="1">
        <v>1.9950667355292308E-2</v>
      </c>
      <c r="K111" s="2"/>
      <c r="L111" s="2"/>
      <c r="M111" s="2"/>
      <c r="N111" s="40">
        <v>70.43643612882866</v>
      </c>
      <c r="O111" s="1">
        <f t="shared" si="9"/>
        <v>1.0704686632958862E-2</v>
      </c>
      <c r="Q111" s="2"/>
      <c r="R111" s="2"/>
      <c r="S111" s="19">
        <v>132.75001324210569</v>
      </c>
      <c r="T111" s="1">
        <v>-2.546631538628902</v>
      </c>
      <c r="U111" s="24">
        <v>130.20338170347679</v>
      </c>
      <c r="V111" s="1">
        <v>4.6378096331717591E-2</v>
      </c>
      <c r="W111" s="2"/>
      <c r="X111" s="2"/>
      <c r="Y111" s="2"/>
      <c r="Z111" s="24">
        <v>132.40187048961786</v>
      </c>
      <c r="AA111" s="1">
        <f t="shared" si="10"/>
        <v>3.0276156167000384E-2</v>
      </c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spans="2:40">
      <c r="B112" s="22">
        <v>43941</v>
      </c>
      <c r="C112" s="39">
        <v>111</v>
      </c>
      <c r="D112" s="23">
        <v>68.243881000000002</v>
      </c>
      <c r="E112" s="23">
        <v>133.949432</v>
      </c>
      <c r="G112" s="1">
        <v>69.892131755134955</v>
      </c>
      <c r="H112" s="1">
        <v>0.40722922445538567</v>
      </c>
      <c r="I112" s="56">
        <v>70.299360979590347</v>
      </c>
      <c r="J112" s="1">
        <v>3.0119623173106829E-2</v>
      </c>
      <c r="K112" s="2"/>
      <c r="L112" s="2"/>
      <c r="M112" s="2"/>
      <c r="N112" s="40">
        <v>70.838344677938608</v>
      </c>
      <c r="O112" s="1">
        <f t="shared" si="9"/>
        <v>3.8017528310539749E-2</v>
      </c>
      <c r="Q112" s="2"/>
      <c r="R112" s="2"/>
      <c r="S112" s="19">
        <v>134.83211070894757</v>
      </c>
      <c r="T112" s="1">
        <v>1.3877881160212564</v>
      </c>
      <c r="U112" s="24">
        <v>136.21989882496882</v>
      </c>
      <c r="V112" s="1">
        <v>1.6950178817994696E-2</v>
      </c>
      <c r="W112" s="2"/>
      <c r="X112" s="2"/>
      <c r="Y112" s="2"/>
      <c r="Z112" s="24">
        <v>132.7037456966215</v>
      </c>
      <c r="AA112" s="1">
        <f t="shared" si="10"/>
        <v>9.2996758909623858E-3</v>
      </c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spans="2:40">
      <c r="B113" s="22">
        <v>43942</v>
      </c>
      <c r="C113" s="39">
        <v>112</v>
      </c>
      <c r="D113" s="23">
        <v>66.134438000000003</v>
      </c>
      <c r="E113" s="23">
        <v>130.29716500000001</v>
      </c>
      <c r="G113" s="1">
        <v>68.985593839810733</v>
      </c>
      <c r="H113" s="1">
        <v>-0.18396598844543774</v>
      </c>
      <c r="I113" s="56">
        <v>68.801627851365296</v>
      </c>
      <c r="J113" s="1">
        <v>4.0329818049792653E-2</v>
      </c>
      <c r="K113" s="2"/>
      <c r="L113" s="2"/>
      <c r="M113" s="2"/>
      <c r="N113" s="40">
        <v>71.240253227048527</v>
      </c>
      <c r="O113" s="1">
        <f t="shared" si="9"/>
        <v>7.7203577764560785E-2</v>
      </c>
      <c r="Q113" s="2"/>
      <c r="R113" s="2"/>
      <c r="S113" s="19">
        <v>134.34663741902639</v>
      </c>
      <c r="T113" s="1">
        <v>-0.20448407902980939</v>
      </c>
      <c r="U113" s="24">
        <v>134.14215333999658</v>
      </c>
      <c r="V113" s="1">
        <v>2.9509378350607823E-2</v>
      </c>
      <c r="W113" s="2"/>
      <c r="X113" s="2"/>
      <c r="Y113" s="2"/>
      <c r="Z113" s="24">
        <v>133.00562090362513</v>
      </c>
      <c r="AA113" s="1">
        <f t="shared" si="10"/>
        <v>2.0786760046737178E-2</v>
      </c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</row>
    <row r="114" spans="2:40">
      <c r="B114" s="22">
        <v>43943</v>
      </c>
      <c r="C114" s="39">
        <v>113</v>
      </c>
      <c r="D114" s="23">
        <v>68.039351999999994</v>
      </c>
      <c r="E114" s="23">
        <v>131.313873</v>
      </c>
      <c r="G114" s="1">
        <v>67.417458127914841</v>
      </c>
      <c r="H114" s="1">
        <v>-0.80684236399814191</v>
      </c>
      <c r="I114" s="56">
        <v>66.610615763916698</v>
      </c>
      <c r="J114" s="1">
        <v>2.0998674944512932E-2</v>
      </c>
      <c r="K114" s="2"/>
      <c r="L114" s="2"/>
      <c r="M114" s="2"/>
      <c r="N114" s="40">
        <v>71.642161776158474</v>
      </c>
      <c r="O114" s="1">
        <f t="shared" si="9"/>
        <v>5.2951853159308171E-2</v>
      </c>
      <c r="Q114" s="2"/>
      <c r="R114" s="2"/>
      <c r="S114" s="19">
        <v>132.11942758856188</v>
      </c>
      <c r="T114" s="1">
        <v>-1.9238009677493106</v>
      </c>
      <c r="U114" s="24">
        <v>130.19562662081256</v>
      </c>
      <c r="V114" s="1">
        <v>8.5158281729108675E-3</v>
      </c>
      <c r="W114" s="2"/>
      <c r="X114" s="2"/>
      <c r="Y114" s="2"/>
      <c r="Z114" s="24">
        <v>133.30749611062876</v>
      </c>
      <c r="AA114" s="1">
        <f t="shared" si="10"/>
        <v>1.5182121013434436E-2</v>
      </c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spans="2:40">
      <c r="B115" s="22">
        <v>43944</v>
      </c>
      <c r="C115" s="39">
        <v>114</v>
      </c>
      <c r="D115" s="23">
        <v>67.775672999999998</v>
      </c>
      <c r="E115" s="23">
        <v>132.94258099999999</v>
      </c>
      <c r="G115" s="1">
        <v>67.759499757561684</v>
      </c>
      <c r="H115" s="1">
        <v>-0.28984456685789867</v>
      </c>
      <c r="I115" s="56">
        <v>67.46965519070379</v>
      </c>
      <c r="J115" s="1">
        <v>4.5151570726004835E-3</v>
      </c>
      <c r="K115" s="2"/>
      <c r="L115" s="2"/>
      <c r="M115" s="2"/>
      <c r="N115" s="40">
        <v>72.044070325268393</v>
      </c>
      <c r="O115" s="1">
        <f t="shared" si="9"/>
        <v>6.2978309713994221E-2</v>
      </c>
      <c r="Q115" s="2"/>
      <c r="R115" s="2"/>
      <c r="S115" s="19">
        <v>131.67637256485284</v>
      </c>
      <c r="T115" s="1">
        <v>-0.6651669153150771</v>
      </c>
      <c r="U115" s="24">
        <v>131.01120564953777</v>
      </c>
      <c r="V115" s="1">
        <v>1.4527891183805274E-2</v>
      </c>
      <c r="W115" s="2"/>
      <c r="X115" s="2"/>
      <c r="Y115" s="2"/>
      <c r="Z115" s="24">
        <v>133.60937131763239</v>
      </c>
      <c r="AA115" s="1">
        <f t="shared" si="10"/>
        <v>5.0156263901060009E-3</v>
      </c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spans="2:40">
      <c r="B116" s="22">
        <v>43945</v>
      </c>
      <c r="C116" s="39">
        <v>115</v>
      </c>
      <c r="D116" s="23">
        <v>69.732322999999994</v>
      </c>
      <c r="E116" s="23">
        <v>133.771759</v>
      </c>
      <c r="G116" s="1">
        <v>67.76839504090276</v>
      </c>
      <c r="H116" s="1">
        <v>-0.15541163426836019</v>
      </c>
      <c r="I116" s="56">
        <v>67.612983406634399</v>
      </c>
      <c r="J116" s="1">
        <v>3.0392499520854842E-2</v>
      </c>
      <c r="K116" s="2"/>
      <c r="L116" s="2"/>
      <c r="M116" s="2"/>
      <c r="N116" s="40">
        <v>72.445978874378341</v>
      </c>
      <c r="O116" s="1">
        <f t="shared" si="9"/>
        <v>3.8915323018542593E-2</v>
      </c>
      <c r="Q116" s="2"/>
      <c r="R116" s="2"/>
      <c r="S116" s="19">
        <v>132.37278720418377</v>
      </c>
      <c r="T116" s="1">
        <v>0.49217740613402461</v>
      </c>
      <c r="U116" s="24">
        <v>132.8649646103178</v>
      </c>
      <c r="V116" s="1">
        <v>6.7786683561677948E-3</v>
      </c>
      <c r="W116" s="2"/>
      <c r="X116" s="2"/>
      <c r="Y116" s="2"/>
      <c r="Z116" s="24">
        <v>133.91124652463606</v>
      </c>
      <c r="AA116" s="1">
        <f t="shared" si="10"/>
        <v>1.0427277452190243E-3</v>
      </c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</row>
    <row r="117" spans="2:40">
      <c r="B117" s="22">
        <v>43948</v>
      </c>
      <c r="C117" s="39">
        <v>116</v>
      </c>
      <c r="D117" s="23">
        <v>69.781609000000003</v>
      </c>
      <c r="E117" s="23">
        <v>138.07551599999999</v>
      </c>
      <c r="G117" s="1">
        <v>68.848555418406235</v>
      </c>
      <c r="H117" s="1">
        <v>0.4005957710289656</v>
      </c>
      <c r="I117" s="56">
        <v>69.249151189435196</v>
      </c>
      <c r="J117" s="1">
        <v>7.6303458489300124E-3</v>
      </c>
      <c r="K117" s="2"/>
      <c r="L117" s="2"/>
      <c r="M117" s="2"/>
      <c r="N117" s="40">
        <v>72.84788742348826</v>
      </c>
      <c r="O117" s="1">
        <f t="shared" si="9"/>
        <v>4.3941067960875713E-2</v>
      </c>
      <c r="Q117" s="2"/>
      <c r="R117" s="2"/>
      <c r="S117" s="19">
        <v>133.1422216918827</v>
      </c>
      <c r="T117" s="1">
        <v>0.72784592546419458</v>
      </c>
      <c r="U117" s="24">
        <v>133.8700676173469</v>
      </c>
      <c r="V117" s="1">
        <v>3.045759671579347E-2</v>
      </c>
      <c r="W117" s="2"/>
      <c r="X117" s="2"/>
      <c r="Y117" s="2"/>
      <c r="Z117" s="24">
        <v>134.21312173163966</v>
      </c>
      <c r="AA117" s="1">
        <f t="shared" si="10"/>
        <v>2.7973056920245973E-2</v>
      </c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spans="2:40">
      <c r="B118" s="22">
        <v>43949</v>
      </c>
      <c r="C118" s="39">
        <v>117</v>
      </c>
      <c r="D118" s="23">
        <v>68.650490000000005</v>
      </c>
      <c r="E118" s="23">
        <v>140.91835</v>
      </c>
      <c r="G118" s="1">
        <v>69.361734888282811</v>
      </c>
      <c r="H118" s="1">
        <v>0.45125843551039024</v>
      </c>
      <c r="I118" s="56">
        <v>69.812993323793208</v>
      </c>
      <c r="J118" s="1">
        <v>1.693364932709443E-2</v>
      </c>
      <c r="K118" s="2"/>
      <c r="L118" s="2"/>
      <c r="M118" s="2"/>
      <c r="N118" s="40">
        <v>73.249795972598207</v>
      </c>
      <c r="O118" s="1">
        <f t="shared" si="9"/>
        <v>6.6995967146020394E-2</v>
      </c>
      <c r="Q118" s="2"/>
      <c r="R118" s="2"/>
      <c r="S118" s="19">
        <v>135.85553356134722</v>
      </c>
      <c r="T118" s="1">
        <v>2.4154919778644701</v>
      </c>
      <c r="U118" s="24">
        <v>138.27102553921168</v>
      </c>
      <c r="V118" s="1">
        <v>1.8786229478193053E-2</v>
      </c>
      <c r="W118" s="2"/>
      <c r="X118" s="2"/>
      <c r="Y118" s="2"/>
      <c r="Z118" s="24">
        <v>134.51499693864332</v>
      </c>
      <c r="AA118" s="1">
        <f t="shared" si="10"/>
        <v>4.5440164899437738E-2</v>
      </c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spans="2:40">
      <c r="B119" s="22">
        <v>43950</v>
      </c>
      <c r="C119" s="39">
        <v>118</v>
      </c>
      <c r="D119" s="23">
        <v>70.905333999999996</v>
      </c>
      <c r="E119" s="23">
        <v>144.274506</v>
      </c>
      <c r="G119" s="1">
        <v>68.970550199727271</v>
      </c>
      <c r="H119" s="1">
        <v>7.2159029680721382E-2</v>
      </c>
      <c r="I119" s="56">
        <v>69.04270922940799</v>
      </c>
      <c r="J119" s="1">
        <v>2.6269177021181603E-2</v>
      </c>
      <c r="K119" s="2"/>
      <c r="L119" s="2"/>
      <c r="M119" s="2"/>
      <c r="N119" s="40">
        <v>73.651704521708126</v>
      </c>
      <c r="O119" s="1">
        <f t="shared" si="9"/>
        <v>3.8732918481254597E-2</v>
      </c>
      <c r="Q119" s="2"/>
      <c r="R119" s="2"/>
      <c r="S119" s="19">
        <v>138.64008260260624</v>
      </c>
      <c r="T119" s="1">
        <v>2.7291904817498431</v>
      </c>
      <c r="U119" s="24">
        <v>141.36927308435608</v>
      </c>
      <c r="V119" s="1">
        <v>2.0136841886978434E-2</v>
      </c>
      <c r="W119" s="2"/>
      <c r="X119" s="2"/>
      <c r="Y119" s="2"/>
      <c r="Z119" s="24">
        <v>134.81687214564695</v>
      </c>
      <c r="AA119" s="1">
        <f t="shared" si="10"/>
        <v>6.5553049645188516E-2</v>
      </c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spans="2:40">
      <c r="B120" s="22">
        <v>43951</v>
      </c>
      <c r="C120" s="39">
        <v>119</v>
      </c>
      <c r="D120" s="23">
        <v>72.401154000000005</v>
      </c>
      <c r="E120" s="23">
        <v>140.06944300000001</v>
      </c>
      <c r="G120" s="1">
        <v>70.03468128987727</v>
      </c>
      <c r="H120" s="1">
        <v>0.51854645689189638</v>
      </c>
      <c r="I120" s="56">
        <v>70.553227746769167</v>
      </c>
      <c r="J120" s="1">
        <v>2.5523436452833861E-2</v>
      </c>
      <c r="K120" s="2"/>
      <c r="L120" s="2"/>
      <c r="M120" s="2"/>
      <c r="N120" s="40">
        <v>74.053613070818074</v>
      </c>
      <c r="O120" s="1">
        <f t="shared" si="9"/>
        <v>2.2823656523735355E-2</v>
      </c>
      <c r="Q120" s="2"/>
      <c r="R120" s="2"/>
      <c r="S120" s="19">
        <v>141.73901547117282</v>
      </c>
      <c r="T120" s="1">
        <v>3.0434715105440677</v>
      </c>
      <c r="U120" s="24">
        <v>144.78248698171689</v>
      </c>
      <c r="V120" s="1">
        <v>3.3647909785126218E-2</v>
      </c>
      <c r="W120" s="2"/>
      <c r="X120" s="2"/>
      <c r="Y120" s="2"/>
      <c r="Z120" s="24">
        <v>135.11874735265059</v>
      </c>
      <c r="AA120" s="1">
        <f t="shared" si="10"/>
        <v>3.5344580097669269E-2</v>
      </c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spans="2:40">
      <c r="B121" s="22">
        <v>43952</v>
      </c>
      <c r="C121" s="39">
        <v>120</v>
      </c>
      <c r="D121" s="23">
        <v>71.235541999999995</v>
      </c>
      <c r="E121" s="23">
        <v>135.47943100000001</v>
      </c>
      <c r="G121" s="1">
        <v>71.336241280444767</v>
      </c>
      <c r="H121" s="1">
        <v>0.87090254704591685</v>
      </c>
      <c r="I121" s="56">
        <v>72.207143827490682</v>
      </c>
      <c r="J121" s="1">
        <v>1.3639284551111961E-2</v>
      </c>
      <c r="K121" s="2"/>
      <c r="L121" s="2"/>
      <c r="M121" s="2"/>
      <c r="N121" s="40">
        <v>74.455521619928007</v>
      </c>
      <c r="O121" s="1">
        <f t="shared" si="9"/>
        <v>4.520186875152872E-2</v>
      </c>
      <c r="Q121" s="2"/>
      <c r="R121" s="2"/>
      <c r="S121" s="19">
        <v>140.82075061202778</v>
      </c>
      <c r="T121" s="1">
        <v>-0.32400440369167394</v>
      </c>
      <c r="U121" s="24">
        <v>140.49674620833611</v>
      </c>
      <c r="V121" s="1">
        <v>3.7033778273958796E-2</v>
      </c>
      <c r="W121" s="2"/>
      <c r="X121" s="2"/>
      <c r="Y121" s="2"/>
      <c r="Z121" s="24">
        <v>135.42062255965422</v>
      </c>
      <c r="AA121" s="1">
        <f t="shared" si="10"/>
        <v>4.3407652299473848E-4</v>
      </c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spans="2:40">
      <c r="B122" s="22">
        <v>43955</v>
      </c>
      <c r="C122" s="39">
        <v>121</v>
      </c>
      <c r="D122" s="23">
        <v>72.243446000000006</v>
      </c>
      <c r="E122" s="23">
        <v>133.45588699999999</v>
      </c>
      <c r="G122" s="1">
        <v>71.280856676200131</v>
      </c>
      <c r="H122" s="1">
        <v>0.45407332896516783</v>
      </c>
      <c r="I122" s="56">
        <v>71.734930005165296</v>
      </c>
      <c r="J122" s="1">
        <v>7.0389221858922638E-3</v>
      </c>
      <c r="K122" s="2"/>
      <c r="L122" s="2"/>
      <c r="M122" s="2"/>
      <c r="N122" s="40">
        <v>74.85743016903794</v>
      </c>
      <c r="O122" s="1">
        <f t="shared" si="9"/>
        <v>3.6182993942979046E-2</v>
      </c>
      <c r="Q122" s="2"/>
      <c r="R122" s="2"/>
      <c r="S122" s="19">
        <v>137.88302482541252</v>
      </c>
      <c r="T122" s="1">
        <v>-2.5456675791767225</v>
      </c>
      <c r="U122" s="24">
        <v>135.3373572462358</v>
      </c>
      <c r="V122" s="1">
        <v>1.4098068571795616E-2</v>
      </c>
      <c r="W122" s="2"/>
      <c r="X122" s="2"/>
      <c r="Y122" s="2"/>
      <c r="Z122" s="24">
        <v>135.72249776665785</v>
      </c>
      <c r="AA122" s="1">
        <f t="shared" si="10"/>
        <v>1.6983969891548229E-2</v>
      </c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spans="2:40">
      <c r="B123" s="22">
        <v>43956</v>
      </c>
      <c r="C123" s="39">
        <v>122</v>
      </c>
      <c r="D123" s="23">
        <v>73.327736000000002</v>
      </c>
      <c r="E123" s="23">
        <v>133.13014200000001</v>
      </c>
      <c r="G123" s="1">
        <v>71.810280804290073</v>
      </c>
      <c r="H123" s="1">
        <v>0.48798118857131656</v>
      </c>
      <c r="I123" s="56">
        <v>72.298261992861384</v>
      </c>
      <c r="J123" s="1">
        <v>1.4039353501090191E-2</v>
      </c>
      <c r="K123" s="2"/>
      <c r="L123" s="2"/>
      <c r="M123" s="2"/>
      <c r="N123" s="40">
        <v>75.259338718147873</v>
      </c>
      <c r="O123" s="1">
        <f t="shared" si="9"/>
        <v>2.6342047682310438E-2</v>
      </c>
      <c r="Q123" s="2"/>
      <c r="R123" s="2"/>
      <c r="S123" s="19">
        <v>135.44809902143561</v>
      </c>
      <c r="T123" s="1">
        <v>-2.4515370702568817</v>
      </c>
      <c r="U123" s="24">
        <v>132.99656195117873</v>
      </c>
      <c r="V123" s="1">
        <v>1.0033794512235448E-3</v>
      </c>
      <c r="W123" s="2"/>
      <c r="X123" s="2"/>
      <c r="Y123" s="2"/>
      <c r="Z123" s="24">
        <v>136.02437297366149</v>
      </c>
      <c r="AA123" s="1">
        <f t="shared" si="10"/>
        <v>2.1739862439728176E-2</v>
      </c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spans="2:40">
      <c r="B124" s="22">
        <v>43957</v>
      </c>
      <c r="C124" s="39">
        <v>123</v>
      </c>
      <c r="D124" s="23">
        <v>74.084282000000002</v>
      </c>
      <c r="E124" s="23">
        <v>131.323746</v>
      </c>
      <c r="G124" s="1">
        <v>72.644881161930527</v>
      </c>
      <c r="H124" s="1">
        <v>0.64395981465242857</v>
      </c>
      <c r="I124" s="56">
        <v>73.288840976582961</v>
      </c>
      <c r="J124" s="1">
        <v>1.0736974185928413E-2</v>
      </c>
      <c r="K124" s="2"/>
      <c r="L124" s="2"/>
      <c r="M124" s="2"/>
      <c r="N124" s="40">
        <v>75.661247267257806</v>
      </c>
      <c r="O124" s="1">
        <f t="shared" si="9"/>
        <v>2.1286097734709835E-2</v>
      </c>
      <c r="Q124" s="2"/>
      <c r="R124" s="2"/>
      <c r="S124" s="19">
        <v>134.17322265964603</v>
      </c>
      <c r="T124" s="1">
        <v>-1.4513754680596758</v>
      </c>
      <c r="U124" s="24">
        <v>132.72184719158636</v>
      </c>
      <c r="V124" s="1">
        <v>1.0646217718967316E-2</v>
      </c>
      <c r="W124" s="2"/>
      <c r="X124" s="2"/>
      <c r="Y124" s="2"/>
      <c r="Z124" s="24">
        <v>136.32624818066512</v>
      </c>
      <c r="AA124" s="1">
        <f t="shared" si="10"/>
        <v>3.8092898908512085E-2</v>
      </c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spans="2:40">
      <c r="B125" s="22">
        <v>43958</v>
      </c>
      <c r="C125" s="39">
        <v>124</v>
      </c>
      <c r="D125" s="23">
        <v>74.850669999999994</v>
      </c>
      <c r="E125" s="23">
        <v>131.076965</v>
      </c>
      <c r="G125" s="1">
        <v>73.436551622868734</v>
      </c>
      <c r="H125" s="1">
        <v>0.71042960548102874</v>
      </c>
      <c r="I125" s="56">
        <v>74.146981228349759</v>
      </c>
      <c r="J125" s="1">
        <v>9.4012354418502187E-3</v>
      </c>
      <c r="K125" s="2"/>
      <c r="L125" s="2"/>
      <c r="M125" s="2"/>
      <c r="N125" s="40">
        <v>76.06315581636774</v>
      </c>
      <c r="O125" s="1">
        <f t="shared" si="9"/>
        <v>1.6198730303519607E-2</v>
      </c>
      <c r="Q125" s="2"/>
      <c r="R125" s="2"/>
      <c r="S125" s="19">
        <v>132.60601049684072</v>
      </c>
      <c r="T125" s="1">
        <v>-1.5498366585934604</v>
      </c>
      <c r="U125" s="24">
        <v>131.05617383824728</v>
      </c>
      <c r="V125" s="1">
        <v>1.5861796733488516E-4</v>
      </c>
      <c r="W125" s="2"/>
      <c r="X125" s="2"/>
      <c r="Y125" s="2"/>
      <c r="Z125" s="24">
        <v>136.62812338766875</v>
      </c>
      <c r="AA125" s="1">
        <f t="shared" si="10"/>
        <v>4.2350373215223204E-2</v>
      </c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spans="2:40">
      <c r="B126" s="22">
        <v>43959</v>
      </c>
      <c r="C126" s="39">
        <v>125</v>
      </c>
      <c r="D126" s="23">
        <v>77.259674000000004</v>
      </c>
      <c r="E126" s="23">
        <v>135.14382900000001</v>
      </c>
      <c r="G126" s="1">
        <v>74.214316730290932</v>
      </c>
      <c r="H126" s="1">
        <v>0.74073058135455483</v>
      </c>
      <c r="I126" s="56">
        <v>74.955047311645487</v>
      </c>
      <c r="J126" s="1">
        <v>2.9829619632546173E-2</v>
      </c>
      <c r="K126" s="2"/>
      <c r="L126" s="2"/>
      <c r="M126" s="2"/>
      <c r="N126" s="40">
        <v>76.465064365477673</v>
      </c>
      <c r="O126" s="1">
        <f t="shared" si="9"/>
        <v>1.0284920882818261E-2</v>
      </c>
      <c r="Q126" s="2"/>
      <c r="R126" s="2"/>
      <c r="S126" s="19">
        <v>131.76503547357834</v>
      </c>
      <c r="T126" s="1">
        <v>-0.94730426856204875</v>
      </c>
      <c r="U126" s="24">
        <v>130.81773120501629</v>
      </c>
      <c r="V126" s="1">
        <v>3.2011064263864568E-2</v>
      </c>
      <c r="W126" s="2"/>
      <c r="X126" s="2"/>
      <c r="Y126" s="2"/>
      <c r="Z126" s="24">
        <v>136.92999859467238</v>
      </c>
      <c r="AA126" s="1">
        <f t="shared" si="10"/>
        <v>1.3216804702731729E-2</v>
      </c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spans="2:40">
      <c r="B127" s="22">
        <v>43962</v>
      </c>
      <c r="C127" s="39">
        <v>126</v>
      </c>
      <c r="D127" s="23">
        <v>78.475371999999993</v>
      </c>
      <c r="E127" s="23">
        <v>132.54776000000001</v>
      </c>
      <c r="G127" s="1">
        <v>75.889263228630909</v>
      </c>
      <c r="H127" s="1">
        <v>1.161127743997995</v>
      </c>
      <c r="I127" s="56">
        <v>77.050390972628904</v>
      </c>
      <c r="J127" s="1">
        <v>1.8158321407779874E-2</v>
      </c>
      <c r="K127" s="2"/>
      <c r="L127" s="2"/>
      <c r="M127" s="2"/>
      <c r="N127" s="40">
        <v>76.866972914587606</v>
      </c>
      <c r="O127" s="1">
        <f t="shared" si="9"/>
        <v>2.0495590456231123E-2</v>
      </c>
      <c r="Q127" s="2"/>
      <c r="R127" s="2"/>
      <c r="S127" s="19">
        <v>133.62337191311025</v>
      </c>
      <c r="T127" s="1">
        <v>1.4374903333178168</v>
      </c>
      <c r="U127" s="24">
        <v>135.06086224642806</v>
      </c>
      <c r="V127" s="1">
        <v>1.8959975230272073E-2</v>
      </c>
      <c r="W127" s="2"/>
      <c r="X127" s="2"/>
      <c r="Y127" s="2"/>
      <c r="Z127" s="24">
        <v>137.23187380167602</v>
      </c>
      <c r="AA127" s="1">
        <f t="shared" si="10"/>
        <v>3.5339064211088934E-2</v>
      </c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</row>
    <row r="128" spans="2:40">
      <c r="B128" s="22">
        <v>43963</v>
      </c>
      <c r="C128" s="39">
        <v>127</v>
      </c>
      <c r="D128" s="23">
        <v>77.578536999999997</v>
      </c>
      <c r="E128" s="23">
        <v>125.944046</v>
      </c>
      <c r="G128" s="1">
        <v>77.311623052883903</v>
      </c>
      <c r="H128" s="1">
        <v>1.2786821801127441</v>
      </c>
      <c r="I128" s="56">
        <v>78.590305232996641</v>
      </c>
      <c r="J128" s="1">
        <v>1.3041857608073278E-2</v>
      </c>
      <c r="K128" s="2"/>
      <c r="L128" s="2"/>
      <c r="M128" s="2"/>
      <c r="N128" s="40">
        <v>77.268881463697539</v>
      </c>
      <c r="O128" s="1">
        <f t="shared" si="9"/>
        <v>3.9915103877565753E-3</v>
      </c>
      <c r="Q128" s="2"/>
      <c r="R128" s="2"/>
      <c r="S128" s="19">
        <v>133.03178536089962</v>
      </c>
      <c r="T128" s="1">
        <v>-0.28722501938136191</v>
      </c>
      <c r="U128" s="24">
        <v>132.74456034151825</v>
      </c>
      <c r="V128" s="1">
        <v>5.3996314692941118E-2</v>
      </c>
      <c r="W128" s="2"/>
      <c r="X128" s="2"/>
      <c r="Y128" s="2"/>
      <c r="Z128" s="24">
        <v>137.53374900867965</v>
      </c>
      <c r="AA128" s="1">
        <f t="shared" si="10"/>
        <v>9.2022635263596733E-2</v>
      </c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</row>
    <row r="129" spans="2:40">
      <c r="B129" s="22">
        <v>43964</v>
      </c>
      <c r="C129" s="39">
        <v>128</v>
      </c>
      <c r="D129" s="23">
        <v>76.641852999999998</v>
      </c>
      <c r="E129" s="23">
        <v>121.383652</v>
      </c>
      <c r="G129" s="1">
        <v>77.45842572379776</v>
      </c>
      <c r="H129" s="1">
        <v>0.76933640097324496</v>
      </c>
      <c r="I129" s="56">
        <v>78.227762124771004</v>
      </c>
      <c r="J129" s="1">
        <v>2.0692468445028422E-2</v>
      </c>
      <c r="K129" s="2"/>
      <c r="L129" s="2"/>
      <c r="M129" s="2"/>
      <c r="N129" s="40">
        <v>77.670790012807473</v>
      </c>
      <c r="O129" s="1">
        <f t="shared" si="9"/>
        <v>1.3425262732197707E-2</v>
      </c>
      <c r="Q129" s="2"/>
      <c r="R129" s="2"/>
      <c r="S129" s="19">
        <v>129.13352871240483</v>
      </c>
      <c r="T129" s="1">
        <v>-3.3566019041277788</v>
      </c>
      <c r="U129" s="24">
        <v>125.77692680827704</v>
      </c>
      <c r="V129" s="1">
        <v>3.6193298981291498E-2</v>
      </c>
      <c r="W129" s="2"/>
      <c r="X129" s="2"/>
      <c r="Y129" s="2"/>
      <c r="Z129" s="24">
        <v>137.83562421568331</v>
      </c>
      <c r="AA129" s="1">
        <f t="shared" si="10"/>
        <v>0.13553696848471253</v>
      </c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</row>
    <row r="130" spans="2:40">
      <c r="B130" s="22">
        <v>43965</v>
      </c>
      <c r="C130" s="39">
        <v>129</v>
      </c>
      <c r="D130" s="23">
        <v>77.112685999999997</v>
      </c>
      <c r="E130" s="23">
        <v>126.335655</v>
      </c>
      <c r="G130" s="1">
        <v>77.009310725708986</v>
      </c>
      <c r="H130" s="1">
        <v>0.22103327139533643</v>
      </c>
      <c r="I130" s="56">
        <v>77.230343997104328</v>
      </c>
      <c r="J130" s="1">
        <v>1.5257930077073312E-3</v>
      </c>
      <c r="K130" s="2"/>
      <c r="L130" s="2"/>
      <c r="M130" s="2"/>
      <c r="N130" s="40">
        <v>78.072698561917406</v>
      </c>
      <c r="O130" s="1">
        <f t="shared" si="9"/>
        <v>1.2449476366539864E-2</v>
      </c>
      <c r="Q130" s="2"/>
      <c r="R130" s="2"/>
      <c r="S130" s="19">
        <v>124.87109652058217</v>
      </c>
      <c r="T130" s="1">
        <v>-4.126557648668423</v>
      </c>
      <c r="U130" s="24">
        <v>120.74453887191375</v>
      </c>
      <c r="V130" s="1">
        <v>4.4256042588185066E-2</v>
      </c>
      <c r="W130" s="2"/>
      <c r="X130" s="2"/>
      <c r="Y130" s="2"/>
      <c r="Z130" s="24">
        <v>138.13749942268691</v>
      </c>
      <c r="AA130" s="1">
        <f t="shared" si="10"/>
        <v>9.3416576838002793E-2</v>
      </c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</row>
    <row r="131" spans="2:40">
      <c r="B131" s="22">
        <v>43966</v>
      </c>
      <c r="C131" s="39">
        <v>130</v>
      </c>
      <c r="D131" s="23">
        <v>76.656791999999996</v>
      </c>
      <c r="E131" s="23">
        <v>124.70488</v>
      </c>
      <c r="G131" s="1">
        <v>77.066167126569042</v>
      </c>
      <c r="H131" s="1">
        <v>0.14715367965446027</v>
      </c>
      <c r="I131" s="56">
        <v>77.213320806223507</v>
      </c>
      <c r="J131" s="1">
        <v>7.2600064743579568E-3</v>
      </c>
      <c r="K131" s="2"/>
      <c r="L131" s="2"/>
      <c r="M131" s="2"/>
      <c r="N131" s="40">
        <v>78.474607111027339</v>
      </c>
      <c r="O131" s="1">
        <f t="shared" ref="O131:O194" si="15">ABS((D131-N131)/D131)</f>
        <v>2.3713686205748648E-2</v>
      </c>
      <c r="Q131" s="2"/>
      <c r="R131" s="2"/>
      <c r="S131" s="19">
        <v>125.67660368426198</v>
      </c>
      <c r="T131" s="1">
        <v>6.5697441827571645E-2</v>
      </c>
      <c r="U131" s="24">
        <v>125.74230112608954</v>
      </c>
      <c r="V131" s="1">
        <v>8.3190098582312157E-3</v>
      </c>
      <c r="W131" s="2"/>
      <c r="X131" s="2"/>
      <c r="Y131" s="2"/>
      <c r="Z131" s="24">
        <v>138.43937462969058</v>
      </c>
      <c r="AA131" s="1">
        <f t="shared" ref="AA131:AA194" si="16">ABS((E131-Z131)/E131)</f>
        <v>0.11013598368957632</v>
      </c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</row>
    <row r="132" spans="2:40">
      <c r="B132" s="22">
        <v>43969</v>
      </c>
      <c r="C132" s="39">
        <v>131</v>
      </c>
      <c r="D132" s="23">
        <v>78.462913999999998</v>
      </c>
      <c r="E132" s="23">
        <v>135.27510100000001</v>
      </c>
      <c r="G132" s="1">
        <v>76.841010806956064</v>
      </c>
      <c r="H132" s="1">
        <v>-2.0385820015886943E-2</v>
      </c>
      <c r="I132" s="56">
        <v>76.820624986940174</v>
      </c>
      <c r="J132" s="1">
        <v>2.0930767535090825E-2</v>
      </c>
      <c r="K132" s="2"/>
      <c r="L132" s="2"/>
      <c r="M132" s="2"/>
      <c r="N132" s="40">
        <v>78.876515660137272</v>
      </c>
      <c r="O132" s="1">
        <f t="shared" si="15"/>
        <v>5.2713012944851185E-3</v>
      </c>
      <c r="Q132" s="2"/>
      <c r="R132" s="2"/>
      <c r="S132" s="19">
        <v>125.1421556579179</v>
      </c>
      <c r="T132" s="1">
        <v>-0.44442620611833228</v>
      </c>
      <c r="U132" s="24">
        <v>124.69772945179956</v>
      </c>
      <c r="V132" s="1">
        <v>7.8191562748864227E-2</v>
      </c>
      <c r="W132" s="2"/>
      <c r="X132" s="2"/>
      <c r="Y132" s="2"/>
      <c r="Z132" s="24">
        <v>138.74124983669421</v>
      </c>
      <c r="AA132" s="1">
        <f t="shared" si="16"/>
        <v>2.5622962474773553E-2</v>
      </c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</row>
    <row r="133" spans="2:40">
      <c r="B133" s="22">
        <v>43970</v>
      </c>
      <c r="C133" s="39">
        <v>132</v>
      </c>
      <c r="D133" s="23">
        <v>78.009521000000007</v>
      </c>
      <c r="E133" s="23">
        <v>131.208099</v>
      </c>
      <c r="G133" s="1">
        <v>77.733057563130231</v>
      </c>
      <c r="H133" s="1">
        <v>0.39020883926963751</v>
      </c>
      <c r="I133" s="56">
        <v>78.123266402399864</v>
      </c>
      <c r="J133" s="1">
        <v>1.4580964085122018E-3</v>
      </c>
      <c r="K133" s="2"/>
      <c r="L133" s="2"/>
      <c r="M133" s="2"/>
      <c r="N133" s="40">
        <v>79.278424209247206</v>
      </c>
      <c r="O133" s="1">
        <f t="shared" si="15"/>
        <v>1.6266004366918226E-2</v>
      </c>
      <c r="Q133" s="2"/>
      <c r="R133" s="2"/>
      <c r="S133" s="19">
        <v>130.71527559606307</v>
      </c>
      <c r="T133" s="1">
        <v>4.6704880165056428</v>
      </c>
      <c r="U133" s="24">
        <v>135.3857636125687</v>
      </c>
      <c r="V133" s="1">
        <v>3.183999040004909E-2</v>
      </c>
      <c r="W133" s="2"/>
      <c r="X133" s="2"/>
      <c r="Y133" s="2"/>
      <c r="Z133" s="24">
        <v>139.04312504369784</v>
      </c>
      <c r="AA133" s="1">
        <f t="shared" si="16"/>
        <v>5.9714500121656647E-2</v>
      </c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</row>
    <row r="134" spans="2:40">
      <c r="B134" s="22">
        <v>43971</v>
      </c>
      <c r="C134" s="39">
        <v>133</v>
      </c>
      <c r="D134" s="23">
        <v>79.526664999999994</v>
      </c>
      <c r="E134" s="23">
        <v>135.26516699999999</v>
      </c>
      <c r="G134" s="1">
        <v>77.885112453408595</v>
      </c>
      <c r="H134" s="1">
        <v>0.28303956222356469</v>
      </c>
      <c r="I134" s="56">
        <v>78.16815201563216</v>
      </c>
      <c r="J134" s="1">
        <v>1.708248402429342E-2</v>
      </c>
      <c r="K134" s="2"/>
      <c r="L134" s="2"/>
      <c r="M134" s="2"/>
      <c r="N134" s="40">
        <v>79.680332758357139</v>
      </c>
      <c r="O134" s="1">
        <f t="shared" si="15"/>
        <v>1.9322796744606937E-3</v>
      </c>
      <c r="Q134" s="2"/>
      <c r="R134" s="2"/>
      <c r="S134" s="19">
        <v>130.98632846822838</v>
      </c>
      <c r="T134" s="1">
        <v>0.93096814381636284</v>
      </c>
      <c r="U134" s="24">
        <v>131.91729661204474</v>
      </c>
      <c r="V134" s="1">
        <v>2.4750425125747669E-2</v>
      </c>
      <c r="W134" s="2"/>
      <c r="X134" s="2"/>
      <c r="Y134" s="2"/>
      <c r="Z134" s="24">
        <v>139.34500025070147</v>
      </c>
      <c r="AA134" s="1">
        <f t="shared" si="16"/>
        <v>3.016174334595309E-2</v>
      </c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</row>
    <row r="135" spans="2:40">
      <c r="B135" s="22">
        <v>43972</v>
      </c>
      <c r="C135" s="39">
        <v>134</v>
      </c>
      <c r="D135" s="23">
        <v>78.933753999999993</v>
      </c>
      <c r="E135" s="23">
        <v>136.91583299999999</v>
      </c>
      <c r="G135" s="1">
        <v>78.78796635403387</v>
      </c>
      <c r="H135" s="1">
        <v>0.56195601450433397</v>
      </c>
      <c r="I135" s="56">
        <v>79.349922368538202</v>
      </c>
      <c r="J135" s="1">
        <v>5.2723752190755903E-3</v>
      </c>
      <c r="K135" s="2"/>
      <c r="L135" s="2"/>
      <c r="M135" s="2"/>
      <c r="N135" s="40">
        <v>80.082241307467072</v>
      </c>
      <c r="O135" s="1">
        <f t="shared" si="15"/>
        <v>1.455001503497577E-2</v>
      </c>
      <c r="Q135" s="2"/>
      <c r="R135" s="2"/>
      <c r="S135" s="19">
        <v>133.33968966070276</v>
      </c>
      <c r="T135" s="1">
        <v>2.140002235175678</v>
      </c>
      <c r="U135" s="24">
        <v>135.47969189587843</v>
      </c>
      <c r="V135" s="1">
        <v>1.0489225918243951E-2</v>
      </c>
      <c r="W135" s="2"/>
      <c r="X135" s="2"/>
      <c r="Y135" s="2"/>
      <c r="Z135" s="24">
        <v>139.64687545770511</v>
      </c>
      <c r="AA135" s="1">
        <f t="shared" si="16"/>
        <v>1.9946870992671208E-2</v>
      </c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</row>
    <row r="136" spans="2:40">
      <c r="B136" s="22">
        <v>43973</v>
      </c>
      <c r="C136" s="39">
        <v>135</v>
      </c>
      <c r="D136" s="23">
        <v>79.441963000000001</v>
      </c>
      <c r="E136" s="23">
        <v>138.397446</v>
      </c>
      <c r="G136" s="1">
        <v>78.868149559315242</v>
      </c>
      <c r="H136" s="1">
        <v>0.34515825035400122</v>
      </c>
      <c r="I136" s="56">
        <v>79.213307809669246</v>
      </c>
      <c r="J136" s="1">
        <v>2.8782671235195361E-3</v>
      </c>
      <c r="K136" s="2"/>
      <c r="L136" s="2"/>
      <c r="M136" s="2"/>
      <c r="N136" s="40">
        <v>80.484149856577005</v>
      </c>
      <c r="O136" s="1">
        <f t="shared" si="15"/>
        <v>1.3118845723600813E-2</v>
      </c>
      <c r="Q136" s="2"/>
      <c r="R136" s="2"/>
      <c r="S136" s="19">
        <v>135.30656849731625</v>
      </c>
      <c r="T136" s="1">
        <v>1.9928473463978174</v>
      </c>
      <c r="U136" s="24">
        <v>137.29941584371406</v>
      </c>
      <c r="V136" s="1">
        <v>7.9338903138858781E-3</v>
      </c>
      <c r="W136" s="2"/>
      <c r="X136" s="2"/>
      <c r="Y136" s="2"/>
      <c r="Z136" s="24">
        <v>139.94875066470874</v>
      </c>
      <c r="AA136" s="1">
        <f t="shared" si="16"/>
        <v>1.1209055582635085E-2</v>
      </c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</row>
    <row r="137" spans="2:40">
      <c r="B137" s="22">
        <v>43977</v>
      </c>
      <c r="C137" s="39">
        <v>136</v>
      </c>
      <c r="D137" s="23">
        <v>78.903862000000004</v>
      </c>
      <c r="E137" s="23">
        <v>144.12506099999999</v>
      </c>
      <c r="G137" s="1">
        <v>79.183746951691859</v>
      </c>
      <c r="H137" s="1">
        <v>0.33185586426417824</v>
      </c>
      <c r="I137" s="56">
        <v>79.515602815956044</v>
      </c>
      <c r="J137" s="1">
        <v>7.7529895299173037E-3</v>
      </c>
      <c r="K137" s="2"/>
      <c r="L137" s="2"/>
      <c r="M137" s="2"/>
      <c r="N137" s="40">
        <v>80.886058405686938</v>
      </c>
      <c r="O137" s="1">
        <f t="shared" si="15"/>
        <v>2.512166521946587E-2</v>
      </c>
      <c r="Q137" s="2"/>
      <c r="R137" s="2"/>
      <c r="S137" s="19">
        <v>137.00655112379232</v>
      </c>
      <c r="T137" s="1">
        <v>1.7439123344643332</v>
      </c>
      <c r="U137" s="24">
        <v>138.75046345825666</v>
      </c>
      <c r="V137" s="1">
        <v>3.7291207403154732E-2</v>
      </c>
      <c r="W137" s="2"/>
      <c r="X137" s="2"/>
      <c r="Y137" s="2"/>
      <c r="Z137" s="24">
        <v>140.25062587171237</v>
      </c>
      <c r="AA137" s="1">
        <f t="shared" si="16"/>
        <v>2.6882452651920234E-2</v>
      </c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</row>
    <row r="138" spans="2:40">
      <c r="B138" s="22">
        <v>43978</v>
      </c>
      <c r="C138" s="39">
        <v>137</v>
      </c>
      <c r="D138" s="23">
        <v>79.247642999999997</v>
      </c>
      <c r="E138" s="23">
        <v>147.75453200000001</v>
      </c>
      <c r="G138" s="1">
        <v>79.02981022826134</v>
      </c>
      <c r="H138" s="1">
        <v>0.11324919980156453</v>
      </c>
      <c r="I138" s="56">
        <v>79.143059428062898</v>
      </c>
      <c r="J138" s="1">
        <v>1.3197057726637806E-3</v>
      </c>
      <c r="K138" s="2"/>
      <c r="L138" s="2"/>
      <c r="M138" s="2"/>
      <c r="N138" s="40">
        <v>81.287966954796872</v>
      </c>
      <c r="O138" s="1">
        <f t="shared" si="15"/>
        <v>2.5746178404282324E-2</v>
      </c>
      <c r="Q138" s="2"/>
      <c r="R138" s="2"/>
      <c r="S138" s="19">
        <v>140.92173155570654</v>
      </c>
      <c r="T138" s="1">
        <v>3.5894902172967393</v>
      </c>
      <c r="U138" s="24">
        <v>144.51122177300329</v>
      </c>
      <c r="V138" s="1">
        <v>2.1950664951493511E-2</v>
      </c>
      <c r="W138" s="2"/>
      <c r="X138" s="2"/>
      <c r="Y138" s="2"/>
      <c r="Z138" s="24">
        <v>140.55250107871601</v>
      </c>
      <c r="AA138" s="1">
        <f t="shared" si="16"/>
        <v>4.8743215005303563E-2</v>
      </c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</row>
    <row r="139" spans="2:40">
      <c r="B139" s="22">
        <v>43979</v>
      </c>
      <c r="C139" s="39">
        <v>138</v>
      </c>
      <c r="D139" s="23">
        <v>79.282523999999995</v>
      </c>
      <c r="E139" s="23">
        <v>146.73033100000001</v>
      </c>
      <c r="G139" s="1">
        <v>79.149618252717602</v>
      </c>
      <c r="H139" s="1">
        <v>0.11620067089617832</v>
      </c>
      <c r="I139" s="56">
        <v>79.265818923613779</v>
      </c>
      <c r="J139" s="1">
        <v>2.1070313536204315E-4</v>
      </c>
      <c r="K139" s="2"/>
      <c r="L139" s="2"/>
      <c r="M139" s="2"/>
      <c r="N139" s="40">
        <v>81.689875503906819</v>
      </c>
      <c r="O139" s="1">
        <f t="shared" si="15"/>
        <v>3.0364213731475354E-2</v>
      </c>
      <c r="Q139" s="2"/>
      <c r="R139" s="2"/>
      <c r="S139" s="19">
        <v>144.67977180006795</v>
      </c>
      <c r="T139" s="1">
        <v>3.73275774030171</v>
      </c>
      <c r="U139" s="24">
        <v>148.41252954036966</v>
      </c>
      <c r="V139" s="1">
        <v>1.1464559024062002E-2</v>
      </c>
      <c r="W139" s="2"/>
      <c r="X139" s="2"/>
      <c r="Y139" s="2"/>
      <c r="Z139" s="24">
        <v>140.85437628571964</v>
      </c>
      <c r="AA139" s="1">
        <f t="shared" si="16"/>
        <v>4.0045944653940485E-2</v>
      </c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</row>
    <row r="140" spans="2:40">
      <c r="B140" s="22">
        <v>43980</v>
      </c>
      <c r="C140" s="39">
        <v>139</v>
      </c>
      <c r="D140" s="23">
        <v>79.205298999999997</v>
      </c>
      <c r="E140" s="23">
        <v>145.02995300000001</v>
      </c>
      <c r="G140" s="1">
        <v>79.222716413722921</v>
      </c>
      <c r="H140" s="1">
        <v>9.6804541445291714E-2</v>
      </c>
      <c r="I140" s="56">
        <v>79.319520955168215</v>
      </c>
      <c r="J140" s="1">
        <v>1.4420999176863012E-3</v>
      </c>
      <c r="K140" s="2"/>
      <c r="L140" s="2"/>
      <c r="M140" s="2"/>
      <c r="N140" s="40">
        <v>82.091784053016738</v>
      </c>
      <c r="O140" s="1">
        <f t="shared" si="15"/>
        <v>3.6443080064841898E-2</v>
      </c>
      <c r="Q140" s="2"/>
      <c r="R140" s="2"/>
      <c r="S140" s="19">
        <v>145.80757936003059</v>
      </c>
      <c r="T140" s="1">
        <v>1.5185500870134949</v>
      </c>
      <c r="U140" s="24">
        <v>147.32612944704408</v>
      </c>
      <c r="V140" s="1">
        <v>1.5832429091693048E-2</v>
      </c>
      <c r="W140" s="2"/>
      <c r="X140" s="2"/>
      <c r="Y140" s="2"/>
      <c r="Z140" s="24">
        <v>141.1562514927233</v>
      </c>
      <c r="AA140" s="1">
        <f t="shared" si="16"/>
        <v>2.6709665328766303E-2</v>
      </c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</row>
    <row r="141" spans="2:40">
      <c r="B141" s="22">
        <v>43983</v>
      </c>
      <c r="C141" s="39">
        <v>140</v>
      </c>
      <c r="D141" s="23">
        <v>80.179359000000005</v>
      </c>
      <c r="E141" s="23">
        <v>145.358093</v>
      </c>
      <c r="G141" s="1">
        <v>79.213136836175309</v>
      </c>
      <c r="H141" s="1">
        <v>4.8931687898485066E-2</v>
      </c>
      <c r="I141" s="56">
        <v>79.262068524073797</v>
      </c>
      <c r="J141" s="1">
        <v>1.1440481532487784E-2</v>
      </c>
      <c r="K141" s="2"/>
      <c r="L141" s="2"/>
      <c r="M141" s="2"/>
      <c r="N141" s="40">
        <v>82.493692602126686</v>
      </c>
      <c r="O141" s="1">
        <f t="shared" si="15"/>
        <v>2.8864456276417479E-2</v>
      </c>
      <c r="Q141" s="2"/>
      <c r="R141" s="2"/>
      <c r="S141" s="19">
        <v>145.37988486201377</v>
      </c>
      <c r="T141" s="1">
        <v>-0.13575781026227238</v>
      </c>
      <c r="U141" s="24">
        <v>145.24412705175149</v>
      </c>
      <c r="V141" s="1">
        <v>7.8403579667563343E-4</v>
      </c>
      <c r="W141" s="2"/>
      <c r="X141" s="2"/>
      <c r="Y141" s="2"/>
      <c r="Z141" s="24">
        <v>141.4581266997269</v>
      </c>
      <c r="AA141" s="1">
        <f t="shared" si="16"/>
        <v>2.6830059611975599E-2</v>
      </c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</row>
    <row r="142" spans="2:40">
      <c r="B142" s="22">
        <v>43984</v>
      </c>
      <c r="C142" s="39">
        <v>141</v>
      </c>
      <c r="D142" s="23">
        <v>80.550545</v>
      </c>
      <c r="E142" s="23">
        <v>147.51589999999999</v>
      </c>
      <c r="G142" s="1">
        <v>79.744559026278893</v>
      </c>
      <c r="H142" s="1">
        <v>0.26605241389077938</v>
      </c>
      <c r="I142" s="56">
        <v>80.010611440169669</v>
      </c>
      <c r="J142" s="1">
        <v>6.7030404304568138E-3</v>
      </c>
      <c r="K142" s="2"/>
      <c r="L142" s="2"/>
      <c r="M142" s="2"/>
      <c r="N142" s="40">
        <v>82.895601151236605</v>
      </c>
      <c r="O142" s="1">
        <f t="shared" si="15"/>
        <v>2.911285269685767E-2</v>
      </c>
      <c r="Q142" s="2"/>
      <c r="R142" s="2"/>
      <c r="S142" s="19">
        <v>145.36789933790618</v>
      </c>
      <c r="T142" s="1">
        <v>-3.0551367030789638E-2</v>
      </c>
      <c r="U142" s="24">
        <v>145.33734797087538</v>
      </c>
      <c r="V142" s="1">
        <v>1.4768252297715726E-2</v>
      </c>
      <c r="W142" s="2"/>
      <c r="X142" s="2"/>
      <c r="Y142" s="2"/>
      <c r="Z142" s="24">
        <v>141.76000190673057</v>
      </c>
      <c r="AA142" s="1">
        <f t="shared" si="16"/>
        <v>3.901883182266741E-2</v>
      </c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</row>
    <row r="143" spans="2:40">
      <c r="B143" s="22">
        <v>43985</v>
      </c>
      <c r="C143" s="39">
        <v>142</v>
      </c>
      <c r="D143" s="23">
        <v>80.993979999999993</v>
      </c>
      <c r="E143" s="23">
        <v>152.48779300000001</v>
      </c>
      <c r="G143" s="1">
        <v>80.187851311825511</v>
      </c>
      <c r="H143" s="1">
        <v>0.34581035613590716</v>
      </c>
      <c r="I143" s="56">
        <v>80.533661667961425</v>
      </c>
      <c r="J143" s="1">
        <v>5.6833647641289916E-3</v>
      </c>
      <c r="K143" s="2"/>
      <c r="L143" s="2"/>
      <c r="M143" s="2"/>
      <c r="N143" s="40">
        <v>83.297509700346552</v>
      </c>
      <c r="O143" s="1">
        <f t="shared" si="15"/>
        <v>2.8440752020663249E-2</v>
      </c>
      <c r="Q143" s="2"/>
      <c r="R143" s="2"/>
      <c r="S143" s="19">
        <v>146.54929970205779</v>
      </c>
      <c r="T143" s="1">
        <v>0.99960760447425312</v>
      </c>
      <c r="U143" s="24">
        <v>147.54890730653204</v>
      </c>
      <c r="V143" s="1">
        <v>3.2388728279830019E-2</v>
      </c>
      <c r="W143" s="2"/>
      <c r="X143" s="2"/>
      <c r="Y143" s="2"/>
      <c r="Z143" s="24">
        <v>142.0618771137342</v>
      </c>
      <c r="AA143" s="1">
        <f t="shared" si="16"/>
        <v>6.837213445843375E-2</v>
      </c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</row>
    <row r="144" spans="2:40">
      <c r="B144" s="22">
        <v>43986</v>
      </c>
      <c r="C144" s="39">
        <v>143</v>
      </c>
      <c r="D144" s="23">
        <v>80.296447999999998</v>
      </c>
      <c r="E144" s="23">
        <v>155.03338600000001</v>
      </c>
      <c r="G144" s="1">
        <v>80.631222090321472</v>
      </c>
      <c r="H144" s="1">
        <v>0.38971254619793139</v>
      </c>
      <c r="I144" s="56">
        <v>81.020934636519399</v>
      </c>
      <c r="J144" s="1">
        <v>9.0226486297301893E-3</v>
      </c>
      <c r="K144" s="2"/>
      <c r="L144" s="2"/>
      <c r="M144" s="2"/>
      <c r="N144" s="40">
        <v>83.699418249456471</v>
      </c>
      <c r="O144" s="1">
        <f t="shared" si="15"/>
        <v>4.2380084477167325E-2</v>
      </c>
      <c r="Q144" s="2"/>
      <c r="R144" s="2"/>
      <c r="S144" s="19">
        <v>149.81547101592602</v>
      </c>
      <c r="T144" s="1">
        <v>2.9261867574591309</v>
      </c>
      <c r="U144" s="24">
        <v>152.74165777338516</v>
      </c>
      <c r="V144" s="1">
        <v>1.4782159415745783E-2</v>
      </c>
      <c r="W144" s="2"/>
      <c r="X144" s="2"/>
      <c r="Y144" s="2"/>
      <c r="Z144" s="24">
        <v>142.36375232073783</v>
      </c>
      <c r="AA144" s="1">
        <f t="shared" si="16"/>
        <v>8.1721969739228781E-2</v>
      </c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</row>
    <row r="145" spans="2:40">
      <c r="B145" s="22">
        <v>43987</v>
      </c>
      <c r="C145" s="39">
        <v>144</v>
      </c>
      <c r="D145" s="23">
        <v>82.583374000000006</v>
      </c>
      <c r="E145" s="23">
        <v>160.46267700000001</v>
      </c>
      <c r="G145" s="1">
        <v>80.447096340644663</v>
      </c>
      <c r="H145" s="1">
        <v>0.13148531305429806</v>
      </c>
      <c r="I145" s="56">
        <v>80.578581653698961</v>
      </c>
      <c r="J145" s="1">
        <v>2.4275980130105179E-2</v>
      </c>
      <c r="K145" s="2"/>
      <c r="L145" s="2"/>
      <c r="M145" s="2"/>
      <c r="N145" s="40">
        <v>84.101326798566419</v>
      </c>
      <c r="O145" s="1">
        <f t="shared" si="15"/>
        <v>1.8380852283492465E-2</v>
      </c>
      <c r="Q145" s="2"/>
      <c r="R145" s="2"/>
      <c r="S145" s="19">
        <v>152.68532425716671</v>
      </c>
      <c r="T145" s="1">
        <v>2.8783032686734566</v>
      </c>
      <c r="U145" s="24">
        <v>155.56362752584016</v>
      </c>
      <c r="V145" s="1">
        <v>3.0530772424791668E-2</v>
      </c>
      <c r="W145" s="2"/>
      <c r="X145" s="2"/>
      <c r="Y145" s="2"/>
      <c r="Z145" s="24">
        <v>142.66562752774146</v>
      </c>
      <c r="AA145" s="1">
        <f t="shared" si="16"/>
        <v>0.1109108348744459</v>
      </c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</row>
    <row r="146" spans="2:40">
      <c r="B146" s="22">
        <v>43990</v>
      </c>
      <c r="C146" s="39">
        <v>145</v>
      </c>
      <c r="D146" s="23">
        <v>83.071640000000002</v>
      </c>
      <c r="E146" s="23">
        <v>162.00396699999999</v>
      </c>
      <c r="G146" s="1">
        <v>81.622049053290098</v>
      </c>
      <c r="H146" s="1">
        <v>0.60104564287030993</v>
      </c>
      <c r="I146" s="56">
        <v>82.223094696160402</v>
      </c>
      <c r="J146" s="1">
        <v>1.021462082414167E-2</v>
      </c>
      <c r="K146" s="2"/>
      <c r="L146" s="2"/>
      <c r="M146" s="2"/>
      <c r="N146" s="40">
        <v>84.503235347676338</v>
      </c>
      <c r="O146" s="1">
        <f t="shared" si="15"/>
        <v>1.7233262129847628E-2</v>
      </c>
      <c r="Q146" s="2"/>
      <c r="R146" s="2"/>
      <c r="S146" s="19">
        <v>156.96286826572504</v>
      </c>
      <c r="T146" s="1">
        <v>4.067657897575593</v>
      </c>
      <c r="U146" s="24">
        <v>161.03052616330064</v>
      </c>
      <c r="V146" s="1">
        <v>6.0087469135823909E-3</v>
      </c>
      <c r="W146" s="2"/>
      <c r="X146" s="2"/>
      <c r="Y146" s="2"/>
      <c r="Z146" s="24">
        <v>142.9675027347451</v>
      </c>
      <c r="AA146" s="1">
        <f t="shared" si="16"/>
        <v>0.11750616122415627</v>
      </c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</row>
    <row r="147" spans="2:40">
      <c r="B147" s="22">
        <v>43991</v>
      </c>
      <c r="C147" s="39">
        <v>146</v>
      </c>
      <c r="D147" s="23">
        <v>85.694878000000003</v>
      </c>
      <c r="E147" s="23">
        <v>157.21107499999999</v>
      </c>
      <c r="G147" s="1">
        <v>82.419324073980547</v>
      </c>
      <c r="H147" s="1">
        <v>0.68934886288937269</v>
      </c>
      <c r="I147" s="56">
        <v>83.108672936869922</v>
      </c>
      <c r="J147" s="1">
        <v>3.0179225684061076E-2</v>
      </c>
      <c r="K147" s="2"/>
      <c r="L147" s="2"/>
      <c r="M147" s="2"/>
      <c r="N147" s="40">
        <v>84.905143896786285</v>
      </c>
      <c r="O147" s="1">
        <f t="shared" si="15"/>
        <v>9.2156511759514687E-3</v>
      </c>
      <c r="Q147" s="2"/>
      <c r="R147" s="2"/>
      <c r="S147" s="19">
        <v>159.73547256957627</v>
      </c>
      <c r="T147" s="1">
        <v>2.9668623429098915</v>
      </c>
      <c r="U147" s="24">
        <v>162.70233491248615</v>
      </c>
      <c r="V147" s="1">
        <v>3.4929218011429265E-2</v>
      </c>
      <c r="W147" s="2"/>
      <c r="X147" s="2"/>
      <c r="Y147" s="2"/>
      <c r="Z147" s="24">
        <v>143.26937794174873</v>
      </c>
      <c r="AA147" s="1">
        <f t="shared" si="16"/>
        <v>8.8681392568884007E-2</v>
      </c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</row>
    <row r="148" spans="2:40">
      <c r="B148" s="22">
        <v>43992</v>
      </c>
      <c r="C148" s="39">
        <v>147</v>
      </c>
      <c r="D148" s="23">
        <v>87.899590000000003</v>
      </c>
      <c r="E148" s="23">
        <v>153.25344799999999</v>
      </c>
      <c r="G148" s="1">
        <v>84.220878733291244</v>
      </c>
      <c r="H148" s="1">
        <v>1.1898414712789682</v>
      </c>
      <c r="I148" s="56">
        <v>85.410720204570211</v>
      </c>
      <c r="J148" s="1">
        <v>2.8314919278119414E-2</v>
      </c>
      <c r="K148" s="2"/>
      <c r="L148" s="2"/>
      <c r="M148" s="2"/>
      <c r="N148" s="40">
        <v>85.307052445896204</v>
      </c>
      <c r="O148" s="1">
        <f t="shared" si="15"/>
        <v>2.9494307699316904E-2</v>
      </c>
      <c r="Q148" s="2"/>
      <c r="R148" s="2"/>
      <c r="S148" s="19">
        <v>158.34705390630933</v>
      </c>
      <c r="T148" s="1">
        <v>-0.73512651234042092</v>
      </c>
      <c r="U148" s="24">
        <v>157.6119273939689</v>
      </c>
      <c r="V148" s="1">
        <v>2.8439682440090396E-2</v>
      </c>
      <c r="W148" s="2"/>
      <c r="X148" s="2"/>
      <c r="Y148" s="2"/>
      <c r="Z148" s="24">
        <v>143.57125314875236</v>
      </c>
      <c r="AA148" s="1">
        <f t="shared" si="16"/>
        <v>6.3177664043471513E-2</v>
      </c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</row>
    <row r="149" spans="2:40">
      <c r="B149" s="22">
        <v>43993</v>
      </c>
      <c r="C149" s="39">
        <v>148</v>
      </c>
      <c r="D149" s="23">
        <v>83.679496999999998</v>
      </c>
      <c r="E149" s="23">
        <v>142.633499</v>
      </c>
      <c r="G149" s="1">
        <v>86.244169929981069</v>
      </c>
      <c r="H149" s="1">
        <v>1.5648938477138543</v>
      </c>
      <c r="I149" s="56">
        <v>87.809063777694917</v>
      </c>
      <c r="J149" s="1">
        <v>4.9349804023020347E-2</v>
      </c>
      <c r="K149" s="2"/>
      <c r="L149" s="2"/>
      <c r="M149" s="2"/>
      <c r="N149" s="40">
        <v>85.708960995006152</v>
      </c>
      <c r="O149" s="1">
        <f t="shared" si="15"/>
        <v>2.4252822588144308E-2</v>
      </c>
      <c r="Q149" s="2"/>
      <c r="R149" s="2"/>
      <c r="S149" s="19">
        <v>155.54557065783919</v>
      </c>
      <c r="T149" s="1">
        <v>-2.4915297380506773</v>
      </c>
      <c r="U149" s="24">
        <v>153.05404091978852</v>
      </c>
      <c r="V149" s="1">
        <v>7.305816650959758E-2</v>
      </c>
      <c r="W149" s="2"/>
      <c r="X149" s="2"/>
      <c r="Y149" s="2"/>
      <c r="Z149" s="24">
        <v>143.87312835575599</v>
      </c>
      <c r="AA149" s="1">
        <f t="shared" si="16"/>
        <v>8.6910113293651604E-3</v>
      </c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</row>
    <row r="150" spans="2:40">
      <c r="B150" s="22">
        <v>43994</v>
      </c>
      <c r="C150" s="39">
        <v>149</v>
      </c>
      <c r="D150" s="23">
        <v>84.401947000000007</v>
      </c>
      <c r="E150" s="23">
        <v>143.69747899999999</v>
      </c>
      <c r="G150" s="1">
        <v>84.833599818491479</v>
      </c>
      <c r="H150" s="1">
        <v>0.22593506607230407</v>
      </c>
      <c r="I150" s="56">
        <v>85.059534884563789</v>
      </c>
      <c r="J150" s="1">
        <v>7.7911459147237639E-3</v>
      </c>
      <c r="K150" s="2"/>
      <c r="L150" s="2"/>
      <c r="M150" s="2"/>
      <c r="N150" s="40">
        <v>86.110869544116071</v>
      </c>
      <c r="O150" s="1">
        <f t="shared" si="15"/>
        <v>2.0247430359824087E-2</v>
      </c>
      <c r="Q150" s="2"/>
      <c r="R150" s="2"/>
      <c r="S150" s="19">
        <v>148.44393124602763</v>
      </c>
      <c r="T150" s="1">
        <v>-6.4101229607474286</v>
      </c>
      <c r="U150" s="24">
        <v>142.0338082852802</v>
      </c>
      <c r="V150" s="1">
        <v>1.1577591522811513E-2</v>
      </c>
      <c r="W150" s="2"/>
      <c r="X150" s="2"/>
      <c r="Y150" s="2"/>
      <c r="Z150" s="24">
        <v>144.17500356275963</v>
      </c>
      <c r="AA150" s="1">
        <f t="shared" si="16"/>
        <v>3.3231241500043334E-3</v>
      </c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</row>
    <row r="151" spans="2:40">
      <c r="B151" s="22">
        <v>43997</v>
      </c>
      <c r="C151" s="39">
        <v>150</v>
      </c>
      <c r="D151" s="23">
        <v>85.445755000000005</v>
      </c>
      <c r="E151" s="23">
        <v>145.80557300000001</v>
      </c>
      <c r="G151" s="1">
        <v>84.596190768321165</v>
      </c>
      <c r="H151" s="1">
        <v>1.743021376312609E-2</v>
      </c>
      <c r="I151" s="56">
        <v>84.613620982084285</v>
      </c>
      <c r="J151" s="1">
        <v>9.7387403027303157E-3</v>
      </c>
      <c r="K151" s="2"/>
      <c r="L151" s="2"/>
      <c r="M151" s="2"/>
      <c r="N151" s="40">
        <v>86.512778093226018</v>
      </c>
      <c r="O151" s="1">
        <f t="shared" si="15"/>
        <v>1.2487725027720949E-2</v>
      </c>
      <c r="Q151" s="2"/>
      <c r="R151" s="2"/>
      <c r="S151" s="19">
        <v>145.83338251071243</v>
      </c>
      <c r="T151" s="1">
        <v>-3.1804848691300394</v>
      </c>
      <c r="U151" s="24">
        <v>142.6528976415824</v>
      </c>
      <c r="V151" s="1">
        <v>2.1622461292461093E-2</v>
      </c>
      <c r="W151" s="2"/>
      <c r="X151" s="2"/>
      <c r="Y151" s="2"/>
      <c r="Z151" s="24">
        <v>144.47687876976326</v>
      </c>
      <c r="AA151" s="1">
        <f t="shared" si="16"/>
        <v>9.1127808279094329E-3</v>
      </c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</row>
    <row r="152" spans="2:40">
      <c r="B152" s="22">
        <v>43998</v>
      </c>
      <c r="C152" s="39">
        <v>151</v>
      </c>
      <c r="D152" s="23">
        <v>87.710257999999996</v>
      </c>
      <c r="E152" s="23">
        <v>148.27162200000001</v>
      </c>
      <c r="G152" s="1">
        <v>85.063451095744526</v>
      </c>
      <c r="H152" s="1">
        <v>0.21985376491023176</v>
      </c>
      <c r="I152" s="56">
        <v>85.283304860654752</v>
      </c>
      <c r="J152" s="1">
        <v>2.7670117437634763E-2</v>
      </c>
      <c r="K152" s="2"/>
      <c r="L152" s="2"/>
      <c r="M152" s="2"/>
      <c r="N152" s="40">
        <v>86.914686642335937</v>
      </c>
      <c r="O152" s="1">
        <f t="shared" si="15"/>
        <v>9.0704482668841208E-3</v>
      </c>
      <c r="Q152" s="2"/>
      <c r="R152" s="2"/>
      <c r="S152" s="19">
        <v>145.81808727982059</v>
      </c>
      <c r="T152" s="1">
        <v>-0.49007367662756768</v>
      </c>
      <c r="U152" s="24">
        <v>145.32801360319303</v>
      </c>
      <c r="V152" s="1">
        <v>1.9852810383412273E-2</v>
      </c>
      <c r="W152" s="2"/>
      <c r="X152" s="2"/>
      <c r="Y152" s="2"/>
      <c r="Z152" s="24">
        <v>144.77875397676689</v>
      </c>
      <c r="AA152" s="1">
        <f t="shared" si="16"/>
        <v>2.3557225422630869E-2</v>
      </c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</row>
    <row r="153" spans="2:40">
      <c r="B153" s="22">
        <v>43999</v>
      </c>
      <c r="C153" s="39">
        <v>152</v>
      </c>
      <c r="D153" s="23">
        <v>87.588195999999996</v>
      </c>
      <c r="E153" s="23">
        <v>147.50595100000001</v>
      </c>
      <c r="G153" s="1">
        <v>86.519194893085029</v>
      </c>
      <c r="H153" s="1">
        <v>0.77600427950385376</v>
      </c>
      <c r="I153" s="56">
        <v>87.29519917258888</v>
      </c>
      <c r="J153" s="1">
        <v>3.3451633986286934E-3</v>
      </c>
      <c r="K153" s="2"/>
      <c r="L153" s="2"/>
      <c r="M153" s="2"/>
      <c r="N153" s="40">
        <v>87.316595191445884</v>
      </c>
      <c r="O153" s="1">
        <f t="shared" si="15"/>
        <v>3.1008836916119604E-3</v>
      </c>
      <c r="Q153" s="2"/>
      <c r="R153" s="2"/>
      <c r="S153" s="19">
        <v>147.16753137591928</v>
      </c>
      <c r="T153" s="1">
        <v>1.0735164301897544</v>
      </c>
      <c r="U153" s="24">
        <v>148.24104780610904</v>
      </c>
      <c r="V153" s="1">
        <v>4.9835060967067489E-3</v>
      </c>
      <c r="W153" s="2"/>
      <c r="X153" s="2"/>
      <c r="Y153" s="2"/>
      <c r="Z153" s="24">
        <v>145.08062918377055</v>
      </c>
      <c r="AA153" s="1">
        <f t="shared" si="16"/>
        <v>1.6442196398092818E-2</v>
      </c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</row>
    <row r="154" spans="2:40">
      <c r="B154" s="22">
        <v>44000</v>
      </c>
      <c r="C154" s="39">
        <v>153</v>
      </c>
      <c r="D154" s="23">
        <v>87.623076999999995</v>
      </c>
      <c r="E154" s="23">
        <v>147.39656099999999</v>
      </c>
      <c r="G154" s="1">
        <v>87.107145501888255</v>
      </c>
      <c r="H154" s="1">
        <v>0.69138012768857116</v>
      </c>
      <c r="I154" s="56">
        <v>87.798525629576829</v>
      </c>
      <c r="J154" s="1">
        <v>2.0023107562957931E-3</v>
      </c>
      <c r="K154" s="2"/>
      <c r="L154" s="2"/>
      <c r="M154" s="2"/>
      <c r="N154" s="40">
        <v>87.718503740555818</v>
      </c>
      <c r="O154" s="1">
        <f t="shared" si="15"/>
        <v>1.089059455830599E-3</v>
      </c>
      <c r="Q154" s="2"/>
      <c r="R154" s="2"/>
      <c r="S154" s="19">
        <v>147.35366216916367</v>
      </c>
      <c r="T154" s="1">
        <v>0.31923863878619285</v>
      </c>
      <c r="U154" s="24">
        <v>147.67290080794987</v>
      </c>
      <c r="V154" s="1">
        <v>1.8748049891739425E-3</v>
      </c>
      <c r="W154" s="2"/>
      <c r="X154" s="2"/>
      <c r="Y154" s="2"/>
      <c r="Z154" s="24">
        <v>145.38250439077416</v>
      </c>
      <c r="AA154" s="1">
        <f t="shared" si="16"/>
        <v>1.3664203530676896E-2</v>
      </c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</row>
    <row r="155" spans="2:40">
      <c r="B155" s="22">
        <v>44001</v>
      </c>
      <c r="C155" s="39">
        <v>154</v>
      </c>
      <c r="D155" s="23">
        <v>87.122337000000002</v>
      </c>
      <c r="E155" s="23">
        <v>144.55264299999999</v>
      </c>
      <c r="G155" s="1">
        <v>87.390907825849709</v>
      </c>
      <c r="H155" s="1">
        <v>0.50795211601136869</v>
      </c>
      <c r="I155" s="56">
        <v>87.898859941861076</v>
      </c>
      <c r="J155" s="1">
        <v>8.9130178160977749E-3</v>
      </c>
      <c r="K155" s="2"/>
      <c r="L155" s="2"/>
      <c r="M155" s="2"/>
      <c r="N155" s="40">
        <v>88.120412289665751</v>
      </c>
      <c r="O155" s="1">
        <f t="shared" si="15"/>
        <v>1.1456020626096717E-2</v>
      </c>
      <c r="Q155" s="2"/>
      <c r="R155" s="2"/>
      <c r="S155" s="19">
        <v>147.37725652612363</v>
      </c>
      <c r="T155" s="1">
        <v>6.7940999233896002E-2</v>
      </c>
      <c r="U155" s="24">
        <v>147.44519752535751</v>
      </c>
      <c r="V155" s="1">
        <v>2.0010388363203607E-2</v>
      </c>
      <c r="W155" s="2"/>
      <c r="X155" s="2"/>
      <c r="Y155" s="2"/>
      <c r="Z155" s="24">
        <v>145.68437959777782</v>
      </c>
      <c r="AA155" s="1">
        <f t="shared" si="16"/>
        <v>7.8292349021790702E-3</v>
      </c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</row>
    <row r="156" spans="2:40">
      <c r="B156" s="22">
        <v>44004</v>
      </c>
      <c r="C156" s="39">
        <v>155</v>
      </c>
      <c r="D156" s="23">
        <v>89.401786999999999</v>
      </c>
      <c r="E156" s="23">
        <v>144.12506099999999</v>
      </c>
      <c r="G156" s="1">
        <v>87.243193871632371</v>
      </c>
      <c r="H156" s="1">
        <v>0.21290238440845088</v>
      </c>
      <c r="I156" s="56">
        <v>87.456096256040823</v>
      </c>
      <c r="J156" s="1">
        <v>2.1763443542344135E-2</v>
      </c>
      <c r="K156" s="2"/>
      <c r="L156" s="2"/>
      <c r="M156" s="2"/>
      <c r="N156" s="40">
        <v>88.522320838775684</v>
      </c>
      <c r="O156" s="1">
        <f t="shared" si="15"/>
        <v>9.837232461855765E-3</v>
      </c>
      <c r="Q156" s="2"/>
      <c r="R156" s="2"/>
      <c r="S156" s="19">
        <v>145.82371908675563</v>
      </c>
      <c r="T156" s="1">
        <v>-1.3103156735777157</v>
      </c>
      <c r="U156" s="24">
        <v>144.51340341317791</v>
      </c>
      <c r="V156" s="1">
        <v>2.6944822120694447E-3</v>
      </c>
      <c r="W156" s="2"/>
      <c r="X156" s="2"/>
      <c r="Y156" s="2"/>
      <c r="Z156" s="24">
        <v>145.98625480478145</v>
      </c>
      <c r="AA156" s="1">
        <f t="shared" si="16"/>
        <v>1.2913741662051854E-2</v>
      </c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</row>
    <row r="157" spans="2:40">
      <c r="B157" s="22">
        <v>44005</v>
      </c>
      <c r="C157" s="39">
        <v>156</v>
      </c>
      <c r="D157" s="23">
        <v>91.310051000000001</v>
      </c>
      <c r="E157" s="23">
        <v>144.04551699999999</v>
      </c>
      <c r="G157" s="1">
        <v>88.430420092234556</v>
      </c>
      <c r="H157" s="1">
        <v>0.65134811069563092</v>
      </c>
      <c r="I157" s="56">
        <v>89.081768202930192</v>
      </c>
      <c r="J157" s="1">
        <v>2.440347774058093E-2</v>
      </c>
      <c r="K157" s="2"/>
      <c r="L157" s="2"/>
      <c r="M157" s="2"/>
      <c r="N157" s="40">
        <v>88.924229387885617</v>
      </c>
      <c r="O157" s="1">
        <f t="shared" si="15"/>
        <v>2.6128795088663174E-2</v>
      </c>
      <c r="Q157" s="2"/>
      <c r="R157" s="2"/>
      <c r="S157" s="19">
        <v>144.88945713904002</v>
      </c>
      <c r="T157" s="1">
        <v>-0.99067000659492765</v>
      </c>
      <c r="U157" s="24">
        <v>143.89878713244508</v>
      </c>
      <c r="V157" s="1">
        <v>1.0186354328188517E-3</v>
      </c>
      <c r="W157" s="2"/>
      <c r="X157" s="2"/>
      <c r="Y157" s="2"/>
      <c r="Z157" s="24">
        <v>146.28813001178509</v>
      </c>
      <c r="AA157" s="1">
        <f t="shared" si="16"/>
        <v>1.5568780330630465E-2</v>
      </c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</row>
    <row r="158" spans="2:40">
      <c r="B158" s="22">
        <v>44006</v>
      </c>
      <c r="C158" s="39">
        <v>157</v>
      </c>
      <c r="D158" s="23">
        <v>89.698241999999993</v>
      </c>
      <c r="E158" s="23">
        <v>137.57212799999999</v>
      </c>
      <c r="G158" s="1">
        <v>90.014217091505543</v>
      </c>
      <c r="H158" s="1">
        <v>1.0709501105545414</v>
      </c>
      <c r="I158" s="56">
        <v>91.085167202060092</v>
      </c>
      <c r="J158" s="1">
        <v>1.5462122457874908E-2</v>
      </c>
      <c r="K158" s="2"/>
      <c r="L158" s="2"/>
      <c r="M158" s="2"/>
      <c r="N158" s="40">
        <v>89.326137936995551</v>
      </c>
      <c r="O158" s="1">
        <f t="shared" si="15"/>
        <v>4.1483986163791571E-3</v>
      </c>
      <c r="Q158" s="2"/>
      <c r="R158" s="2"/>
      <c r="S158" s="19">
        <v>144.42529006256802</v>
      </c>
      <c r="T158" s="1">
        <v>-0.54314251599043462</v>
      </c>
      <c r="U158" s="24">
        <v>143.88214754657758</v>
      </c>
      <c r="V158" s="1">
        <v>4.5866990925499042E-2</v>
      </c>
      <c r="W158" s="2"/>
      <c r="X158" s="2"/>
      <c r="Y158" s="2"/>
      <c r="Z158" s="24">
        <v>146.59000521878872</v>
      </c>
      <c r="AA158" s="1">
        <f t="shared" si="16"/>
        <v>6.5550176114079789E-2</v>
      </c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</row>
    <row r="159" spans="2:40">
      <c r="B159" s="22">
        <v>44007</v>
      </c>
      <c r="C159" s="39">
        <v>158</v>
      </c>
      <c r="D159" s="23">
        <v>90.889037999999999</v>
      </c>
      <c r="E159" s="23">
        <v>141.65901199999999</v>
      </c>
      <c r="G159" s="1">
        <v>89.840430791177482</v>
      </c>
      <c r="H159" s="1">
        <v>0.51081872565737041</v>
      </c>
      <c r="I159" s="56">
        <v>90.351249516834855</v>
      </c>
      <c r="J159" s="1">
        <v>5.9169784937666992E-3</v>
      </c>
      <c r="K159" s="2"/>
      <c r="L159" s="2"/>
      <c r="M159" s="2"/>
      <c r="N159" s="40">
        <v>89.728046486105484</v>
      </c>
      <c r="O159" s="1">
        <f t="shared" si="15"/>
        <v>1.2773724306494646E-2</v>
      </c>
      <c r="Q159" s="2"/>
      <c r="R159" s="2"/>
      <c r="S159" s="19">
        <v>140.65605092815559</v>
      </c>
      <c r="T159" s="1">
        <v>-3.2853246416491309</v>
      </c>
      <c r="U159" s="24">
        <v>137.37072628650645</v>
      </c>
      <c r="V159" s="1">
        <v>3.0271887774379908E-2</v>
      </c>
      <c r="W159" s="2"/>
      <c r="X159" s="2"/>
      <c r="Y159" s="2"/>
      <c r="Z159" s="24">
        <v>146.89188042579235</v>
      </c>
      <c r="AA159" s="1">
        <f t="shared" si="16"/>
        <v>3.6939890741242508E-2</v>
      </c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</row>
    <row r="160" spans="2:40">
      <c r="B160" s="22">
        <v>44008</v>
      </c>
      <c r="C160" s="39">
        <v>159</v>
      </c>
      <c r="D160" s="23">
        <v>88.096405000000004</v>
      </c>
      <c r="E160" s="23">
        <v>137.432907</v>
      </c>
      <c r="G160" s="1">
        <v>90.417164756029877</v>
      </c>
      <c r="H160" s="1">
        <v>0.54048058329513116</v>
      </c>
      <c r="I160" s="56">
        <v>90.957645339325012</v>
      </c>
      <c r="J160" s="1">
        <v>3.2478514183694643E-2</v>
      </c>
      <c r="K160" s="2"/>
      <c r="L160" s="2"/>
      <c r="M160" s="2"/>
      <c r="N160" s="40">
        <v>90.129955035215417</v>
      </c>
      <c r="O160" s="1">
        <f t="shared" si="15"/>
        <v>2.3083235180997599E-2</v>
      </c>
      <c r="Q160" s="2"/>
      <c r="R160" s="2"/>
      <c r="S160" s="19">
        <v>141.20767951767002</v>
      </c>
      <c r="T160" s="1">
        <v>-2.3914395160110902E-2</v>
      </c>
      <c r="U160" s="24">
        <v>141.1837651225099</v>
      </c>
      <c r="V160" s="1">
        <v>2.7292285409562765E-2</v>
      </c>
      <c r="W160" s="2"/>
      <c r="X160" s="2"/>
      <c r="Y160" s="2"/>
      <c r="Z160" s="24">
        <v>147.19375563279598</v>
      </c>
      <c r="AA160" s="1">
        <f t="shared" si="16"/>
        <v>7.1022645491999839E-2</v>
      </c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</row>
    <row r="161" spans="2:40">
      <c r="B161" s="22">
        <v>44011</v>
      </c>
      <c r="C161" s="39">
        <v>160</v>
      </c>
      <c r="D161" s="23">
        <v>90.126732000000004</v>
      </c>
      <c r="E161" s="23">
        <v>142.434631</v>
      </c>
      <c r="G161" s="1">
        <v>89.14074689021345</v>
      </c>
      <c r="H161" s="1">
        <v>-0.27712371880506997</v>
      </c>
      <c r="I161" s="56">
        <v>88.863623171408378</v>
      </c>
      <c r="J161" s="1">
        <v>1.4014807821852746E-2</v>
      </c>
      <c r="K161" s="2"/>
      <c r="L161" s="2"/>
      <c r="M161" s="2"/>
      <c r="N161" s="40">
        <v>90.53186358432535</v>
      </c>
      <c r="O161" s="1">
        <f t="shared" si="15"/>
        <v>4.4951323024266122E-3</v>
      </c>
      <c r="Q161" s="2"/>
      <c r="R161" s="2"/>
      <c r="S161" s="19">
        <v>139.13155463295152</v>
      </c>
      <c r="T161" s="1">
        <v>-1.7682933112847381</v>
      </c>
      <c r="U161" s="24">
        <v>137.36326132166678</v>
      </c>
      <c r="V161" s="1">
        <v>3.5604892172137637E-2</v>
      </c>
      <c r="W161" s="2"/>
      <c r="X161" s="2"/>
      <c r="Y161" s="2"/>
      <c r="Z161" s="24">
        <v>147.49563083979962</v>
      </c>
      <c r="AA161" s="1">
        <f t="shared" si="16"/>
        <v>3.553208797795545E-2</v>
      </c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</row>
    <row r="162" spans="2:40">
      <c r="B162" s="22">
        <v>44012</v>
      </c>
      <c r="C162" s="39">
        <v>161</v>
      </c>
      <c r="D162" s="23">
        <v>90.879065999999995</v>
      </c>
      <c r="E162" s="23">
        <v>143.77702300000001</v>
      </c>
      <c r="G162" s="1">
        <v>89.683038700596057</v>
      </c>
      <c r="H162" s="1">
        <v>9.1613269329385016E-2</v>
      </c>
      <c r="I162" s="56">
        <v>89.774651969925443</v>
      </c>
      <c r="J162" s="1">
        <v>1.2152568008066359E-2</v>
      </c>
      <c r="K162" s="2"/>
      <c r="L162" s="2"/>
      <c r="M162" s="2"/>
      <c r="N162" s="40">
        <v>90.933772133435284</v>
      </c>
      <c r="O162" s="1">
        <f t="shared" si="15"/>
        <v>6.0196628159986778E-4</v>
      </c>
      <c r="Q162" s="2"/>
      <c r="R162" s="2"/>
      <c r="S162" s="19">
        <v>140.94824663482819</v>
      </c>
      <c r="T162" s="1">
        <v>1.2789442049024626</v>
      </c>
      <c r="U162" s="24">
        <v>142.22719083973067</v>
      </c>
      <c r="V162" s="1">
        <v>1.0779414734921493E-2</v>
      </c>
      <c r="W162" s="2"/>
      <c r="X162" s="2"/>
      <c r="Y162" s="2"/>
      <c r="Z162" s="24">
        <v>147.79750604680325</v>
      </c>
      <c r="AA162" s="1">
        <f t="shared" si="16"/>
        <v>2.7963321001598672E-2</v>
      </c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</row>
    <row r="163" spans="2:40">
      <c r="B163" s="22">
        <v>44013</v>
      </c>
      <c r="C163" s="39">
        <v>162</v>
      </c>
      <c r="D163" s="23">
        <v>90.707176000000004</v>
      </c>
      <c r="E163" s="23">
        <v>143.29972799999999</v>
      </c>
      <c r="G163" s="1">
        <v>90.340853715268224</v>
      </c>
      <c r="H163" s="1">
        <v>0.34640405473363689</v>
      </c>
      <c r="I163" s="56">
        <v>90.687257770001864</v>
      </c>
      <c r="J163" s="1">
        <v>2.195882495354082E-4</v>
      </c>
      <c r="K163" s="2"/>
      <c r="L163" s="2"/>
      <c r="M163" s="2"/>
      <c r="N163" s="40">
        <v>91.335680682545217</v>
      </c>
      <c r="O163" s="1">
        <f t="shared" si="15"/>
        <v>6.928941129698633E-3</v>
      </c>
      <c r="Q163" s="2"/>
      <c r="R163" s="2"/>
      <c r="S163" s="19">
        <v>142.50407363567268</v>
      </c>
      <c r="T163" s="1">
        <v>1.5142945814531841</v>
      </c>
      <c r="U163" s="24">
        <v>144.01836821712587</v>
      </c>
      <c r="V163" s="1">
        <v>5.0149447396430555E-3</v>
      </c>
      <c r="W163" s="2"/>
      <c r="X163" s="2"/>
      <c r="Y163" s="2"/>
      <c r="Z163" s="24">
        <v>148.09938125380688</v>
      </c>
      <c r="AA163" s="1">
        <f t="shared" si="16"/>
        <v>3.3493805751026236E-2</v>
      </c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</row>
    <row r="164" spans="2:40">
      <c r="B164" s="22">
        <v>44014</v>
      </c>
      <c r="C164" s="39">
        <v>163</v>
      </c>
      <c r="D164" s="23">
        <v>90.707176000000004</v>
      </c>
      <c r="E164" s="23">
        <v>144.20462000000001</v>
      </c>
      <c r="G164" s="1">
        <v>90.542330971870712</v>
      </c>
      <c r="H164" s="1">
        <v>0.28118699557461962</v>
      </c>
      <c r="I164" s="56">
        <v>90.823517967445326</v>
      </c>
      <c r="J164" s="1">
        <v>1.2826104016877597E-3</v>
      </c>
      <c r="K164" s="2"/>
      <c r="L164" s="2"/>
      <c r="M164" s="2"/>
      <c r="N164" s="40">
        <v>91.73758923165515</v>
      </c>
      <c r="O164" s="1">
        <f t="shared" si="15"/>
        <v>1.1359776338480055E-2</v>
      </c>
      <c r="Q164" s="2"/>
      <c r="R164" s="2"/>
      <c r="S164" s="19">
        <v>142.94168353605269</v>
      </c>
      <c r="T164" s="1">
        <v>0.59911260254098675</v>
      </c>
      <c r="U164" s="24">
        <v>143.54079613859369</v>
      </c>
      <c r="V164" s="1">
        <v>4.6033466986447041E-3</v>
      </c>
      <c r="W164" s="2"/>
      <c r="X164" s="2"/>
      <c r="Y164" s="2"/>
      <c r="Z164" s="24">
        <v>148.40125646081052</v>
      </c>
      <c r="AA164" s="1">
        <f t="shared" si="16"/>
        <v>2.9101955684987829E-2</v>
      </c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</row>
    <row r="165" spans="2:40">
      <c r="B165" s="22">
        <v>44018</v>
      </c>
      <c r="C165" s="39">
        <v>164</v>
      </c>
      <c r="D165" s="23">
        <v>93.133613999999994</v>
      </c>
      <c r="E165" s="23">
        <v>146.39224200000001</v>
      </c>
      <c r="G165" s="1">
        <v>90.632995737341815</v>
      </c>
      <c r="H165" s="1">
        <v>0.19545199202803748</v>
      </c>
      <c r="I165" s="56">
        <v>90.828447729369856</v>
      </c>
      <c r="J165" s="1">
        <v>2.4751173841811171E-2</v>
      </c>
      <c r="K165" s="2"/>
      <c r="L165" s="2"/>
      <c r="M165" s="2"/>
      <c r="N165" s="40">
        <v>92.139497780765083</v>
      </c>
      <c r="O165" s="1">
        <f t="shared" si="15"/>
        <v>1.0674086149334988E-2</v>
      </c>
      <c r="Q165" s="2"/>
      <c r="R165" s="2"/>
      <c r="S165" s="19">
        <v>143.63629859122372</v>
      </c>
      <c r="T165" s="1">
        <v>0.68028968727652139</v>
      </c>
      <c r="U165" s="24">
        <v>144.31658827850023</v>
      </c>
      <c r="V165" s="1">
        <v>1.4178713934169928E-2</v>
      </c>
      <c r="W165" s="2"/>
      <c r="X165" s="2"/>
      <c r="Y165" s="2"/>
      <c r="Z165" s="24">
        <v>148.70313166781415</v>
      </c>
      <c r="AA165" s="1">
        <f t="shared" si="16"/>
        <v>1.5785601998049442E-2</v>
      </c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</row>
    <row r="166" spans="2:40">
      <c r="B166" s="22">
        <v>44019</v>
      </c>
      <c r="C166" s="39">
        <v>165</v>
      </c>
      <c r="D166" s="23">
        <v>92.844634999999997</v>
      </c>
      <c r="E166" s="23">
        <v>144.15489199999999</v>
      </c>
      <c r="G166" s="1">
        <v>92.008335781803822</v>
      </c>
      <c r="H166" s="1">
        <v>0.72640161562332384</v>
      </c>
      <c r="I166" s="56">
        <v>92.734737397427139</v>
      </c>
      <c r="J166" s="1">
        <v>1.1836720837219892E-3</v>
      </c>
      <c r="K166" s="2"/>
      <c r="L166" s="2"/>
      <c r="M166" s="2"/>
      <c r="N166" s="40">
        <v>92.541406329875016</v>
      </c>
      <c r="O166" s="1">
        <f t="shared" si="15"/>
        <v>3.2659794518550291E-3</v>
      </c>
      <c r="Q166" s="2"/>
      <c r="R166" s="2"/>
      <c r="S166" s="19">
        <v>145.15206746605065</v>
      </c>
      <c r="T166" s="1">
        <v>1.3904469966943707</v>
      </c>
      <c r="U166" s="24">
        <v>146.54251446274503</v>
      </c>
      <c r="V166" s="1">
        <v>1.6562895851949602E-2</v>
      </c>
      <c r="W166" s="2"/>
      <c r="X166" s="2"/>
      <c r="Y166" s="2"/>
      <c r="Z166" s="24">
        <v>149.00500687481781</v>
      </c>
      <c r="AA166" s="1">
        <f t="shared" si="16"/>
        <v>3.3645163251329824E-2</v>
      </c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</row>
    <row r="167" spans="2:40">
      <c r="B167" s="22">
        <v>44020</v>
      </c>
      <c r="C167" s="39">
        <v>166</v>
      </c>
      <c r="D167" s="23">
        <v>95.006996000000001</v>
      </c>
      <c r="E167" s="23">
        <v>144.77140800000001</v>
      </c>
      <c r="G167" s="1">
        <v>92.468300351811706</v>
      </c>
      <c r="H167" s="1">
        <v>0.60650494509637587</v>
      </c>
      <c r="I167" s="56">
        <v>93.074805296908082</v>
      </c>
      <c r="J167" s="1">
        <v>2.0337351820827167E-2</v>
      </c>
      <c r="K167" s="2"/>
      <c r="L167" s="2"/>
      <c r="M167" s="2"/>
      <c r="N167" s="40">
        <v>92.94331487898495</v>
      </c>
      <c r="O167" s="1">
        <f t="shared" si="15"/>
        <v>2.1721359561932167E-2</v>
      </c>
      <c r="Q167" s="2"/>
      <c r="R167" s="2"/>
      <c r="S167" s="19">
        <v>144.60362095972278</v>
      </c>
      <c r="T167" s="1">
        <v>-0.25761248087454036</v>
      </c>
      <c r="U167" s="24">
        <v>144.34600847884823</v>
      </c>
      <c r="V167" s="1">
        <v>2.9384222135338677E-3</v>
      </c>
      <c r="W167" s="2"/>
      <c r="X167" s="2"/>
      <c r="Y167" s="2"/>
      <c r="Z167" s="24">
        <v>149.30688208182141</v>
      </c>
      <c r="AA167" s="1">
        <f t="shared" si="16"/>
        <v>3.1328520903943995E-2</v>
      </c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</row>
    <row r="168" spans="2:40">
      <c r="B168" s="22">
        <v>44021</v>
      </c>
      <c r="C168" s="39">
        <v>167</v>
      </c>
      <c r="D168" s="23">
        <v>95.415558000000004</v>
      </c>
      <c r="E168" s="23">
        <v>140.57513399999999</v>
      </c>
      <c r="G168" s="1">
        <v>93.864582958315268</v>
      </c>
      <c r="H168" s="1">
        <v>0.96190489272960944</v>
      </c>
      <c r="I168" s="56">
        <v>94.826487851044874</v>
      </c>
      <c r="J168" s="1">
        <v>6.1737326836691598E-3</v>
      </c>
      <c r="K168" s="2"/>
      <c r="L168" s="2"/>
      <c r="M168" s="2"/>
      <c r="N168" s="40">
        <v>93.345223428094883</v>
      </c>
      <c r="O168" s="1">
        <f t="shared" si="15"/>
        <v>2.1698081689205458E-2</v>
      </c>
      <c r="Q168" s="2"/>
      <c r="R168" s="2"/>
      <c r="S168" s="19">
        <v>144.69590383187523</v>
      </c>
      <c r="T168" s="1">
        <v>3.9798569198403522E-2</v>
      </c>
      <c r="U168" s="24">
        <v>144.73570240107364</v>
      </c>
      <c r="V168" s="1">
        <v>2.9596759275176271E-2</v>
      </c>
      <c r="W168" s="2"/>
      <c r="X168" s="2"/>
      <c r="Y168" s="2"/>
      <c r="Z168" s="24">
        <v>149.60875728882507</v>
      </c>
      <c r="AA168" s="1">
        <f t="shared" si="16"/>
        <v>6.4261886379031186E-2</v>
      </c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</row>
    <row r="169" spans="2:40">
      <c r="B169" s="22">
        <v>44022</v>
      </c>
      <c r="C169" s="39">
        <v>168</v>
      </c>
      <c r="D169" s="23">
        <v>95.582465999999997</v>
      </c>
      <c r="E169" s="23">
        <v>141.64906300000001</v>
      </c>
      <c r="G169" s="1">
        <v>94.717619231241883</v>
      </c>
      <c r="H169" s="1">
        <v>0.91291401381826232</v>
      </c>
      <c r="I169" s="56">
        <v>95.63053324506015</v>
      </c>
      <c r="J169" s="1">
        <v>5.0288768507137217E-4</v>
      </c>
      <c r="K169" s="2"/>
      <c r="L169" s="2"/>
      <c r="M169" s="2"/>
      <c r="N169" s="40">
        <v>93.747131977204816</v>
      </c>
      <c r="O169" s="1">
        <f t="shared" si="15"/>
        <v>1.9201576393678529E-2</v>
      </c>
      <c r="Q169" s="2"/>
      <c r="R169" s="2"/>
      <c r="S169" s="19">
        <v>142.42948042434386</v>
      </c>
      <c r="T169" s="1">
        <v>-1.9204901110218979</v>
      </c>
      <c r="U169" s="24">
        <v>140.50899031332196</v>
      </c>
      <c r="V169" s="1">
        <v>8.0485720309922057E-3</v>
      </c>
      <c r="W169" s="2"/>
      <c r="X169" s="2"/>
      <c r="Y169" s="2"/>
      <c r="Z169" s="24">
        <v>149.91063249582871</v>
      </c>
      <c r="AA169" s="1">
        <f t="shared" si="16"/>
        <v>5.8324208581801172E-2</v>
      </c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</row>
    <row r="170" spans="2:40">
      <c r="B170" s="22">
        <v>44025</v>
      </c>
      <c r="C170" s="39">
        <v>169</v>
      </c>
      <c r="D170" s="23">
        <v>95.141525000000001</v>
      </c>
      <c r="E170" s="23">
        <v>142.68322800000001</v>
      </c>
      <c r="G170" s="1">
        <v>95.193284954058839</v>
      </c>
      <c r="H170" s="1">
        <v>0.71615228286767441</v>
      </c>
      <c r="I170" s="56">
        <v>95.909437236926507</v>
      </c>
      <c r="J170" s="1">
        <v>8.0712626471617505E-3</v>
      </c>
      <c r="K170" s="2"/>
      <c r="L170" s="2"/>
      <c r="M170" s="2"/>
      <c r="N170" s="40">
        <v>94.149040526314749</v>
      </c>
      <c r="O170" s="1">
        <f t="shared" si="15"/>
        <v>1.0431664551154209E-2</v>
      </c>
      <c r="Q170" s="2"/>
      <c r="R170" s="2"/>
      <c r="S170" s="19">
        <v>142.00025084095475</v>
      </c>
      <c r="T170" s="1">
        <v>-0.6529186625340333</v>
      </c>
      <c r="U170" s="24">
        <v>141.34733217842071</v>
      </c>
      <c r="V170" s="1">
        <v>9.3626689016266113E-3</v>
      </c>
      <c r="W170" s="2"/>
      <c r="X170" s="2"/>
      <c r="Y170" s="2"/>
      <c r="Z170" s="24">
        <v>150.21250770283234</v>
      </c>
      <c r="AA170" s="1">
        <f t="shared" si="16"/>
        <v>5.2769199354196876E-2</v>
      </c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</row>
    <row r="171" spans="2:40">
      <c r="B171" s="22">
        <v>44026</v>
      </c>
      <c r="C171" s="39">
        <v>170</v>
      </c>
      <c r="D171" s="23">
        <v>96.715964999999997</v>
      </c>
      <c r="E171" s="23">
        <v>147.267303</v>
      </c>
      <c r="G171" s="1">
        <v>95.164816979326474</v>
      </c>
      <c r="H171" s="1">
        <v>0.38107316694765664</v>
      </c>
      <c r="I171" s="56">
        <v>95.545890146274132</v>
      </c>
      <c r="J171" s="1">
        <v>1.2098052826395981E-2</v>
      </c>
      <c r="K171" s="2"/>
      <c r="L171" s="2"/>
      <c r="M171" s="2"/>
      <c r="N171" s="40">
        <v>94.550949075424683</v>
      </c>
      <c r="O171" s="1">
        <f t="shared" si="15"/>
        <v>2.2385300343902008E-2</v>
      </c>
      <c r="Q171" s="2"/>
      <c r="R171" s="2"/>
      <c r="S171" s="19">
        <v>142.37588827842964</v>
      </c>
      <c r="T171" s="1">
        <v>0.22135402247355401</v>
      </c>
      <c r="U171" s="24">
        <v>142.59724230090319</v>
      </c>
      <c r="V171" s="1">
        <v>3.1711456677500291E-2</v>
      </c>
      <c r="W171" s="2"/>
      <c r="X171" s="2"/>
      <c r="Y171" s="2"/>
      <c r="Z171" s="24">
        <v>150.51438290983597</v>
      </c>
      <c r="AA171" s="1">
        <f t="shared" si="16"/>
        <v>2.2048885554969217E-2</v>
      </c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</row>
    <row r="172" spans="2:40">
      <c r="B172" s="22">
        <v>44027</v>
      </c>
      <c r="C172" s="39">
        <v>171</v>
      </c>
      <c r="D172" s="23">
        <v>97.381111000000004</v>
      </c>
      <c r="E172" s="23">
        <v>151.07576</v>
      </c>
      <c r="G172" s="1">
        <v>96.017948390696915</v>
      </c>
      <c r="H172" s="1">
        <v>0.59349937693790966</v>
      </c>
      <c r="I172" s="56">
        <v>96.611447767634829</v>
      </c>
      <c r="J172" s="1">
        <v>7.9036193411797847E-3</v>
      </c>
      <c r="K172" s="2"/>
      <c r="L172" s="2"/>
      <c r="M172" s="2"/>
      <c r="N172" s="40">
        <v>94.952857624534616</v>
      </c>
      <c r="O172" s="1">
        <f t="shared" si="15"/>
        <v>2.4935568618285615E-2</v>
      </c>
      <c r="Q172" s="2"/>
      <c r="R172" s="2"/>
      <c r="S172" s="19">
        <v>145.06616637529334</v>
      </c>
      <c r="T172" s="1">
        <v>2.3199394857051723</v>
      </c>
      <c r="U172" s="24">
        <v>147.3861058609985</v>
      </c>
      <c r="V172" s="1">
        <v>2.4422542299317274E-2</v>
      </c>
      <c r="W172" s="2"/>
      <c r="X172" s="2"/>
      <c r="Y172" s="2"/>
      <c r="Z172" s="24">
        <v>150.81625811683961</v>
      </c>
      <c r="AA172" s="1">
        <f t="shared" si="16"/>
        <v>1.7176937131436346E-3</v>
      </c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</row>
    <row r="173" spans="2:40">
      <c r="B173" s="22">
        <v>44028</v>
      </c>
      <c r="C173" s="39">
        <v>172</v>
      </c>
      <c r="D173" s="23">
        <v>96.182845999999998</v>
      </c>
      <c r="E173" s="23">
        <v>152.21929900000001</v>
      </c>
      <c r="G173" s="1">
        <v>96.767687825813624</v>
      </c>
      <c r="H173" s="1">
        <v>0.66380740311836939</v>
      </c>
      <c r="I173" s="56">
        <v>97.431495228931993</v>
      </c>
      <c r="J173" s="1">
        <v>1.2982036619419594E-2</v>
      </c>
      <c r="K173" s="2"/>
      <c r="L173" s="2"/>
      <c r="M173" s="2"/>
      <c r="N173" s="40">
        <v>95.354766173644549</v>
      </c>
      <c r="O173" s="1">
        <f t="shared" si="15"/>
        <v>8.609433602697187E-3</v>
      </c>
      <c r="Q173" s="2"/>
      <c r="R173" s="2"/>
      <c r="S173" s="19">
        <v>148.37144286888201</v>
      </c>
      <c r="T173" s="1">
        <v>3.1574759424061525</v>
      </c>
      <c r="U173" s="24">
        <v>151.52891881128818</v>
      </c>
      <c r="V173" s="1">
        <v>4.5354314022417594E-3</v>
      </c>
      <c r="W173" s="2"/>
      <c r="X173" s="2"/>
      <c r="Y173" s="2"/>
      <c r="Z173" s="24">
        <v>151.11813332384324</v>
      </c>
      <c r="AA173" s="1">
        <f t="shared" si="16"/>
        <v>7.2340740194629842E-3</v>
      </c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</row>
    <row r="174" spans="2:40">
      <c r="B174" s="22">
        <v>44029</v>
      </c>
      <c r="C174" s="39">
        <v>173</v>
      </c>
      <c r="D174" s="23">
        <v>95.988533000000004</v>
      </c>
      <c r="E174" s="23">
        <v>154.12851000000001</v>
      </c>
      <c r="G174" s="1">
        <v>96.446024821616135</v>
      </c>
      <c r="H174" s="1">
        <v>0.22034571982623294</v>
      </c>
      <c r="I174" s="56">
        <v>96.666370541442362</v>
      </c>
      <c r="J174" s="1">
        <v>7.0616512228846946E-3</v>
      </c>
      <c r="K174" s="2"/>
      <c r="L174" s="2"/>
      <c r="M174" s="2"/>
      <c r="N174" s="40">
        <v>95.756674722754482</v>
      </c>
      <c r="O174" s="1">
        <f t="shared" si="15"/>
        <v>2.4154789118979612E-3</v>
      </c>
      <c r="Q174" s="2"/>
      <c r="R174" s="2"/>
      <c r="S174" s="19">
        <v>150.48776374099691</v>
      </c>
      <c r="T174" s="1">
        <v>2.2724941326585859</v>
      </c>
      <c r="U174" s="24">
        <v>152.76025787365549</v>
      </c>
      <c r="V174" s="1">
        <v>8.8773460947913878E-3</v>
      </c>
      <c r="W174" s="2"/>
      <c r="X174" s="2"/>
      <c r="Y174" s="2"/>
      <c r="Z174" s="24">
        <v>151.42000853084687</v>
      </c>
      <c r="AA174" s="1">
        <f t="shared" si="16"/>
        <v>1.757300754515264E-2</v>
      </c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</row>
    <row r="175" spans="2:40">
      <c r="B175" s="22">
        <v>44032</v>
      </c>
      <c r="C175" s="39">
        <v>174</v>
      </c>
      <c r="D175" s="23">
        <v>98.011391000000003</v>
      </c>
      <c r="E175" s="23">
        <v>152.527557</v>
      </c>
      <c r="G175" s="1">
        <v>96.194404319727269</v>
      </c>
      <c r="H175" s="1">
        <v>7.9609200544386305E-3</v>
      </c>
      <c r="I175" s="56">
        <v>96.202365239781713</v>
      </c>
      <c r="J175" s="1">
        <v>1.8457301154090243E-2</v>
      </c>
      <c r="K175" s="2"/>
      <c r="L175" s="2"/>
      <c r="M175" s="2"/>
      <c r="N175" s="40">
        <v>96.158583271864416</v>
      </c>
      <c r="O175" s="1">
        <f t="shared" si="15"/>
        <v>1.8904004006387254E-2</v>
      </c>
      <c r="Q175" s="2"/>
      <c r="R175" s="2"/>
      <c r="S175" s="19">
        <v>152.49017418344863</v>
      </c>
      <c r="T175" s="1">
        <v>2.0429229959827491</v>
      </c>
      <c r="U175" s="24">
        <v>154.53309717943137</v>
      </c>
      <c r="V175" s="1">
        <v>1.3148707150874801E-2</v>
      </c>
      <c r="W175" s="2"/>
      <c r="X175" s="2"/>
      <c r="Y175" s="2"/>
      <c r="Z175" s="24">
        <v>151.7218837378505</v>
      </c>
      <c r="AA175" s="1">
        <f t="shared" si="16"/>
        <v>5.2821488653981216E-3</v>
      </c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</row>
    <row r="176" spans="2:40">
      <c r="B176" s="22">
        <v>44033</v>
      </c>
      <c r="C176" s="39">
        <v>175</v>
      </c>
      <c r="D176" s="23">
        <v>96.658660999999995</v>
      </c>
      <c r="E176" s="23">
        <v>153.889847</v>
      </c>
      <c r="G176" s="1">
        <v>97.193746993877284</v>
      </c>
      <c r="H176" s="1">
        <v>0.45408270939744771</v>
      </c>
      <c r="I176" s="56">
        <v>97.647829703274738</v>
      </c>
      <c r="J176" s="1">
        <v>1.0233627209823884E-2</v>
      </c>
      <c r="K176" s="2"/>
      <c r="L176" s="2"/>
      <c r="M176" s="2"/>
      <c r="N176" s="40">
        <v>96.560491820974349</v>
      </c>
      <c r="O176" s="1">
        <f t="shared" si="15"/>
        <v>1.0156273427545852E-3</v>
      </c>
      <c r="Q176" s="2"/>
      <c r="R176" s="2"/>
      <c r="S176" s="19">
        <v>152.5107347325519</v>
      </c>
      <c r="T176" s="1">
        <v>0.32391491613518819</v>
      </c>
      <c r="U176" s="24">
        <v>152.83464964868708</v>
      </c>
      <c r="V176" s="1">
        <v>6.8568354045665334E-3</v>
      </c>
      <c r="W176" s="2"/>
      <c r="X176" s="2"/>
      <c r="Y176" s="2"/>
      <c r="Z176" s="24">
        <v>152.02375894485414</v>
      </c>
      <c r="AA176" s="1">
        <f t="shared" si="16"/>
        <v>1.2126128471268583E-2</v>
      </c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</row>
    <row r="177" spans="2:40">
      <c r="B177" s="22">
        <v>44034</v>
      </c>
      <c r="C177" s="39">
        <v>176</v>
      </c>
      <c r="D177" s="23">
        <v>96.930199000000002</v>
      </c>
      <c r="E177" s="23">
        <v>153.740692</v>
      </c>
      <c r="G177" s="1">
        <v>96.899449697244762</v>
      </c>
      <c r="H177" s="1">
        <v>0.1173117066839616</v>
      </c>
      <c r="I177" s="56">
        <v>97.016761403928726</v>
      </c>
      <c r="J177" s="1">
        <v>8.9303854548698541E-4</v>
      </c>
      <c r="K177" s="2"/>
      <c r="L177" s="2"/>
      <c r="M177" s="2"/>
      <c r="N177" s="40">
        <v>96.962400370084296</v>
      </c>
      <c r="O177" s="1">
        <f t="shared" si="15"/>
        <v>3.3221194649868066E-4</v>
      </c>
      <c r="Q177" s="2"/>
      <c r="R177" s="2"/>
      <c r="S177" s="19">
        <v>153.26924647964836</v>
      </c>
      <c r="T177" s="1">
        <v>0.69332222245227204</v>
      </c>
      <c r="U177" s="24">
        <v>153.96256870210064</v>
      </c>
      <c r="V177" s="1">
        <v>1.4431878718267005E-3</v>
      </c>
      <c r="W177" s="2"/>
      <c r="X177" s="2"/>
      <c r="Y177" s="2"/>
      <c r="Z177" s="24">
        <v>152.3256341518578</v>
      </c>
      <c r="AA177" s="1">
        <f t="shared" si="16"/>
        <v>9.2041855004932425E-3</v>
      </c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</row>
    <row r="178" spans="2:40">
      <c r="B178" s="22">
        <v>44035</v>
      </c>
      <c r="C178" s="39">
        <v>177</v>
      </c>
      <c r="D178" s="23">
        <v>92.518287999999998</v>
      </c>
      <c r="E178" s="23">
        <v>152.86563100000001</v>
      </c>
      <c r="G178" s="1">
        <v>96.916361813760147</v>
      </c>
      <c r="H178" s="1">
        <v>7.2131891108102295E-2</v>
      </c>
      <c r="I178" s="56">
        <v>96.988493704868247</v>
      </c>
      <c r="J178" s="1">
        <v>4.8316995498968257E-2</v>
      </c>
      <c r="K178" s="2"/>
      <c r="L178" s="2"/>
      <c r="M178" s="2"/>
      <c r="N178" s="40">
        <v>97.364308919194229</v>
      </c>
      <c r="O178" s="1">
        <f t="shared" si="15"/>
        <v>5.2379059577866718E-2</v>
      </c>
      <c r="Q178" s="2"/>
      <c r="R178" s="2"/>
      <c r="S178" s="19">
        <v>153.52854151584177</v>
      </c>
      <c r="T178" s="1">
        <v>0.32439911413223693</v>
      </c>
      <c r="U178" s="24">
        <v>153.852940629974</v>
      </c>
      <c r="V178" s="1">
        <v>6.4586763127546486E-3</v>
      </c>
      <c r="W178" s="2"/>
      <c r="X178" s="2"/>
      <c r="Y178" s="2"/>
      <c r="Z178" s="24">
        <v>152.6275093588614</v>
      </c>
      <c r="AA178" s="1">
        <f t="shared" si="16"/>
        <v>1.5577186289742583E-3</v>
      </c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</row>
    <row r="179" spans="2:40">
      <c r="B179" s="22">
        <v>44036</v>
      </c>
      <c r="C179" s="39">
        <v>178</v>
      </c>
      <c r="D179" s="23">
        <v>92.289092999999994</v>
      </c>
      <c r="E179" s="23">
        <v>148.58981299999999</v>
      </c>
      <c r="G179" s="1">
        <v>94.497421216192066</v>
      </c>
      <c r="H179" s="1">
        <v>-1.0488507287961804</v>
      </c>
      <c r="I179" s="56">
        <v>93.448570487395884</v>
      </c>
      <c r="J179" s="1">
        <v>1.2563537572049709E-2</v>
      </c>
      <c r="K179" s="2"/>
      <c r="L179" s="2"/>
      <c r="M179" s="2"/>
      <c r="N179" s="40">
        <v>97.766217468304163</v>
      </c>
      <c r="O179" s="1">
        <f t="shared" si="15"/>
        <v>5.9347473144027635E-2</v>
      </c>
      <c r="Q179" s="2"/>
      <c r="R179" s="2"/>
      <c r="S179" s="19">
        <v>153.16394073212882</v>
      </c>
      <c r="T179" s="1">
        <v>-0.26125079903616732</v>
      </c>
      <c r="U179" s="24">
        <v>152.90268993309266</v>
      </c>
      <c r="V179" s="1">
        <v>2.9025387716805778E-2</v>
      </c>
      <c r="W179" s="2"/>
      <c r="X179" s="2"/>
      <c r="Y179" s="2"/>
      <c r="Z179" s="24">
        <v>152.92938456586506</v>
      </c>
      <c r="AA179" s="1">
        <f t="shared" si="16"/>
        <v>2.9205040899170333E-2</v>
      </c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</row>
    <row r="180" spans="2:40">
      <c r="B180" s="22">
        <v>44039</v>
      </c>
      <c r="C180" s="39">
        <v>179</v>
      </c>
      <c r="D180" s="23">
        <v>94.476364000000004</v>
      </c>
      <c r="E180" s="23">
        <v>149.91233800000001</v>
      </c>
      <c r="G180" s="1">
        <v>93.282840697286431</v>
      </c>
      <c r="H180" s="1">
        <v>-1.123429134345435</v>
      </c>
      <c r="I180" s="56">
        <v>92.159411562941003</v>
      </c>
      <c r="J180" s="1">
        <v>2.4524149098911142E-2</v>
      </c>
      <c r="K180" s="2"/>
      <c r="L180" s="2"/>
      <c r="M180" s="2"/>
      <c r="N180" s="40">
        <v>98.168126017414096</v>
      </c>
      <c r="O180" s="1">
        <f t="shared" si="15"/>
        <v>3.9076038292647379E-2</v>
      </c>
      <c r="Q180" s="2"/>
      <c r="R180" s="2"/>
      <c r="S180" s="19">
        <v>150.64817047945797</v>
      </c>
      <c r="T180" s="1">
        <v>-2.1775923346256456</v>
      </c>
      <c r="U180" s="24">
        <v>148.47057814483233</v>
      </c>
      <c r="V180" s="1">
        <v>9.6173528770372094E-3</v>
      </c>
      <c r="W180" s="2"/>
      <c r="X180" s="2"/>
      <c r="Y180" s="2"/>
      <c r="Z180" s="24">
        <v>153.2312597728687</v>
      </c>
      <c r="AA180" s="1">
        <f t="shared" si="16"/>
        <v>2.213908352805952E-2</v>
      </c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</row>
    <row r="181" spans="2:40">
      <c r="B181" s="22">
        <v>44040</v>
      </c>
      <c r="C181" s="39">
        <v>180</v>
      </c>
      <c r="D181" s="23">
        <v>92.924355000000006</v>
      </c>
      <c r="E181" s="23">
        <v>151.155304</v>
      </c>
      <c r="G181" s="1">
        <v>93.939278513778902</v>
      </c>
      <c r="H181" s="1">
        <v>-0.32248900646837753</v>
      </c>
      <c r="I181" s="56">
        <v>93.616789507310529</v>
      </c>
      <c r="J181" s="1">
        <v>7.4515933665670626E-3</v>
      </c>
      <c r="K181" s="2"/>
      <c r="L181" s="2"/>
      <c r="M181" s="2"/>
      <c r="N181" s="40">
        <v>98.570034566524029</v>
      </c>
      <c r="O181" s="1">
        <f t="shared" si="15"/>
        <v>6.0755649759678433E-2</v>
      </c>
      <c r="Q181" s="2"/>
      <c r="R181" s="2"/>
      <c r="S181" s="19">
        <v>150.24346261575607</v>
      </c>
      <c r="T181" s="1">
        <v>-0.67064053434046289</v>
      </c>
      <c r="U181" s="24">
        <v>149.57282208141561</v>
      </c>
      <c r="V181" s="1">
        <v>1.0469245052653873E-2</v>
      </c>
      <c r="W181" s="2"/>
      <c r="X181" s="2"/>
      <c r="Y181" s="2"/>
      <c r="Z181" s="24">
        <v>153.53313497987233</v>
      </c>
      <c r="AA181" s="1">
        <f t="shared" si="16"/>
        <v>1.573104559977815E-2</v>
      </c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</row>
    <row r="182" spans="2:40">
      <c r="B182" s="22">
        <v>44041</v>
      </c>
      <c r="C182" s="39">
        <v>181</v>
      </c>
      <c r="D182" s="23">
        <v>94.705558999999994</v>
      </c>
      <c r="E182" s="23">
        <v>153.71086099999999</v>
      </c>
      <c r="G182" s="1">
        <v>93.381070581200504</v>
      </c>
      <c r="H182" s="1">
        <v>-0.42856252321788679</v>
      </c>
      <c r="I182" s="56">
        <v>92.952508057982612</v>
      </c>
      <c r="J182" s="1">
        <v>1.851053898554552E-2</v>
      </c>
      <c r="K182" s="2"/>
      <c r="L182" s="2"/>
      <c r="M182" s="2"/>
      <c r="N182" s="40">
        <v>98.971943115633962</v>
      </c>
      <c r="O182" s="1">
        <f t="shared" si="15"/>
        <v>4.5048930186178074E-2</v>
      </c>
      <c r="Q182" s="2"/>
      <c r="R182" s="2"/>
      <c r="S182" s="19">
        <v>150.74497537709021</v>
      </c>
      <c r="T182" s="1">
        <v>0.32568976698294999</v>
      </c>
      <c r="U182" s="24">
        <v>151.07066514407316</v>
      </c>
      <c r="V182" s="1">
        <v>1.7176378030481748E-2</v>
      </c>
      <c r="W182" s="2"/>
      <c r="X182" s="2"/>
      <c r="Y182" s="2"/>
      <c r="Z182" s="24">
        <v>153.83501018687596</v>
      </c>
      <c r="AA182" s="1">
        <f t="shared" si="16"/>
        <v>8.076799913050263E-4</v>
      </c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</row>
    <row r="183" spans="2:40">
      <c r="B183" s="22">
        <v>44042</v>
      </c>
      <c r="C183" s="39">
        <v>182</v>
      </c>
      <c r="D183" s="23">
        <v>95.851517000000001</v>
      </c>
      <c r="E183" s="23">
        <v>148.321335</v>
      </c>
      <c r="G183" s="1">
        <v>94.109539211540223</v>
      </c>
      <c r="H183" s="1">
        <v>9.2101495883036011E-2</v>
      </c>
      <c r="I183" s="56">
        <v>94.201640707423266</v>
      </c>
      <c r="J183" s="1">
        <v>1.721283443617001E-2</v>
      </c>
      <c r="K183" s="2"/>
      <c r="L183" s="2"/>
      <c r="M183" s="2"/>
      <c r="N183" s="40">
        <v>99.373851664743896</v>
      </c>
      <c r="O183" s="1">
        <f t="shared" si="15"/>
        <v>3.6747823873709735E-2</v>
      </c>
      <c r="Q183" s="2"/>
      <c r="R183" s="2"/>
      <c r="S183" s="19">
        <v>152.37621246969059</v>
      </c>
      <c r="T183" s="1">
        <v>1.4354049937577591</v>
      </c>
      <c r="U183" s="24">
        <v>153.81161746344836</v>
      </c>
      <c r="V183" s="1">
        <v>3.7016134350788793E-2</v>
      </c>
      <c r="W183" s="2"/>
      <c r="X183" s="2"/>
      <c r="Y183" s="2"/>
      <c r="Z183" s="24">
        <v>154.1368853938796</v>
      </c>
      <c r="AA183" s="1">
        <f t="shared" si="16"/>
        <v>3.9209129245496542E-2</v>
      </c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</row>
    <row r="184" spans="2:40">
      <c r="B184" s="22">
        <v>44043</v>
      </c>
      <c r="C184" s="39">
        <v>183</v>
      </c>
      <c r="D184" s="23">
        <v>105.88608600000001</v>
      </c>
      <c r="E184" s="23">
        <v>148.53015099999999</v>
      </c>
      <c r="G184" s="1">
        <v>95.067626995193109</v>
      </c>
      <c r="H184" s="1">
        <v>0.48179532537946834</v>
      </c>
      <c r="I184" s="56">
        <v>95.549422320572575</v>
      </c>
      <c r="J184" s="1">
        <v>9.7620604084161081E-2</v>
      </c>
      <c r="K184" s="2"/>
      <c r="L184" s="2"/>
      <c r="M184" s="2"/>
      <c r="N184" s="40">
        <v>99.775760213853829</v>
      </c>
      <c r="O184" s="1">
        <f t="shared" si="15"/>
        <v>5.7706597882427886E-2</v>
      </c>
      <c r="Q184" s="2"/>
      <c r="R184" s="2"/>
      <c r="S184" s="19">
        <v>150.14602986136077</v>
      </c>
      <c r="T184" s="1">
        <v>-1.6803444680166766</v>
      </c>
      <c r="U184" s="24">
        <v>148.4656853933441</v>
      </c>
      <c r="V184" s="1">
        <v>4.3402370644520947E-4</v>
      </c>
      <c r="W184" s="2"/>
      <c r="X184" s="2"/>
      <c r="Y184" s="2"/>
      <c r="Z184" s="24">
        <v>154.43876060088323</v>
      </c>
      <c r="AA184" s="1">
        <f t="shared" si="16"/>
        <v>3.9780539918007889E-2</v>
      </c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</row>
    <row r="185" spans="2:40">
      <c r="B185" s="22">
        <v>44046</v>
      </c>
      <c r="C185" s="39">
        <v>184</v>
      </c>
      <c r="D185" s="23">
        <v>108.554153</v>
      </c>
      <c r="E185" s="23">
        <v>147.694885</v>
      </c>
      <c r="G185" s="1">
        <v>101.01777944783692</v>
      </c>
      <c r="H185" s="1">
        <v>2.9425560326484206</v>
      </c>
      <c r="I185" s="56">
        <v>103.96033548048534</v>
      </c>
      <c r="J185" s="1">
        <v>4.2318210704611718E-2</v>
      </c>
      <c r="K185" s="2"/>
      <c r="L185" s="2"/>
      <c r="M185" s="2"/>
      <c r="N185" s="40">
        <v>100.17766876296376</v>
      </c>
      <c r="O185" s="1">
        <f t="shared" si="15"/>
        <v>7.7164106628294885E-2</v>
      </c>
      <c r="Q185" s="2"/>
      <c r="R185" s="2"/>
      <c r="S185" s="19">
        <v>149.25729648761234</v>
      </c>
      <c r="T185" s="1">
        <v>-1.007475037888673</v>
      </c>
      <c r="U185" s="24">
        <v>148.24982144972367</v>
      </c>
      <c r="V185" s="1">
        <v>3.7573166445382961E-3</v>
      </c>
      <c r="W185" s="2"/>
      <c r="X185" s="2"/>
      <c r="Y185" s="2"/>
      <c r="Z185" s="24">
        <v>154.74063580788686</v>
      </c>
      <c r="AA185" s="1">
        <f t="shared" si="16"/>
        <v>4.7704771955283769E-2</v>
      </c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</row>
    <row r="186" spans="2:40">
      <c r="B186" s="22">
        <v>44047</v>
      </c>
      <c r="C186" s="39">
        <v>185</v>
      </c>
      <c r="D186" s="23">
        <v>109.279099</v>
      </c>
      <c r="E186" s="23">
        <v>146.501633</v>
      </c>
      <c r="G186" s="1">
        <v>105.16278490152661</v>
      </c>
      <c r="H186" s="1">
        <v>3.4836582721169926</v>
      </c>
      <c r="I186" s="56">
        <v>108.6464431736436</v>
      </c>
      <c r="J186" s="1">
        <v>5.7893580030010878E-3</v>
      </c>
      <c r="K186" s="2"/>
      <c r="L186" s="2"/>
      <c r="M186" s="2"/>
      <c r="N186" s="40">
        <v>100.5795773120737</v>
      </c>
      <c r="O186" s="1">
        <f t="shared" si="15"/>
        <v>7.9608285276275073E-2</v>
      </c>
      <c r="Q186" s="2"/>
      <c r="R186" s="2"/>
      <c r="S186" s="19">
        <v>148.39797016942555</v>
      </c>
      <c r="T186" s="1">
        <v>-0.88154862614207108</v>
      </c>
      <c r="U186" s="24">
        <v>147.51642154328349</v>
      </c>
      <c r="V186" s="1">
        <v>6.9268070430551915E-3</v>
      </c>
      <c r="W186" s="2"/>
      <c r="X186" s="2"/>
      <c r="Y186" s="2"/>
      <c r="Z186" s="24">
        <v>155.04251101489049</v>
      </c>
      <c r="AA186" s="1">
        <f t="shared" si="16"/>
        <v>5.8298858790812903E-2</v>
      </c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</row>
    <row r="187" spans="2:40">
      <c r="B187" s="22">
        <v>44048</v>
      </c>
      <c r="C187" s="39">
        <v>186</v>
      </c>
      <c r="D187" s="23">
        <v>109.675194</v>
      </c>
      <c r="E187" s="23">
        <v>149.972015</v>
      </c>
      <c r="G187" s="1">
        <v>107.42675765568697</v>
      </c>
      <c r="H187" s="1">
        <v>2.9347997890365098</v>
      </c>
      <c r="I187" s="56">
        <v>110.36155744472347</v>
      </c>
      <c r="J187" s="1">
        <v>6.2581466208618585E-3</v>
      </c>
      <c r="K187" s="2"/>
      <c r="L187" s="2"/>
      <c r="M187" s="2"/>
      <c r="N187" s="40">
        <v>100.98148586118363</v>
      </c>
      <c r="O187" s="1">
        <f t="shared" si="15"/>
        <v>7.9267770785218544E-2</v>
      </c>
      <c r="Q187" s="2"/>
      <c r="R187" s="2"/>
      <c r="S187" s="19">
        <v>147.3549847262415</v>
      </c>
      <c r="T187" s="1">
        <v>-1.0187699206277541</v>
      </c>
      <c r="U187" s="24">
        <v>146.33621480561374</v>
      </c>
      <c r="V187" s="1">
        <v>2.4243190933896989E-2</v>
      </c>
      <c r="W187" s="2"/>
      <c r="X187" s="2"/>
      <c r="Y187" s="2"/>
      <c r="Z187" s="24">
        <v>155.34438622189413</v>
      </c>
      <c r="AA187" s="1">
        <f t="shared" si="16"/>
        <v>3.5822491428778414E-2</v>
      </c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</row>
    <row r="188" spans="2:40">
      <c r="B188" s="22">
        <v>44049</v>
      </c>
      <c r="C188" s="39">
        <v>187</v>
      </c>
      <c r="D188" s="23">
        <v>113.501678</v>
      </c>
      <c r="E188" s="23">
        <v>151.72210699999999</v>
      </c>
      <c r="G188" s="1">
        <v>108.66339764505915</v>
      </c>
      <c r="H188" s="1">
        <v>2.1706278791875611</v>
      </c>
      <c r="I188" s="56">
        <v>110.83402552424671</v>
      </c>
      <c r="J188" s="1">
        <v>2.3503198567278328E-2</v>
      </c>
      <c r="K188" s="2"/>
      <c r="L188" s="2"/>
      <c r="M188" s="2"/>
      <c r="N188" s="40">
        <v>101.38339441029356</v>
      </c>
      <c r="O188" s="1">
        <f t="shared" si="15"/>
        <v>0.10676743994662737</v>
      </c>
      <c r="Q188" s="2"/>
      <c r="R188" s="2"/>
      <c r="S188" s="19">
        <v>148.79435137680866</v>
      </c>
      <c r="T188" s="1">
        <v>1.0706461648879282</v>
      </c>
      <c r="U188" s="24">
        <v>149.8649975416966</v>
      </c>
      <c r="V188" s="1">
        <v>1.2240203455013964E-2</v>
      </c>
      <c r="W188" s="2"/>
      <c r="X188" s="2"/>
      <c r="Y188" s="2"/>
      <c r="Z188" s="24">
        <v>155.64626142889776</v>
      </c>
      <c r="AA188" s="1">
        <f t="shared" si="16"/>
        <v>2.586409130805022E-2</v>
      </c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</row>
    <row r="189" spans="2:40">
      <c r="B189" s="22">
        <v>44050</v>
      </c>
      <c r="C189" s="39">
        <v>188</v>
      </c>
      <c r="D189" s="23">
        <v>110.92113500000001</v>
      </c>
      <c r="E189" s="23">
        <v>154.23788500000001</v>
      </c>
      <c r="G189" s="1">
        <v>111.32445184027662</v>
      </c>
      <c r="H189" s="1">
        <v>2.3913197214010222</v>
      </c>
      <c r="I189" s="56">
        <v>113.71577156167764</v>
      </c>
      <c r="J189" s="1">
        <v>2.5194806757771047E-2</v>
      </c>
      <c r="K189" s="2"/>
      <c r="L189" s="2"/>
      <c r="M189" s="2"/>
      <c r="N189" s="40">
        <v>101.7853029594035</v>
      </c>
      <c r="O189" s="1">
        <f t="shared" si="15"/>
        <v>8.2363311920640836E-2</v>
      </c>
      <c r="Q189" s="2"/>
      <c r="R189" s="2"/>
      <c r="S189" s="19">
        <v>150.4046169695639</v>
      </c>
      <c r="T189" s="1">
        <v>1.5293226785751437</v>
      </c>
      <c r="U189" s="24">
        <v>151.93393964813905</v>
      </c>
      <c r="V189" s="1">
        <v>1.4937609860644551E-2</v>
      </c>
      <c r="W189" s="2"/>
      <c r="X189" s="2"/>
      <c r="Y189" s="2"/>
      <c r="Z189" s="24">
        <v>155.94813663590139</v>
      </c>
      <c r="AA189" s="1">
        <f t="shared" si="16"/>
        <v>1.1088401762649858E-2</v>
      </c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</row>
    <row r="190" spans="2:40">
      <c r="B190" s="22">
        <v>44053</v>
      </c>
      <c r="C190" s="39">
        <v>189</v>
      </c>
      <c r="D190" s="23">
        <v>112.533356</v>
      </c>
      <c r="E190" s="23">
        <v>158.53358499999999</v>
      </c>
      <c r="G190" s="1">
        <v>111.10262757812448</v>
      </c>
      <c r="H190" s="1">
        <v>1.2154049288020996</v>
      </c>
      <c r="I190" s="56">
        <v>112.31803250692658</v>
      </c>
      <c r="J190" s="1">
        <v>1.9134192805323688E-3</v>
      </c>
      <c r="K190" s="2"/>
      <c r="L190" s="2"/>
      <c r="M190" s="2"/>
      <c r="N190" s="40">
        <v>102.18721150851343</v>
      </c>
      <c r="O190" s="1">
        <f t="shared" si="15"/>
        <v>9.1938469261385658E-2</v>
      </c>
      <c r="Q190" s="2"/>
      <c r="R190" s="2"/>
      <c r="S190" s="19">
        <v>152.51291438630375</v>
      </c>
      <c r="T190" s="1">
        <v>2.0214512060151395</v>
      </c>
      <c r="U190" s="24">
        <v>154.53436559231889</v>
      </c>
      <c r="V190" s="1">
        <v>2.5226322912467389E-2</v>
      </c>
      <c r="W190" s="2"/>
      <c r="X190" s="2"/>
      <c r="Y190" s="2"/>
      <c r="Z190" s="24">
        <v>156.25001184290505</v>
      </c>
      <c r="AA190" s="1">
        <f t="shared" si="16"/>
        <v>1.440434944491374E-2</v>
      </c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</row>
    <row r="191" spans="2:40">
      <c r="B191" s="22">
        <v>44054</v>
      </c>
      <c r="C191" s="39">
        <v>190</v>
      </c>
      <c r="D191" s="23">
        <v>109.186623</v>
      </c>
      <c r="E191" s="23">
        <v>159.378815</v>
      </c>
      <c r="G191" s="1">
        <v>111.88952821015602</v>
      </c>
      <c r="H191" s="1">
        <v>1.0225779952553442</v>
      </c>
      <c r="I191" s="56">
        <v>112.91210620541136</v>
      </c>
      <c r="J191" s="1">
        <v>3.4120326309674077E-2</v>
      </c>
      <c r="K191" s="2"/>
      <c r="L191" s="2"/>
      <c r="M191" s="2"/>
      <c r="N191" s="40">
        <v>102.58912005762336</v>
      </c>
      <c r="O191" s="1">
        <f t="shared" si="15"/>
        <v>6.0424095563214146E-2</v>
      </c>
      <c r="Q191" s="2"/>
      <c r="R191" s="2"/>
      <c r="S191" s="19">
        <v>155.82428322383669</v>
      </c>
      <c r="T191" s="1">
        <v>3.1178811928052692</v>
      </c>
      <c r="U191" s="24">
        <v>158.94216441664196</v>
      </c>
      <c r="V191" s="1">
        <v>2.7397027852041986E-3</v>
      </c>
      <c r="W191" s="2"/>
      <c r="X191" s="2"/>
      <c r="Y191" s="2"/>
      <c r="Z191" s="24">
        <v>156.55188704990866</v>
      </c>
      <c r="AA191" s="1">
        <f t="shared" si="16"/>
        <v>1.7737162558846643E-2</v>
      </c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</row>
    <row r="192" spans="2:40">
      <c r="B192" s="22">
        <v>44055</v>
      </c>
      <c r="C192" s="39">
        <v>191</v>
      </c>
      <c r="D192" s="23">
        <v>112.815369</v>
      </c>
      <c r="E192" s="23">
        <v>159.16999799999999</v>
      </c>
      <c r="G192" s="1">
        <v>110.40293034457021</v>
      </c>
      <c r="H192" s="1">
        <v>-0.10655114212317396</v>
      </c>
      <c r="I192" s="56">
        <v>110.29637920244703</v>
      </c>
      <c r="J192" s="1">
        <v>2.2328427588203661E-2</v>
      </c>
      <c r="K192" s="2"/>
      <c r="L192" s="2"/>
      <c r="M192" s="2"/>
      <c r="N192" s="40">
        <v>102.99102860673329</v>
      </c>
      <c r="O192" s="1">
        <f t="shared" si="15"/>
        <v>8.7083351145770829E-2</v>
      </c>
      <c r="Q192" s="2"/>
      <c r="R192" s="2"/>
      <c r="S192" s="19">
        <v>157.77927570072649</v>
      </c>
      <c r="T192" s="1">
        <v>2.12942578427712</v>
      </c>
      <c r="U192" s="24">
        <v>159.9087014850036</v>
      </c>
      <c r="V192" s="1">
        <v>4.6409718809169781E-3</v>
      </c>
      <c r="W192" s="2"/>
      <c r="X192" s="2"/>
      <c r="Y192" s="2"/>
      <c r="Z192" s="24">
        <v>156.85376225691232</v>
      </c>
      <c r="AA192" s="1">
        <f t="shared" si="16"/>
        <v>1.4551961878441903E-2</v>
      </c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</row>
    <row r="193" spans="2:40">
      <c r="B193" s="22">
        <v>44056</v>
      </c>
      <c r="C193" s="39">
        <v>192</v>
      </c>
      <c r="D193" s="23">
        <v>114.81192</v>
      </c>
      <c r="E193" s="23">
        <v>158.979996</v>
      </c>
      <c r="G193" s="1">
        <v>111.72977160505658</v>
      </c>
      <c r="H193" s="1">
        <v>0.53847543905112327</v>
      </c>
      <c r="I193" s="56">
        <v>112.26824704410771</v>
      </c>
      <c r="J193" s="1">
        <v>2.2155129501294731E-2</v>
      </c>
      <c r="K193" s="2"/>
      <c r="L193" s="2"/>
      <c r="M193" s="2"/>
      <c r="N193" s="40">
        <v>103.39293715584323</v>
      </c>
      <c r="O193" s="1">
        <f t="shared" si="15"/>
        <v>9.9458164658833101E-2</v>
      </c>
      <c r="Q193" s="2"/>
      <c r="R193" s="2"/>
      <c r="S193" s="19">
        <v>158.54417296532694</v>
      </c>
      <c r="T193" s="1">
        <v>0.96957654255195003</v>
      </c>
      <c r="U193" s="24">
        <v>159.51374950787888</v>
      </c>
      <c r="V193" s="1">
        <v>3.3573626953600165E-3</v>
      </c>
      <c r="W193" s="2"/>
      <c r="X193" s="2"/>
      <c r="Y193" s="2"/>
      <c r="Z193" s="24">
        <v>157.15563746391595</v>
      </c>
      <c r="AA193" s="1">
        <f t="shared" si="16"/>
        <v>1.1475396791958961E-2</v>
      </c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</row>
    <row r="194" spans="2:40">
      <c r="B194" s="22">
        <v>44057</v>
      </c>
      <c r="C194" s="39">
        <v>193</v>
      </c>
      <c r="D194" s="23">
        <v>114.709602</v>
      </c>
      <c r="E194" s="23">
        <v>160.279999</v>
      </c>
      <c r="G194" s="1">
        <v>113.42495322227546</v>
      </c>
      <c r="H194" s="1">
        <v>1.0589932192266132</v>
      </c>
      <c r="I194" s="56">
        <v>114.48394644150207</v>
      </c>
      <c r="J194" s="1">
        <v>1.9671897954796655E-3</v>
      </c>
      <c r="K194" s="2"/>
      <c r="L194" s="2"/>
      <c r="M194" s="2"/>
      <c r="N194" s="40">
        <v>103.79484570495316</v>
      </c>
      <c r="O194" s="1">
        <f t="shared" si="15"/>
        <v>9.5151200115286272E-2</v>
      </c>
      <c r="Q194" s="2"/>
      <c r="R194" s="2"/>
      <c r="S194" s="19">
        <v>158.78387563439713</v>
      </c>
      <c r="T194" s="1">
        <v>0.34918375009246061</v>
      </c>
      <c r="U194" s="24">
        <v>159.1330593844896</v>
      </c>
      <c r="V194" s="1">
        <v>7.155849904331513E-3</v>
      </c>
      <c r="W194" s="2"/>
      <c r="X194" s="2"/>
      <c r="Y194" s="2"/>
      <c r="Z194" s="24">
        <v>157.45751267091958</v>
      </c>
      <c r="AA194" s="1">
        <f t="shared" si="16"/>
        <v>1.7609722652172085E-2</v>
      </c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</row>
    <row r="195" spans="2:40">
      <c r="B195" s="22">
        <v>44060</v>
      </c>
      <c r="C195" s="39">
        <v>194</v>
      </c>
      <c r="D195" s="23">
        <v>114.41011</v>
      </c>
      <c r="E195" s="23">
        <v>158.759995</v>
      </c>
      <c r="G195" s="1">
        <v>114.13151005002396</v>
      </c>
      <c r="H195" s="1">
        <v>0.90039684306146217</v>
      </c>
      <c r="I195" s="56">
        <v>115.03190689308542</v>
      </c>
      <c r="J195" s="1">
        <v>5.4348072306321261E-3</v>
      </c>
      <c r="K195" s="2"/>
      <c r="L195" s="2"/>
      <c r="M195" s="2"/>
      <c r="N195" s="40">
        <v>104.19675425406309</v>
      </c>
      <c r="O195" s="1">
        <f t="shared" ref="O195:O258" si="17">ABS((D195-N195)/D195)</f>
        <v>8.9269696060399806E-2</v>
      </c>
      <c r="Q195" s="2"/>
      <c r="R195" s="2"/>
      <c r="S195" s="19">
        <v>159.60674348547872</v>
      </c>
      <c r="T195" s="1">
        <v>0.7518152359332142</v>
      </c>
      <c r="U195" s="24">
        <v>160.35855872141192</v>
      </c>
      <c r="V195" s="1">
        <v>1.0069058779019997E-2</v>
      </c>
      <c r="W195" s="2"/>
      <c r="X195" s="2"/>
      <c r="Y195" s="2"/>
      <c r="Z195" s="24">
        <v>157.75938787792322</v>
      </c>
      <c r="AA195" s="1">
        <f t="shared" ref="AA195:AA258" si="18">ABS((E195-Z195)/E195)</f>
        <v>6.302640171264722E-3</v>
      </c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</row>
    <row r="196" spans="2:40">
      <c r="B196" s="22">
        <v>44061</v>
      </c>
      <c r="C196" s="39">
        <v>195</v>
      </c>
      <c r="D196" s="23">
        <v>115.363472</v>
      </c>
      <c r="E196" s="23">
        <v>157.38000500000001</v>
      </c>
      <c r="G196" s="1">
        <v>114.28474002251079</v>
      </c>
      <c r="H196" s="1">
        <v>0.56417175130287622</v>
      </c>
      <c r="I196" s="56">
        <v>114.84891177381367</v>
      </c>
      <c r="J196" s="1">
        <v>4.4603392847463287E-3</v>
      </c>
      <c r="K196" s="2"/>
      <c r="L196" s="2"/>
      <c r="M196" s="2"/>
      <c r="N196" s="40">
        <v>104.59866280317303</v>
      </c>
      <c r="O196" s="1">
        <f t="shared" si="17"/>
        <v>9.3312111799365521E-2</v>
      </c>
      <c r="Q196" s="2"/>
      <c r="R196" s="2"/>
      <c r="S196" s="19">
        <v>159.14103181846542</v>
      </c>
      <c r="T196" s="1">
        <v>-0.28308263157131863</v>
      </c>
      <c r="U196" s="24">
        <v>158.8579491868941</v>
      </c>
      <c r="V196" s="1">
        <v>9.3909273093115732E-3</v>
      </c>
      <c r="W196" s="2"/>
      <c r="X196" s="2"/>
      <c r="Y196" s="2"/>
      <c r="Z196" s="24">
        <v>158.06126308492685</v>
      </c>
      <c r="AA196" s="1">
        <f t="shared" si="18"/>
        <v>4.3287461131217946E-3</v>
      </c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</row>
    <row r="197" spans="2:40">
      <c r="B197" s="22">
        <v>44062</v>
      </c>
      <c r="C197" s="39">
        <v>196</v>
      </c>
      <c r="D197" s="23">
        <v>115.508217</v>
      </c>
      <c r="E197" s="23">
        <v>156.85000600000001</v>
      </c>
      <c r="G197" s="1">
        <v>114.87804261012985</v>
      </c>
      <c r="H197" s="1">
        <v>0.57728062764516075</v>
      </c>
      <c r="I197" s="56">
        <v>115.45532323777502</v>
      </c>
      <c r="J197" s="1">
        <v>4.5792207341390065E-4</v>
      </c>
      <c r="K197" s="2"/>
      <c r="L197" s="2"/>
      <c r="M197" s="2"/>
      <c r="N197" s="40">
        <v>105.00057135228296</v>
      </c>
      <c r="O197" s="1">
        <f t="shared" si="17"/>
        <v>9.0968815211796061E-2</v>
      </c>
      <c r="Q197" s="2"/>
      <c r="R197" s="2"/>
      <c r="S197" s="19">
        <v>158.17246706830946</v>
      </c>
      <c r="T197" s="1">
        <v>-0.8657424323682662</v>
      </c>
      <c r="U197" s="24">
        <v>157.30672463594118</v>
      </c>
      <c r="V197" s="1">
        <v>2.9118177779423999E-3</v>
      </c>
      <c r="W197" s="2"/>
      <c r="X197" s="2"/>
      <c r="Y197" s="2"/>
      <c r="Z197" s="24">
        <v>158.36313829193048</v>
      </c>
      <c r="AA197" s="1">
        <f t="shared" si="18"/>
        <v>9.6470018109560997E-3</v>
      </c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</row>
    <row r="198" spans="2:40">
      <c r="B198" s="22">
        <v>44063</v>
      </c>
      <c r="C198" s="39">
        <v>197</v>
      </c>
      <c r="D198" s="23">
        <v>118.071297</v>
      </c>
      <c r="E198" s="23">
        <v>156.16999799999999</v>
      </c>
      <c r="G198" s="1">
        <v>115.22463852455843</v>
      </c>
      <c r="H198" s="1">
        <v>0.47347250669769769</v>
      </c>
      <c r="I198" s="56">
        <v>115.69811103125613</v>
      </c>
      <c r="J198" s="1">
        <v>2.0099601080386782E-2</v>
      </c>
      <c r="K198" s="2"/>
      <c r="L198" s="2"/>
      <c r="M198" s="2"/>
      <c r="N198" s="40">
        <v>105.40247990139289</v>
      </c>
      <c r="O198" s="1">
        <f t="shared" si="17"/>
        <v>0.10729802602750359</v>
      </c>
      <c r="Q198" s="2"/>
      <c r="R198" s="2"/>
      <c r="S198" s="19">
        <v>157.44511348073928</v>
      </c>
      <c r="T198" s="1">
        <v>-0.74811191428989132</v>
      </c>
      <c r="U198" s="24">
        <v>156.69700156644939</v>
      </c>
      <c r="V198" s="1">
        <v>3.3745506383972331E-3</v>
      </c>
      <c r="W198" s="2"/>
      <c r="X198" s="2"/>
      <c r="Y198" s="2"/>
      <c r="Z198" s="24">
        <v>158.66501349893412</v>
      </c>
      <c r="AA198" s="1">
        <f t="shared" si="18"/>
        <v>1.5976279252652121E-2</v>
      </c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</row>
    <row r="199" spans="2:40">
      <c r="B199" s="22">
        <v>44064</v>
      </c>
      <c r="C199" s="39">
        <v>198</v>
      </c>
      <c r="D199" s="23">
        <v>124.1558</v>
      </c>
      <c r="E199" s="23">
        <v>157.5</v>
      </c>
      <c r="G199" s="1">
        <v>116.7903006860513</v>
      </c>
      <c r="H199" s="1">
        <v>0.96495785135552381</v>
      </c>
      <c r="I199" s="56">
        <v>117.75525853740682</v>
      </c>
      <c r="J199" s="1">
        <v>5.1552496642067319E-2</v>
      </c>
      <c r="K199" s="2"/>
      <c r="L199" s="2"/>
      <c r="M199" s="2"/>
      <c r="N199" s="40">
        <v>105.80438845050283</v>
      </c>
      <c r="O199" s="1">
        <f t="shared" si="17"/>
        <v>0.1478095388978781</v>
      </c>
      <c r="Q199" s="2"/>
      <c r="R199" s="2"/>
      <c r="S199" s="19">
        <v>156.74379996633269</v>
      </c>
      <c r="T199" s="1">
        <v>-0.70833327438908755</v>
      </c>
      <c r="U199" s="24">
        <v>156.03546669194361</v>
      </c>
      <c r="V199" s="1">
        <v>9.2986241781358014E-3</v>
      </c>
      <c r="W199" s="2"/>
      <c r="X199" s="2"/>
      <c r="Y199" s="2"/>
      <c r="Z199" s="24">
        <v>158.96688870593775</v>
      </c>
      <c r="AA199" s="1">
        <f t="shared" si="18"/>
        <v>9.3135790853190372E-3</v>
      </c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</row>
    <row r="200" spans="2:40">
      <c r="B200" s="22">
        <v>44067</v>
      </c>
      <c r="C200" s="39">
        <v>199</v>
      </c>
      <c r="D200" s="23">
        <v>125.640739</v>
      </c>
      <c r="E200" s="23">
        <v>159.36999499999999</v>
      </c>
      <c r="G200" s="1">
        <v>120.84132530872307</v>
      </c>
      <c r="H200" s="1">
        <v>2.3536878984478373</v>
      </c>
      <c r="I200" s="56">
        <v>123.1950132071709</v>
      </c>
      <c r="J200" s="1">
        <v>1.9466025210414389E-2</v>
      </c>
      <c r="K200" s="2"/>
      <c r="L200" s="2"/>
      <c r="M200" s="2"/>
      <c r="N200" s="40">
        <v>106.20629699961276</v>
      </c>
      <c r="O200" s="1">
        <f t="shared" si="17"/>
        <v>0.15468264636987877</v>
      </c>
      <c r="Q200" s="2"/>
      <c r="R200" s="2"/>
      <c r="S200" s="19">
        <v>157.15970998484971</v>
      </c>
      <c r="T200" s="1">
        <v>0.24727352458110774</v>
      </c>
      <c r="U200" s="24">
        <v>157.40698350943083</v>
      </c>
      <c r="V200" s="1">
        <v>1.2317321654990067E-2</v>
      </c>
      <c r="W200" s="2"/>
      <c r="X200" s="2"/>
      <c r="Y200" s="2"/>
      <c r="Z200" s="24">
        <v>159.26876391294138</v>
      </c>
      <c r="AA200" s="1">
        <f t="shared" si="18"/>
        <v>6.3519539583726365E-4</v>
      </c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</row>
    <row r="201" spans="2:40">
      <c r="B201" s="22">
        <v>44068</v>
      </c>
      <c r="C201" s="39">
        <v>200</v>
      </c>
      <c r="D201" s="23">
        <v>124.610016</v>
      </c>
      <c r="E201" s="23">
        <v>164.529999</v>
      </c>
      <c r="G201" s="1">
        <v>123.48100283892538</v>
      </c>
      <c r="H201" s="1">
        <v>2.4823832327373481</v>
      </c>
      <c r="I201" s="56">
        <v>125.96338607166273</v>
      </c>
      <c r="J201" s="1">
        <v>1.08608450195747E-2</v>
      </c>
      <c r="K201" s="2"/>
      <c r="L201" s="2"/>
      <c r="M201" s="2"/>
      <c r="N201" s="40">
        <v>106.60820554872269</v>
      </c>
      <c r="O201" s="1">
        <f t="shared" si="17"/>
        <v>0.14446519653185269</v>
      </c>
      <c r="Q201" s="2"/>
      <c r="R201" s="2"/>
      <c r="S201" s="19">
        <v>158.37536674318238</v>
      </c>
      <c r="T201" s="1">
        <v>1.0703992732699361</v>
      </c>
      <c r="U201" s="24">
        <v>159.44576601645232</v>
      </c>
      <c r="V201" s="1">
        <v>3.0901556035064941E-2</v>
      </c>
      <c r="W201" s="2"/>
      <c r="X201" s="2"/>
      <c r="Y201" s="2"/>
      <c r="Z201" s="24">
        <v>159.57063911994504</v>
      </c>
      <c r="AA201" s="1">
        <f t="shared" si="18"/>
        <v>3.0142587432064358E-2</v>
      </c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</row>
    <row r="202" spans="2:40">
      <c r="B202" s="22">
        <v>44069</v>
      </c>
      <c r="C202" s="39">
        <v>201</v>
      </c>
      <c r="D202" s="23">
        <v>126.304596</v>
      </c>
      <c r="E202" s="23">
        <v>165.30999800000001</v>
      </c>
      <c r="G202" s="1">
        <v>124.10196007751642</v>
      </c>
      <c r="H202" s="1">
        <v>1.6447415353715125</v>
      </c>
      <c r="I202" s="56">
        <v>125.74670161288793</v>
      </c>
      <c r="J202" s="1">
        <v>4.4170553153273333E-3</v>
      </c>
      <c r="K202" s="2"/>
      <c r="L202" s="2"/>
      <c r="M202" s="2"/>
      <c r="N202" s="40">
        <v>107.01011409783263</v>
      </c>
      <c r="O202" s="1">
        <f t="shared" si="17"/>
        <v>0.1527615186874702</v>
      </c>
      <c r="Q202" s="2"/>
      <c r="R202" s="2"/>
      <c r="S202" s="19">
        <v>161.76041448443209</v>
      </c>
      <c r="T202" s="1">
        <v>3.0378504710527414</v>
      </c>
      <c r="U202" s="24">
        <v>164.79826495548483</v>
      </c>
      <c r="V202" s="1">
        <v>3.0955964594179125E-3</v>
      </c>
      <c r="W202" s="2"/>
      <c r="X202" s="2"/>
      <c r="Y202" s="2"/>
      <c r="Z202" s="24">
        <v>159.87251432694865</v>
      </c>
      <c r="AA202" s="1">
        <f t="shared" si="18"/>
        <v>3.2892648592563412E-2</v>
      </c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</row>
    <row r="203" spans="2:40">
      <c r="B203" s="22">
        <v>44070</v>
      </c>
      <c r="C203" s="39">
        <v>202</v>
      </c>
      <c r="D203" s="23">
        <v>124.794701</v>
      </c>
      <c r="E203" s="23">
        <v>165.990005</v>
      </c>
      <c r="G203" s="1">
        <v>125.31340983488241</v>
      </c>
      <c r="H203" s="1">
        <v>1.4497602352690244</v>
      </c>
      <c r="I203" s="56">
        <v>126.76317007015143</v>
      </c>
      <c r="J203" s="1">
        <v>1.5773659092716032E-2</v>
      </c>
      <c r="K203" s="2"/>
      <c r="L203" s="2"/>
      <c r="M203" s="2"/>
      <c r="N203" s="40">
        <v>107.41202264694256</v>
      </c>
      <c r="O203" s="1">
        <f t="shared" si="17"/>
        <v>0.13929019592793002</v>
      </c>
      <c r="Q203" s="2"/>
      <c r="R203" s="2"/>
      <c r="S203" s="19">
        <v>163.71268541799446</v>
      </c>
      <c r="T203" s="1">
        <v>2.1151078641859296</v>
      </c>
      <c r="U203" s="24">
        <v>165.82779328218038</v>
      </c>
      <c r="V203" s="1">
        <v>9.7723786332566415E-4</v>
      </c>
      <c r="W203" s="2"/>
      <c r="X203" s="2"/>
      <c r="Y203" s="2"/>
      <c r="Z203" s="24">
        <v>160.17438953395231</v>
      </c>
      <c r="AA203" s="1">
        <f t="shared" si="18"/>
        <v>3.5035937652075431E-2</v>
      </c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</row>
    <row r="204" spans="2:40">
      <c r="B204" s="22">
        <v>44071</v>
      </c>
      <c r="C204" s="39">
        <v>203</v>
      </c>
      <c r="D204" s="23">
        <v>124.592552</v>
      </c>
      <c r="E204" s="23">
        <v>168.38000500000001</v>
      </c>
      <c r="G204" s="1">
        <v>125.02811997569708</v>
      </c>
      <c r="H204" s="1">
        <v>0.66898769276456682</v>
      </c>
      <c r="I204" s="56">
        <v>125.69710766846164</v>
      </c>
      <c r="J204" s="1">
        <v>8.8653426768370777E-3</v>
      </c>
      <c r="K204" s="2"/>
      <c r="L204" s="2"/>
      <c r="M204" s="2"/>
      <c r="N204" s="40">
        <v>107.81393119605249</v>
      </c>
      <c r="O204" s="1">
        <f t="shared" si="17"/>
        <v>0.1346679278545278</v>
      </c>
      <c r="Q204" s="2"/>
      <c r="R204" s="2"/>
      <c r="S204" s="19">
        <v>164.9652111880975</v>
      </c>
      <c r="T204" s="1">
        <v>1.3819130842154685</v>
      </c>
      <c r="U204" s="24">
        <v>166.34712427231295</v>
      </c>
      <c r="V204" s="1">
        <v>1.2073171797845341E-2</v>
      </c>
      <c r="W204" s="2"/>
      <c r="X204" s="2"/>
      <c r="Y204" s="2"/>
      <c r="Z204" s="24">
        <v>160.47626474095594</v>
      </c>
      <c r="AA204" s="1">
        <f t="shared" si="18"/>
        <v>4.693989799468215E-2</v>
      </c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</row>
    <row r="205" spans="2:40">
      <c r="B205" s="22">
        <v>44074</v>
      </c>
      <c r="C205" s="39">
        <v>204</v>
      </c>
      <c r="D205" s="23">
        <v>128.81774899999999</v>
      </c>
      <c r="E205" s="23">
        <v>165.550003</v>
      </c>
      <c r="G205" s="1">
        <v>124.78855758906369</v>
      </c>
      <c r="H205" s="1">
        <v>0.2601401570354841</v>
      </c>
      <c r="I205" s="56">
        <v>125.04869774609917</v>
      </c>
      <c r="J205" s="1">
        <v>2.9258788351447029E-2</v>
      </c>
      <c r="K205" s="2"/>
      <c r="L205" s="2"/>
      <c r="M205" s="2"/>
      <c r="N205" s="40">
        <v>108.21583974516243</v>
      </c>
      <c r="O205" s="1">
        <f t="shared" si="17"/>
        <v>0.15993067271217079</v>
      </c>
      <c r="Q205" s="2"/>
      <c r="R205" s="2"/>
      <c r="S205" s="19">
        <v>166.84334778464387</v>
      </c>
      <c r="T205" s="1">
        <v>1.8037030696967342</v>
      </c>
      <c r="U205" s="24">
        <v>168.64705085434059</v>
      </c>
      <c r="V205" s="1">
        <v>1.8707627896210836E-2</v>
      </c>
      <c r="W205" s="2"/>
      <c r="X205" s="2"/>
      <c r="Y205" s="2"/>
      <c r="Z205" s="24">
        <v>160.77813994795957</v>
      </c>
      <c r="AA205" s="1">
        <f t="shared" si="18"/>
        <v>2.8824300607475255E-2</v>
      </c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</row>
    <row r="206" spans="2:40">
      <c r="B206" s="22">
        <v>44075</v>
      </c>
      <c r="C206" s="39">
        <v>205</v>
      </c>
      <c r="D206" s="23">
        <v>133.94889800000001</v>
      </c>
      <c r="E206" s="23">
        <v>167.970001</v>
      </c>
      <c r="G206" s="1">
        <v>127.00461286507866</v>
      </c>
      <c r="H206" s="1">
        <v>1.1403019605762528</v>
      </c>
      <c r="I206" s="56">
        <v>128.14491482565492</v>
      </c>
      <c r="J206" s="1">
        <v>4.3329831458151238E-2</v>
      </c>
      <c r="K206" s="2"/>
      <c r="L206" s="2"/>
      <c r="M206" s="2"/>
      <c r="N206" s="40">
        <v>108.61774829427236</v>
      </c>
      <c r="O206" s="1">
        <f t="shared" si="17"/>
        <v>0.18911054950021053</v>
      </c>
      <c r="Q206" s="2"/>
      <c r="R206" s="2"/>
      <c r="S206" s="19">
        <v>166.13200815308974</v>
      </c>
      <c r="T206" s="1">
        <v>-0.33408322636649623</v>
      </c>
      <c r="U206" s="24">
        <v>165.79792492672325</v>
      </c>
      <c r="V206" s="1">
        <v>1.2931333335389704E-2</v>
      </c>
      <c r="W206" s="2"/>
      <c r="X206" s="2"/>
      <c r="Y206" s="2"/>
      <c r="Z206" s="24">
        <v>161.08001515496321</v>
      </c>
      <c r="AA206" s="1">
        <f t="shared" si="18"/>
        <v>4.1019145109350751E-2</v>
      </c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</row>
    <row r="207" spans="2:40">
      <c r="B207" s="22">
        <v>44076</v>
      </c>
      <c r="C207" s="39">
        <v>206</v>
      </c>
      <c r="D207" s="23">
        <v>131.17369099999999</v>
      </c>
      <c r="E207" s="23">
        <v>172.470001</v>
      </c>
      <c r="G207" s="1">
        <v>130.82396968928541</v>
      </c>
      <c r="H207" s="1">
        <v>2.3458766492099765</v>
      </c>
      <c r="I207" s="56">
        <v>133.16984633849538</v>
      </c>
      <c r="J207" s="1">
        <v>1.5217650149795547E-2</v>
      </c>
      <c r="K207" s="2"/>
      <c r="L207" s="2"/>
      <c r="M207" s="2"/>
      <c r="N207" s="40">
        <v>109.01965684338229</v>
      </c>
      <c r="O207" s="1">
        <f t="shared" si="17"/>
        <v>0.16889083464623786</v>
      </c>
      <c r="Q207" s="2"/>
      <c r="R207" s="2"/>
      <c r="S207" s="19">
        <v>167.14290421889038</v>
      </c>
      <c r="T207" s="1">
        <v>0.80914917197556668</v>
      </c>
      <c r="U207" s="24">
        <v>167.95205339086596</v>
      </c>
      <c r="V207" s="1">
        <v>2.6195556229712324E-2</v>
      </c>
      <c r="W207" s="2"/>
      <c r="X207" s="2"/>
      <c r="Y207" s="2"/>
      <c r="Z207" s="24">
        <v>161.38189036196684</v>
      </c>
      <c r="AA207" s="1">
        <f t="shared" si="18"/>
        <v>6.4290082760729839E-2</v>
      </c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</row>
    <row r="208" spans="2:40">
      <c r="B208" s="22">
        <v>44077</v>
      </c>
      <c r="C208" s="39">
        <v>207</v>
      </c>
      <c r="D208" s="23">
        <v>120.671806</v>
      </c>
      <c r="E208" s="23">
        <v>166.300003</v>
      </c>
      <c r="G208" s="1">
        <v>131.01631641017843</v>
      </c>
      <c r="H208" s="1">
        <v>1.3767881814673495</v>
      </c>
      <c r="I208" s="56">
        <v>132.39310459164579</v>
      </c>
      <c r="J208" s="1">
        <v>9.7133696595589125E-2</v>
      </c>
      <c r="K208" s="2"/>
      <c r="L208" s="2"/>
      <c r="M208" s="2"/>
      <c r="N208" s="40">
        <v>109.42156539249223</v>
      </c>
      <c r="O208" s="1">
        <f t="shared" si="17"/>
        <v>9.3230067407027759E-2</v>
      </c>
      <c r="Q208" s="2"/>
      <c r="R208" s="2"/>
      <c r="S208" s="19">
        <v>170.07280744850067</v>
      </c>
      <c r="T208" s="1">
        <v>2.6117901209650807</v>
      </c>
      <c r="U208" s="24">
        <v>172.68459756946575</v>
      </c>
      <c r="V208" s="1">
        <v>3.8392029189955858E-2</v>
      </c>
      <c r="W208" s="2"/>
      <c r="X208" s="2"/>
      <c r="Y208" s="2"/>
      <c r="Z208" s="24">
        <v>161.68376556897047</v>
      </c>
      <c r="AA208" s="1">
        <f t="shared" si="18"/>
        <v>2.7758492770619685E-2</v>
      </c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</row>
    <row r="209" spans="2:40">
      <c r="B209" s="22">
        <v>44078</v>
      </c>
      <c r="C209" s="39">
        <v>208</v>
      </c>
      <c r="D209" s="23">
        <v>120.751671</v>
      </c>
      <c r="E209" s="23">
        <v>166.69000199999999</v>
      </c>
      <c r="G209" s="1">
        <v>125.32683568458029</v>
      </c>
      <c r="H209" s="1">
        <v>-1.8030328267121232</v>
      </c>
      <c r="I209" s="56">
        <v>123.52380285786816</v>
      </c>
      <c r="J209" s="1">
        <v>2.2957296035001955E-2</v>
      </c>
      <c r="K209" s="2"/>
      <c r="L209" s="2"/>
      <c r="M209" s="2"/>
      <c r="N209" s="40">
        <v>109.82347394160216</v>
      </c>
      <c r="O209" s="1">
        <f t="shared" si="17"/>
        <v>9.0501414745621553E-2</v>
      </c>
      <c r="Q209" s="2"/>
      <c r="R209" s="2"/>
      <c r="S209" s="19">
        <v>167.99776500182531</v>
      </c>
      <c r="T209" s="1">
        <v>-1.3720175615292891</v>
      </c>
      <c r="U209" s="24">
        <v>166.62574744029604</v>
      </c>
      <c r="V209" s="1">
        <v>3.8547338732381999E-4</v>
      </c>
      <c r="W209" s="2"/>
      <c r="X209" s="2"/>
      <c r="Y209" s="2"/>
      <c r="Z209" s="24">
        <v>161.9856407759741</v>
      </c>
      <c r="AA209" s="1">
        <f t="shared" si="18"/>
        <v>2.8222215895263403E-2</v>
      </c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</row>
    <row r="210" spans="2:40">
      <c r="B210" s="22">
        <v>44082</v>
      </c>
      <c r="C210" s="39">
        <v>209</v>
      </c>
      <c r="D210" s="23">
        <v>112.625694</v>
      </c>
      <c r="E210" s="23">
        <v>164.270004</v>
      </c>
      <c r="G210" s="1">
        <v>122.81049510806113</v>
      </c>
      <c r="H210" s="1">
        <v>-2.1240213141252879</v>
      </c>
      <c r="I210" s="56">
        <v>120.68647379393585</v>
      </c>
      <c r="J210" s="1">
        <v>7.1571410640416125E-2</v>
      </c>
      <c r="K210" s="2"/>
      <c r="L210" s="2"/>
      <c r="M210" s="2"/>
      <c r="N210" s="40">
        <v>110.22538249071211</v>
      </c>
      <c r="O210" s="1">
        <f t="shared" si="17"/>
        <v>2.1312290508841515E-2</v>
      </c>
      <c r="Q210" s="2"/>
      <c r="R210" s="2"/>
      <c r="S210" s="19">
        <v>167.2784953508214</v>
      </c>
      <c r="T210" s="1">
        <v>-0.81718183758271912</v>
      </c>
      <c r="U210" s="24">
        <v>166.46131351323868</v>
      </c>
      <c r="V210" s="1">
        <v>1.3339681377487997E-2</v>
      </c>
      <c r="W210" s="2"/>
      <c r="X210" s="2"/>
      <c r="Y210" s="2"/>
      <c r="Z210" s="24">
        <v>162.28751598297774</v>
      </c>
      <c r="AA210" s="1">
        <f t="shared" si="18"/>
        <v>1.2068472446267565E-2</v>
      </c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</row>
    <row r="211" spans="2:40">
      <c r="B211" s="22">
        <v>44083</v>
      </c>
      <c r="C211" s="39">
        <v>210</v>
      </c>
      <c r="D211" s="23">
        <v>117.117943</v>
      </c>
      <c r="E211" s="23">
        <v>165.75</v>
      </c>
      <c r="G211" s="1">
        <v>117.2088544986275</v>
      </c>
      <c r="H211" s="1">
        <v>-3.688949997014042</v>
      </c>
      <c r="I211" s="56">
        <v>113.51990450161347</v>
      </c>
      <c r="J211" s="1">
        <v>3.0721496691472196E-2</v>
      </c>
      <c r="K211" s="2"/>
      <c r="L211" s="2"/>
      <c r="M211" s="2"/>
      <c r="N211" s="40">
        <v>110.62729103982204</v>
      </c>
      <c r="O211" s="1">
        <f t="shared" si="17"/>
        <v>5.5419791313940314E-2</v>
      </c>
      <c r="Q211" s="2"/>
      <c r="R211" s="2"/>
      <c r="S211" s="19">
        <v>165.62382510786964</v>
      </c>
      <c r="T211" s="1">
        <v>-1.5290469821464094</v>
      </c>
      <c r="U211" s="24">
        <v>164.09477812572322</v>
      </c>
      <c r="V211" s="1">
        <v>9.9862556517452579E-3</v>
      </c>
      <c r="W211" s="2"/>
      <c r="X211" s="2"/>
      <c r="Y211" s="2"/>
      <c r="Z211" s="24">
        <v>162.58939118998137</v>
      </c>
      <c r="AA211" s="1">
        <f t="shared" si="18"/>
        <v>1.9068529773868054E-2</v>
      </c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</row>
    <row r="212" spans="2:40">
      <c r="B212" s="22">
        <v>44084</v>
      </c>
      <c r="C212" s="39">
        <v>211</v>
      </c>
      <c r="D212" s="23">
        <v>113.29454</v>
      </c>
      <c r="E212" s="23">
        <v>164.270004</v>
      </c>
      <c r="G212" s="1">
        <v>117.15885317438237</v>
      </c>
      <c r="H212" s="1">
        <v>-2.0514230942680318</v>
      </c>
      <c r="I212" s="56">
        <v>115.10743008011434</v>
      </c>
      <c r="J212" s="1">
        <v>1.600156618416336E-2</v>
      </c>
      <c r="K212" s="2"/>
      <c r="L212" s="2"/>
      <c r="M212" s="2"/>
      <c r="N212" s="40">
        <v>111.02919958893197</v>
      </c>
      <c r="O212" s="1">
        <f t="shared" si="17"/>
        <v>1.9995141964193722E-2</v>
      </c>
      <c r="Q212" s="2"/>
      <c r="R212" s="2"/>
      <c r="S212" s="19">
        <v>165.69322129854135</v>
      </c>
      <c r="T212" s="1">
        <v>-0.17037028525100739</v>
      </c>
      <c r="U212" s="24">
        <v>165.52285101329034</v>
      </c>
      <c r="V212" s="1">
        <v>7.6267546282541947E-3</v>
      </c>
      <c r="W212" s="2"/>
      <c r="X212" s="2"/>
      <c r="Y212" s="2"/>
      <c r="Z212" s="24">
        <v>162.891266396985</v>
      </c>
      <c r="AA212" s="1">
        <f t="shared" si="18"/>
        <v>8.3931184601115441E-3</v>
      </c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</row>
    <row r="213" spans="2:40">
      <c r="B213" s="22">
        <v>44085</v>
      </c>
      <c r="C213" s="39">
        <v>212</v>
      </c>
      <c r="D213" s="23">
        <v>111.807106</v>
      </c>
      <c r="E213" s="23">
        <v>166.449997</v>
      </c>
      <c r="G213" s="1">
        <v>115.03348092847207</v>
      </c>
      <c r="H213" s="1">
        <v>-2.0847002125070522</v>
      </c>
      <c r="I213" s="56">
        <v>112.94878071596501</v>
      </c>
      <c r="J213" s="1">
        <v>1.0211110517116952E-2</v>
      </c>
      <c r="K213" s="2"/>
      <c r="L213" s="2"/>
      <c r="M213" s="2"/>
      <c r="N213" s="40">
        <v>111.43110813804191</v>
      </c>
      <c r="O213" s="1">
        <f t="shared" si="17"/>
        <v>3.362915608942581E-3</v>
      </c>
      <c r="Q213" s="2"/>
      <c r="R213" s="2"/>
      <c r="S213" s="19">
        <v>164.91045178434359</v>
      </c>
      <c r="T213" s="1">
        <v>-0.69090962985574111</v>
      </c>
      <c r="U213" s="24">
        <v>164.21954215448784</v>
      </c>
      <c r="V213" s="1">
        <v>1.3400149508636857E-2</v>
      </c>
      <c r="W213" s="2"/>
      <c r="X213" s="2"/>
      <c r="Y213" s="2"/>
      <c r="Z213" s="24">
        <v>163.19314160398864</v>
      </c>
      <c r="AA213" s="1">
        <f t="shared" si="18"/>
        <v>1.956656926831522E-2</v>
      </c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</row>
    <row r="214" spans="2:40">
      <c r="B214" s="22">
        <v>44088</v>
      </c>
      <c r="C214" s="39">
        <v>213</v>
      </c>
      <c r="D214" s="23">
        <v>115.161316</v>
      </c>
      <c r="E214" s="23">
        <v>168.470001</v>
      </c>
      <c r="G214" s="1">
        <v>113.25897471781244</v>
      </c>
      <c r="H214" s="1">
        <v>-1.9451129116757158</v>
      </c>
      <c r="I214" s="56">
        <v>111.31386180613671</v>
      </c>
      <c r="J214" s="1">
        <v>3.3409258659941724E-2</v>
      </c>
      <c r="K214" s="2"/>
      <c r="L214" s="2"/>
      <c r="M214" s="2"/>
      <c r="N214" s="40">
        <v>111.83301668715184</v>
      </c>
      <c r="O214" s="1">
        <f t="shared" si="17"/>
        <v>2.8901192070852674E-2</v>
      </c>
      <c r="Q214" s="2"/>
      <c r="R214" s="2"/>
      <c r="S214" s="19">
        <v>165.75720165295462</v>
      </c>
      <c r="T214" s="1">
        <v>0.61610094384101222</v>
      </c>
      <c r="U214" s="24">
        <v>166.37330259679564</v>
      </c>
      <c r="V214" s="1">
        <v>1.2445529713057679E-2</v>
      </c>
      <c r="W214" s="2"/>
      <c r="X214" s="2"/>
      <c r="Y214" s="2"/>
      <c r="Z214" s="24">
        <v>163.4950168109923</v>
      </c>
      <c r="AA214" s="1">
        <f t="shared" si="18"/>
        <v>2.9530386178413446E-2</v>
      </c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</row>
    <row r="215" spans="2:40">
      <c r="B215" s="22">
        <v>44089</v>
      </c>
      <c r="C215" s="39">
        <v>214</v>
      </c>
      <c r="D215" s="23">
        <v>115.34101099999999</v>
      </c>
      <c r="E215" s="23">
        <v>168.300003</v>
      </c>
      <c r="G215" s="1">
        <v>114.30526242301559</v>
      </c>
      <c r="H215" s="1">
        <v>-0.59898263408022356</v>
      </c>
      <c r="I215" s="56">
        <v>113.70627978893536</v>
      </c>
      <c r="J215" s="1">
        <v>1.4173026548767054E-2</v>
      </c>
      <c r="K215" s="2"/>
      <c r="L215" s="2"/>
      <c r="M215" s="2"/>
      <c r="N215" s="40">
        <v>112.23492523626177</v>
      </c>
      <c r="O215" s="1">
        <f t="shared" si="17"/>
        <v>2.6929586768909296E-2</v>
      </c>
      <c r="Q215" s="2"/>
      <c r="R215" s="2"/>
      <c r="S215" s="19">
        <v>167.24924129382958</v>
      </c>
      <c r="T215" s="1">
        <v>1.360648836319871</v>
      </c>
      <c r="U215" s="24">
        <v>168.60989013014947</v>
      </c>
      <c r="V215" s="1">
        <v>1.8412782211861432E-3</v>
      </c>
      <c r="W215" s="2"/>
      <c r="X215" s="2"/>
      <c r="Y215" s="2"/>
      <c r="Z215" s="24">
        <v>163.7968920179959</v>
      </c>
      <c r="AA215" s="1">
        <f t="shared" si="18"/>
        <v>2.6756452179053748E-2</v>
      </c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</row>
    <row r="216" spans="2:40">
      <c r="B216" s="22">
        <v>44090</v>
      </c>
      <c r="C216" s="39">
        <v>215</v>
      </c>
      <c r="D216" s="23">
        <v>111.936882</v>
      </c>
      <c r="E216" s="23">
        <v>170</v>
      </c>
      <c r="G216" s="1">
        <v>114.87492414035702</v>
      </c>
      <c r="H216" s="1">
        <v>-7.3092675940478358E-2</v>
      </c>
      <c r="I216" s="56">
        <v>114.80183146441655</v>
      </c>
      <c r="J216" s="1">
        <v>2.5594329708206045E-2</v>
      </c>
      <c r="K216" s="2"/>
      <c r="L216" s="2"/>
      <c r="M216" s="2"/>
      <c r="N216" s="40">
        <v>112.63683378537171</v>
      </c>
      <c r="O216" s="1">
        <f t="shared" si="17"/>
        <v>6.2530934654023099E-3</v>
      </c>
      <c r="Q216" s="2"/>
      <c r="R216" s="2"/>
      <c r="S216" s="19">
        <v>167.82716023222332</v>
      </c>
      <c r="T216" s="1">
        <v>0.69532842308265663</v>
      </c>
      <c r="U216" s="24">
        <v>168.52248865530598</v>
      </c>
      <c r="V216" s="1">
        <v>8.6912432040824848E-3</v>
      </c>
      <c r="W216" s="2"/>
      <c r="X216" s="2"/>
      <c r="Y216" s="2"/>
      <c r="Z216" s="24">
        <v>164.09876722499956</v>
      </c>
      <c r="AA216" s="1">
        <f t="shared" si="18"/>
        <v>3.4713133970590809E-2</v>
      </c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</row>
    <row r="217" spans="2:40">
      <c r="B217" s="22">
        <v>44091</v>
      </c>
      <c r="C217" s="39">
        <v>216</v>
      </c>
      <c r="D217" s="23">
        <v>110.149963</v>
      </c>
      <c r="E217" s="23">
        <v>170.33999600000001</v>
      </c>
      <c r="G217" s="1">
        <v>113.25900096316066</v>
      </c>
      <c r="H217" s="1">
        <v>-0.76736640150562729</v>
      </c>
      <c r="I217" s="56">
        <v>112.49163456165503</v>
      </c>
      <c r="J217" s="1">
        <v>2.1258940973543798E-2</v>
      </c>
      <c r="K217" s="2"/>
      <c r="L217" s="2"/>
      <c r="M217" s="2"/>
      <c r="N217" s="40">
        <v>113.03874233448164</v>
      </c>
      <c r="O217" s="1">
        <f t="shared" si="17"/>
        <v>2.6225876575933487E-2</v>
      </c>
      <c r="Q217" s="2"/>
      <c r="R217" s="2"/>
      <c r="S217" s="19">
        <v>169.02222210450049</v>
      </c>
      <c r="T217" s="1">
        <v>1.1201018548979889</v>
      </c>
      <c r="U217" s="24">
        <v>170.14232395939848</v>
      </c>
      <c r="V217" s="1">
        <v>1.1604558250754671E-3</v>
      </c>
      <c r="W217" s="2"/>
      <c r="X217" s="2"/>
      <c r="Y217" s="2"/>
      <c r="Z217" s="24">
        <v>164.40064243200317</v>
      </c>
      <c r="AA217" s="1">
        <f t="shared" si="18"/>
        <v>3.4867639470866525E-2</v>
      </c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</row>
    <row r="218" spans="2:40">
      <c r="B218" s="22">
        <v>44092</v>
      </c>
      <c r="C218" s="39">
        <v>217</v>
      </c>
      <c r="D218" s="23">
        <v>106.655991</v>
      </c>
      <c r="E218" s="23">
        <v>168.699997</v>
      </c>
      <c r="G218" s="1">
        <v>111.54903008342229</v>
      </c>
      <c r="H218" s="1">
        <v>-1.1915384167103591</v>
      </c>
      <c r="I218" s="56">
        <v>110.35749166671194</v>
      </c>
      <c r="J218" s="1">
        <v>3.4705042182880626E-2</v>
      </c>
      <c r="K218" s="2"/>
      <c r="L218" s="2"/>
      <c r="M218" s="2"/>
      <c r="N218" s="40">
        <v>113.44065088359157</v>
      </c>
      <c r="O218" s="1">
        <f t="shared" si="17"/>
        <v>6.3612553031283284E-2</v>
      </c>
      <c r="Q218" s="2"/>
      <c r="R218" s="2"/>
      <c r="S218" s="19">
        <v>169.7469977470252</v>
      </c>
      <c r="T218" s="1">
        <v>0.78407457438070938</v>
      </c>
      <c r="U218" s="24">
        <v>170.5310723214059</v>
      </c>
      <c r="V218" s="1">
        <v>1.0854032922157697E-2</v>
      </c>
      <c r="W218" s="2"/>
      <c r="X218" s="2"/>
      <c r="Y218" s="2"/>
      <c r="Z218" s="24">
        <v>164.70251763900683</v>
      </c>
      <c r="AA218" s="1">
        <f t="shared" si="18"/>
        <v>2.3695787979137711E-2</v>
      </c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</row>
    <row r="219" spans="2:40">
      <c r="B219" s="22">
        <v>44095</v>
      </c>
      <c r="C219" s="39">
        <v>218</v>
      </c>
      <c r="D219" s="23">
        <v>109.890411</v>
      </c>
      <c r="E219" s="23">
        <v>161.36999499999999</v>
      </c>
      <c r="G219" s="1">
        <v>108.85785858754002</v>
      </c>
      <c r="H219" s="1">
        <v>-1.8663733023377205</v>
      </c>
      <c r="I219" s="56">
        <v>106.9914852852023</v>
      </c>
      <c r="J219" s="1">
        <v>2.6380151720405327E-2</v>
      </c>
      <c r="K219" s="2"/>
      <c r="L219" s="2"/>
      <c r="M219" s="2"/>
      <c r="N219" s="40">
        <v>113.84255943270151</v>
      </c>
      <c r="O219" s="1">
        <f t="shared" si="17"/>
        <v>3.5964452191388253E-2</v>
      </c>
      <c r="Q219" s="2"/>
      <c r="R219" s="2"/>
      <c r="S219" s="19">
        <v>169.17114733616134</v>
      </c>
      <c r="T219" s="1">
        <v>-0.37186166307717855</v>
      </c>
      <c r="U219" s="24">
        <v>168.79928567308417</v>
      </c>
      <c r="V219" s="1">
        <v>4.6038860403287384E-2</v>
      </c>
      <c r="W219" s="2"/>
      <c r="X219" s="2"/>
      <c r="Y219" s="2"/>
      <c r="Z219" s="24">
        <v>165.00439284601046</v>
      </c>
      <c r="AA219" s="1">
        <f t="shared" si="18"/>
        <v>2.2522141405596947E-2</v>
      </c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</row>
    <row r="220" spans="2:40">
      <c r="B220" s="22">
        <v>44096</v>
      </c>
      <c r="C220" s="39">
        <v>219</v>
      </c>
      <c r="D220" s="23">
        <v>111.61743199999999</v>
      </c>
      <c r="E220" s="23">
        <v>162.679993</v>
      </c>
      <c r="G220" s="1">
        <v>109.42576241439301</v>
      </c>
      <c r="H220" s="1">
        <v>-0.77094859420190365</v>
      </c>
      <c r="I220" s="56">
        <v>108.65481382019111</v>
      </c>
      <c r="J220" s="1">
        <v>2.6542611908585079E-2</v>
      </c>
      <c r="K220" s="2"/>
      <c r="L220" s="2"/>
      <c r="M220" s="2"/>
      <c r="N220" s="40">
        <v>114.24446798181144</v>
      </c>
      <c r="O220" s="1">
        <f t="shared" si="17"/>
        <v>2.3536072589552551E-2</v>
      </c>
      <c r="Q220" s="2"/>
      <c r="R220" s="2"/>
      <c r="S220" s="19">
        <v>164.8805135512726</v>
      </c>
      <c r="T220" s="1">
        <v>-3.702817966617006</v>
      </c>
      <c r="U220" s="24">
        <v>161.17769558465559</v>
      </c>
      <c r="V220" s="1">
        <v>9.234678386938467E-3</v>
      </c>
      <c r="W220" s="2"/>
      <c r="X220" s="2"/>
      <c r="Y220" s="2"/>
      <c r="Z220" s="24">
        <v>165.30626805301409</v>
      </c>
      <c r="AA220" s="1">
        <f t="shared" si="18"/>
        <v>1.6143810954147863E-2</v>
      </c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</row>
    <row r="221" spans="2:40">
      <c r="B221" s="22">
        <v>44097</v>
      </c>
      <c r="C221" s="39">
        <v>220</v>
      </c>
      <c r="D221" s="23">
        <v>106.935509</v>
      </c>
      <c r="E221" s="23">
        <v>158.78999300000001</v>
      </c>
      <c r="G221" s="1">
        <v>110.63118068647685</v>
      </c>
      <c r="H221" s="1">
        <v>0.11841649562668405</v>
      </c>
      <c r="I221" s="56">
        <v>110.74959718210354</v>
      </c>
      <c r="J221" s="1">
        <v>3.566718125504547E-2</v>
      </c>
      <c r="K221" s="2"/>
      <c r="L221" s="2"/>
      <c r="M221" s="2"/>
      <c r="N221" s="40">
        <v>114.64637653092137</v>
      </c>
      <c r="O221" s="1">
        <f t="shared" si="17"/>
        <v>7.2107643223743176E-2</v>
      </c>
      <c r="Q221" s="2"/>
      <c r="R221" s="2"/>
      <c r="S221" s="19">
        <v>163.67022724807265</v>
      </c>
      <c r="T221" s="1">
        <v>-1.5841660527125088</v>
      </c>
      <c r="U221" s="24">
        <v>162.08606119536014</v>
      </c>
      <c r="V221" s="1">
        <v>2.0757405004483722E-2</v>
      </c>
      <c r="W221" s="2"/>
      <c r="X221" s="2"/>
      <c r="Y221" s="2"/>
      <c r="Z221" s="24">
        <v>165.60814326001773</v>
      </c>
      <c r="AA221" s="1">
        <f t="shared" si="18"/>
        <v>4.2938160845045925E-2</v>
      </c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</row>
    <row r="222" spans="2:40">
      <c r="B222" s="22">
        <v>44098</v>
      </c>
      <c r="C222" s="39">
        <v>221</v>
      </c>
      <c r="D222" s="23">
        <v>108.033615</v>
      </c>
      <c r="E222" s="23">
        <v>158.759995</v>
      </c>
      <c r="G222" s="1">
        <v>108.59856125891457</v>
      </c>
      <c r="H222" s="1">
        <v>-0.84954966980835023</v>
      </c>
      <c r="I222" s="56">
        <v>107.74901158910622</v>
      </c>
      <c r="J222" s="1">
        <v>2.6343968115274128E-3</v>
      </c>
      <c r="K222" s="2"/>
      <c r="L222" s="2"/>
      <c r="M222" s="2"/>
      <c r="N222" s="40">
        <v>115.04828508003131</v>
      </c>
      <c r="O222" s="1">
        <f t="shared" si="17"/>
        <v>6.4930439289949793E-2</v>
      </c>
      <c r="Q222" s="2"/>
      <c r="R222" s="2"/>
      <c r="S222" s="19">
        <v>160.9860984116327</v>
      </c>
      <c r="T222" s="1">
        <v>-2.5191344188808364</v>
      </c>
      <c r="U222" s="24">
        <v>158.46696399275186</v>
      </c>
      <c r="V222" s="1">
        <v>1.8457484031046117E-3</v>
      </c>
      <c r="W222" s="2"/>
      <c r="X222" s="2"/>
      <c r="Y222" s="2"/>
      <c r="Z222" s="24">
        <v>165.91001846702136</v>
      </c>
      <c r="AA222" s="1">
        <f t="shared" si="18"/>
        <v>4.5036682364605486E-2</v>
      </c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</row>
    <row r="223" spans="2:40">
      <c r="B223" s="22">
        <v>44099</v>
      </c>
      <c r="C223" s="39">
        <v>222</v>
      </c>
      <c r="D223" s="23">
        <v>112.086624</v>
      </c>
      <c r="E223" s="23">
        <v>161.490005</v>
      </c>
      <c r="G223" s="1">
        <v>108.28784081651156</v>
      </c>
      <c r="H223" s="1">
        <v>-0.60707651747594715</v>
      </c>
      <c r="I223" s="56">
        <v>107.68076429903562</v>
      </c>
      <c r="J223" s="1">
        <v>3.9307631399125596E-2</v>
      </c>
      <c r="K223" s="2"/>
      <c r="L223" s="2"/>
      <c r="M223" s="2"/>
      <c r="N223" s="40">
        <v>115.45019362914124</v>
      </c>
      <c r="O223" s="1">
        <f t="shared" si="17"/>
        <v>3.0008662132077764E-2</v>
      </c>
      <c r="Q223" s="2"/>
      <c r="R223" s="2"/>
      <c r="S223" s="19">
        <v>159.76174153523471</v>
      </c>
      <c r="T223" s="1">
        <v>-1.4185735077704176</v>
      </c>
      <c r="U223" s="24">
        <v>158.34316802746429</v>
      </c>
      <c r="V223" s="1">
        <v>1.9486264630035211E-2</v>
      </c>
      <c r="W223" s="2"/>
      <c r="X223" s="2"/>
      <c r="Y223" s="2"/>
      <c r="Z223" s="24">
        <v>166.21189367402499</v>
      </c>
      <c r="AA223" s="1">
        <f t="shared" si="18"/>
        <v>2.9239510358706075E-2</v>
      </c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</row>
    <row r="224" spans="2:40">
      <c r="B224" s="22">
        <v>44102</v>
      </c>
      <c r="C224" s="39">
        <v>223</v>
      </c>
      <c r="D224" s="23">
        <v>114.76200900000001</v>
      </c>
      <c r="E224" s="23">
        <v>164.63999899999999</v>
      </c>
      <c r="G224" s="1">
        <v>110.3771715674302</v>
      </c>
      <c r="H224" s="1">
        <v>0.60630675330161443</v>
      </c>
      <c r="I224" s="56">
        <v>110.98347832073181</v>
      </c>
      <c r="J224" s="1">
        <v>3.2924926220733904E-2</v>
      </c>
      <c r="K224" s="2"/>
      <c r="L224" s="2"/>
      <c r="M224" s="2"/>
      <c r="N224" s="40">
        <v>115.85210217825117</v>
      </c>
      <c r="O224" s="1">
        <f t="shared" si="17"/>
        <v>9.4987286101898601E-3</v>
      </c>
      <c r="Q224" s="2"/>
      <c r="R224" s="2"/>
      <c r="S224" s="19">
        <v>160.71228644085562</v>
      </c>
      <c r="T224" s="1">
        <v>0.59517714361221585</v>
      </c>
      <c r="U224" s="24">
        <v>161.30746358446783</v>
      </c>
      <c r="V224" s="1">
        <v>2.0241347399013065E-2</v>
      </c>
      <c r="W224" s="2"/>
      <c r="X224" s="2"/>
      <c r="Y224" s="2"/>
      <c r="Z224" s="24">
        <v>166.51376888102862</v>
      </c>
      <c r="AA224" s="1">
        <f t="shared" si="18"/>
        <v>1.1381012466044999E-2</v>
      </c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</row>
    <row r="225" spans="2:40">
      <c r="B225" s="22">
        <v>44103</v>
      </c>
      <c r="C225" s="39">
        <v>224</v>
      </c>
      <c r="D225" s="23">
        <v>113.893501</v>
      </c>
      <c r="E225" s="23">
        <v>164.509995</v>
      </c>
      <c r="G225" s="1">
        <v>112.78883215534358</v>
      </c>
      <c r="H225" s="1">
        <v>1.418715978876913</v>
      </c>
      <c r="I225" s="56">
        <v>114.2075481342205</v>
      </c>
      <c r="J225" s="1">
        <v>2.757375367893044E-3</v>
      </c>
      <c r="K225" s="2"/>
      <c r="L225" s="2"/>
      <c r="M225" s="2"/>
      <c r="N225" s="40">
        <v>116.25401072736111</v>
      </c>
      <c r="O225" s="1">
        <f t="shared" si="17"/>
        <v>2.0725587558864354E-2</v>
      </c>
      <c r="Q225" s="2"/>
      <c r="R225" s="2"/>
      <c r="S225" s="19">
        <v>162.872528348385</v>
      </c>
      <c r="T225" s="1">
        <v>1.9254821929418073</v>
      </c>
      <c r="U225" s="24">
        <v>164.79801054132682</v>
      </c>
      <c r="V225" s="1">
        <v>1.7507479793359313E-3</v>
      </c>
      <c r="W225" s="2"/>
      <c r="X225" s="2"/>
      <c r="Y225" s="2"/>
      <c r="Z225" s="24">
        <v>166.81564408803229</v>
      </c>
      <c r="AA225" s="1">
        <f t="shared" si="18"/>
        <v>1.4015252313589108E-2</v>
      </c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</row>
    <row r="226" spans="2:40">
      <c r="B226" s="22">
        <v>44104</v>
      </c>
      <c r="C226" s="39">
        <v>225</v>
      </c>
      <c r="D226" s="23">
        <v>115.610542</v>
      </c>
      <c r="E226" s="23">
        <v>164.61000100000001</v>
      </c>
      <c r="G226" s="1">
        <v>113.39640001990462</v>
      </c>
      <c r="H226" s="1">
        <v>1.0536993274347675</v>
      </c>
      <c r="I226" s="56">
        <v>114.45009934733939</v>
      </c>
      <c r="J226" s="1">
        <v>1.0037515892457336E-2</v>
      </c>
      <c r="K226" s="2"/>
      <c r="L226" s="2"/>
      <c r="M226" s="2"/>
      <c r="N226" s="40">
        <v>116.65591927647104</v>
      </c>
      <c r="O226" s="1">
        <f t="shared" si="17"/>
        <v>9.0422314296480302E-3</v>
      </c>
      <c r="Q226" s="2"/>
      <c r="R226" s="2"/>
      <c r="S226" s="19">
        <v>163.77313500677326</v>
      </c>
      <c r="T226" s="1">
        <v>1.0543379885712885</v>
      </c>
      <c r="U226" s="24">
        <v>164.82747299534455</v>
      </c>
      <c r="V226" s="1">
        <v>1.3211347671672692E-3</v>
      </c>
      <c r="W226" s="2"/>
      <c r="X226" s="2"/>
      <c r="Y226" s="2"/>
      <c r="Z226" s="24">
        <v>167.11751929503589</v>
      </c>
      <c r="AA226" s="1">
        <f t="shared" si="18"/>
        <v>1.5233085959557701E-2</v>
      </c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</row>
    <row r="227" spans="2:40">
      <c r="B227" s="22">
        <v>44105</v>
      </c>
      <c r="C227" s="39">
        <v>226</v>
      </c>
      <c r="D227" s="23">
        <v>116.58886</v>
      </c>
      <c r="E227" s="23">
        <v>163.679993</v>
      </c>
      <c r="G227" s="1">
        <v>114.61417810895708</v>
      </c>
      <c r="H227" s="1">
        <v>1.1275347701627285</v>
      </c>
      <c r="I227" s="56">
        <v>115.7417128791198</v>
      </c>
      <c r="J227" s="1">
        <v>7.2661069066135E-3</v>
      </c>
      <c r="K227" s="2"/>
      <c r="L227" s="2"/>
      <c r="M227" s="2"/>
      <c r="N227" s="40">
        <v>117.05782782558097</v>
      </c>
      <c r="O227" s="1">
        <f t="shared" si="17"/>
        <v>4.0224068198366058E-3</v>
      </c>
      <c r="Q227" s="2"/>
      <c r="R227" s="2"/>
      <c r="S227" s="19">
        <v>164.23341130304797</v>
      </c>
      <c r="T227" s="1">
        <v>0.54938555011919976</v>
      </c>
      <c r="U227" s="24">
        <v>164.78279685316718</v>
      </c>
      <c r="V227" s="1">
        <v>6.7375604858877789E-3</v>
      </c>
      <c r="W227" s="2"/>
      <c r="X227" s="2"/>
      <c r="Y227" s="2"/>
      <c r="Z227" s="24">
        <v>167.41939450203955</v>
      </c>
      <c r="AA227" s="1">
        <f t="shared" si="18"/>
        <v>2.2845806830157647E-2</v>
      </c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</row>
    <row r="228" spans="2:40">
      <c r="B228" s="22">
        <v>44106</v>
      </c>
      <c r="C228" s="39">
        <v>227</v>
      </c>
      <c r="D228" s="23">
        <v>112.82534800000001</v>
      </c>
      <c r="E228" s="23">
        <v>165.61000100000001</v>
      </c>
      <c r="G228" s="1">
        <v>115.70025314903069</v>
      </c>
      <c r="H228" s="1">
        <v>1.108877891622625</v>
      </c>
      <c r="I228" s="56">
        <v>116.80913104065331</v>
      </c>
      <c r="J228" s="1">
        <v>3.5309290964059839E-2</v>
      </c>
      <c r="K228" s="2"/>
      <c r="L228" s="2"/>
      <c r="M228" s="2"/>
      <c r="N228" s="40">
        <v>117.45973637469091</v>
      </c>
      <c r="O228" s="1">
        <f t="shared" si="17"/>
        <v>4.1075772925521135E-2</v>
      </c>
      <c r="Q228" s="2"/>
      <c r="R228" s="2"/>
      <c r="S228" s="19">
        <v>163.9290312363716</v>
      </c>
      <c r="T228" s="1">
        <v>-0.17631522415703704</v>
      </c>
      <c r="U228" s="24">
        <v>163.75271601221456</v>
      </c>
      <c r="V228" s="1">
        <v>1.1214811766020386E-2</v>
      </c>
      <c r="W228" s="2"/>
      <c r="X228" s="2"/>
      <c r="Y228" s="2"/>
      <c r="Z228" s="24">
        <v>167.72126970904316</v>
      </c>
      <c r="AA228" s="1">
        <f t="shared" si="18"/>
        <v>1.2748437270060428E-2</v>
      </c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</row>
    <row r="229" spans="2:40">
      <c r="B229" s="22">
        <v>44109</v>
      </c>
      <c r="C229" s="39">
        <v>228</v>
      </c>
      <c r="D229" s="23">
        <v>116.29935500000001</v>
      </c>
      <c r="E229" s="23">
        <v>168.720001</v>
      </c>
      <c r="G229" s="1">
        <v>114.11905531706381</v>
      </c>
      <c r="H229" s="1">
        <v>-0.1016561839926502</v>
      </c>
      <c r="I229" s="56">
        <v>114.01739913307117</v>
      </c>
      <c r="J229" s="1">
        <v>1.9621397443939734E-2</v>
      </c>
      <c r="K229" s="2"/>
      <c r="L229" s="2"/>
      <c r="M229" s="2"/>
      <c r="N229" s="40">
        <v>117.86164492380084</v>
      </c>
      <c r="O229" s="1">
        <f t="shared" si="17"/>
        <v>1.3433349856504646E-2</v>
      </c>
      <c r="Q229" s="2"/>
      <c r="R229" s="2"/>
      <c r="S229" s="19">
        <v>164.85356460636723</v>
      </c>
      <c r="T229" s="1">
        <v>0.75940608087272921</v>
      </c>
      <c r="U229" s="24">
        <v>165.61297068723997</v>
      </c>
      <c r="V229" s="1">
        <v>1.8415305205931282E-2</v>
      </c>
      <c r="W229" s="2"/>
      <c r="X229" s="2"/>
      <c r="Y229" s="2"/>
      <c r="Z229" s="24">
        <v>168.02314491604682</v>
      </c>
      <c r="AA229" s="1">
        <f t="shared" si="18"/>
        <v>4.1302517770443765E-3</v>
      </c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</row>
    <row r="230" spans="2:40">
      <c r="B230" s="22">
        <v>44110</v>
      </c>
      <c r="C230" s="39">
        <v>229</v>
      </c>
      <c r="D230" s="23">
        <v>112.96511099999999</v>
      </c>
      <c r="E230" s="23">
        <v>166.88999899999999</v>
      </c>
      <c r="G230" s="1">
        <v>115.31822014267871</v>
      </c>
      <c r="H230" s="1">
        <v>0.48371327033074768</v>
      </c>
      <c r="I230" s="56">
        <v>115.80193341300946</v>
      </c>
      <c r="J230" s="1">
        <v>2.5112376625819204E-2</v>
      </c>
      <c r="K230" s="2"/>
      <c r="L230" s="2"/>
      <c r="M230" s="2"/>
      <c r="N230" s="40">
        <v>118.26355347291077</v>
      </c>
      <c r="O230" s="1">
        <f t="shared" si="17"/>
        <v>4.6903352955681855E-2</v>
      </c>
      <c r="Q230" s="2"/>
      <c r="R230" s="2"/>
      <c r="S230" s="19">
        <v>166.98010462286524</v>
      </c>
      <c r="T230" s="1">
        <v>1.9214699261542196</v>
      </c>
      <c r="U230" s="24">
        <v>168.90157454901947</v>
      </c>
      <c r="V230" s="1">
        <v>1.2053301941834651E-2</v>
      </c>
      <c r="W230" s="2"/>
      <c r="X230" s="2"/>
      <c r="Y230" s="2"/>
      <c r="Z230" s="24">
        <v>168.32502012305045</v>
      </c>
      <c r="AA230" s="1">
        <f t="shared" si="18"/>
        <v>8.5986046596504637E-3</v>
      </c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</row>
    <row r="231" spans="2:40">
      <c r="B231" s="22">
        <v>44111</v>
      </c>
      <c r="C231" s="39">
        <v>230</v>
      </c>
      <c r="D231" s="23">
        <v>114.881805</v>
      </c>
      <c r="E231" s="23">
        <v>171.550003</v>
      </c>
      <c r="G231" s="1">
        <v>114.02401011420541</v>
      </c>
      <c r="H231" s="1">
        <v>-0.31635221413107445</v>
      </c>
      <c r="I231" s="56">
        <v>113.70765790007434</v>
      </c>
      <c r="J231" s="1">
        <v>1.0220479212749678E-2</v>
      </c>
      <c r="K231" s="2"/>
      <c r="L231" s="2"/>
      <c r="M231" s="2"/>
      <c r="N231" s="40">
        <v>118.66546202202071</v>
      </c>
      <c r="O231" s="1">
        <f t="shared" si="17"/>
        <v>3.2935215650735164E-2</v>
      </c>
      <c r="Q231" s="2"/>
      <c r="R231" s="2"/>
      <c r="S231" s="19">
        <v>166.93054653028935</v>
      </c>
      <c r="T231" s="1">
        <v>0.24609611023362402</v>
      </c>
      <c r="U231" s="24">
        <v>167.17664264052297</v>
      </c>
      <c r="V231" s="1">
        <v>2.5493210626624314E-2</v>
      </c>
      <c r="W231" s="2"/>
      <c r="X231" s="2"/>
      <c r="Y231" s="2"/>
      <c r="Z231" s="24">
        <v>168.62689533005408</v>
      </c>
      <c r="AA231" s="1">
        <f t="shared" si="18"/>
        <v>1.7039391540820438E-2</v>
      </c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</row>
    <row r="232" spans="2:40">
      <c r="B232" s="22">
        <v>44112</v>
      </c>
      <c r="C232" s="39">
        <v>231</v>
      </c>
      <c r="D232" s="23">
        <v>114.77198799999999</v>
      </c>
      <c r="E232" s="23">
        <v>173.779999</v>
      </c>
      <c r="G232" s="1">
        <v>114.49579730139243</v>
      </c>
      <c r="H232" s="1">
        <v>3.8310516462067457E-2</v>
      </c>
      <c r="I232" s="56">
        <v>114.53410781785449</v>
      </c>
      <c r="J232" s="1">
        <v>2.0726327590100016E-3</v>
      </c>
      <c r="K232" s="2"/>
      <c r="L232" s="2"/>
      <c r="M232" s="2"/>
      <c r="N232" s="40">
        <v>119.06737057113064</v>
      </c>
      <c r="O232" s="1">
        <f t="shared" si="17"/>
        <v>3.7425356534999163E-2</v>
      </c>
      <c r="Q232" s="2"/>
      <c r="R232" s="2"/>
      <c r="S232" s="19">
        <v>169.47124758863021</v>
      </c>
      <c r="T232" s="1">
        <v>2.1965103161247725</v>
      </c>
      <c r="U232" s="24">
        <v>171.66775790475498</v>
      </c>
      <c r="V232" s="1">
        <v>1.2154684701344861E-2</v>
      </c>
      <c r="W232" s="2"/>
      <c r="X232" s="2"/>
      <c r="Y232" s="2"/>
      <c r="Z232" s="24">
        <v>168.92877053705772</v>
      </c>
      <c r="AA232" s="1">
        <f t="shared" si="18"/>
        <v>2.7915919500852846E-2</v>
      </c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</row>
    <row r="233" spans="2:40">
      <c r="B233" s="22">
        <v>44113</v>
      </c>
      <c r="C233" s="39">
        <v>232</v>
      </c>
      <c r="D233" s="23">
        <v>116.768547</v>
      </c>
      <c r="E233" s="23">
        <v>174.38000500000001</v>
      </c>
      <c r="G233" s="1">
        <v>114.6477021856266</v>
      </c>
      <c r="H233" s="1">
        <v>8.9427981959513778E-2</v>
      </c>
      <c r="I233" s="56">
        <v>114.73713016758612</v>
      </c>
      <c r="J233" s="1">
        <v>1.7396952215341703E-2</v>
      </c>
      <c r="K233" s="2"/>
      <c r="L233" s="2"/>
      <c r="M233" s="2"/>
      <c r="N233" s="40">
        <v>119.46927912024057</v>
      </c>
      <c r="O233" s="1">
        <f t="shared" si="17"/>
        <v>2.3128934885526781E-2</v>
      </c>
      <c r="Q233" s="2"/>
      <c r="R233" s="2"/>
      <c r="S233" s="19">
        <v>171.84106086488362</v>
      </c>
      <c r="T233" s="1">
        <v>2.3438178322341141</v>
      </c>
      <c r="U233" s="24">
        <v>174.18487869711774</v>
      </c>
      <c r="V233" s="1">
        <v>1.1189717701996411E-3</v>
      </c>
      <c r="W233" s="2"/>
      <c r="X233" s="2"/>
      <c r="Y233" s="2"/>
      <c r="Z233" s="24">
        <v>169.23064574406135</v>
      </c>
      <c r="AA233" s="1">
        <f t="shared" si="18"/>
        <v>2.9529528089752392E-2</v>
      </c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</row>
    <row r="234" spans="2:40">
      <c r="B234" s="22">
        <v>44116</v>
      </c>
      <c r="C234" s="39">
        <v>233</v>
      </c>
      <c r="D234" s="23">
        <v>124.18575300000001</v>
      </c>
      <c r="E234" s="23">
        <v>175.36000100000001</v>
      </c>
      <c r="G234" s="1">
        <v>115.81416683353197</v>
      </c>
      <c r="H234" s="1">
        <v>0.57409448163514976</v>
      </c>
      <c r="I234" s="56">
        <v>116.38826131516711</v>
      </c>
      <c r="J234" s="1">
        <v>6.2788939121163859E-2</v>
      </c>
      <c r="K234" s="2"/>
      <c r="L234" s="2"/>
      <c r="M234" s="2"/>
      <c r="N234" s="40">
        <v>119.8711876693505</v>
      </c>
      <c r="O234" s="1">
        <f t="shared" si="17"/>
        <v>3.4742836649301473E-2</v>
      </c>
      <c r="Q234" s="2"/>
      <c r="R234" s="2"/>
      <c r="S234" s="19">
        <v>173.23748013919763</v>
      </c>
      <c r="T234" s="1">
        <v>1.5385290580020283</v>
      </c>
      <c r="U234" s="24">
        <v>174.77600919719967</v>
      </c>
      <c r="V234" s="1">
        <v>3.3302452068322067E-3</v>
      </c>
      <c r="W234" s="2"/>
      <c r="X234" s="2"/>
      <c r="Y234" s="2"/>
      <c r="Z234" s="24">
        <v>169.53252095106498</v>
      </c>
      <c r="AA234" s="1">
        <f t="shared" si="18"/>
        <v>3.3231523812177838E-2</v>
      </c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</row>
    <row r="235" spans="2:40">
      <c r="B235" s="22">
        <v>44117</v>
      </c>
      <c r="C235" s="39">
        <v>234</v>
      </c>
      <c r="D235" s="23">
        <v>120.891434</v>
      </c>
      <c r="E235" s="23">
        <v>171.550003</v>
      </c>
      <c r="G235" s="1">
        <v>120.41853922508939</v>
      </c>
      <c r="H235" s="1">
        <v>2.387719541100171</v>
      </c>
      <c r="I235" s="56">
        <v>122.80625876618956</v>
      </c>
      <c r="J235" s="1">
        <v>1.5839209634898977E-2</v>
      </c>
      <c r="K235" s="2"/>
      <c r="L235" s="2"/>
      <c r="M235" s="2"/>
      <c r="N235" s="40">
        <v>120.27309621846044</v>
      </c>
      <c r="O235" s="1">
        <f t="shared" si="17"/>
        <v>5.114818817845819E-3</v>
      </c>
      <c r="Q235" s="2"/>
      <c r="R235" s="2"/>
      <c r="S235" s="19">
        <v>174.40486661263895</v>
      </c>
      <c r="T235" s="1">
        <v>1.223057861125431</v>
      </c>
      <c r="U235" s="24">
        <v>175.62792447376438</v>
      </c>
      <c r="V235" s="1">
        <v>2.3771037029736319E-2</v>
      </c>
      <c r="W235" s="2"/>
      <c r="X235" s="2"/>
      <c r="Y235" s="2"/>
      <c r="Z235" s="24">
        <v>169.83439615806861</v>
      </c>
      <c r="AA235" s="1">
        <f t="shared" si="18"/>
        <v>1.0000622628560314E-2</v>
      </c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</row>
    <row r="236" spans="2:40">
      <c r="B236" s="22">
        <v>44118</v>
      </c>
      <c r="C236" s="39">
        <v>235</v>
      </c>
      <c r="D236" s="23">
        <v>120.98127700000001</v>
      </c>
      <c r="E236" s="23">
        <v>173.470001</v>
      </c>
      <c r="G236" s="1">
        <v>120.67863135129022</v>
      </c>
      <c r="H236" s="1">
        <v>1.4302872043954684</v>
      </c>
      <c r="I236" s="56">
        <v>122.10891855568569</v>
      </c>
      <c r="J236" s="1">
        <v>9.3207939579418118E-3</v>
      </c>
      <c r="K236" s="2"/>
      <c r="L236" s="2"/>
      <c r="M236" s="2"/>
      <c r="N236" s="40">
        <v>120.67500476757037</v>
      </c>
      <c r="O236" s="1">
        <f t="shared" si="17"/>
        <v>2.5315671980353995E-3</v>
      </c>
      <c r="Q236" s="2"/>
      <c r="R236" s="2"/>
      <c r="S236" s="19">
        <v>172.83469162568753</v>
      </c>
      <c r="T236" s="1">
        <v>-1.1511900597398999</v>
      </c>
      <c r="U236" s="24">
        <v>171.68350156594764</v>
      </c>
      <c r="V236" s="1">
        <v>1.0298607388907316E-2</v>
      </c>
      <c r="W236" s="2"/>
      <c r="X236" s="2"/>
      <c r="Y236" s="2"/>
      <c r="Z236" s="24">
        <v>170.13627136507228</v>
      </c>
      <c r="AA236" s="1">
        <f t="shared" si="18"/>
        <v>1.9217902897964018E-2</v>
      </c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</row>
    <row r="237" spans="2:40">
      <c r="B237" s="22">
        <v>44119</v>
      </c>
      <c r="C237" s="39">
        <v>236</v>
      </c>
      <c r="D237" s="23">
        <v>120.502106</v>
      </c>
      <c r="E237" s="23">
        <v>172.61000100000001</v>
      </c>
      <c r="G237" s="1">
        <v>120.8450864580806</v>
      </c>
      <c r="H237" s="1">
        <v>0.86156276047317881</v>
      </c>
      <c r="I237" s="56">
        <v>121.70664921855378</v>
      </c>
      <c r="J237" s="1">
        <v>9.9960345801241059E-3</v>
      </c>
      <c r="K237" s="2"/>
      <c r="L237" s="2"/>
      <c r="M237" s="2"/>
      <c r="N237" s="40">
        <v>121.0769133166803</v>
      </c>
      <c r="O237" s="1">
        <f t="shared" si="17"/>
        <v>4.7701018327456178E-3</v>
      </c>
      <c r="Q237" s="2"/>
      <c r="R237" s="2"/>
      <c r="S237" s="19">
        <v>173.18411178155938</v>
      </c>
      <c r="T237" s="1">
        <v>0.12432862353009119</v>
      </c>
      <c r="U237" s="24">
        <v>173.30844040508947</v>
      </c>
      <c r="V237" s="1">
        <v>4.0463437868206676E-3</v>
      </c>
      <c r="W237" s="2"/>
      <c r="X237" s="2"/>
      <c r="Y237" s="2"/>
      <c r="Z237" s="24">
        <v>170.43814657207588</v>
      </c>
      <c r="AA237" s="1">
        <f t="shared" si="18"/>
        <v>1.2582436795908085E-2</v>
      </c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</row>
    <row r="238" spans="2:40">
      <c r="B238" s="22">
        <v>44120</v>
      </c>
      <c r="C238" s="39">
        <v>237</v>
      </c>
      <c r="D238" s="23">
        <v>118.81501</v>
      </c>
      <c r="E238" s="23">
        <v>174.86000100000001</v>
      </c>
      <c r="G238" s="1">
        <v>120.65644720613628</v>
      </c>
      <c r="H238" s="1">
        <v>0.38897185488530284</v>
      </c>
      <c r="I238" s="56">
        <v>121.04541906102158</v>
      </c>
      <c r="J238" s="1">
        <v>1.8772115248919939E-2</v>
      </c>
      <c r="K238" s="2"/>
      <c r="L238" s="2"/>
      <c r="M238" s="2"/>
      <c r="N238" s="40">
        <v>121.47882186579024</v>
      </c>
      <c r="O238" s="1">
        <f t="shared" si="17"/>
        <v>2.241982612962989E-2</v>
      </c>
      <c r="Q238" s="2"/>
      <c r="R238" s="2"/>
      <c r="S238" s="19">
        <v>172.86835085170173</v>
      </c>
      <c r="T238" s="1">
        <v>-0.24974749684948544</v>
      </c>
      <c r="U238" s="24">
        <v>172.61860335485224</v>
      </c>
      <c r="V238" s="1">
        <v>1.2818241063305098E-2</v>
      </c>
      <c r="W238" s="2"/>
      <c r="X238" s="2"/>
      <c r="Y238" s="2"/>
      <c r="Z238" s="24">
        <v>170.74002177907954</v>
      </c>
      <c r="AA238" s="1">
        <f t="shared" si="18"/>
        <v>2.356158754065471E-2</v>
      </c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</row>
    <row r="239" spans="2:40">
      <c r="B239" s="22">
        <v>44123</v>
      </c>
      <c r="C239" s="39">
        <v>238</v>
      </c>
      <c r="D239" s="23">
        <v>115.78025100000001</v>
      </c>
      <c r="E239" s="23">
        <v>171.58999600000001</v>
      </c>
      <c r="G239" s="1">
        <v>119.64365674276132</v>
      </c>
      <c r="H239" s="1">
        <v>-0.24182118833181324</v>
      </c>
      <c r="I239" s="56">
        <v>119.40183555442951</v>
      </c>
      <c r="J239" s="1">
        <v>3.1279812603183105E-2</v>
      </c>
      <c r="K239" s="2"/>
      <c r="L239" s="2"/>
      <c r="M239" s="2"/>
      <c r="N239" s="40">
        <v>121.88073041490017</v>
      </c>
      <c r="O239" s="1">
        <f t="shared" si="17"/>
        <v>5.2690155378054618E-2</v>
      </c>
      <c r="Q239" s="2"/>
      <c r="R239" s="2"/>
      <c r="S239" s="19">
        <v>173.96375843326578</v>
      </c>
      <c r="T239" s="1">
        <v>0.89363431980201669</v>
      </c>
      <c r="U239" s="24">
        <v>174.85739275306778</v>
      </c>
      <c r="V239" s="1">
        <v>1.9041883730026844E-2</v>
      </c>
      <c r="W239" s="2"/>
      <c r="X239" s="2"/>
      <c r="Y239" s="2"/>
      <c r="Z239" s="24">
        <v>171.04189698608315</v>
      </c>
      <c r="AA239" s="1">
        <f t="shared" si="18"/>
        <v>3.1942364164217834E-3</v>
      </c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</row>
    <row r="240" spans="2:40">
      <c r="B240" s="22">
        <v>44124</v>
      </c>
      <c r="C240" s="39">
        <v>239</v>
      </c>
      <c r="D240" s="23">
        <v>117.30761699999999</v>
      </c>
      <c r="E240" s="23">
        <v>173.259995</v>
      </c>
      <c r="G240" s="1">
        <v>117.5187835842426</v>
      </c>
      <c r="H240" s="1">
        <v>-1.0891945749159233</v>
      </c>
      <c r="I240" s="56">
        <v>116.42958900932668</v>
      </c>
      <c r="J240" s="1">
        <v>7.4848335779706199E-3</v>
      </c>
      <c r="K240" s="2"/>
      <c r="L240" s="2"/>
      <c r="M240" s="2"/>
      <c r="N240" s="40">
        <v>122.2826389640101</v>
      </c>
      <c r="O240" s="1">
        <f t="shared" si="17"/>
        <v>4.2410050525620267E-2</v>
      </c>
      <c r="Q240" s="2"/>
      <c r="R240" s="2"/>
      <c r="S240" s="19">
        <v>172.6581890949696</v>
      </c>
      <c r="T240" s="1">
        <v>-0.97568878958145089</v>
      </c>
      <c r="U240" s="24">
        <v>171.68250030538815</v>
      </c>
      <c r="V240" s="1">
        <v>9.1047832167596311E-3</v>
      </c>
      <c r="W240" s="2"/>
      <c r="X240" s="2"/>
      <c r="Y240" s="2"/>
      <c r="Z240" s="24">
        <v>171.34377219308681</v>
      </c>
      <c r="AA240" s="1">
        <f t="shared" si="18"/>
        <v>1.1059811048206466E-2</v>
      </c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</row>
    <row r="241" spans="2:40">
      <c r="B241" s="22">
        <v>44125</v>
      </c>
      <c r="C241" s="39">
        <v>240</v>
      </c>
      <c r="D241" s="23">
        <v>116.668724</v>
      </c>
      <c r="E241" s="23">
        <v>172.86999499999999</v>
      </c>
      <c r="G241" s="1">
        <v>117.40264196290917</v>
      </c>
      <c r="H241" s="1">
        <v>-0.65132074580379973</v>
      </c>
      <c r="I241" s="56">
        <v>116.75132121710537</v>
      </c>
      <c r="J241" s="1">
        <v>7.0796366218399279E-4</v>
      </c>
      <c r="K241" s="2"/>
      <c r="L241" s="2"/>
      <c r="M241" s="2"/>
      <c r="N241" s="40">
        <v>122.68454751312005</v>
      </c>
      <c r="O241" s="1">
        <f t="shared" si="17"/>
        <v>5.156329225920097E-2</v>
      </c>
      <c r="Q241" s="2"/>
      <c r="R241" s="2"/>
      <c r="S241" s="19">
        <v>172.98918234273634</v>
      </c>
      <c r="T241" s="1">
        <v>0.13499094216451274</v>
      </c>
      <c r="U241" s="24">
        <v>173.12417328490085</v>
      </c>
      <c r="V241" s="1">
        <v>1.4703435659893427E-3</v>
      </c>
      <c r="W241" s="2"/>
      <c r="X241" s="2"/>
      <c r="Y241" s="2"/>
      <c r="Z241" s="24">
        <v>171.64564740009041</v>
      </c>
      <c r="AA241" s="1">
        <f t="shared" si="18"/>
        <v>7.0824760532305093E-3</v>
      </c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</row>
    <row r="242" spans="2:40">
      <c r="B242" s="22">
        <v>44126</v>
      </c>
      <c r="C242" s="39">
        <v>241</v>
      </c>
      <c r="D242" s="23">
        <v>115.55064400000001</v>
      </c>
      <c r="E242" s="23">
        <v>176.85000600000001</v>
      </c>
      <c r="G242" s="1">
        <v>116.99898708330913</v>
      </c>
      <c r="H242" s="1">
        <v>-0.53987110601210808</v>
      </c>
      <c r="I242" s="56">
        <v>116.45911597729702</v>
      </c>
      <c r="J242" s="1">
        <v>7.8621108965607478E-3</v>
      </c>
      <c r="K242" s="2"/>
      <c r="L242" s="2"/>
      <c r="M242" s="2"/>
      <c r="N242" s="40">
        <v>123.08645606222998</v>
      </c>
      <c r="O242" s="1">
        <f t="shared" si="17"/>
        <v>6.5216530184201996E-2</v>
      </c>
      <c r="Q242" s="2"/>
      <c r="R242" s="2"/>
      <c r="S242" s="19">
        <v>172.92362930423133</v>
      </c>
      <c r="T242" s="1">
        <v>-3.5471441404586336E-2</v>
      </c>
      <c r="U242" s="24">
        <v>172.88815786282674</v>
      </c>
      <c r="V242" s="1">
        <v>2.240230705546746E-2</v>
      </c>
      <c r="W242" s="2"/>
      <c r="X242" s="2"/>
      <c r="Y242" s="2"/>
      <c r="Z242" s="24">
        <v>171.94752260709407</v>
      </c>
      <c r="AA242" s="1">
        <f t="shared" si="18"/>
        <v>2.7721137837597446E-2</v>
      </c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</row>
    <row r="243" spans="2:40">
      <c r="B243" s="22">
        <v>44127</v>
      </c>
      <c r="C243" s="39">
        <v>242</v>
      </c>
      <c r="D243" s="23">
        <v>114.84187300000001</v>
      </c>
      <c r="E243" s="23">
        <v>175.53999300000001</v>
      </c>
      <c r="G243" s="1">
        <v>116.20239838748911</v>
      </c>
      <c r="H243" s="1">
        <v>-0.6553940214256686</v>
      </c>
      <c r="I243" s="56">
        <v>115.54700436606345</v>
      </c>
      <c r="J243" s="1">
        <v>6.1400197301156919E-3</v>
      </c>
      <c r="K243" s="2"/>
      <c r="L243" s="2"/>
      <c r="M243" s="2"/>
      <c r="N243" s="40">
        <v>123.48836461133992</v>
      </c>
      <c r="O243" s="1">
        <f t="shared" si="17"/>
        <v>7.529040919891572E-2</v>
      </c>
      <c r="Q243" s="2"/>
      <c r="R243" s="2"/>
      <c r="S243" s="19">
        <v>175.0831364869041</v>
      </c>
      <c r="T243" s="1">
        <v>1.8302603890611657</v>
      </c>
      <c r="U243" s="24">
        <v>176.91339687596525</v>
      </c>
      <c r="V243" s="1">
        <v>7.8238802024176782E-3</v>
      </c>
      <c r="W243" s="2"/>
      <c r="X243" s="2"/>
      <c r="Y243" s="2"/>
      <c r="Z243" s="24">
        <v>172.2493978140977</v>
      </c>
      <c r="AA243" s="1">
        <f t="shared" si="18"/>
        <v>1.8745558374850251E-2</v>
      </c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</row>
    <row r="244" spans="2:40">
      <c r="B244" s="22">
        <v>44130</v>
      </c>
      <c r="C244" s="39">
        <v>243</v>
      </c>
      <c r="D244" s="23">
        <v>114.85185199999999</v>
      </c>
      <c r="E244" s="23">
        <v>170.16999799999999</v>
      </c>
      <c r="G244" s="1">
        <v>115.4541094243701</v>
      </c>
      <c r="H244" s="1">
        <v>-0.69719674518767183</v>
      </c>
      <c r="I244" s="56">
        <v>114.75691267918243</v>
      </c>
      <c r="J244" s="1">
        <v>8.2662420469771178E-4</v>
      </c>
      <c r="K244" s="2"/>
      <c r="L244" s="2"/>
      <c r="M244" s="2"/>
      <c r="N244" s="40">
        <v>123.89027316044985</v>
      </c>
      <c r="O244" s="1">
        <f t="shared" si="17"/>
        <v>7.8696346667965419E-2</v>
      </c>
      <c r="Q244" s="2"/>
      <c r="R244" s="2"/>
      <c r="S244" s="19">
        <v>175.33440756910684</v>
      </c>
      <c r="T244" s="1">
        <v>0.48811947823151125</v>
      </c>
      <c r="U244" s="24">
        <v>175.82252704733835</v>
      </c>
      <c r="V244" s="1">
        <v>3.3216954303180765E-2</v>
      </c>
      <c r="W244" s="2"/>
      <c r="X244" s="2"/>
      <c r="Y244" s="2"/>
      <c r="Z244" s="24">
        <v>172.55127302110134</v>
      </c>
      <c r="AA244" s="1">
        <f t="shared" si="18"/>
        <v>1.3993506781973079E-2</v>
      </c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</row>
    <row r="245" spans="2:40">
      <c r="B245" s="22">
        <v>44131</v>
      </c>
      <c r="C245" s="39">
        <v>244</v>
      </c>
      <c r="D245" s="23">
        <v>116.39917800000001</v>
      </c>
      <c r="E245" s="23">
        <v>166.75</v>
      </c>
      <c r="G245" s="1">
        <v>115.12286784096653</v>
      </c>
      <c r="H245" s="1">
        <v>-0.53251692238482495</v>
      </c>
      <c r="I245" s="56">
        <v>114.59035091858171</v>
      </c>
      <c r="J245" s="1">
        <v>1.553986129883409E-2</v>
      </c>
      <c r="K245" s="2"/>
      <c r="L245" s="2"/>
      <c r="M245" s="2"/>
      <c r="N245" s="40">
        <v>124.29218170955978</v>
      </c>
      <c r="O245" s="1">
        <f t="shared" si="17"/>
        <v>6.7809789082529243E-2</v>
      </c>
      <c r="Q245" s="2"/>
      <c r="R245" s="2"/>
      <c r="S245" s="19">
        <v>172.49398230609808</v>
      </c>
      <c r="T245" s="1">
        <v>-2.3411435518227259</v>
      </c>
      <c r="U245" s="24">
        <v>170.15283875427534</v>
      </c>
      <c r="V245" s="1">
        <v>2.040682911109647E-2</v>
      </c>
      <c r="W245" s="2"/>
      <c r="X245" s="2"/>
      <c r="Y245" s="2"/>
      <c r="Z245" s="24">
        <v>172.85314822810497</v>
      </c>
      <c r="AA245" s="1">
        <f t="shared" si="18"/>
        <v>3.6600589074092776E-2</v>
      </c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</row>
    <row r="246" spans="2:40">
      <c r="B246" s="22">
        <v>44132</v>
      </c>
      <c r="C246" s="39">
        <v>245</v>
      </c>
      <c r="D246" s="23">
        <v>111.008476</v>
      </c>
      <c r="E246" s="23">
        <v>161.16000399999999</v>
      </c>
      <c r="G246" s="1">
        <v>115.82483842843494</v>
      </c>
      <c r="H246" s="1">
        <v>2.3002457049130398E-2</v>
      </c>
      <c r="I246" s="56">
        <v>115.84784088548408</v>
      </c>
      <c r="J246" s="1">
        <v>4.3594552955434442E-2</v>
      </c>
      <c r="K246" s="2"/>
      <c r="L246" s="2"/>
      <c r="M246" s="2"/>
      <c r="N246" s="40">
        <v>124.69409025866972</v>
      </c>
      <c r="O246" s="1">
        <f t="shared" si="17"/>
        <v>0.12328440810834765</v>
      </c>
      <c r="P246" s="67"/>
      <c r="Q246" s="68"/>
      <c r="R246" s="2"/>
      <c r="S246" s="19">
        <v>169.33479203774414</v>
      </c>
      <c r="T246" s="1">
        <v>-3.0364832608742569</v>
      </c>
      <c r="U246" s="24">
        <v>166.29830877686987</v>
      </c>
      <c r="V246" s="1">
        <v>3.1883250492286457E-2</v>
      </c>
      <c r="W246" s="2"/>
      <c r="X246" s="2"/>
      <c r="Y246" s="2"/>
      <c r="Z246" s="24">
        <v>173.1550234351086</v>
      </c>
      <c r="AA246" s="1">
        <f t="shared" si="18"/>
        <v>7.4429257491881284E-2</v>
      </c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</row>
    <row r="247" spans="2:40">
      <c r="B247" s="22">
        <v>44133</v>
      </c>
      <c r="C247" s="39">
        <v>246</v>
      </c>
      <c r="D247" s="23">
        <v>115.12138400000001</v>
      </c>
      <c r="E247" s="23">
        <v>164.60000600000001</v>
      </c>
      <c r="G247" s="1">
        <v>113.17583909279573</v>
      </c>
      <c r="H247" s="1">
        <v>-1.1793983496606264</v>
      </c>
      <c r="I247" s="56">
        <v>111.9964407431351</v>
      </c>
      <c r="J247" s="1">
        <v>2.714476796825957E-2</v>
      </c>
      <c r="K247" s="2"/>
      <c r="L247" s="2"/>
      <c r="M247" s="2"/>
      <c r="N247" s="40">
        <v>125.09599880777965</v>
      </c>
      <c r="O247" s="1">
        <f t="shared" si="17"/>
        <v>8.6644326720217713E-2</v>
      </c>
      <c r="P247" s="67"/>
      <c r="Q247" s="68"/>
      <c r="R247" s="2"/>
      <c r="S247" s="19">
        <v>164.83865861698484</v>
      </c>
      <c r="T247" s="1">
        <v>-4.2771858967765368</v>
      </c>
      <c r="U247" s="24">
        <v>160.56147272020831</v>
      </c>
      <c r="V247" s="1">
        <v>2.4535438229520434E-2</v>
      </c>
      <c r="W247" s="2"/>
      <c r="X247" s="2"/>
      <c r="Y247" s="2"/>
      <c r="Z247" s="24">
        <v>173.45689864211224</v>
      </c>
      <c r="AA247" s="1">
        <f t="shared" si="18"/>
        <v>5.3808580311426164E-2</v>
      </c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</row>
    <row r="248" spans="2:40">
      <c r="B248" s="22">
        <v>44134</v>
      </c>
      <c r="C248" s="39">
        <v>247</v>
      </c>
      <c r="D248" s="23">
        <v>108.672516</v>
      </c>
      <c r="E248" s="23">
        <v>164.949997</v>
      </c>
      <c r="G248" s="1">
        <v>114.24588879175809</v>
      </c>
      <c r="H248" s="1">
        <v>-0.16714672778028056</v>
      </c>
      <c r="I248" s="56">
        <v>114.07874206397781</v>
      </c>
      <c r="J248" s="1">
        <v>4.974786876175584E-2</v>
      </c>
      <c r="K248" s="2"/>
      <c r="L248" s="2"/>
      <c r="M248" s="2"/>
      <c r="N248" s="40">
        <v>125.49790735688958</v>
      </c>
      <c r="O248" s="1">
        <f t="shared" si="17"/>
        <v>0.15482655574928975</v>
      </c>
      <c r="P248" s="67"/>
      <c r="Q248" s="68"/>
      <c r="R248" s="2"/>
      <c r="S248" s="19">
        <v>164.7073996776432</v>
      </c>
      <c r="T248" s="1">
        <v>-0.75314798295688201</v>
      </c>
      <c r="U248" s="24">
        <v>163.95425169468632</v>
      </c>
      <c r="V248" s="1">
        <v>6.0366494296673189E-3</v>
      </c>
      <c r="W248" s="2"/>
      <c r="X248" s="2"/>
      <c r="Y248" s="2"/>
      <c r="Z248" s="24">
        <v>173.75877384911587</v>
      </c>
      <c r="AA248" s="1">
        <f t="shared" si="18"/>
        <v>5.3402709968620808E-2</v>
      </c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</row>
    <row r="249" spans="2:40">
      <c r="B249" s="22">
        <v>44137</v>
      </c>
      <c r="C249" s="39">
        <v>248</v>
      </c>
      <c r="D249" s="23">
        <v>108.58266399999999</v>
      </c>
      <c r="E249" s="23">
        <v>173.61000100000001</v>
      </c>
      <c r="G249" s="1">
        <v>111.18053375629114</v>
      </c>
      <c r="H249" s="1">
        <v>-1.4713404662392822</v>
      </c>
      <c r="I249" s="56">
        <v>109.70919329005186</v>
      </c>
      <c r="J249" s="1">
        <v>1.0374854037950876E-2</v>
      </c>
      <c r="K249" s="2"/>
      <c r="L249" s="2"/>
      <c r="M249" s="2"/>
      <c r="N249" s="40">
        <v>125.89981590599952</v>
      </c>
      <c r="O249" s="1">
        <f t="shared" si="17"/>
        <v>0.1594835793124354</v>
      </c>
      <c r="P249" s="67"/>
      <c r="Q249" s="68"/>
      <c r="R249" s="2"/>
      <c r="S249" s="19">
        <v>164.84082820493944</v>
      </c>
      <c r="T249" s="1">
        <v>4.4205075827687124E-4</v>
      </c>
      <c r="U249" s="24">
        <v>164.84127025569771</v>
      </c>
      <c r="V249" s="1">
        <v>5.050821204881107E-2</v>
      </c>
      <c r="W249" s="2"/>
      <c r="X249" s="2"/>
      <c r="Y249" s="2"/>
      <c r="Z249" s="24">
        <v>174.06064905611953</v>
      </c>
      <c r="AA249" s="1">
        <f t="shared" si="18"/>
        <v>2.5957494010930794E-3</v>
      </c>
      <c r="AB249" s="67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</row>
    <row r="250" spans="2:40">
      <c r="B250" s="22">
        <v>44138</v>
      </c>
      <c r="C250" s="39">
        <v>249</v>
      </c>
      <c r="D250" s="23">
        <v>110.24979399999999</v>
      </c>
      <c r="E250" s="23">
        <v>179.21000699999999</v>
      </c>
      <c r="G250" s="1">
        <v>109.75170539033101</v>
      </c>
      <c r="H250" s="1">
        <v>-1.4522100211136633</v>
      </c>
      <c r="I250" s="56">
        <v>108.29949536921735</v>
      </c>
      <c r="J250" s="1">
        <v>1.768981655224354E-2</v>
      </c>
      <c r="K250" s="2"/>
      <c r="L250" s="2"/>
      <c r="M250" s="2"/>
      <c r="N250" s="40">
        <v>126.30172445510945</v>
      </c>
      <c r="O250" s="1">
        <f t="shared" si="17"/>
        <v>0.14559601313277246</v>
      </c>
      <c r="P250" s="67"/>
      <c r="Q250" s="68"/>
      <c r="R250" s="2"/>
      <c r="S250" s="19">
        <v>169.66387324222273</v>
      </c>
      <c r="T250" s="1">
        <v>4.0996545893045413</v>
      </c>
      <c r="U250" s="24">
        <v>173.76352783152728</v>
      </c>
      <c r="V250" s="1">
        <v>3.0391601784116366E-2</v>
      </c>
      <c r="W250" s="2"/>
      <c r="X250" s="2"/>
      <c r="Y250" s="2"/>
      <c r="Z250" s="24">
        <v>174.36252426312313</v>
      </c>
      <c r="AA250" s="1">
        <f t="shared" si="18"/>
        <v>2.7049174418462336E-2</v>
      </c>
      <c r="AB250" s="67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</row>
    <row r="251" spans="2:40">
      <c r="B251" s="22">
        <v>44139</v>
      </c>
      <c r="C251" s="39">
        <v>250</v>
      </c>
      <c r="D251" s="23">
        <v>114.752022</v>
      </c>
      <c r="E251" s="23">
        <v>178.91000399999999</v>
      </c>
      <c r="G251" s="1">
        <v>110.02565412564894</v>
      </c>
      <c r="H251" s="1">
        <v>-0.6754385807194464</v>
      </c>
      <c r="I251" s="56">
        <v>109.3502155449295</v>
      </c>
      <c r="J251" s="1">
        <v>4.7073736574946796E-2</v>
      </c>
      <c r="K251" s="2"/>
      <c r="L251" s="2"/>
      <c r="M251" s="2"/>
      <c r="N251" s="40">
        <v>126.70363300421938</v>
      </c>
      <c r="O251" s="1">
        <f t="shared" si="17"/>
        <v>0.10415163755649889</v>
      </c>
      <c r="P251" s="67"/>
      <c r="Q251" s="68"/>
      <c r="R251" s="2"/>
      <c r="S251" s="19">
        <v>174.91424680900022</v>
      </c>
      <c r="T251" s="1">
        <v>5.0777657201565418</v>
      </c>
      <c r="U251" s="24">
        <v>179.99201252915677</v>
      </c>
      <c r="V251" s="1">
        <v>6.0477810349653825E-3</v>
      </c>
      <c r="W251" s="2"/>
      <c r="X251" s="2"/>
      <c r="Y251" s="2"/>
      <c r="Z251" s="24">
        <v>174.6643994701268</v>
      </c>
      <c r="AA251" s="1">
        <f t="shared" si="18"/>
        <v>2.3730392012473438E-2</v>
      </c>
      <c r="AB251" s="67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</row>
    <row r="252" spans="2:40">
      <c r="B252" s="22">
        <v>44140</v>
      </c>
      <c r="C252" s="39">
        <v>251</v>
      </c>
      <c r="D252" s="23">
        <v>118.824997</v>
      </c>
      <c r="E252" s="23">
        <v>183.279999</v>
      </c>
      <c r="G252" s="1">
        <v>112.62515645654202</v>
      </c>
      <c r="H252" s="1">
        <v>0.79828482950618773</v>
      </c>
      <c r="I252" s="56">
        <v>113.4234412860482</v>
      </c>
      <c r="J252" s="1">
        <v>4.5458075744380572E-2</v>
      </c>
      <c r="K252" s="2"/>
      <c r="L252" s="2"/>
      <c r="M252" s="2"/>
      <c r="N252" s="40">
        <v>127.10554155332932</v>
      </c>
      <c r="O252" s="1">
        <f t="shared" si="17"/>
        <v>6.9686890489290915E-2</v>
      </c>
      <c r="P252" s="38"/>
      <c r="Q252" s="67"/>
      <c r="R252" s="2"/>
      <c r="S252" s="19">
        <v>177.11191326405009</v>
      </c>
      <c r="T252" s="1">
        <v>2.6296813448158707</v>
      </c>
      <c r="U252" s="24">
        <v>179.74159460886597</v>
      </c>
      <c r="V252" s="1">
        <v>1.9306003985377788E-2</v>
      </c>
      <c r="W252" s="2"/>
      <c r="X252" s="2"/>
      <c r="Y252" s="2"/>
      <c r="Z252" s="24">
        <v>174.9662746771304</v>
      </c>
      <c r="AA252" s="1">
        <f t="shared" si="18"/>
        <v>4.536078332731551E-2</v>
      </c>
      <c r="AB252" s="38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</row>
    <row r="253" spans="2:40" ht="16.2" thickBot="1">
      <c r="B253" s="22">
        <v>44141</v>
      </c>
      <c r="C253" s="39">
        <v>252</v>
      </c>
      <c r="D253" s="23">
        <v>118.69000200000001</v>
      </c>
      <c r="E253" s="23">
        <v>184.270004</v>
      </c>
      <c r="G253" s="1">
        <v>116.0350687554439</v>
      </c>
      <c r="H253" s="1">
        <v>1.9735171907342524</v>
      </c>
      <c r="I253" s="56">
        <v>118.00858594617816</v>
      </c>
      <c r="J253" s="1">
        <v>5.7411411436478765E-3</v>
      </c>
      <c r="K253" s="2"/>
      <c r="L253" s="2"/>
      <c r="M253" s="2"/>
      <c r="N253" s="40">
        <v>127.50745010243925</v>
      </c>
      <c r="O253" s="1">
        <f t="shared" si="17"/>
        <v>7.4289729158815265E-2</v>
      </c>
      <c r="P253" s="69"/>
      <c r="Q253" s="67"/>
      <c r="R253" s="2"/>
      <c r="S253" s="19">
        <v>180.50436041882256</v>
      </c>
      <c r="T253" s="1">
        <v>3.2780322832789794</v>
      </c>
      <c r="U253" s="24">
        <v>183.78239270210153</v>
      </c>
      <c r="V253" s="1">
        <v>2.6461783649739754E-3</v>
      </c>
      <c r="W253" s="2"/>
      <c r="X253" s="2"/>
      <c r="Y253" s="2"/>
      <c r="Z253" s="24">
        <v>175.26814988413406</v>
      </c>
      <c r="AA253" s="1">
        <f t="shared" si="18"/>
        <v>4.8851434962067612E-2</v>
      </c>
      <c r="AB253" s="69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</row>
    <row r="254" spans="2:40" ht="16.2" thickBot="1">
      <c r="B254" s="22">
        <v>44144</v>
      </c>
      <c r="C254" s="21">
        <v>253</v>
      </c>
      <c r="D254" s="86">
        <v>116.32</v>
      </c>
      <c r="E254" s="87">
        <v>196.99</v>
      </c>
      <c r="G254" s="1">
        <v>117.49528203994976</v>
      </c>
      <c r="H254" s="1">
        <v>1.7425304329314737</v>
      </c>
      <c r="I254" s="56">
        <v>119.23781247288123</v>
      </c>
      <c r="J254" s="88" t="s">
        <v>25</v>
      </c>
      <c r="K254" s="2"/>
      <c r="L254" s="2"/>
      <c r="M254" s="2"/>
      <c r="N254" s="1">
        <v>127.90935865154918</v>
      </c>
      <c r="O254" s="1">
        <f t="shared" si="17"/>
        <v>9.9633413441791538E-2</v>
      </c>
      <c r="P254" s="67"/>
      <c r="Q254" s="68"/>
      <c r="R254" s="2"/>
      <c r="S254" s="19">
        <v>182.57546438847015</v>
      </c>
      <c r="T254" s="1">
        <v>2.2521432166923026</v>
      </c>
      <c r="U254" s="1">
        <v>184.82760760516246</v>
      </c>
      <c r="V254" s="88" t="s">
        <v>25</v>
      </c>
      <c r="W254" s="2"/>
      <c r="X254" s="2"/>
      <c r="Y254" s="2"/>
      <c r="Z254" s="1">
        <v>175.57002509113769</v>
      </c>
      <c r="AA254" s="1">
        <f t="shared" si="18"/>
        <v>0.10873635671283981</v>
      </c>
      <c r="AB254" s="67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</row>
    <row r="255" spans="2:40">
      <c r="B255" s="22">
        <v>44145</v>
      </c>
      <c r="C255" s="21">
        <v>254</v>
      </c>
      <c r="D255" s="64">
        <v>115.97</v>
      </c>
      <c r="E255" s="64">
        <v>201.98</v>
      </c>
      <c r="G255" s="2"/>
      <c r="H255" s="2"/>
      <c r="I255" s="1"/>
      <c r="J255" s="30">
        <f>(SUM(J2:J253)/SUM($D$2:$D$253))*100</f>
        <v>2.2317493431435093E-2</v>
      </c>
      <c r="K255" s="2"/>
      <c r="L255" s="2"/>
      <c r="M255" s="2"/>
      <c r="N255" s="1">
        <v>128.31126720065913</v>
      </c>
      <c r="O255" s="1">
        <f t="shared" si="17"/>
        <v>0.10641775632197234</v>
      </c>
      <c r="Q255" s="2"/>
      <c r="R255" s="2"/>
      <c r="S255" s="19">
        <v>82.158958974811554</v>
      </c>
      <c r="T255" s="1">
        <v>-85.016208119105968</v>
      </c>
      <c r="U255" s="1">
        <v>-2.8572491442944141</v>
      </c>
      <c r="V255" s="30">
        <f>(SUM(V2:V253)/SUM($E$2:$E$253))*100</f>
        <v>1.1656880068728448E-2</v>
      </c>
      <c r="W255" s="2"/>
      <c r="X255" s="2"/>
      <c r="Y255" s="2"/>
      <c r="Z255" s="1">
        <v>175.87190029814133</v>
      </c>
      <c r="AA255" s="1">
        <f t="shared" si="18"/>
        <v>0.12926081642666928</v>
      </c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</row>
    <row r="256" spans="2:40">
      <c r="B256" s="22">
        <v>44146</v>
      </c>
      <c r="C256" s="21">
        <v>255</v>
      </c>
      <c r="D256" s="64">
        <v>119.49</v>
      </c>
      <c r="E256" s="64">
        <v>199.29</v>
      </c>
      <c r="G256" s="2"/>
      <c r="H256" s="2"/>
      <c r="I256" s="1"/>
      <c r="J256" s="2"/>
      <c r="K256" s="2"/>
      <c r="L256" s="2"/>
      <c r="M256" s="2"/>
      <c r="N256" s="1">
        <v>128.71317574976905</v>
      </c>
      <c r="O256" s="1">
        <f t="shared" si="17"/>
        <v>7.7187846261352874E-2</v>
      </c>
      <c r="Q256" s="2"/>
      <c r="R256" s="2"/>
      <c r="S256" s="19">
        <v>36.971531538665197</v>
      </c>
      <c r="T256" s="1">
        <v>-51.161744538590298</v>
      </c>
      <c r="U256" s="1">
        <v>-14.190212999925102</v>
      </c>
      <c r="V256" s="2"/>
      <c r="W256" s="2"/>
      <c r="X256" s="2"/>
      <c r="Y256" s="2"/>
      <c r="Z256" s="1">
        <v>176.17377550514496</v>
      </c>
      <c r="AA256" s="1">
        <f t="shared" si="18"/>
        <v>0.11599289725954656</v>
      </c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</row>
    <row r="257" spans="2:40">
      <c r="B257" s="22">
        <v>44147</v>
      </c>
      <c r="C257" s="21">
        <v>256</v>
      </c>
      <c r="D257" s="65">
        <v>119.21</v>
      </c>
      <c r="E257" s="65">
        <v>197.24</v>
      </c>
      <c r="G257" s="2"/>
      <c r="H257" s="2"/>
      <c r="I257" s="1"/>
      <c r="J257" s="2"/>
      <c r="K257" s="2"/>
      <c r="L257" s="2"/>
      <c r="M257" s="2"/>
      <c r="N257" s="1">
        <v>129.11508429887897</v>
      </c>
      <c r="O257" s="1">
        <f t="shared" si="17"/>
        <v>8.3089374204168912E-2</v>
      </c>
      <c r="Q257" s="2"/>
      <c r="R257" s="2"/>
      <c r="S257" s="19">
        <v>16.637189192399337</v>
      </c>
      <c r="T257" s="1">
        <v>-24.958452675114529</v>
      </c>
      <c r="U257" s="1">
        <v>-8.3212634827151923</v>
      </c>
      <c r="V257" s="2"/>
      <c r="W257" s="2"/>
      <c r="X257" s="2"/>
      <c r="Y257" s="2"/>
      <c r="Z257" s="1">
        <v>176.47565071214859</v>
      </c>
      <c r="AA257" s="1">
        <f t="shared" si="18"/>
        <v>0.10527453502256852</v>
      </c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</row>
    <row r="258" spans="2:40">
      <c r="B258" s="22">
        <v>44148</v>
      </c>
      <c r="C258" s="21">
        <v>257</v>
      </c>
      <c r="D258" s="65">
        <v>119.26</v>
      </c>
      <c r="E258" s="65">
        <v>201.54</v>
      </c>
      <c r="G258" s="2"/>
      <c r="H258" s="2"/>
      <c r="I258" s="1"/>
      <c r="J258" s="2"/>
      <c r="K258" s="2"/>
      <c r="L258" s="2"/>
      <c r="M258" s="2"/>
      <c r="N258" s="1">
        <v>129.51699284798892</v>
      </c>
      <c r="O258" s="1">
        <f t="shared" si="17"/>
        <v>8.6005306456388653E-2</v>
      </c>
      <c r="Q258" s="2"/>
      <c r="R258" s="2"/>
      <c r="S258" s="19">
        <v>7.4867351365797008</v>
      </c>
      <c r="T258" s="1">
        <v>-11.521653848713871</v>
      </c>
      <c r="U258" s="1">
        <v>-4.0349187121341705</v>
      </c>
      <c r="V258" s="2"/>
      <c r="W258" s="2"/>
      <c r="X258" s="2"/>
      <c r="Y258" s="2"/>
      <c r="Z258" s="1">
        <v>176.77752591915223</v>
      </c>
      <c r="AA258" s="1">
        <f t="shared" si="18"/>
        <v>0.12286629989504698</v>
      </c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</row>
    <row r="259" spans="2:40">
      <c r="D259" s="65"/>
      <c r="E259" s="65"/>
      <c r="G259" s="2"/>
      <c r="H259" s="2"/>
      <c r="I259" s="2"/>
      <c r="J259" s="2"/>
      <c r="K259" s="2"/>
      <c r="L259" s="2"/>
      <c r="M259" s="2"/>
      <c r="N259" s="1"/>
      <c r="O259" s="88" t="s">
        <v>25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11" t="s">
        <v>25</v>
      </c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</row>
    <row r="260" spans="2:40">
      <c r="D260" s="65"/>
      <c r="E260" s="66"/>
      <c r="G260" s="2"/>
      <c r="H260" s="2"/>
      <c r="I260" s="2"/>
      <c r="J260" s="2"/>
      <c r="K260" s="2"/>
      <c r="L260" s="2"/>
      <c r="M260" s="2"/>
      <c r="N260" s="1"/>
      <c r="O260" s="30">
        <f>(SUM(O7:O258)/SUM($D$2:$D$253))*100</f>
        <v>4.3516214249178897E-2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30">
        <f>(SUM(AA7:AA258)/SUM($E$2:$E$253))*100</f>
        <v>1.8035369267008852E-2</v>
      </c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</row>
    <row r="261" spans="2:40">
      <c r="D261" s="65"/>
      <c r="E261" s="65"/>
      <c r="G261" s="2"/>
      <c r="H261" s="2"/>
      <c r="I261" s="2"/>
      <c r="J261" s="2"/>
      <c r="K261" s="2"/>
      <c r="L261" s="2"/>
      <c r="M261" s="2"/>
      <c r="N261" s="1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</row>
    <row r="262" spans="2:40">
      <c r="G262" s="2"/>
      <c r="H262" s="2"/>
      <c r="I262" s="2"/>
      <c r="J262" s="2"/>
      <c r="K262" s="2"/>
      <c r="L262" s="2"/>
      <c r="M262" s="2"/>
      <c r="N262" s="2"/>
      <c r="O262" s="1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</row>
    <row r="263" spans="2:40">
      <c r="G263" s="2"/>
      <c r="H263" s="2"/>
      <c r="I263" s="2"/>
      <c r="J263" s="2"/>
      <c r="K263" s="2"/>
      <c r="L263" s="2"/>
      <c r="M263" s="2"/>
      <c r="N263" s="2"/>
      <c r="O263" s="1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</row>
    <row r="264" spans="2:40">
      <c r="G264" s="2"/>
      <c r="H264" s="2"/>
      <c r="I264" s="2"/>
      <c r="J264" s="2"/>
      <c r="K264" s="2"/>
      <c r="L264" s="2"/>
      <c r="M264" s="2"/>
      <c r="N264" s="2"/>
      <c r="O264" s="1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</row>
    <row r="265" spans="2:40">
      <c r="G265" s="2"/>
      <c r="H265" s="2"/>
      <c r="I265" s="2"/>
      <c r="J265" s="2"/>
      <c r="K265" s="2"/>
      <c r="L265" s="2"/>
      <c r="M265" s="2"/>
      <c r="N265" s="2"/>
      <c r="O265" s="1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</row>
    <row r="266" spans="2:40"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</row>
  </sheetData>
  <mergeCells count="3">
    <mergeCell ref="F1:F3"/>
    <mergeCell ref="R1:R3"/>
    <mergeCell ref="A1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E463"/>
  <sheetViews>
    <sheetView tabSelected="1" topLeftCell="A3" zoomScale="57" workbookViewId="0">
      <selection activeCell="BD13" sqref="BD13"/>
    </sheetView>
  </sheetViews>
  <sheetFormatPr defaultColWidth="11.19921875" defaultRowHeight="15.6"/>
  <cols>
    <col min="1" max="2" width="11.296875" bestFit="1" customWidth="1"/>
    <col min="3" max="3" width="17.796875" customWidth="1"/>
    <col min="4" max="4" width="22.19921875" customWidth="1"/>
    <col min="5" max="5" width="18.796875" customWidth="1"/>
    <col min="8" max="9" width="11.296875" bestFit="1" customWidth="1"/>
    <col min="10" max="10" width="11.5" customWidth="1"/>
    <col min="11" max="11" width="17.5" customWidth="1"/>
    <col min="12" max="12" width="13.296875" customWidth="1"/>
    <col min="13" max="13" width="11.296875" bestFit="1" customWidth="1"/>
    <col min="15" max="15" width="12.796875" customWidth="1"/>
    <col min="16" max="16" width="12.5" customWidth="1"/>
    <col min="19" max="19" width="12.69921875" customWidth="1"/>
    <col min="21" max="21" width="11.296875" bestFit="1" customWidth="1"/>
    <col min="22" max="22" width="20.69921875" customWidth="1"/>
    <col min="23" max="23" width="11.296875" bestFit="1" customWidth="1"/>
    <col min="24" max="24" width="13.59765625" customWidth="1"/>
    <col min="25" max="25" width="20" customWidth="1"/>
    <col min="30" max="30" width="23.796875" customWidth="1"/>
    <col min="31" max="31" width="14.296875" bestFit="1" customWidth="1"/>
    <col min="32" max="32" width="11.296875" bestFit="1" customWidth="1"/>
    <col min="36" max="36" width="12.69921875" customWidth="1"/>
    <col min="37" max="37" width="19.5" customWidth="1"/>
    <col min="38" max="38" width="10" customWidth="1"/>
    <col min="39" max="39" width="11.296875" bestFit="1" customWidth="1"/>
    <col min="40" max="40" width="19.19921875" customWidth="1"/>
    <col min="42" max="42" width="19" customWidth="1"/>
    <col min="48" max="48" width="16" customWidth="1"/>
    <col min="49" max="49" width="15.19921875" customWidth="1"/>
    <col min="53" max="53" width="12.59765625" customWidth="1"/>
    <col min="57" max="57" width="12.8984375" customWidth="1"/>
    <col min="58" max="58" width="14" customWidth="1"/>
    <col min="59" max="59" width="19.19921875" customWidth="1"/>
    <col min="60" max="60" width="9.19921875" customWidth="1"/>
    <col min="62" max="62" width="16.19921875" customWidth="1"/>
    <col min="76" max="76" width="14.296875" customWidth="1"/>
  </cols>
  <sheetData>
    <row r="1" spans="1:83">
      <c r="AM1" s="43" t="s">
        <v>44</v>
      </c>
      <c r="AN1" s="44" t="s">
        <v>45</v>
      </c>
      <c r="AO1" s="70" t="s">
        <v>46</v>
      </c>
    </row>
    <row r="2" spans="1:83" ht="16.05" customHeight="1">
      <c r="A2" s="2" t="s">
        <v>0</v>
      </c>
      <c r="B2" s="2" t="s">
        <v>5</v>
      </c>
      <c r="C2" s="2" t="s">
        <v>1</v>
      </c>
      <c r="D2" s="2" t="s">
        <v>4</v>
      </c>
      <c r="E2" s="129" t="s">
        <v>6</v>
      </c>
      <c r="O2" s="85" t="s">
        <v>38</v>
      </c>
      <c r="P2" s="85" t="s">
        <v>39</v>
      </c>
      <c r="S2" s="94" t="s">
        <v>39</v>
      </c>
      <c r="U2" s="85" t="s">
        <v>39</v>
      </c>
      <c r="V2" s="88" t="s">
        <v>40</v>
      </c>
      <c r="W2" s="88" t="s">
        <v>41</v>
      </c>
      <c r="X2" s="88" t="s">
        <v>42</v>
      </c>
      <c r="Y2" s="88" t="s">
        <v>43</v>
      </c>
      <c r="AJ2" s="95" t="s">
        <v>50</v>
      </c>
      <c r="AK2" s="97">
        <f>MIN($V$3:$V$259)</f>
        <v>-2.308264633650122</v>
      </c>
      <c r="AL2" s="45"/>
      <c r="AM2" s="18">
        <v>1</v>
      </c>
      <c r="AN2" s="17">
        <f>AD2</f>
        <v>0</v>
      </c>
      <c r="AO2" s="71">
        <f t="shared" ref="AO2:AO18" si="0">AN2+$AK$9</f>
        <v>0.29898669700147074</v>
      </c>
      <c r="AP2" s="105" t="s">
        <v>16</v>
      </c>
      <c r="BA2" s="104" t="s">
        <v>85</v>
      </c>
      <c r="BB2" s="104" t="s">
        <v>86</v>
      </c>
      <c r="BE2" s="102" t="s">
        <v>86</v>
      </c>
      <c r="BF2" s="80" t="s">
        <v>39</v>
      </c>
      <c r="BG2" s="80" t="s">
        <v>40</v>
      </c>
      <c r="BH2" s="103" t="s">
        <v>41</v>
      </c>
      <c r="BI2" s="103" t="s">
        <v>42</v>
      </c>
      <c r="BJ2" s="80" t="s">
        <v>43</v>
      </c>
      <c r="BZ2" s="80" t="s">
        <v>45</v>
      </c>
      <c r="CA2" s="80" t="s">
        <v>46</v>
      </c>
      <c r="CB2" s="80" t="s">
        <v>47</v>
      </c>
      <c r="CC2" s="80" t="s">
        <v>48</v>
      </c>
      <c r="CD2" s="80" t="s">
        <v>49</v>
      </c>
      <c r="CE2" s="80" t="s">
        <v>87</v>
      </c>
    </row>
    <row r="3" spans="1:83" ht="16.05" customHeight="1">
      <c r="A3" s="3">
        <v>43777</v>
      </c>
      <c r="B3" s="4">
        <v>1</v>
      </c>
      <c r="C3" s="1">
        <v>63.954543999999999</v>
      </c>
      <c r="D3" s="1">
        <v>177.02937299999999</v>
      </c>
      <c r="E3" s="129"/>
      <c r="O3" s="1">
        <f>$H$5*B3+$I$5</f>
        <v>55.640760384612051</v>
      </c>
      <c r="P3" s="1">
        <f>C3-O3</f>
        <v>8.3137836153879476</v>
      </c>
      <c r="S3" s="1">
        <f t="shared" ref="S3:S66" si="1">C3-O3</f>
        <v>8.3137836153879476</v>
      </c>
      <c r="T3" s="67"/>
      <c r="U3" s="46">
        <v>-22.966565684106776</v>
      </c>
      <c r="V3" s="47">
        <f t="shared" ref="V3:V66" si="2">STANDARDIZE(U3, AVERAGE($U$3:$U$259), _xlfn.STDEV.S($U$3:$U$259))</f>
        <v>-2.308264633650122</v>
      </c>
      <c r="W3" s="2">
        <v>1</v>
      </c>
      <c r="X3" s="48">
        <f>(W3-0.5)/257</f>
        <v>1.9455252918287938E-3</v>
      </c>
      <c r="Y3" s="47">
        <f>_xlfn.NORM.S.INV(X3)</f>
        <v>-2.8868618330563121</v>
      </c>
      <c r="AJ3" s="95" t="s">
        <v>57</v>
      </c>
      <c r="AK3" s="97">
        <f>MAX($V$3:$V$259)</f>
        <v>2.7745092153748812</v>
      </c>
      <c r="AL3" s="45"/>
      <c r="AM3" s="18">
        <v>2</v>
      </c>
      <c r="AN3" s="17" t="e">
        <f>#REF!</f>
        <v>#REF!</v>
      </c>
      <c r="AO3" s="71" t="e">
        <f t="shared" si="0"/>
        <v>#REF!</v>
      </c>
      <c r="AP3" s="105"/>
      <c r="BA3" s="45">
        <f t="shared" ref="BA3:BA66" si="3">$AS$5*D3+$AT$5</f>
        <v>156.83354096807372</v>
      </c>
      <c r="BB3" s="45">
        <f t="shared" ref="BB3:BB66" si="4">D3-BA3</f>
        <v>20.195832031926273</v>
      </c>
      <c r="BE3" s="45">
        <v>16.712220000285157</v>
      </c>
      <c r="BF3" s="1">
        <v>16.712220000285157</v>
      </c>
      <c r="BG3" s="47">
        <f>STANDARDIZE(BF3, AVERAGE($BF$3:$BF$259), _xlfn.STDEV.S($BF$3:$BF$259))</f>
        <v>0.80876088555989956</v>
      </c>
      <c r="BH3" s="34">
        <v>1</v>
      </c>
      <c r="BI3" s="6">
        <f>(BH3-0.5)/257</f>
        <v>1.9455252918287938E-3</v>
      </c>
      <c r="BJ3" s="47">
        <f>_xlfn.NORM.S.INV(BI3)</f>
        <v>-2.8868618330563121</v>
      </c>
      <c r="BW3" s="95" t="s">
        <v>50</v>
      </c>
      <c r="BX3" s="97">
        <f>MIN(BG:BG)</f>
        <v>-6.6054172202875536</v>
      </c>
      <c r="BY3">
        <v>1</v>
      </c>
      <c r="BZ3" s="17">
        <f>BX3</f>
        <v>-6.6054172202875536</v>
      </c>
      <c r="CA3" s="17">
        <f>BZ3+$BX$10</f>
        <v>-6.1428934811495681</v>
      </c>
      <c r="CB3" s="17">
        <f>_xlfn.NORM.DIST(CA3,$BX$7,$BX$8,1) - _xlfn.NORM.DIST(BZ3,$BX$7,$BX$8,1)</f>
        <v>3.853381635901125E-10</v>
      </c>
      <c r="CC3" s="57">
        <f>CB3*$BX$6</f>
        <v>9.9031908042658915E-8</v>
      </c>
      <c r="CD3" s="18">
        <f t="shared" ref="CD3:CD19" si="5">COUNTIF(BG:BG, "&lt;="&amp;CA3) - COUNTIF(BG:BG, "&lt;"&amp;BZ3)</f>
        <v>2</v>
      </c>
      <c r="CE3" s="58">
        <f>(CC3-CD3)^2/CC3</f>
        <v>40391018.237771817</v>
      </c>
    </row>
    <row r="4" spans="1:83" ht="16.95" customHeight="1">
      <c r="A4" s="3">
        <v>43780</v>
      </c>
      <c r="B4" s="4">
        <v>2</v>
      </c>
      <c r="C4" s="1">
        <v>64.460991000000007</v>
      </c>
      <c r="D4" s="1">
        <v>176.658142</v>
      </c>
      <c r="E4" s="129"/>
      <c r="G4" s="89"/>
      <c r="H4" s="90" t="s">
        <v>51</v>
      </c>
      <c r="I4" s="90" t="s">
        <v>52</v>
      </c>
      <c r="J4" s="91" t="s">
        <v>53</v>
      </c>
      <c r="K4" s="90" t="s">
        <v>54</v>
      </c>
      <c r="L4" s="90" t="s">
        <v>55</v>
      </c>
      <c r="M4" s="90" t="s">
        <v>56</v>
      </c>
      <c r="O4" s="1">
        <f t="shared" ref="O4:O67" si="6">$H$5*B4+$I$5</f>
        <v>55.889302409881225</v>
      </c>
      <c r="P4" s="1">
        <f t="shared" ref="P4:P67" si="7">C4-O4</f>
        <v>8.5716885901187823</v>
      </c>
      <c r="S4" s="1">
        <f t="shared" si="1"/>
        <v>8.5716885901187823</v>
      </c>
      <c r="T4" s="67"/>
      <c r="U4" s="46">
        <v>-21.517908658837605</v>
      </c>
      <c r="V4" s="47">
        <f t="shared" si="2"/>
        <v>-2.162666731738665</v>
      </c>
      <c r="W4" s="2">
        <v>2</v>
      </c>
      <c r="X4" s="48">
        <f t="shared" ref="X4:X67" si="8">(W4-0.5)/257</f>
        <v>5.8365758754863814E-3</v>
      </c>
      <c r="Y4" s="47">
        <f t="shared" ref="Y4:Y67" si="9">_xlfn.NORM.S.INV(X4)</f>
        <v>-2.5218739841912798</v>
      </c>
      <c r="AJ4" s="95" t="s">
        <v>58</v>
      </c>
      <c r="AK4" s="97">
        <f>AK3-AK2</f>
        <v>5.0827738490250027</v>
      </c>
      <c r="AL4" s="45"/>
      <c r="AM4" s="18">
        <v>3</v>
      </c>
      <c r="AN4" s="17" t="e">
        <f t="shared" ref="AN4:AN18" si="10">AO3</f>
        <v>#REF!</v>
      </c>
      <c r="AO4" s="71" t="e">
        <f t="shared" si="0"/>
        <v>#REF!</v>
      </c>
      <c r="AP4" s="105"/>
      <c r="AR4" s="95"/>
      <c r="AS4" s="90" t="s">
        <v>51</v>
      </c>
      <c r="AT4" s="90" t="s">
        <v>52</v>
      </c>
      <c r="AU4" s="91" t="s">
        <v>53</v>
      </c>
      <c r="AV4" s="90" t="s">
        <v>84</v>
      </c>
      <c r="AW4" s="90" t="s">
        <v>55</v>
      </c>
      <c r="AX4" s="90" t="s">
        <v>56</v>
      </c>
      <c r="BA4" s="45">
        <f t="shared" si="3"/>
        <v>156.84220059722463</v>
      </c>
      <c r="BB4" s="45">
        <f t="shared" si="4"/>
        <v>19.815941402775366</v>
      </c>
      <c r="BE4" s="45">
        <v>16.372782892408708</v>
      </c>
      <c r="BF4" s="1">
        <v>16.372782892408708</v>
      </c>
      <c r="BG4" s="47">
        <f t="shared" ref="BG4:BG67" si="11">STANDARDIZE(BF4, AVERAGE($BF$3:$BF$259), _xlfn.STDEV.S($BF$3:$BF$259))</f>
        <v>0.79499020252081587</v>
      </c>
      <c r="BH4" s="34">
        <v>2</v>
      </c>
      <c r="BI4" s="6">
        <f t="shared" ref="BI4:BI67" si="12">(BH4-0.5)/257</f>
        <v>5.8365758754863814E-3</v>
      </c>
      <c r="BJ4" s="47">
        <f t="shared" ref="BJ4:BJ67" si="13">_xlfn.NORM.S.INV(BI4)</f>
        <v>-2.5218739841912798</v>
      </c>
      <c r="BW4" s="95" t="s">
        <v>57</v>
      </c>
      <c r="BX4" s="97">
        <f>MAX(BG:BG)</f>
        <v>1.2574863450582023</v>
      </c>
      <c r="BY4">
        <v>2</v>
      </c>
      <c r="BZ4" s="17">
        <f>CA3</f>
        <v>-6.1428934811495681</v>
      </c>
      <c r="CA4" s="17">
        <f t="shared" ref="CA4:CA19" si="14">BZ4+$BX$10</f>
        <v>-5.6803697420115826</v>
      </c>
      <c r="CB4" s="17">
        <f t="shared" ref="CB4:CB19" si="15">_xlfn.NORM.DIST(CA4,$BX$7,$BX$8,1) - _xlfn.NORM.DIST(BZ4,$BX$7,$BX$8,1)</f>
        <v>6.3150357106346405E-9</v>
      </c>
      <c r="CC4" s="57">
        <f t="shared" ref="CC4:CC19" si="16">CB4*$BX$6</f>
        <v>1.6229641776331026E-6</v>
      </c>
      <c r="CD4" s="18">
        <f t="shared" si="5"/>
        <v>0</v>
      </c>
      <c r="CE4" s="58">
        <f t="shared" ref="CE4:CE19" si="17">(CC4-CD4)^2/CC4</f>
        <v>1.6229641776331026E-6</v>
      </c>
    </row>
    <row r="5" spans="1:83" ht="16.05" customHeight="1">
      <c r="A5" s="3">
        <v>43781</v>
      </c>
      <c r="B5" s="4">
        <v>3</v>
      </c>
      <c r="C5" s="1">
        <v>64.401978</v>
      </c>
      <c r="D5" s="1">
        <v>177.810913</v>
      </c>
      <c r="E5" s="129"/>
      <c r="G5" s="90" t="s">
        <v>6</v>
      </c>
      <c r="H5" s="92">
        <f>SLOPE(C3:C259,B3:B259)</f>
        <v>0.24854202526917282</v>
      </c>
      <c r="I5" s="92">
        <f>INTERCEPT(C3:C259,B3:B259)</f>
        <v>55.392218359342877</v>
      </c>
      <c r="J5" s="92">
        <f>CORREL(C3:C259,B3:B259)</f>
        <v>0.88043913075559188</v>
      </c>
      <c r="K5" s="92">
        <f>J5^2</f>
        <v>0.77517306296566224</v>
      </c>
      <c r="L5" s="93">
        <f>AVERAGE(P3:P254)</f>
        <v>-0.19882512335355734</v>
      </c>
      <c r="M5" s="93">
        <f>_xlfn.STDEV.S(P3:P254)</f>
        <v>9.946247151096717</v>
      </c>
      <c r="O5" s="1">
        <f t="shared" si="6"/>
        <v>56.137844435150399</v>
      </c>
      <c r="P5" s="1">
        <f t="shared" si="7"/>
        <v>8.264133564849601</v>
      </c>
      <c r="S5" s="1">
        <f t="shared" si="1"/>
        <v>8.264133564849601</v>
      </c>
      <c r="T5" s="67"/>
      <c r="U5" s="46">
        <v>-21.004270911529325</v>
      </c>
      <c r="V5" s="47">
        <f t="shared" si="2"/>
        <v>-2.1110433474274495</v>
      </c>
      <c r="W5" s="2">
        <v>3</v>
      </c>
      <c r="X5" s="48">
        <f t="shared" si="8"/>
        <v>9.727626459143969E-3</v>
      </c>
      <c r="Y5" s="47">
        <f t="shared" si="9"/>
        <v>-2.3366910755775643</v>
      </c>
      <c r="AJ5" s="95" t="s">
        <v>59</v>
      </c>
      <c r="AK5" s="98">
        <f>COUNT($V$3:$V$259)</f>
        <v>257</v>
      </c>
      <c r="AL5" s="45"/>
      <c r="AM5" s="18">
        <v>4</v>
      </c>
      <c r="AN5" s="17" t="e">
        <f t="shared" si="10"/>
        <v>#REF!</v>
      </c>
      <c r="AO5" s="71" t="e">
        <f t="shared" si="0"/>
        <v>#REF!</v>
      </c>
      <c r="AP5" s="105"/>
      <c r="AR5" s="96" t="s">
        <v>16</v>
      </c>
      <c r="AS5" s="92">
        <f>SLOPE(D2:D258,B2:B258)</f>
        <v>-2.3326794235692432E-2</v>
      </c>
      <c r="AT5" s="92">
        <f>INTERCEPT(D2:D258,B2:B258)</f>
        <v>160.96306872571836</v>
      </c>
      <c r="AU5" s="92">
        <f>CORREL(D2:D258,B2:B258)</f>
        <v>-0.10028520767931658</v>
      </c>
      <c r="AV5" s="92">
        <f>AU5^2</f>
        <v>1.0057122879283656E-2</v>
      </c>
      <c r="AW5" s="93">
        <f>AVERAGE(BB3:BB259)</f>
        <v>0.76224315113412222</v>
      </c>
      <c r="AX5" s="89">
        <f>_xlfn.STDEV.S(BB3:BB259)</f>
        <v>17.631455170994844</v>
      </c>
      <c r="BA5" s="45">
        <f t="shared" si="3"/>
        <v>156.81531014530674</v>
      </c>
      <c r="BB5" s="45">
        <f t="shared" si="4"/>
        <v>20.99560285469326</v>
      </c>
      <c r="BE5" s="45">
        <v>17.521849155376231</v>
      </c>
      <c r="BF5" s="1">
        <v>17.521849155376231</v>
      </c>
      <c r="BG5" s="47">
        <f t="shared" si="11"/>
        <v>0.84160687150324698</v>
      </c>
      <c r="BH5" s="34">
        <v>3</v>
      </c>
      <c r="BI5" s="6">
        <f t="shared" si="12"/>
        <v>9.727626459143969E-3</v>
      </c>
      <c r="BJ5" s="47">
        <f t="shared" si="13"/>
        <v>-2.3366910755775643</v>
      </c>
      <c r="BW5" s="95" t="s">
        <v>58</v>
      </c>
      <c r="BX5" s="97">
        <f>BX4-BX3</f>
        <v>7.8629035653457562</v>
      </c>
      <c r="BY5">
        <v>3</v>
      </c>
      <c r="BZ5" s="17">
        <f t="shared" ref="BZ5:BZ19" si="18">CA4</f>
        <v>-5.6803697420115826</v>
      </c>
      <c r="CA5" s="17">
        <f t="shared" si="14"/>
        <v>-5.2178460028735971</v>
      </c>
      <c r="CB5" s="17">
        <f t="shared" si="15"/>
        <v>8.3787738028556364E-8</v>
      </c>
      <c r="CC5" s="57">
        <f t="shared" si="16"/>
        <v>2.1533448673338986E-5</v>
      </c>
      <c r="CD5" s="18">
        <f t="shared" si="5"/>
        <v>1</v>
      </c>
      <c r="CE5" s="58">
        <f t="shared" si="17"/>
        <v>46437.379759072697</v>
      </c>
    </row>
    <row r="6" spans="1:83" ht="16.05" customHeight="1">
      <c r="A6" s="3">
        <v>43782</v>
      </c>
      <c r="B6" s="4">
        <v>4</v>
      </c>
      <c r="C6" s="1">
        <v>65.019051000000005</v>
      </c>
      <c r="D6" s="1">
        <v>177.752319</v>
      </c>
      <c r="E6" s="55"/>
      <c r="G6" s="49"/>
      <c r="H6" s="50"/>
      <c r="I6" s="50"/>
      <c r="J6" s="50"/>
      <c r="K6" s="50"/>
      <c r="O6" s="1">
        <f t="shared" si="6"/>
        <v>56.386386460419565</v>
      </c>
      <c r="P6" s="1">
        <f t="shared" si="7"/>
        <v>8.6326645395804391</v>
      </c>
      <c r="S6" s="1">
        <f t="shared" si="1"/>
        <v>8.6326645395804391</v>
      </c>
      <c r="T6" s="67"/>
      <c r="U6" s="46">
        <v>-20.630404860990993</v>
      </c>
      <c r="V6" s="47">
        <f t="shared" si="2"/>
        <v>-2.0734677780519517</v>
      </c>
      <c r="W6" s="2">
        <v>4</v>
      </c>
      <c r="X6" s="48">
        <f t="shared" si="8"/>
        <v>1.3618677042801557E-2</v>
      </c>
      <c r="Y6" s="47">
        <f t="shared" si="9"/>
        <v>-2.208099267239914</v>
      </c>
      <c r="AJ6" s="95" t="s">
        <v>13</v>
      </c>
      <c r="AK6" s="97">
        <f>AVERAGE(V3:V259)</f>
        <v>1.3823788633464984E-17</v>
      </c>
      <c r="AL6" s="45"/>
      <c r="AM6" s="18">
        <v>5</v>
      </c>
      <c r="AN6" s="17" t="e">
        <f t="shared" si="10"/>
        <v>#REF!</v>
      </c>
      <c r="AO6" s="71" t="e">
        <f t="shared" si="0"/>
        <v>#REF!</v>
      </c>
      <c r="BA6" s="45">
        <f t="shared" si="3"/>
        <v>156.81667695548819</v>
      </c>
      <c r="BB6" s="45">
        <f t="shared" si="4"/>
        <v>20.935642044511809</v>
      </c>
      <c r="BE6" s="45">
        <v>17.501993961992412</v>
      </c>
      <c r="BF6" s="1">
        <v>17.501993961992412</v>
      </c>
      <c r="BG6" s="47">
        <f t="shared" si="11"/>
        <v>0.84080136271112105</v>
      </c>
      <c r="BH6" s="34">
        <v>4</v>
      </c>
      <c r="BI6" s="6">
        <f t="shared" si="12"/>
        <v>1.3618677042801557E-2</v>
      </c>
      <c r="BJ6" s="47">
        <f t="shared" si="13"/>
        <v>-2.208099267239914</v>
      </c>
      <c r="BW6" s="95" t="s">
        <v>59</v>
      </c>
      <c r="BX6" s="98">
        <f>COUNT($U$3:$U$259)</f>
        <v>257</v>
      </c>
      <c r="BY6">
        <v>4</v>
      </c>
      <c r="BZ6" s="17">
        <f t="shared" si="18"/>
        <v>-5.2178460028735971</v>
      </c>
      <c r="CA6" s="17">
        <f t="shared" si="14"/>
        <v>-4.7553222637356116</v>
      </c>
      <c r="CB6" s="17">
        <f t="shared" si="15"/>
        <v>9.0014259922989821E-7</v>
      </c>
      <c r="CC6" s="57">
        <f t="shared" si="16"/>
        <v>2.3133664800208383E-4</v>
      </c>
      <c r="CD6" s="18">
        <f t="shared" si="5"/>
        <v>0</v>
      </c>
      <c r="CE6" s="58">
        <f t="shared" si="17"/>
        <v>2.3133664800208383E-4</v>
      </c>
    </row>
    <row r="7" spans="1:83">
      <c r="A7" s="3">
        <v>43783</v>
      </c>
      <c r="B7" s="4">
        <v>5</v>
      </c>
      <c r="C7" s="1">
        <v>64.569159999999997</v>
      </c>
      <c r="D7" s="1">
        <v>176.37780799999999</v>
      </c>
      <c r="E7" s="1"/>
      <c r="O7" s="1">
        <f t="shared" si="6"/>
        <v>56.634928485688739</v>
      </c>
      <c r="P7" s="1">
        <f t="shared" si="7"/>
        <v>7.9342315143112572</v>
      </c>
      <c r="S7" s="1">
        <f t="shared" si="1"/>
        <v>7.9342315143112572</v>
      </c>
      <c r="T7" s="67"/>
      <c r="U7" s="46">
        <v>-19.888300886260154</v>
      </c>
      <c r="V7" s="47">
        <f t="shared" si="2"/>
        <v>-1.998882296577559</v>
      </c>
      <c r="W7" s="2">
        <v>5</v>
      </c>
      <c r="X7" s="48">
        <f t="shared" si="8"/>
        <v>1.7509727626459144E-2</v>
      </c>
      <c r="Y7" s="47">
        <f t="shared" si="9"/>
        <v>-2.1081333635267803</v>
      </c>
      <c r="AJ7" s="95" t="s">
        <v>60</v>
      </c>
      <c r="AK7" s="98">
        <f ca="1">_xlfn.STDEV.S(AK2:AK10)</f>
        <v>84.954340953354091</v>
      </c>
      <c r="AL7" s="45"/>
      <c r="AM7" s="18">
        <v>6</v>
      </c>
      <c r="AN7" s="17" t="e">
        <f t="shared" si="10"/>
        <v>#REF!</v>
      </c>
      <c r="AO7" s="71" t="e">
        <f t="shared" si="0"/>
        <v>#REF!</v>
      </c>
      <c r="BA7" s="45">
        <f t="shared" si="3"/>
        <v>156.8487398907599</v>
      </c>
      <c r="BB7" s="45">
        <f t="shared" si="4"/>
        <v>19.529068109240086</v>
      </c>
      <c r="BE7" s="45">
        <v>16.099239560567668</v>
      </c>
      <c r="BF7" s="1">
        <v>16.099239560567668</v>
      </c>
      <c r="BG7" s="47">
        <f t="shared" si="11"/>
        <v>0.78389277553705494</v>
      </c>
      <c r="BH7" s="34">
        <v>5</v>
      </c>
      <c r="BI7" s="6">
        <f t="shared" si="12"/>
        <v>1.7509727626459144E-2</v>
      </c>
      <c r="BJ7" s="47">
        <f t="shared" si="13"/>
        <v>-2.1081333635267803</v>
      </c>
      <c r="BW7" s="95" t="s">
        <v>13</v>
      </c>
      <c r="BX7" s="97">
        <f>AVERAGE(BG:BG)</f>
        <v>-8.9854626117522398E-17</v>
      </c>
      <c r="BY7">
        <v>5</v>
      </c>
      <c r="BZ7" s="17">
        <f t="shared" si="18"/>
        <v>-4.7553222637356116</v>
      </c>
      <c r="CA7" s="17">
        <f t="shared" si="14"/>
        <v>-4.2927985245976261</v>
      </c>
      <c r="CB7" s="17">
        <f t="shared" si="15"/>
        <v>7.8311041925188079E-6</v>
      </c>
      <c r="CC7" s="57">
        <f t="shared" si="16"/>
        <v>2.0125937774773338E-3</v>
      </c>
      <c r="CD7" s="18">
        <f t="shared" si="5"/>
        <v>0</v>
      </c>
      <c r="CE7" s="58">
        <f t="shared" si="17"/>
        <v>2.0125937774773338E-3</v>
      </c>
    </row>
    <row r="8" spans="1:83">
      <c r="A8" s="3">
        <v>43784</v>
      </c>
      <c r="B8" s="4">
        <v>6</v>
      </c>
      <c r="C8" s="1">
        <v>65.336212000000003</v>
      </c>
      <c r="D8" s="1">
        <v>178.43956</v>
      </c>
      <c r="E8" s="1"/>
      <c r="O8" s="1">
        <f t="shared" si="6"/>
        <v>56.883470510957913</v>
      </c>
      <c r="P8" s="1">
        <f t="shared" si="7"/>
        <v>8.45274148904209</v>
      </c>
      <c r="S8" s="1">
        <f t="shared" si="1"/>
        <v>8.45274148904209</v>
      </c>
      <c r="T8" s="67"/>
      <c r="U8" s="46">
        <v>-18.251651734645122</v>
      </c>
      <c r="V8" s="47">
        <f t="shared" si="2"/>
        <v>-1.8343901645658165</v>
      </c>
      <c r="W8" s="2">
        <v>6</v>
      </c>
      <c r="X8" s="48">
        <f t="shared" si="8"/>
        <v>2.1400778210116732E-2</v>
      </c>
      <c r="Y8" s="47">
        <f t="shared" si="9"/>
        <v>-2.0256412963396588</v>
      </c>
      <c r="AJ8" s="95" t="s">
        <v>61</v>
      </c>
      <c r="AK8" s="98">
        <f>ROUNDUP(SQRT(COUNT($V$3:$V$259)),0)</f>
        <v>17</v>
      </c>
      <c r="AL8" s="45"/>
      <c r="AM8" s="18">
        <v>7</v>
      </c>
      <c r="AN8" s="17" t="e">
        <f t="shared" si="10"/>
        <v>#REF!</v>
      </c>
      <c r="AO8" s="71" t="e">
        <f t="shared" si="0"/>
        <v>#REF!</v>
      </c>
      <c r="BA8" s="45">
        <f t="shared" si="3"/>
        <v>156.80064582609086</v>
      </c>
      <c r="BB8" s="45">
        <f t="shared" si="4"/>
        <v>21.638914173909143</v>
      </c>
      <c r="BE8" s="45">
        <v>18.209145796926379</v>
      </c>
      <c r="BF8" s="1">
        <v>18.209145796926379</v>
      </c>
      <c r="BG8" s="47">
        <f t="shared" si="11"/>
        <v>0.86948992843778461</v>
      </c>
      <c r="BH8" s="34">
        <v>6</v>
      </c>
      <c r="BI8" s="6">
        <f t="shared" si="12"/>
        <v>2.1400778210116732E-2</v>
      </c>
      <c r="BJ8" s="47">
        <f t="shared" si="13"/>
        <v>-2.0256412963396588</v>
      </c>
      <c r="BW8" s="95" t="s">
        <v>60</v>
      </c>
      <c r="BX8" s="98">
        <f>_xlfn.STDEV.S(BG:BG)</f>
        <v>1</v>
      </c>
      <c r="BY8">
        <v>6</v>
      </c>
      <c r="BZ8" s="17">
        <f t="shared" si="18"/>
        <v>-4.2927985245976261</v>
      </c>
      <c r="CA8" s="17">
        <f t="shared" si="14"/>
        <v>-3.8302747854596406</v>
      </c>
      <c r="CB8" s="17">
        <f t="shared" si="15"/>
        <v>5.5178365200637912E-5</v>
      </c>
      <c r="CC8" s="57">
        <f t="shared" si="16"/>
        <v>1.4180839856563944E-2</v>
      </c>
      <c r="CD8" s="18">
        <f t="shared" si="5"/>
        <v>0</v>
      </c>
      <c r="CE8" s="58">
        <f t="shared" si="17"/>
        <v>1.4180839856563944E-2</v>
      </c>
    </row>
    <row r="9" spans="1:83">
      <c r="A9" s="3">
        <v>43787</v>
      </c>
      <c r="B9" s="4">
        <v>7</v>
      </c>
      <c r="C9" s="1">
        <v>65.665633999999997</v>
      </c>
      <c r="D9" s="1">
        <v>176.52507</v>
      </c>
      <c r="E9" s="1"/>
      <c r="O9" s="1">
        <f t="shared" si="6"/>
        <v>57.132012536227087</v>
      </c>
      <c r="P9" s="1">
        <f t="shared" si="7"/>
        <v>8.53362146377291</v>
      </c>
      <c r="S9" s="1">
        <f t="shared" si="1"/>
        <v>8.53362146377291</v>
      </c>
      <c r="T9" s="67"/>
      <c r="U9" s="46">
        <v>-18.201658785183476</v>
      </c>
      <c r="V9" s="47">
        <f t="shared" si="2"/>
        <v>-1.8293656015222426</v>
      </c>
      <c r="W9" s="2">
        <v>7</v>
      </c>
      <c r="X9" s="48">
        <f t="shared" si="8"/>
        <v>2.5291828793774319E-2</v>
      </c>
      <c r="Y9" s="47">
        <f t="shared" si="9"/>
        <v>-1.9549950240885074</v>
      </c>
      <c r="AJ9" s="95" t="s">
        <v>62</v>
      </c>
      <c r="AK9" s="99">
        <f>AK4/AK8</f>
        <v>0.29898669700147074</v>
      </c>
      <c r="AL9" s="45"/>
      <c r="AM9" s="18">
        <v>8</v>
      </c>
      <c r="AN9" s="17" t="e">
        <f t="shared" si="10"/>
        <v>#REF!</v>
      </c>
      <c r="AO9" s="71" t="e">
        <f t="shared" si="0"/>
        <v>#REF!</v>
      </c>
      <c r="BA9" s="45">
        <f t="shared" si="3"/>
        <v>156.84530474038715</v>
      </c>
      <c r="BB9" s="45">
        <f t="shared" si="4"/>
        <v>19.67976525961285</v>
      </c>
      <c r="BE9" s="45">
        <v>16.315336356848974</v>
      </c>
      <c r="BF9" s="1">
        <v>16.315336356848974</v>
      </c>
      <c r="BG9" s="47">
        <f t="shared" si="11"/>
        <v>0.79265964403286615</v>
      </c>
      <c r="BH9" s="34">
        <v>7</v>
      </c>
      <c r="BI9" s="6">
        <f t="shared" si="12"/>
        <v>2.5291828793774319E-2</v>
      </c>
      <c r="BJ9" s="47">
        <f t="shared" si="13"/>
        <v>-1.9549950240885074</v>
      </c>
      <c r="BW9" s="95" t="s">
        <v>61</v>
      </c>
      <c r="BX9" s="98">
        <f>ROUNDUP(SQRT(COUNT($V$3:$V$259)),0)</f>
        <v>17</v>
      </c>
      <c r="BY9">
        <v>7</v>
      </c>
      <c r="BZ9" s="17">
        <f t="shared" si="18"/>
        <v>-3.8302747854596406</v>
      </c>
      <c r="CA9" s="17">
        <f t="shared" si="14"/>
        <v>-3.3677510463216551</v>
      </c>
      <c r="CB9" s="17">
        <f t="shared" si="15"/>
        <v>3.1491985386382859E-4</v>
      </c>
      <c r="CC9" s="57">
        <f t="shared" si="16"/>
        <v>8.0934402443003942E-2</v>
      </c>
      <c r="CD9" s="18">
        <f t="shared" si="5"/>
        <v>1</v>
      </c>
      <c r="CE9" s="58">
        <f t="shared" si="17"/>
        <v>10.43661962176893</v>
      </c>
    </row>
    <row r="10" spans="1:83">
      <c r="A10" s="3">
        <v>43788</v>
      </c>
      <c r="B10" s="4">
        <v>8</v>
      </c>
      <c r="C10" s="1">
        <v>65.466507000000007</v>
      </c>
      <c r="D10" s="1">
        <v>176.839249</v>
      </c>
      <c r="E10" s="1"/>
      <c r="O10" s="1">
        <f t="shared" si="6"/>
        <v>57.380554561496261</v>
      </c>
      <c r="P10" s="1">
        <f t="shared" si="7"/>
        <v>8.085952438503746</v>
      </c>
      <c r="S10" s="1">
        <f t="shared" si="1"/>
        <v>8.085952438503746</v>
      </c>
      <c r="T10" s="67"/>
      <c r="U10" s="46">
        <v>-17.667965709375949</v>
      </c>
      <c r="V10" s="47">
        <f t="shared" si="2"/>
        <v>-1.7757265477318467</v>
      </c>
      <c r="W10" s="2">
        <v>8</v>
      </c>
      <c r="X10" s="48">
        <f t="shared" si="8"/>
        <v>2.9182879377431907E-2</v>
      </c>
      <c r="Y10" s="47">
        <f t="shared" si="9"/>
        <v>-1.8929406788672947</v>
      </c>
      <c r="AJ10" s="100" t="s">
        <v>63</v>
      </c>
      <c r="AK10" s="101">
        <f>AK8-1</f>
        <v>16</v>
      </c>
      <c r="AL10" s="45"/>
      <c r="AM10" s="18">
        <v>9</v>
      </c>
      <c r="AN10" s="17" t="e">
        <f t="shared" si="10"/>
        <v>#REF!</v>
      </c>
      <c r="AO10" s="71" t="e">
        <f t="shared" si="0"/>
        <v>#REF!</v>
      </c>
      <c r="BA10" s="45">
        <f t="shared" si="3"/>
        <v>156.83797595150099</v>
      </c>
      <c r="BB10" s="45">
        <f t="shared" si="4"/>
        <v>20.001273048499002</v>
      </c>
      <c r="BE10" s="45">
        <v>16.617014498206544</v>
      </c>
      <c r="BF10" s="1">
        <v>16.617014498206544</v>
      </c>
      <c r="BG10" s="47">
        <f t="shared" si="11"/>
        <v>0.80489847699501571</v>
      </c>
      <c r="BH10" s="34">
        <v>8</v>
      </c>
      <c r="BI10" s="6">
        <f t="shared" si="12"/>
        <v>2.9182879377431907E-2</v>
      </c>
      <c r="BJ10" s="47">
        <f t="shared" si="13"/>
        <v>-1.8929406788672947</v>
      </c>
      <c r="BW10" s="95" t="s">
        <v>62</v>
      </c>
      <c r="BX10" s="99">
        <f>BX5/BX9</f>
        <v>0.46252373913798567</v>
      </c>
      <c r="BY10">
        <v>8</v>
      </c>
      <c r="BZ10" s="17">
        <f t="shared" si="18"/>
        <v>-3.3677510463216551</v>
      </c>
      <c r="CA10" s="17">
        <f t="shared" si="14"/>
        <v>-2.9052273071836696</v>
      </c>
      <c r="CB10" s="17">
        <f t="shared" si="15"/>
        <v>1.4560124085196647E-3</v>
      </c>
      <c r="CC10" s="57">
        <f t="shared" si="16"/>
        <v>0.37419518898955384</v>
      </c>
      <c r="CD10" s="18">
        <f t="shared" si="5"/>
        <v>0</v>
      </c>
      <c r="CE10" s="58">
        <f t="shared" si="17"/>
        <v>0.37419518898955384</v>
      </c>
    </row>
    <row r="11" spans="1:83">
      <c r="A11" s="3">
        <v>43789</v>
      </c>
      <c r="B11" s="4">
        <v>9</v>
      </c>
      <c r="C11" s="1">
        <v>64.704375999999996</v>
      </c>
      <c r="D11" s="1">
        <v>173.99208100000001</v>
      </c>
      <c r="E11" s="1"/>
      <c r="O11" s="1">
        <f t="shared" si="6"/>
        <v>57.629096586765435</v>
      </c>
      <c r="P11" s="1">
        <f t="shared" si="7"/>
        <v>7.0752794132345613</v>
      </c>
      <c r="S11" s="1">
        <f t="shared" si="1"/>
        <v>7.0752794132345613</v>
      </c>
      <c r="T11" s="67"/>
      <c r="U11" s="46">
        <v>-17.439844633568427</v>
      </c>
      <c r="V11" s="47">
        <f t="shared" si="2"/>
        <v>-1.752799140181265</v>
      </c>
      <c r="W11" s="2">
        <v>9</v>
      </c>
      <c r="X11" s="48">
        <f t="shared" si="8"/>
        <v>3.3073929961089495E-2</v>
      </c>
      <c r="Y11" s="47">
        <f t="shared" si="9"/>
        <v>-1.8374203838470633</v>
      </c>
      <c r="AI11" s="67"/>
      <c r="AJ11" s="67"/>
      <c r="AK11" s="67"/>
      <c r="AL11" s="45"/>
      <c r="AM11" s="18">
        <v>10</v>
      </c>
      <c r="AN11" s="17" t="e">
        <f t="shared" si="10"/>
        <v>#REF!</v>
      </c>
      <c r="AO11" s="71" t="e">
        <f t="shared" si="0"/>
        <v>#REF!</v>
      </c>
      <c r="BA11" s="45">
        <f t="shared" si="3"/>
        <v>156.90439125359143</v>
      </c>
      <c r="BB11" s="45">
        <f t="shared" si="4"/>
        <v>17.087689746408586</v>
      </c>
      <c r="BE11" s="45">
        <v>13.72200119396345</v>
      </c>
      <c r="BF11" s="1">
        <v>13.72200119396345</v>
      </c>
      <c r="BG11" s="47">
        <f t="shared" si="11"/>
        <v>0.68745017896988359</v>
      </c>
      <c r="BH11" s="34">
        <v>9</v>
      </c>
      <c r="BI11" s="6">
        <f t="shared" si="12"/>
        <v>3.3073929961089495E-2</v>
      </c>
      <c r="BJ11" s="47">
        <f t="shared" si="13"/>
        <v>-1.8374203838470633</v>
      </c>
      <c r="BW11" s="95" t="s">
        <v>63</v>
      </c>
      <c r="BX11" s="98">
        <f>BX9-1</f>
        <v>16</v>
      </c>
      <c r="BY11">
        <v>9</v>
      </c>
      <c r="BZ11" s="17">
        <f t="shared" si="18"/>
        <v>-2.9052273071836696</v>
      </c>
      <c r="CA11" s="17">
        <f t="shared" si="14"/>
        <v>-2.4427035680456841</v>
      </c>
      <c r="CB11" s="17">
        <f t="shared" si="15"/>
        <v>5.453920423208667E-3</v>
      </c>
      <c r="CC11" s="57">
        <f t="shared" si="16"/>
        <v>1.4016575487646274</v>
      </c>
      <c r="CD11" s="18">
        <f t="shared" si="5"/>
        <v>0</v>
      </c>
      <c r="CE11" s="58">
        <f t="shared" si="17"/>
        <v>1.4016575487646274</v>
      </c>
    </row>
    <row r="12" spans="1:83">
      <c r="A12" s="3">
        <v>43790</v>
      </c>
      <c r="B12" s="4">
        <v>10</v>
      </c>
      <c r="C12" s="1">
        <v>64.414268000000007</v>
      </c>
      <c r="D12" s="1">
        <v>173.31463600000001</v>
      </c>
      <c r="E12" s="1"/>
      <c r="O12" s="1">
        <f t="shared" si="6"/>
        <v>57.877638612034602</v>
      </c>
      <c r="P12" s="1">
        <f t="shared" si="7"/>
        <v>6.5366293879654052</v>
      </c>
      <c r="S12" s="1">
        <f t="shared" si="1"/>
        <v>6.5366293879654052</v>
      </c>
      <c r="T12" s="67"/>
      <c r="U12" s="46">
        <v>-17.327542557760907</v>
      </c>
      <c r="V12" s="47">
        <f t="shared" si="2"/>
        <v>-1.7415121714007573</v>
      </c>
      <c r="W12" s="2">
        <v>10</v>
      </c>
      <c r="X12" s="48">
        <f t="shared" si="8"/>
        <v>3.6964980544747082E-2</v>
      </c>
      <c r="Y12" s="47">
        <f t="shared" si="9"/>
        <v>-1.7870465756496254</v>
      </c>
      <c r="AI12" s="67"/>
      <c r="AJ12" s="73"/>
      <c r="AK12" s="74"/>
      <c r="AL12" s="45"/>
      <c r="AM12" s="18">
        <v>11</v>
      </c>
      <c r="AN12" s="17" t="e">
        <f t="shared" si="10"/>
        <v>#REF!</v>
      </c>
      <c r="AO12" s="71" t="e">
        <f t="shared" si="0"/>
        <v>#REF!</v>
      </c>
      <c r="BA12" s="45">
        <f t="shared" si="3"/>
        <v>156.92019387371244</v>
      </c>
      <c r="BB12" s="45">
        <f t="shared" si="4"/>
        <v>16.394442126287572</v>
      </c>
      <c r="BE12" s="45">
        <v>13.026343700936195</v>
      </c>
      <c r="BF12" s="1">
        <v>13.026343700936195</v>
      </c>
      <c r="BG12" s="47">
        <f t="shared" si="11"/>
        <v>0.659227929198274</v>
      </c>
      <c r="BH12" s="34">
        <v>10</v>
      </c>
      <c r="BI12" s="6">
        <f t="shared" si="12"/>
        <v>3.6964980544747082E-2</v>
      </c>
      <c r="BJ12" s="47">
        <f t="shared" si="13"/>
        <v>-1.7870465756496254</v>
      </c>
      <c r="BY12">
        <v>10</v>
      </c>
      <c r="BZ12" s="17">
        <f t="shared" si="18"/>
        <v>-2.4427035680456841</v>
      </c>
      <c r="CA12" s="17">
        <f t="shared" si="14"/>
        <v>-1.9801798289076984</v>
      </c>
      <c r="CB12" s="17">
        <f t="shared" si="15"/>
        <v>1.6552809981499626E-2</v>
      </c>
      <c r="CC12" s="57">
        <f t="shared" si="16"/>
        <v>4.2540721652454039</v>
      </c>
      <c r="CD12" s="18">
        <f t="shared" si="5"/>
        <v>1</v>
      </c>
      <c r="CE12" s="58">
        <f t="shared" si="17"/>
        <v>2.4891410501058266</v>
      </c>
    </row>
    <row r="13" spans="1:83">
      <c r="A13" s="3">
        <v>43791</v>
      </c>
      <c r="B13" s="4">
        <v>11</v>
      </c>
      <c r="C13" s="1">
        <v>64.357726999999997</v>
      </c>
      <c r="D13" s="1">
        <v>173.56990099999999</v>
      </c>
      <c r="E13" s="1"/>
      <c r="O13" s="1">
        <f t="shared" si="6"/>
        <v>58.126180637303776</v>
      </c>
      <c r="P13" s="1">
        <f t="shared" si="7"/>
        <v>6.2315463626962213</v>
      </c>
      <c r="S13" s="1">
        <f t="shared" si="1"/>
        <v>6.2315463626962213</v>
      </c>
      <c r="T13" s="67"/>
      <c r="U13" s="46">
        <v>-17.094487189490238</v>
      </c>
      <c r="V13" s="47">
        <f t="shared" si="2"/>
        <v>-1.7180888406485342</v>
      </c>
      <c r="W13" s="2">
        <v>11</v>
      </c>
      <c r="X13" s="48">
        <f t="shared" si="8"/>
        <v>4.085603112840467E-2</v>
      </c>
      <c r="Y13" s="47">
        <f t="shared" si="9"/>
        <v>-1.7408375250838715</v>
      </c>
      <c r="AI13" s="67"/>
      <c r="AJ13" s="73"/>
      <c r="AK13" s="67"/>
      <c r="AL13" s="45"/>
      <c r="AM13" s="18">
        <v>12</v>
      </c>
      <c r="AN13" s="17" t="e">
        <f t="shared" si="10"/>
        <v>#REF!</v>
      </c>
      <c r="AO13" s="71" t="e">
        <f t="shared" si="0"/>
        <v>#REF!</v>
      </c>
      <c r="BA13" s="45">
        <f t="shared" si="3"/>
        <v>156.91423935958184</v>
      </c>
      <c r="BB13" s="45">
        <f t="shared" si="4"/>
        <v>16.655661640418145</v>
      </c>
      <c r="BE13" s="45">
        <v>13.278059151912174</v>
      </c>
      <c r="BF13" s="1">
        <v>13.278059151912174</v>
      </c>
      <c r="BG13" s="47">
        <f t="shared" si="11"/>
        <v>0.66943981708853939</v>
      </c>
      <c r="BH13" s="34">
        <v>11</v>
      </c>
      <c r="BI13" s="6">
        <f t="shared" si="12"/>
        <v>4.085603112840467E-2</v>
      </c>
      <c r="BJ13" s="47">
        <f t="shared" si="13"/>
        <v>-1.7408375250838715</v>
      </c>
      <c r="BY13">
        <v>11</v>
      </c>
      <c r="BZ13" s="17">
        <f t="shared" si="18"/>
        <v>-1.9801798289076984</v>
      </c>
      <c r="CA13" s="17">
        <f t="shared" si="14"/>
        <v>-1.5176560897697127</v>
      </c>
      <c r="CB13" s="17">
        <f t="shared" si="15"/>
        <v>4.0708896709976072E-2</v>
      </c>
      <c r="CC13" s="57">
        <f t="shared" si="16"/>
        <v>10.462186454463851</v>
      </c>
      <c r="CD13" s="18">
        <f t="shared" si="5"/>
        <v>4</v>
      </c>
      <c r="CE13" s="58">
        <f t="shared" si="17"/>
        <v>3.9915034925074</v>
      </c>
    </row>
    <row r="14" spans="1:83">
      <c r="A14" s="3">
        <v>43794</v>
      </c>
      <c r="B14" s="4">
        <v>12</v>
      </c>
      <c r="C14" s="1">
        <v>65.486168000000006</v>
      </c>
      <c r="D14" s="1">
        <v>173.29499799999999</v>
      </c>
      <c r="E14" s="1"/>
      <c r="O14" s="1">
        <f t="shared" si="6"/>
        <v>58.37472266257295</v>
      </c>
      <c r="P14" s="1">
        <f t="shared" si="7"/>
        <v>7.1114453374270568</v>
      </c>
      <c r="S14" s="1">
        <f t="shared" si="1"/>
        <v>7.1114453374270568</v>
      </c>
      <c r="T14" s="67"/>
      <c r="U14" s="46">
        <v>-17.084629835721806</v>
      </c>
      <c r="V14" s="47">
        <f t="shared" si="2"/>
        <v>-1.7170981230376381</v>
      </c>
      <c r="W14" s="2">
        <v>12</v>
      </c>
      <c r="X14" s="48">
        <f t="shared" si="8"/>
        <v>4.4747081712062257E-2</v>
      </c>
      <c r="Y14" s="47">
        <f t="shared" si="9"/>
        <v>-1.6980720533929912</v>
      </c>
      <c r="AI14" s="67"/>
      <c r="AJ14" s="73"/>
      <c r="AK14" s="67"/>
      <c r="AL14" s="45"/>
      <c r="AM14" s="18">
        <v>13</v>
      </c>
      <c r="AN14" s="17" t="e">
        <f t="shared" si="10"/>
        <v>#REF!</v>
      </c>
      <c r="AO14" s="71" t="e">
        <f t="shared" si="0"/>
        <v>#REF!</v>
      </c>
      <c r="BA14" s="45">
        <f t="shared" si="3"/>
        <v>156.92065196529762</v>
      </c>
      <c r="BB14" s="45">
        <f t="shared" si="4"/>
        <v>16.37434603470237</v>
      </c>
      <c r="BE14" s="45">
        <v>13.073997782767492</v>
      </c>
      <c r="BF14" s="1">
        <v>13.073997782767492</v>
      </c>
      <c r="BG14" s="47">
        <f t="shared" si="11"/>
        <v>0.66116121592853982</v>
      </c>
      <c r="BH14" s="34">
        <v>12</v>
      </c>
      <c r="BI14" s="6">
        <f t="shared" si="12"/>
        <v>4.4747081712062257E-2</v>
      </c>
      <c r="BJ14" s="47">
        <f t="shared" si="13"/>
        <v>-1.6980720533929912</v>
      </c>
      <c r="BY14">
        <v>12</v>
      </c>
      <c r="BZ14" s="17">
        <f t="shared" si="18"/>
        <v>-1.5176560897697127</v>
      </c>
      <c r="CA14" s="17">
        <f t="shared" si="14"/>
        <v>-1.0551323506317269</v>
      </c>
      <c r="CB14" s="17">
        <f t="shared" si="15"/>
        <v>8.1131839633445474E-2</v>
      </c>
      <c r="CC14" s="57">
        <f t="shared" si="16"/>
        <v>20.850882785795488</v>
      </c>
      <c r="CD14" s="18">
        <f t="shared" si="5"/>
        <v>13</v>
      </c>
      <c r="CE14" s="58">
        <f t="shared" si="17"/>
        <v>2.9560552015710932</v>
      </c>
    </row>
    <row r="15" spans="1:83">
      <c r="A15" s="3">
        <v>43795</v>
      </c>
      <c r="B15" s="4">
        <v>13</v>
      </c>
      <c r="C15" s="1">
        <v>64.974815000000007</v>
      </c>
      <c r="D15" s="1">
        <v>175.26838699999999</v>
      </c>
      <c r="E15" s="1"/>
      <c r="O15" s="1">
        <f t="shared" si="6"/>
        <v>58.623264687842124</v>
      </c>
      <c r="P15" s="1">
        <f t="shared" si="7"/>
        <v>6.3515503121578831</v>
      </c>
      <c r="S15" s="1">
        <f t="shared" si="1"/>
        <v>6.3515503121578831</v>
      </c>
      <c r="T15" s="67"/>
      <c r="U15" s="46">
        <v>-17.060691962067672</v>
      </c>
      <c r="V15" s="47">
        <f t="shared" si="2"/>
        <v>-1.7146922366756705</v>
      </c>
      <c r="W15" s="2">
        <v>13</v>
      </c>
      <c r="X15" s="48">
        <f t="shared" si="8"/>
        <v>4.8638132295719845E-2</v>
      </c>
      <c r="Y15" s="47">
        <f t="shared" si="9"/>
        <v>-1.6582041640969811</v>
      </c>
      <c r="AI15" s="67"/>
      <c r="AJ15" s="73"/>
      <c r="AK15" s="67"/>
      <c r="AL15" s="45"/>
      <c r="AM15" s="18">
        <v>14</v>
      </c>
      <c r="AN15" s="17" t="e">
        <f t="shared" si="10"/>
        <v>#REF!</v>
      </c>
      <c r="AO15" s="71" t="e">
        <f t="shared" si="0"/>
        <v>#REF!</v>
      </c>
      <c r="BA15" s="45">
        <f t="shared" si="3"/>
        <v>156.87461912614765</v>
      </c>
      <c r="BB15" s="45">
        <f t="shared" si="4"/>
        <v>18.39376787385234</v>
      </c>
      <c r="BE15" s="45">
        <v>15.01528490020317</v>
      </c>
      <c r="BF15" s="1">
        <v>15.01528490020317</v>
      </c>
      <c r="BG15" s="47">
        <f t="shared" si="11"/>
        <v>0.73991763047999082</v>
      </c>
      <c r="BH15" s="34">
        <v>13</v>
      </c>
      <c r="BI15" s="6">
        <f t="shared" si="12"/>
        <v>4.8638132295719845E-2</v>
      </c>
      <c r="BJ15" s="47">
        <f t="shared" si="13"/>
        <v>-1.6582041640969811</v>
      </c>
      <c r="BY15">
        <v>13</v>
      </c>
      <c r="BZ15" s="17">
        <f t="shared" si="18"/>
        <v>-1.0551323506317269</v>
      </c>
      <c r="CA15" s="17">
        <f t="shared" si="14"/>
        <v>-0.59260861149374122</v>
      </c>
      <c r="CB15" s="17">
        <f t="shared" si="15"/>
        <v>0.13103915818116749</v>
      </c>
      <c r="CC15" s="57">
        <f t="shared" si="16"/>
        <v>33.677063652560044</v>
      </c>
      <c r="CD15" s="18">
        <f t="shared" si="5"/>
        <v>33</v>
      </c>
      <c r="CE15" s="58">
        <f t="shared" si="17"/>
        <v>1.3612089057030959E-2</v>
      </c>
    </row>
    <row r="16" spans="1:83">
      <c r="A16" s="3">
        <v>43796</v>
      </c>
      <c r="B16" s="4">
        <v>14</v>
      </c>
      <c r="C16" s="1">
        <v>65.847565000000003</v>
      </c>
      <c r="D16" s="1">
        <v>176.151993</v>
      </c>
      <c r="E16" s="1"/>
      <c r="O16" s="1">
        <f t="shared" si="6"/>
        <v>58.871806713111297</v>
      </c>
      <c r="P16" s="1">
        <f t="shared" si="7"/>
        <v>6.9757582868887056</v>
      </c>
      <c r="S16" s="1">
        <f t="shared" si="1"/>
        <v>6.9757582868887056</v>
      </c>
      <c r="T16" s="67"/>
      <c r="U16" s="46">
        <v>-16.725547608299252</v>
      </c>
      <c r="V16" s="47">
        <f t="shared" si="2"/>
        <v>-1.6810084082090351</v>
      </c>
      <c r="W16" s="2">
        <v>14</v>
      </c>
      <c r="X16" s="48">
        <f t="shared" si="8"/>
        <v>5.2529182879377433E-2</v>
      </c>
      <c r="Y16" s="47">
        <f t="shared" si="9"/>
        <v>-1.6208101278939697</v>
      </c>
      <c r="AI16" s="67"/>
      <c r="AJ16" s="73"/>
      <c r="AK16" s="75"/>
      <c r="AL16" s="45"/>
      <c r="AM16" s="18">
        <v>15</v>
      </c>
      <c r="AN16" s="17" t="e">
        <f t="shared" si="10"/>
        <v>#REF!</v>
      </c>
      <c r="AO16" s="71" t="e">
        <f t="shared" si="0"/>
        <v>#REF!</v>
      </c>
      <c r="BA16" s="45">
        <f t="shared" si="3"/>
        <v>156.85400743080024</v>
      </c>
      <c r="BB16" s="45">
        <f t="shared" si="4"/>
        <v>19.297985569199767</v>
      </c>
      <c r="BE16" s="45">
        <v>15.953680679490674</v>
      </c>
      <c r="BF16" s="1">
        <v>15.953680679490674</v>
      </c>
      <c r="BG16" s="47">
        <f t="shared" si="11"/>
        <v>0.77798757198587287</v>
      </c>
      <c r="BH16" s="34">
        <v>14</v>
      </c>
      <c r="BI16" s="6">
        <f t="shared" si="12"/>
        <v>5.2529182879377433E-2</v>
      </c>
      <c r="BJ16" s="47">
        <f t="shared" si="13"/>
        <v>-1.6208101278939697</v>
      </c>
      <c r="BY16">
        <v>14</v>
      </c>
      <c r="BZ16" s="17">
        <f t="shared" si="18"/>
        <v>-0.59260861149374122</v>
      </c>
      <c r="CA16" s="17">
        <f t="shared" si="14"/>
        <v>-0.13008487235575555</v>
      </c>
      <c r="CB16" s="17">
        <f t="shared" si="15"/>
        <v>0.17152808195252361</v>
      </c>
      <c r="CC16" s="57">
        <f t="shared" si="16"/>
        <v>44.082717061798569</v>
      </c>
      <c r="CD16" s="18">
        <f t="shared" si="5"/>
        <v>41</v>
      </c>
      <c r="CE16" s="58">
        <f t="shared" si="17"/>
        <v>0.21557528928586131</v>
      </c>
    </row>
    <row r="17" spans="1:83">
      <c r="A17" s="3">
        <v>43798</v>
      </c>
      <c r="B17" s="4">
        <v>15</v>
      </c>
      <c r="C17" s="1">
        <v>65.702515000000005</v>
      </c>
      <c r="D17" s="1">
        <v>175.29785200000001</v>
      </c>
      <c r="E17" s="1"/>
      <c r="O17" s="1">
        <f t="shared" si="6"/>
        <v>59.120348738380471</v>
      </c>
      <c r="P17" s="1">
        <f t="shared" si="7"/>
        <v>6.582166261619534</v>
      </c>
      <c r="S17" s="1">
        <f t="shared" si="1"/>
        <v>6.582166261619534</v>
      </c>
      <c r="T17" s="67"/>
      <c r="U17" s="46">
        <v>-16.707944810452645</v>
      </c>
      <c r="V17" s="47">
        <f t="shared" si="2"/>
        <v>-1.6792392313855828</v>
      </c>
      <c r="W17" s="2">
        <v>15</v>
      </c>
      <c r="X17" s="48">
        <f t="shared" si="8"/>
        <v>5.642023346303502E-2</v>
      </c>
      <c r="Y17" s="47">
        <f t="shared" si="9"/>
        <v>-1.585554225481004</v>
      </c>
      <c r="AI17" s="67"/>
      <c r="AJ17" s="73"/>
      <c r="AK17" s="76"/>
      <c r="AL17" s="45"/>
      <c r="AM17" s="18">
        <v>16</v>
      </c>
      <c r="AN17" s="17" t="e">
        <f t="shared" si="10"/>
        <v>#REF!</v>
      </c>
      <c r="AO17" s="71" t="e">
        <f t="shared" si="0"/>
        <v>#REF!</v>
      </c>
      <c r="BA17" s="45">
        <f t="shared" si="3"/>
        <v>156.87393180215548</v>
      </c>
      <c r="BB17" s="45">
        <f t="shared" si="4"/>
        <v>18.423920197844524</v>
      </c>
      <c r="BE17" s="45">
        <v>15.090433684090328</v>
      </c>
      <c r="BF17" s="1">
        <v>15.090433684090328</v>
      </c>
      <c r="BG17" s="47">
        <f t="shared" si="11"/>
        <v>0.74296635455779358</v>
      </c>
      <c r="BH17" s="34">
        <v>15</v>
      </c>
      <c r="BI17" s="6">
        <f t="shared" si="12"/>
        <v>5.642023346303502E-2</v>
      </c>
      <c r="BJ17" s="47">
        <f t="shared" si="13"/>
        <v>-1.585554225481004</v>
      </c>
      <c r="BY17">
        <v>15</v>
      </c>
      <c r="BZ17" s="17">
        <f t="shared" si="18"/>
        <v>-0.13008487235575555</v>
      </c>
      <c r="CA17" s="17">
        <f t="shared" si="14"/>
        <v>0.33243886678223011</v>
      </c>
      <c r="CB17" s="17">
        <f t="shared" si="15"/>
        <v>0.18197141359781649</v>
      </c>
      <c r="CC17" s="57">
        <f t="shared" si="16"/>
        <v>46.766653294638836</v>
      </c>
      <c r="CD17" s="18">
        <f t="shared" si="5"/>
        <v>39</v>
      </c>
      <c r="CE17" s="58">
        <f t="shared" si="17"/>
        <v>1.2898272411987894</v>
      </c>
    </row>
    <row r="18" spans="1:83">
      <c r="A18" s="3">
        <v>43801</v>
      </c>
      <c r="B18" s="4">
        <v>16</v>
      </c>
      <c r="C18" s="1">
        <v>64.942841000000001</v>
      </c>
      <c r="D18" s="1">
        <v>171.144913</v>
      </c>
      <c r="E18" s="1"/>
      <c r="O18" s="1">
        <f t="shared" si="6"/>
        <v>59.368890763649645</v>
      </c>
      <c r="P18" s="1">
        <f t="shared" si="7"/>
        <v>5.5739502363503561</v>
      </c>
      <c r="S18" s="1">
        <f t="shared" si="1"/>
        <v>5.5739502363503561</v>
      </c>
      <c r="T18" s="67"/>
      <c r="U18" s="46">
        <v>-16.063000936798502</v>
      </c>
      <c r="V18" s="47">
        <f t="shared" si="2"/>
        <v>-1.6144188679615743</v>
      </c>
      <c r="W18" s="2">
        <v>16</v>
      </c>
      <c r="X18" s="48">
        <f t="shared" si="8"/>
        <v>6.0311284046692608E-2</v>
      </c>
      <c r="Y18" s="47">
        <f t="shared" si="9"/>
        <v>-1.5521657535429034</v>
      </c>
      <c r="AK18" s="45"/>
      <c r="AL18" s="45"/>
      <c r="AM18" s="18">
        <v>17</v>
      </c>
      <c r="AN18" s="17" t="e">
        <f t="shared" si="10"/>
        <v>#REF!</v>
      </c>
      <c r="AO18" s="71" t="e">
        <f t="shared" si="0"/>
        <v>#REF!</v>
      </c>
      <c r="BA18" s="45">
        <f t="shared" si="3"/>
        <v>156.97080655568186</v>
      </c>
      <c r="BB18" s="45">
        <f t="shared" si="4"/>
        <v>14.174106444318141</v>
      </c>
      <c r="BE18" s="45">
        <v>10.889803626180907</v>
      </c>
      <c r="BF18" s="1">
        <v>10.889803626180907</v>
      </c>
      <c r="BG18" s="47">
        <f t="shared" si="11"/>
        <v>0.5725502634774583</v>
      </c>
      <c r="BH18" s="34">
        <v>16</v>
      </c>
      <c r="BI18" s="6">
        <f t="shared" si="12"/>
        <v>6.0311284046692608E-2</v>
      </c>
      <c r="BJ18" s="47">
        <f t="shared" si="13"/>
        <v>-1.5521657535429034</v>
      </c>
      <c r="BY18">
        <v>16</v>
      </c>
      <c r="BZ18" s="17">
        <f t="shared" si="18"/>
        <v>0.33243886678223011</v>
      </c>
      <c r="CA18" s="17">
        <f t="shared" si="14"/>
        <v>0.79496260592021573</v>
      </c>
      <c r="CB18" s="17">
        <f t="shared" si="15"/>
        <v>0.15646131986973488</v>
      </c>
      <c r="CC18" s="57">
        <f t="shared" si="16"/>
        <v>40.210559206521864</v>
      </c>
      <c r="CD18" s="18">
        <f t="shared" si="5"/>
        <v>86</v>
      </c>
      <c r="CE18" s="58">
        <f t="shared" si="17"/>
        <v>52.142345929856518</v>
      </c>
    </row>
    <row r="19" spans="1:83">
      <c r="A19" s="3">
        <v>43802</v>
      </c>
      <c r="B19" s="4">
        <v>17</v>
      </c>
      <c r="C19" s="1">
        <v>63.784916000000003</v>
      </c>
      <c r="D19" s="1">
        <v>169.40713500000001</v>
      </c>
      <c r="E19" s="1"/>
      <c r="O19" s="1">
        <f t="shared" si="6"/>
        <v>59.617432788918812</v>
      </c>
      <c r="P19" s="1">
        <f t="shared" si="7"/>
        <v>4.1674832110811906</v>
      </c>
      <c r="S19" s="1">
        <f t="shared" si="1"/>
        <v>4.1674832110811906</v>
      </c>
      <c r="T19" s="67"/>
      <c r="U19" s="46">
        <v>-15.950336240028577</v>
      </c>
      <c r="V19" s="47">
        <f t="shared" si="2"/>
        <v>-1.6030954538041455</v>
      </c>
      <c r="W19" s="2">
        <v>17</v>
      </c>
      <c r="X19" s="48">
        <f t="shared" si="8"/>
        <v>6.4202334630350189E-2</v>
      </c>
      <c r="Y19" s="47">
        <f t="shared" si="9"/>
        <v>-1.5204231125445944</v>
      </c>
      <c r="AK19" s="45"/>
      <c r="AL19" s="45"/>
      <c r="AM19" s="2"/>
      <c r="AN19" s="2"/>
      <c r="AO19" s="72" t="s">
        <v>70</v>
      </c>
      <c r="BA19" s="45">
        <f t="shared" si="3"/>
        <v>157.0113433455152</v>
      </c>
      <c r="BB19" s="45">
        <f t="shared" si="4"/>
        <v>12.39579165448481</v>
      </c>
      <c r="BE19" s="45">
        <v>9.0793330393215967</v>
      </c>
      <c r="BF19" s="1">
        <v>9.0793330393215967</v>
      </c>
      <c r="BG19" s="47">
        <f t="shared" si="11"/>
        <v>0.4991009674968368</v>
      </c>
      <c r="BH19" s="34">
        <v>17</v>
      </c>
      <c r="BI19" s="6">
        <f t="shared" si="12"/>
        <v>6.4202334630350189E-2</v>
      </c>
      <c r="BJ19" s="47">
        <f t="shared" si="13"/>
        <v>-1.5204231125445944</v>
      </c>
      <c r="BW19" s="51"/>
      <c r="BX19" s="52"/>
      <c r="BY19">
        <v>17</v>
      </c>
      <c r="BZ19" s="17">
        <f t="shared" si="18"/>
        <v>0.79496260592021573</v>
      </c>
      <c r="CA19" s="17">
        <f t="shared" si="14"/>
        <v>1.2574863450582014</v>
      </c>
      <c r="CB19" s="17">
        <f t="shared" si="15"/>
        <v>0.10902883701023769</v>
      </c>
      <c r="CC19" s="57">
        <f t="shared" si="16"/>
        <v>28.020411111631088</v>
      </c>
      <c r="CD19" s="18">
        <f t="shared" si="5"/>
        <v>36</v>
      </c>
      <c r="CE19" s="58">
        <f t="shared" si="17"/>
        <v>2.2724091582278758</v>
      </c>
    </row>
    <row r="20" spans="1:83">
      <c r="A20" s="3">
        <v>43803</v>
      </c>
      <c r="B20" s="4">
        <v>18</v>
      </c>
      <c r="C20" s="1">
        <v>64.347892999999999</v>
      </c>
      <c r="D20" s="1">
        <v>170.055115</v>
      </c>
      <c r="E20" s="1"/>
      <c r="O20" s="1">
        <f t="shared" si="6"/>
        <v>59.865974814187986</v>
      </c>
      <c r="P20" s="1">
        <f t="shared" si="7"/>
        <v>4.4819181858120132</v>
      </c>
      <c r="S20" s="1">
        <f t="shared" si="1"/>
        <v>4.4819181858120132</v>
      </c>
      <c r="T20" s="67"/>
      <c r="U20" s="46">
        <v>-15.821145315836091</v>
      </c>
      <c r="V20" s="47">
        <f t="shared" si="2"/>
        <v>-1.5901110640001248</v>
      </c>
      <c r="W20" s="2">
        <v>18</v>
      </c>
      <c r="X20" s="48">
        <f t="shared" si="8"/>
        <v>6.8093385214007776E-2</v>
      </c>
      <c r="Y20" s="47">
        <f t="shared" si="9"/>
        <v>-1.4901425037298881</v>
      </c>
      <c r="AK20" s="45"/>
      <c r="AL20" s="45"/>
      <c r="BA20" s="45">
        <f t="shared" si="3"/>
        <v>156.99622804938633</v>
      </c>
      <c r="BB20" s="45">
        <f t="shared" si="4"/>
        <v>13.058886950613669</v>
      </c>
      <c r="BE20" s="45">
        <v>9.7626557899075976</v>
      </c>
      <c r="BF20" s="1">
        <v>9.7626557899075976</v>
      </c>
      <c r="BG20" s="47">
        <f t="shared" si="11"/>
        <v>0.52682280695800654</v>
      </c>
      <c r="BH20" s="34">
        <v>18</v>
      </c>
      <c r="BI20" s="6">
        <f t="shared" si="12"/>
        <v>6.8093385214007776E-2</v>
      </c>
      <c r="BJ20" s="47">
        <f t="shared" si="13"/>
        <v>-1.4901425037298881</v>
      </c>
      <c r="BW20" s="51" t="s">
        <v>64</v>
      </c>
      <c r="BX20" s="20"/>
      <c r="BZ20" s="18"/>
      <c r="CA20" s="29" t="s">
        <v>70</v>
      </c>
      <c r="CB20" s="17">
        <f>SUM(CB3:CB19)</f>
        <v>0.89571120972209783</v>
      </c>
      <c r="CC20" s="57">
        <f>SUM(CC3:CC19)</f>
        <v>230.19778089857917</v>
      </c>
      <c r="CD20" s="59">
        <f>SUM(CD3:CD19)</f>
        <v>257</v>
      </c>
      <c r="CE20" s="60">
        <f>SUM(CE3:CE19)</f>
        <v>40437533.216899097</v>
      </c>
    </row>
    <row r="21" spans="1:83">
      <c r="A21" s="3">
        <v>43804</v>
      </c>
      <c r="B21" s="4">
        <v>19</v>
      </c>
      <c r="C21" s="1">
        <v>65.291945999999996</v>
      </c>
      <c r="D21" s="1">
        <v>170.84053</v>
      </c>
      <c r="E21" s="1"/>
      <c r="O21" s="1">
        <f t="shared" si="6"/>
        <v>60.11451683945716</v>
      </c>
      <c r="P21" s="1">
        <f t="shared" si="7"/>
        <v>5.177429160542836</v>
      </c>
      <c r="S21" s="1">
        <f t="shared" si="1"/>
        <v>5.177429160542836</v>
      </c>
      <c r="T21" s="67"/>
      <c r="U21" s="46">
        <v>-15.672931987336852</v>
      </c>
      <c r="V21" s="47">
        <f t="shared" si="2"/>
        <v>-1.5752148192103734</v>
      </c>
      <c r="W21" s="2">
        <v>19</v>
      </c>
      <c r="X21" s="48">
        <f t="shared" si="8"/>
        <v>7.1984435797665364E-2</v>
      </c>
      <c r="Y21" s="47">
        <f t="shared" si="9"/>
        <v>-1.4611697164034938</v>
      </c>
      <c r="AL21" s="45"/>
      <c r="BA21" s="45">
        <f t="shared" si="3"/>
        <v>156.97790683529172</v>
      </c>
      <c r="BB21" s="45">
        <f t="shared" si="4"/>
        <v>13.862623164708282</v>
      </c>
      <c r="BE21" s="45">
        <v>10.607336851787522</v>
      </c>
      <c r="BF21" s="1">
        <v>10.607336851787522</v>
      </c>
      <c r="BG21" s="47">
        <f t="shared" si="11"/>
        <v>0.56109081980149023</v>
      </c>
      <c r="BH21" s="34">
        <v>19</v>
      </c>
      <c r="BI21" s="6">
        <f t="shared" si="12"/>
        <v>7.1984435797665364E-2</v>
      </c>
      <c r="BJ21" s="47">
        <f t="shared" si="13"/>
        <v>-1.4611697164034938</v>
      </c>
      <c r="BW21" s="51" t="s">
        <v>65</v>
      </c>
      <c r="BX21" s="61">
        <f>SUM(CE3:CE19)</f>
        <v>40437533.216899097</v>
      </c>
    </row>
    <row r="22" spans="1:83">
      <c r="A22" s="3">
        <v>43805</v>
      </c>
      <c r="B22" s="4">
        <v>20</v>
      </c>
      <c r="C22" s="1">
        <v>66.553130999999993</v>
      </c>
      <c r="D22" s="1">
        <v>172.26414500000001</v>
      </c>
      <c r="E22" s="1"/>
      <c r="O22" s="1">
        <f t="shared" si="6"/>
        <v>60.363058864726334</v>
      </c>
      <c r="P22" s="1">
        <f t="shared" si="7"/>
        <v>6.1900721352736596</v>
      </c>
      <c r="S22" s="1">
        <f t="shared" si="1"/>
        <v>6.1900721352736596</v>
      </c>
      <c r="T22" s="67"/>
      <c r="U22" s="46">
        <v>-15.448329012606024</v>
      </c>
      <c r="V22" s="47">
        <f t="shared" si="2"/>
        <v>-1.5526409999326156</v>
      </c>
      <c r="W22" s="2">
        <v>20</v>
      </c>
      <c r="X22" s="48">
        <f t="shared" si="8"/>
        <v>7.5875486381322951E-2</v>
      </c>
      <c r="Y22" s="47">
        <f t="shared" si="9"/>
        <v>-1.4333740412575702</v>
      </c>
      <c r="AL22" s="45"/>
      <c r="BA22" s="45">
        <f t="shared" si="3"/>
        <v>156.94469846111588</v>
      </c>
      <c r="BB22" s="45">
        <f t="shared" si="4"/>
        <v>15.319446538884137</v>
      </c>
      <c r="BE22" s="45">
        <v>12.110126928030098</v>
      </c>
      <c r="BF22" s="1">
        <v>12.110126928030098</v>
      </c>
      <c r="BG22" s="47">
        <f t="shared" si="11"/>
        <v>0.6220577716580018</v>
      </c>
      <c r="BH22" s="34">
        <v>20</v>
      </c>
      <c r="BI22" s="6">
        <f t="shared" si="12"/>
        <v>7.5875486381322951E-2</v>
      </c>
      <c r="BJ22" s="47">
        <f t="shared" si="13"/>
        <v>-1.4333740412575702</v>
      </c>
      <c r="BW22" s="51" t="s">
        <v>66</v>
      </c>
      <c r="BX22" s="20">
        <v>0.05</v>
      </c>
    </row>
    <row r="23" spans="1:83">
      <c r="A23" s="3">
        <v>43808</v>
      </c>
      <c r="B23" s="4">
        <v>21</v>
      </c>
      <c r="C23" s="1">
        <v>65.621384000000006</v>
      </c>
      <c r="D23" s="1">
        <v>171.31179800000001</v>
      </c>
      <c r="E23" s="1"/>
      <c r="O23" s="1">
        <f t="shared" si="6"/>
        <v>60.611600889995508</v>
      </c>
      <c r="P23" s="1">
        <f t="shared" si="7"/>
        <v>5.0097831100044985</v>
      </c>
      <c r="S23" s="1">
        <f t="shared" si="1"/>
        <v>5.0097831100044985</v>
      </c>
      <c r="T23" s="67"/>
      <c r="U23" s="46">
        <v>-15.438115214759407</v>
      </c>
      <c r="V23" s="47">
        <f t="shared" si="2"/>
        <v>-1.5516144577552227</v>
      </c>
      <c r="W23" s="2">
        <v>21</v>
      </c>
      <c r="X23" s="48">
        <f t="shared" si="8"/>
        <v>7.9766536964980539E-2</v>
      </c>
      <c r="Y23" s="47">
        <f t="shared" si="9"/>
        <v>-1.4066436798489586</v>
      </c>
      <c r="AL23" s="45"/>
      <c r="BA23" s="45">
        <f t="shared" si="3"/>
        <v>156.96691366362586</v>
      </c>
      <c r="BB23" s="45">
        <f t="shared" si="4"/>
        <v>14.34488433637415</v>
      </c>
      <c r="BE23" s="45">
        <v>11.099286416163238</v>
      </c>
      <c r="BF23" s="1">
        <v>11.099286416163238</v>
      </c>
      <c r="BG23" s="47">
        <f t="shared" si="11"/>
        <v>0.58104880720191054</v>
      </c>
      <c r="BH23" s="34">
        <v>21</v>
      </c>
      <c r="BI23" s="6">
        <f t="shared" si="12"/>
        <v>7.9766536964980539E-2</v>
      </c>
      <c r="BJ23" s="47">
        <f t="shared" si="13"/>
        <v>-1.4066436798489586</v>
      </c>
      <c r="BW23" s="51" t="s">
        <v>67</v>
      </c>
      <c r="BX23" s="53">
        <f>BX11</f>
        <v>16</v>
      </c>
    </row>
    <row r="24" spans="1:83" ht="16.2" thickBot="1">
      <c r="A24" s="3">
        <v>43809</v>
      </c>
      <c r="B24" s="4">
        <v>22</v>
      </c>
      <c r="C24" s="1">
        <v>66.004897999999997</v>
      </c>
      <c r="D24" s="1">
        <v>170.86998</v>
      </c>
      <c r="E24" s="1"/>
      <c r="O24" s="1">
        <f t="shared" si="6"/>
        <v>60.860142915264682</v>
      </c>
      <c r="P24" s="1">
        <f t="shared" si="7"/>
        <v>5.1447550847353156</v>
      </c>
      <c r="S24" s="1">
        <f t="shared" si="1"/>
        <v>5.1447550847353156</v>
      </c>
      <c r="U24" s="46">
        <v>-15.346949507222561</v>
      </c>
      <c r="V24" s="47">
        <f t="shared" si="2"/>
        <v>-1.5424518088244505</v>
      </c>
      <c r="W24" s="2">
        <v>22</v>
      </c>
      <c r="X24" s="48">
        <f t="shared" si="8"/>
        <v>8.3657587548638127E-2</v>
      </c>
      <c r="Y24" s="47">
        <f t="shared" si="9"/>
        <v>-1.380882228250236</v>
      </c>
      <c r="AC24" s="2"/>
      <c r="AD24" s="2"/>
      <c r="AE24" s="2"/>
      <c r="AF24" s="2"/>
      <c r="AL24" s="45"/>
      <c r="BA24" s="45">
        <f t="shared" si="3"/>
        <v>156.97721986120149</v>
      </c>
      <c r="BB24" s="45">
        <f t="shared" si="4"/>
        <v>13.892760138798508</v>
      </c>
      <c r="BE24" s="45">
        <v>10.681544781002714</v>
      </c>
      <c r="BF24" s="1">
        <v>10.681544781002714</v>
      </c>
      <c r="BG24" s="47">
        <f t="shared" si="11"/>
        <v>0.56410137418254247</v>
      </c>
      <c r="BH24" s="34">
        <v>22</v>
      </c>
      <c r="BI24" s="6">
        <f t="shared" si="12"/>
        <v>8.3657587548638127E-2</v>
      </c>
      <c r="BJ24" s="47">
        <f t="shared" si="13"/>
        <v>-1.380882228250236</v>
      </c>
      <c r="BW24" s="51" t="s">
        <v>68</v>
      </c>
      <c r="BX24" s="63">
        <f>1-_xlfn.CHISQ.DIST(BX21,BX23,TRUE)</f>
        <v>0</v>
      </c>
    </row>
    <row r="25" spans="1:83">
      <c r="A25" s="3">
        <v>43810</v>
      </c>
      <c r="B25" s="4">
        <v>23</v>
      </c>
      <c r="C25" s="1">
        <v>66.567886000000001</v>
      </c>
      <c r="D25" s="1">
        <v>172.804092</v>
      </c>
      <c r="E25" s="1"/>
      <c r="O25" s="1">
        <f t="shared" si="6"/>
        <v>61.108684940533848</v>
      </c>
      <c r="P25" s="1">
        <f t="shared" si="7"/>
        <v>5.4592010594661531</v>
      </c>
      <c r="S25" s="1">
        <f t="shared" si="1"/>
        <v>5.4592010594661531</v>
      </c>
      <c r="U25" s="46">
        <v>-15.316317759914298</v>
      </c>
      <c r="V25" s="47">
        <f t="shared" si="2"/>
        <v>-1.5393731517909568</v>
      </c>
      <c r="W25" s="2">
        <v>23</v>
      </c>
      <c r="X25" s="48">
        <f t="shared" si="8"/>
        <v>8.7548638132295714E-2</v>
      </c>
      <c r="Y25" s="47">
        <f t="shared" si="9"/>
        <v>-1.3560059457994387</v>
      </c>
      <c r="AC25" s="2"/>
      <c r="AD25" s="42" t="s">
        <v>69</v>
      </c>
      <c r="AE25" s="42"/>
      <c r="AF25" s="2"/>
      <c r="AL25" s="45"/>
      <c r="BA25" s="45">
        <f t="shared" si="3"/>
        <v>156.9321032285487</v>
      </c>
      <c r="BB25" s="45">
        <f t="shared" si="4"/>
        <v>15.871988771451299</v>
      </c>
      <c r="BE25" s="45">
        <v>12.651000222150259</v>
      </c>
      <c r="BF25" s="1">
        <v>12.651000222150259</v>
      </c>
      <c r="BG25" s="47">
        <f t="shared" si="11"/>
        <v>0.64400055435559911</v>
      </c>
      <c r="BH25" s="34">
        <v>23</v>
      </c>
      <c r="BI25" s="6">
        <f t="shared" si="12"/>
        <v>8.7548638132295714E-2</v>
      </c>
      <c r="BJ25" s="47">
        <f t="shared" si="13"/>
        <v>-1.3560059457994387</v>
      </c>
    </row>
    <row r="26" spans="1:83">
      <c r="A26" s="3">
        <v>43811</v>
      </c>
      <c r="B26" s="4">
        <v>24</v>
      </c>
      <c r="C26" s="1">
        <v>66.737517999999994</v>
      </c>
      <c r="D26" s="1">
        <v>174.15898100000001</v>
      </c>
      <c r="E26" s="1"/>
      <c r="O26" s="1">
        <f t="shared" si="6"/>
        <v>61.357226965803022</v>
      </c>
      <c r="P26" s="1">
        <f t="shared" si="7"/>
        <v>5.3802910341969721</v>
      </c>
      <c r="S26" s="1">
        <f t="shared" si="1"/>
        <v>5.3802910341969721</v>
      </c>
      <c r="U26" s="46">
        <v>-14.951607583030082</v>
      </c>
      <c r="V26" s="47">
        <f t="shared" si="2"/>
        <v>-1.502717797463571</v>
      </c>
      <c r="W26" s="2">
        <v>24</v>
      </c>
      <c r="X26" s="48">
        <f t="shared" si="8"/>
        <v>9.1439688715953302E-2</v>
      </c>
      <c r="Y26" s="47">
        <f t="shared" si="9"/>
        <v>-1.3319416069271142</v>
      </c>
      <c r="AC26" s="2"/>
      <c r="AD26" s="2"/>
      <c r="AE26" s="2"/>
      <c r="AF26" s="2"/>
      <c r="AL26" s="45"/>
      <c r="BA26" s="45">
        <f t="shared" si="3"/>
        <v>156.90049801163349</v>
      </c>
      <c r="BB26" s="45">
        <f t="shared" si="4"/>
        <v>17.258482988366524</v>
      </c>
      <c r="BE26" s="45">
        <v>14.016538434227158</v>
      </c>
      <c r="BF26" s="1">
        <v>14.016538434227158</v>
      </c>
      <c r="BG26" s="47">
        <f t="shared" si="11"/>
        <v>0.69939931147414203</v>
      </c>
      <c r="BH26" s="34">
        <v>24</v>
      </c>
      <c r="BI26" s="6">
        <f t="shared" si="12"/>
        <v>9.1439688715953302E-2</v>
      </c>
      <c r="BJ26" s="47">
        <f t="shared" si="13"/>
        <v>-1.3319416069271142</v>
      </c>
    </row>
    <row r="27" spans="1:83">
      <c r="A27" s="3">
        <v>43812</v>
      </c>
      <c r="B27" s="4">
        <v>25</v>
      </c>
      <c r="C27" s="1">
        <v>67.644706999999997</v>
      </c>
      <c r="D27" s="1">
        <v>173.756439</v>
      </c>
      <c r="E27" s="1"/>
      <c r="O27" s="1">
        <f t="shared" si="6"/>
        <v>61.605768991072196</v>
      </c>
      <c r="P27" s="1">
        <f t="shared" si="7"/>
        <v>6.0389380089278006</v>
      </c>
      <c r="S27" s="1">
        <f t="shared" si="1"/>
        <v>6.0389380089278006</v>
      </c>
      <c r="U27" s="46">
        <v>-14.736502164221051</v>
      </c>
      <c r="V27" s="47">
        <f t="shared" si="2"/>
        <v>-1.4810985341582616</v>
      </c>
      <c r="W27" s="2">
        <v>25</v>
      </c>
      <c r="X27" s="48">
        <f t="shared" si="8"/>
        <v>9.5330739299610889E-2</v>
      </c>
      <c r="Y27" s="47">
        <f t="shared" si="9"/>
        <v>-1.3086247923228653</v>
      </c>
      <c r="AC27" s="2"/>
      <c r="AD27" s="2" t="s">
        <v>13</v>
      </c>
      <c r="AE27" s="2">
        <v>1.3823788633464984E-17</v>
      </c>
      <c r="AF27" s="2"/>
      <c r="AK27" s="45"/>
      <c r="AL27" s="45"/>
      <c r="BA27" s="45">
        <f t="shared" si="3"/>
        <v>156.90988802603871</v>
      </c>
      <c r="BB27" s="45">
        <f t="shared" si="4"/>
        <v>16.846550973961286</v>
      </c>
      <c r="BE27" s="45">
        <v>13.670948236097161</v>
      </c>
      <c r="BF27" s="1">
        <v>13.670948236097161</v>
      </c>
      <c r="BG27" s="47">
        <f t="shared" si="11"/>
        <v>0.68537900264687457</v>
      </c>
      <c r="BH27" s="34">
        <v>25</v>
      </c>
      <c r="BI27" s="6">
        <f t="shared" si="12"/>
        <v>9.5330739299610889E-2</v>
      </c>
      <c r="BJ27" s="47">
        <f t="shared" si="13"/>
        <v>-1.3086247923228653</v>
      </c>
    </row>
    <row r="28" spans="1:83">
      <c r="A28" s="3">
        <v>43815</v>
      </c>
      <c r="B28" s="4">
        <v>26</v>
      </c>
      <c r="C28" s="1">
        <v>68.802634999999995</v>
      </c>
      <c r="D28" s="1">
        <v>173.18699599999999</v>
      </c>
      <c r="E28" s="1"/>
      <c r="O28" s="1">
        <f t="shared" si="6"/>
        <v>61.85431101634137</v>
      </c>
      <c r="P28" s="1">
        <f t="shared" si="7"/>
        <v>6.948323983658625</v>
      </c>
      <c r="S28" s="1">
        <f t="shared" si="1"/>
        <v>6.948323983658625</v>
      </c>
      <c r="U28" s="46">
        <v>-14.441484290566919</v>
      </c>
      <c r="V28" s="47">
        <f t="shared" si="2"/>
        <v>-1.451447634959095</v>
      </c>
      <c r="W28" s="2">
        <v>26</v>
      </c>
      <c r="X28" s="48">
        <f t="shared" si="8"/>
        <v>9.9221789883268477E-2</v>
      </c>
      <c r="Y28" s="47">
        <f t="shared" si="9"/>
        <v>-1.2859985155013034</v>
      </c>
      <c r="AC28" s="2"/>
      <c r="AD28" s="2" t="s">
        <v>71</v>
      </c>
      <c r="AE28" s="2">
        <v>6.2378286155180533E-2</v>
      </c>
      <c r="AF28" s="2"/>
      <c r="AK28" s="45"/>
      <c r="AL28" s="45"/>
      <c r="BA28" s="45">
        <f t="shared" si="3"/>
        <v>156.92317130572866</v>
      </c>
      <c r="BB28" s="45">
        <f t="shared" si="4"/>
        <v>16.263824694271335</v>
      </c>
      <c r="BE28" s="45">
        <v>13.174198011291423</v>
      </c>
      <c r="BF28" s="1">
        <v>13.174198011291423</v>
      </c>
      <c r="BG28" s="47">
        <f t="shared" si="11"/>
        <v>0.66522625641889499</v>
      </c>
      <c r="BH28" s="34">
        <v>26</v>
      </c>
      <c r="BI28" s="6">
        <f t="shared" si="12"/>
        <v>9.9221789883268477E-2</v>
      </c>
      <c r="BJ28" s="47">
        <f t="shared" si="13"/>
        <v>-1.2859985155013034</v>
      </c>
    </row>
    <row r="29" spans="1:83">
      <c r="A29" s="3">
        <v>43816</v>
      </c>
      <c r="B29" s="4">
        <v>27</v>
      </c>
      <c r="C29" s="1">
        <v>68.937850999999995</v>
      </c>
      <c r="D29" s="1">
        <v>173.481537</v>
      </c>
      <c r="E29" s="1"/>
      <c r="O29" s="1">
        <f t="shared" si="6"/>
        <v>62.102853041610544</v>
      </c>
      <c r="P29" s="1">
        <f t="shared" si="7"/>
        <v>6.8349979583894509</v>
      </c>
      <c r="S29" s="1">
        <f t="shared" si="1"/>
        <v>6.8349979583894509</v>
      </c>
      <c r="U29" s="46">
        <v>-14.400644037875196</v>
      </c>
      <c r="V29" s="47">
        <f t="shared" si="2"/>
        <v>-1.4473429676695109</v>
      </c>
      <c r="W29" s="2">
        <v>27</v>
      </c>
      <c r="X29" s="48">
        <f t="shared" si="8"/>
        <v>0.10311284046692606</v>
      </c>
      <c r="Y29" s="47">
        <f t="shared" si="9"/>
        <v>-1.2640121084912439</v>
      </c>
      <c r="AC29" s="2"/>
      <c r="AD29" s="2" t="s">
        <v>72</v>
      </c>
      <c r="AE29" s="2">
        <v>0.10540309294064303</v>
      </c>
      <c r="AF29" s="2"/>
      <c r="AK29" s="45"/>
      <c r="AL29" s="45"/>
      <c r="BA29" s="45">
        <f t="shared" si="3"/>
        <v>156.91630060842769</v>
      </c>
      <c r="BB29" s="45">
        <f t="shared" si="4"/>
        <v>16.565236391572313</v>
      </c>
      <c r="BE29" s="45">
        <v>13.47722764468719</v>
      </c>
      <c r="BF29" s="1">
        <v>13.47722764468719</v>
      </c>
      <c r="BG29" s="47">
        <f t="shared" si="11"/>
        <v>0.67751991829649305</v>
      </c>
      <c r="BH29" s="34">
        <v>27</v>
      </c>
      <c r="BI29" s="6">
        <f t="shared" si="12"/>
        <v>0.10311284046692606</v>
      </c>
      <c r="BJ29" s="47">
        <f t="shared" si="13"/>
        <v>-1.2640121084912439</v>
      </c>
    </row>
    <row r="30" spans="1:83">
      <c r="A30" s="3">
        <v>43817</v>
      </c>
      <c r="B30" s="4">
        <v>28</v>
      </c>
      <c r="C30" s="1">
        <v>68.773132000000004</v>
      </c>
      <c r="D30" s="1">
        <v>171.45906099999999</v>
      </c>
      <c r="E30" s="1"/>
      <c r="O30" s="1">
        <f t="shared" si="6"/>
        <v>62.351395066879718</v>
      </c>
      <c r="P30" s="1">
        <f t="shared" si="7"/>
        <v>6.421736933120286</v>
      </c>
      <c r="S30" s="1">
        <f t="shared" si="1"/>
        <v>6.421736933120286</v>
      </c>
      <c r="U30" s="46">
        <v>-14.242228265297754</v>
      </c>
      <c r="V30" s="47">
        <f t="shared" si="2"/>
        <v>-1.4314213218177798</v>
      </c>
      <c r="W30" s="2">
        <v>28</v>
      </c>
      <c r="X30" s="48">
        <f t="shared" si="8"/>
        <v>0.10700389105058365</v>
      </c>
      <c r="Y30" s="47">
        <f t="shared" si="9"/>
        <v>-1.2426203099162596</v>
      </c>
      <c r="AC30" s="2"/>
      <c r="AD30" s="2" t="s">
        <v>73</v>
      </c>
      <c r="AE30" s="2" t="e">
        <v>#N/A</v>
      </c>
      <c r="AF30" s="2"/>
      <c r="AK30" s="45"/>
      <c r="AL30" s="45"/>
      <c r="BA30" s="45">
        <f t="shared" si="3"/>
        <v>156.96347848992633</v>
      </c>
      <c r="BB30" s="45">
        <f t="shared" si="4"/>
        <v>14.49558251007366</v>
      </c>
      <c r="BE30" s="45">
        <v>11.444410862499325</v>
      </c>
      <c r="BF30" s="1">
        <v>11.444410862499325</v>
      </c>
      <c r="BG30" s="47">
        <f t="shared" si="11"/>
        <v>0.59505022086368209</v>
      </c>
      <c r="BH30" s="34">
        <v>28</v>
      </c>
      <c r="BI30" s="6">
        <f t="shared" si="12"/>
        <v>0.10700389105058365</v>
      </c>
      <c r="BJ30" s="47">
        <f t="shared" si="13"/>
        <v>-1.2426203099162596</v>
      </c>
    </row>
    <row r="31" spans="1:83">
      <c r="A31" s="3">
        <v>43818</v>
      </c>
      <c r="B31" s="4">
        <v>29</v>
      </c>
      <c r="C31" s="1">
        <v>68.841965000000002</v>
      </c>
      <c r="D31" s="1">
        <v>173.28518700000001</v>
      </c>
      <c r="E31" s="1"/>
      <c r="O31" s="1">
        <f t="shared" si="6"/>
        <v>62.599937092148892</v>
      </c>
      <c r="P31" s="1">
        <f t="shared" si="7"/>
        <v>6.2420279078511101</v>
      </c>
      <c r="S31" s="1">
        <f t="shared" si="1"/>
        <v>6.2420279078511101</v>
      </c>
      <c r="U31" s="46">
        <v>-13.981719391643622</v>
      </c>
      <c r="V31" s="47">
        <f t="shared" si="2"/>
        <v>-1.4052387646135922</v>
      </c>
      <c r="W31" s="2">
        <v>29</v>
      </c>
      <c r="X31" s="48">
        <f t="shared" si="8"/>
        <v>0.11089494163424124</v>
      </c>
      <c r="Y31" s="47">
        <f t="shared" si="9"/>
        <v>-1.2217825127484547</v>
      </c>
      <c r="AC31" s="2"/>
      <c r="AD31" s="2" t="s">
        <v>74</v>
      </c>
      <c r="AE31" s="2">
        <v>1</v>
      </c>
      <c r="AF31" s="2"/>
      <c r="AK31" s="45"/>
      <c r="AL31" s="45"/>
      <c r="BA31" s="45">
        <f t="shared" si="3"/>
        <v>156.92088082447589</v>
      </c>
      <c r="BB31" s="45">
        <f t="shared" si="4"/>
        <v>16.364306175524121</v>
      </c>
      <c r="BE31" s="45">
        <v>13.274858082639923</v>
      </c>
      <c r="BF31" s="1">
        <v>13.274858082639923</v>
      </c>
      <c r="BG31" s="47">
        <f t="shared" si="11"/>
        <v>0.66930995235274171</v>
      </c>
      <c r="BH31" s="34">
        <v>29</v>
      </c>
      <c r="BI31" s="6">
        <f t="shared" si="12"/>
        <v>0.11089494163424124</v>
      </c>
      <c r="BJ31" s="47">
        <f t="shared" si="13"/>
        <v>-1.2217825127484547</v>
      </c>
    </row>
    <row r="32" spans="1:83">
      <c r="A32" s="3">
        <v>43819</v>
      </c>
      <c r="B32" s="4">
        <v>30</v>
      </c>
      <c r="C32" s="1">
        <v>68.699387000000002</v>
      </c>
      <c r="D32" s="1">
        <v>173.19682299999999</v>
      </c>
      <c r="E32" s="1"/>
      <c r="O32" s="1">
        <f t="shared" si="6"/>
        <v>62.848479117418059</v>
      </c>
      <c r="P32" s="1">
        <f t="shared" si="7"/>
        <v>5.8509078825819429</v>
      </c>
      <c r="S32" s="1">
        <f t="shared" si="1"/>
        <v>5.8509078825819429</v>
      </c>
      <c r="U32" s="46">
        <v>-13.814843341105274</v>
      </c>
      <c r="V32" s="47">
        <f t="shared" si="2"/>
        <v>-1.388466814860241</v>
      </c>
      <c r="W32" s="2">
        <v>30</v>
      </c>
      <c r="X32" s="48">
        <f t="shared" si="8"/>
        <v>0.11478599221789883</v>
      </c>
      <c r="Y32" s="47">
        <f t="shared" si="9"/>
        <v>-1.2014621392033986</v>
      </c>
      <c r="AC32" s="2"/>
      <c r="AD32" s="2" t="s">
        <v>75</v>
      </c>
      <c r="AE32" s="2">
        <v>1</v>
      </c>
      <c r="AF32" s="2"/>
      <c r="AL32" s="45"/>
      <c r="BA32" s="45">
        <f t="shared" si="3"/>
        <v>156.92294207332171</v>
      </c>
      <c r="BB32" s="45">
        <f t="shared" si="4"/>
        <v>16.273880926678288</v>
      </c>
      <c r="BE32" s="45">
        <v>13.177543275248041</v>
      </c>
      <c r="BF32" s="1">
        <v>13.177543275248041</v>
      </c>
      <c r="BG32" s="47">
        <f t="shared" si="11"/>
        <v>0.66536197101391037</v>
      </c>
      <c r="BH32" s="34">
        <v>30</v>
      </c>
      <c r="BI32" s="6">
        <f t="shared" si="12"/>
        <v>0.11478599221789883</v>
      </c>
      <c r="BJ32" s="47">
        <f t="shared" si="13"/>
        <v>-1.2014621392033986</v>
      </c>
    </row>
    <row r="33" spans="1:62">
      <c r="A33" s="3">
        <v>43822</v>
      </c>
      <c r="B33" s="4">
        <v>31</v>
      </c>
      <c r="C33" s="1">
        <v>69.820442</v>
      </c>
      <c r="D33" s="1">
        <v>173.21646100000001</v>
      </c>
      <c r="E33" s="1"/>
      <c r="O33" s="1">
        <f t="shared" si="6"/>
        <v>63.097021142687232</v>
      </c>
      <c r="P33" s="1">
        <f t="shared" si="7"/>
        <v>6.7234208573127674</v>
      </c>
      <c r="S33" s="1">
        <f t="shared" si="1"/>
        <v>6.7234208573127674</v>
      </c>
      <c r="U33" s="46">
        <v>-13.222357416912786</v>
      </c>
      <c r="V33" s="47">
        <f t="shared" si="2"/>
        <v>-1.3289187603726937</v>
      </c>
      <c r="W33" s="2">
        <v>31</v>
      </c>
      <c r="X33" s="48">
        <f t="shared" si="8"/>
        <v>0.11867704280155641</v>
      </c>
      <c r="Y33" s="47">
        <f t="shared" si="9"/>
        <v>-1.1816261177411749</v>
      </c>
      <c r="AC33" s="2"/>
      <c r="AD33" s="2" t="s">
        <v>76</v>
      </c>
      <c r="AE33" s="2">
        <v>-0.58459716590322364</v>
      </c>
      <c r="AF33" s="2"/>
      <c r="AL33" s="45"/>
      <c r="BA33" s="45">
        <f t="shared" si="3"/>
        <v>156.92248398173652</v>
      </c>
      <c r="BB33" s="45">
        <f t="shared" si="4"/>
        <v>16.29397701826349</v>
      </c>
      <c r="BE33" s="45">
        <v>13.267559225427533</v>
      </c>
      <c r="BF33" s="1">
        <v>13.267559225427533</v>
      </c>
      <c r="BG33" s="47">
        <f t="shared" si="11"/>
        <v>0.66901384374561812</v>
      </c>
      <c r="BH33" s="34">
        <v>31</v>
      </c>
      <c r="BI33" s="6">
        <f t="shared" si="12"/>
        <v>0.11867704280155641</v>
      </c>
      <c r="BJ33" s="47">
        <f t="shared" si="13"/>
        <v>-1.1816261177411749</v>
      </c>
    </row>
    <row r="34" spans="1:62">
      <c r="A34" s="3">
        <v>43823</v>
      </c>
      <c r="B34" s="4">
        <v>32</v>
      </c>
      <c r="C34" s="1">
        <v>69.886818000000005</v>
      </c>
      <c r="D34" s="1">
        <v>173.098648</v>
      </c>
      <c r="E34" s="1"/>
      <c r="O34" s="1">
        <f t="shared" si="6"/>
        <v>63.345563167956406</v>
      </c>
      <c r="P34" s="1">
        <f t="shared" si="7"/>
        <v>6.5412548320435988</v>
      </c>
      <c r="S34" s="1">
        <f t="shared" si="1"/>
        <v>6.5412548320435988</v>
      </c>
      <c r="U34" s="46">
        <v>-13.041419138951895</v>
      </c>
      <c r="V34" s="47">
        <f t="shared" si="2"/>
        <v>-1.3107334803602058</v>
      </c>
      <c r="W34" s="2">
        <v>32</v>
      </c>
      <c r="X34" s="48">
        <f t="shared" si="8"/>
        <v>0.122568093385214</v>
      </c>
      <c r="Y34" s="47">
        <f t="shared" si="9"/>
        <v>-1.162244442720616</v>
      </c>
      <c r="AC34" s="2"/>
      <c r="AD34" s="2" t="s">
        <v>77</v>
      </c>
      <c r="AE34" s="2">
        <v>-0.13987756831946555</v>
      </c>
      <c r="AF34" s="2"/>
      <c r="AL34" s="45"/>
      <c r="BA34" s="45">
        <f t="shared" si="3"/>
        <v>156.92523218134579</v>
      </c>
      <c r="BB34" s="45">
        <f t="shared" si="4"/>
        <v>16.173415818654206</v>
      </c>
      <c r="BE34" s="45">
        <v>13.153913199234438</v>
      </c>
      <c r="BF34" s="1">
        <v>13.153913199234438</v>
      </c>
      <c r="BG34" s="47">
        <f t="shared" si="11"/>
        <v>0.66440331835213007</v>
      </c>
      <c r="BH34" s="34">
        <v>32</v>
      </c>
      <c r="BI34" s="6">
        <f t="shared" si="12"/>
        <v>0.122568093385214</v>
      </c>
      <c r="BJ34" s="47">
        <f t="shared" si="13"/>
        <v>-1.162244442720616</v>
      </c>
    </row>
    <row r="35" spans="1:62">
      <c r="A35" s="3">
        <v>43825</v>
      </c>
      <c r="B35" s="4">
        <v>33</v>
      </c>
      <c r="C35" s="1">
        <v>71.273392000000001</v>
      </c>
      <c r="D35" s="1">
        <v>173.658264</v>
      </c>
      <c r="E35" s="1"/>
      <c r="O35" s="1">
        <f t="shared" si="6"/>
        <v>63.59410519322558</v>
      </c>
      <c r="P35" s="1">
        <f t="shared" si="7"/>
        <v>7.6792868067744209</v>
      </c>
      <c r="S35" s="1">
        <f t="shared" si="1"/>
        <v>7.6792868067744209</v>
      </c>
      <c r="U35" s="46">
        <v>-12.567565366374438</v>
      </c>
      <c r="V35" s="47">
        <f t="shared" si="2"/>
        <v>-1.2631086016645137</v>
      </c>
      <c r="W35" s="2">
        <v>33</v>
      </c>
      <c r="X35" s="48">
        <f t="shared" si="8"/>
        <v>0.12645914396887159</v>
      </c>
      <c r="Y35" s="47">
        <f t="shared" si="9"/>
        <v>-1.1432898014549744</v>
      </c>
      <c r="AC35" s="2"/>
      <c r="AD35" s="2" t="s">
        <v>58</v>
      </c>
      <c r="AE35" s="2">
        <v>5.0827738490250027</v>
      </c>
      <c r="AF35" s="2">
        <f>AE35/9</f>
        <v>0.56475264989166696</v>
      </c>
      <c r="BA35" s="45">
        <f t="shared" si="3"/>
        <v>156.9121781340628</v>
      </c>
      <c r="BB35" s="45">
        <f t="shared" si="4"/>
        <v>16.746085865937204</v>
      </c>
      <c r="BE35" s="45">
        <v>13.800575986316431</v>
      </c>
      <c r="BF35" s="1">
        <v>13.800575986316431</v>
      </c>
      <c r="BG35" s="47">
        <f t="shared" si="11"/>
        <v>0.69063789338073278</v>
      </c>
      <c r="BH35" s="34">
        <v>33</v>
      </c>
      <c r="BI35" s="6">
        <f t="shared" si="12"/>
        <v>0.12645914396887159</v>
      </c>
      <c r="BJ35" s="47">
        <f t="shared" si="13"/>
        <v>-1.1432898014549744</v>
      </c>
    </row>
    <row r="36" spans="1:62">
      <c r="A36" s="3">
        <v>43826</v>
      </c>
      <c r="B36" s="4">
        <v>34</v>
      </c>
      <c r="C36" s="1">
        <v>71.246352999999999</v>
      </c>
      <c r="D36" s="1">
        <v>173.26556400000001</v>
      </c>
      <c r="E36" s="1"/>
      <c r="O36" s="1">
        <f t="shared" si="6"/>
        <v>63.842647218494754</v>
      </c>
      <c r="P36" s="1">
        <f t="shared" si="7"/>
        <v>7.4037057815052449</v>
      </c>
      <c r="S36" s="1">
        <f t="shared" si="1"/>
        <v>7.4037057815052449</v>
      </c>
      <c r="U36" s="46">
        <v>-12.386609442181964</v>
      </c>
      <c r="V36" s="47">
        <f t="shared" si="2"/>
        <v>-1.2449215481098759</v>
      </c>
      <c r="W36" s="2">
        <v>34</v>
      </c>
      <c r="X36" s="48">
        <f t="shared" si="8"/>
        <v>0.13035019455252919</v>
      </c>
      <c r="Y36" s="47">
        <f t="shared" si="9"/>
        <v>-1.1247372566106977</v>
      </c>
      <c r="AC36" s="2"/>
      <c r="AD36" s="2" t="s">
        <v>78</v>
      </c>
      <c r="AE36" s="2">
        <v>-2.308264633650122</v>
      </c>
      <c r="AF36" s="2"/>
      <c r="BA36" s="45">
        <f t="shared" si="3"/>
        <v>156.92133856615916</v>
      </c>
      <c r="BB36" s="45">
        <f t="shared" si="4"/>
        <v>16.344225433840847</v>
      </c>
      <c r="BE36" s="45">
        <v>13.406178523306238</v>
      </c>
      <c r="BF36" s="1">
        <v>13.406178523306238</v>
      </c>
      <c r="BG36" s="47">
        <f t="shared" si="11"/>
        <v>0.67463751413961282</v>
      </c>
      <c r="BH36" s="34">
        <v>34</v>
      </c>
      <c r="BI36" s="6">
        <f t="shared" si="12"/>
        <v>0.13035019455252919</v>
      </c>
      <c r="BJ36" s="47">
        <f t="shared" si="13"/>
        <v>-1.1247372566106977</v>
      </c>
    </row>
    <row r="37" spans="1:62">
      <c r="A37" s="3">
        <v>43829</v>
      </c>
      <c r="B37" s="4">
        <v>35</v>
      </c>
      <c r="C37" s="1">
        <v>71.669212000000002</v>
      </c>
      <c r="D37" s="1">
        <v>173.20661899999999</v>
      </c>
      <c r="E37" s="1"/>
      <c r="O37" s="1">
        <f t="shared" si="6"/>
        <v>64.091189243763921</v>
      </c>
      <c r="P37" s="1">
        <f t="shared" si="7"/>
        <v>7.5780227562360807</v>
      </c>
      <c r="S37" s="1">
        <f t="shared" si="1"/>
        <v>7.5780227562360807</v>
      </c>
      <c r="U37" s="46">
        <v>-12.14264708841354</v>
      </c>
      <c r="V37" s="47">
        <f t="shared" si="2"/>
        <v>-1.2204020060550798</v>
      </c>
      <c r="W37" s="2">
        <v>35</v>
      </c>
      <c r="X37" s="48">
        <f t="shared" si="8"/>
        <v>0.13424124513618677</v>
      </c>
      <c r="Y37" s="47">
        <f t="shared" si="9"/>
        <v>-1.1065639743411684</v>
      </c>
      <c r="AC37" s="2"/>
      <c r="AD37" s="2" t="s">
        <v>79</v>
      </c>
      <c r="AE37" s="2">
        <v>2.7745092153748812</v>
      </c>
      <c r="AF37" s="2"/>
      <c r="BA37" s="45">
        <f t="shared" si="3"/>
        <v>156.92271356404538</v>
      </c>
      <c r="BB37" s="45">
        <f t="shared" si="4"/>
        <v>16.283905435954608</v>
      </c>
      <c r="BE37" s="45">
        <v>13.373779901168973</v>
      </c>
      <c r="BF37" s="1">
        <v>13.373779901168973</v>
      </c>
      <c r="BG37" s="47">
        <f t="shared" si="11"/>
        <v>0.6733231288057685</v>
      </c>
      <c r="BH37" s="34">
        <v>35</v>
      </c>
      <c r="BI37" s="6">
        <f t="shared" si="12"/>
        <v>0.13424124513618677</v>
      </c>
      <c r="BJ37" s="47">
        <f t="shared" si="13"/>
        <v>-1.1065639743411684</v>
      </c>
    </row>
    <row r="38" spans="1:62">
      <c r="A38" s="3">
        <v>43830</v>
      </c>
      <c r="B38" s="4">
        <v>36</v>
      </c>
      <c r="C38" s="1">
        <v>72.192863000000003</v>
      </c>
      <c r="D38" s="1">
        <v>173.776062</v>
      </c>
      <c r="E38" s="1"/>
      <c r="O38" s="1">
        <f t="shared" si="6"/>
        <v>64.339731269033095</v>
      </c>
      <c r="P38" s="1">
        <f t="shared" si="7"/>
        <v>7.8531317309669078</v>
      </c>
      <c r="S38" s="1">
        <f t="shared" si="1"/>
        <v>7.8531317309669078</v>
      </c>
      <c r="U38" s="46">
        <v>-11.878605467451138</v>
      </c>
      <c r="V38" s="47">
        <f t="shared" si="2"/>
        <v>-1.1938643885522187</v>
      </c>
      <c r="W38" s="2">
        <v>36</v>
      </c>
      <c r="X38" s="48">
        <f t="shared" si="8"/>
        <v>0.13813229571984437</v>
      </c>
      <c r="Y38" s="47">
        <f t="shared" si="9"/>
        <v>-1.0887489904434446</v>
      </c>
      <c r="AC38" s="2"/>
      <c r="AD38" s="2" t="s">
        <v>70</v>
      </c>
      <c r="AE38" s="2">
        <v>3.5527136788005009E-15</v>
      </c>
      <c r="AF38" s="2"/>
      <c r="BA38" s="45">
        <f t="shared" si="3"/>
        <v>156.90943028435544</v>
      </c>
      <c r="BB38" s="45">
        <f t="shared" si="4"/>
        <v>16.866631715644559</v>
      </c>
      <c r="BE38" s="45">
        <v>13.976096831519811</v>
      </c>
      <c r="BF38" s="1">
        <v>13.976096831519811</v>
      </c>
      <c r="BG38" s="47">
        <f t="shared" si="11"/>
        <v>0.69775862906331343</v>
      </c>
      <c r="BH38" s="34">
        <v>36</v>
      </c>
      <c r="BI38" s="6">
        <f t="shared" si="12"/>
        <v>0.13813229571984437</v>
      </c>
      <c r="BJ38" s="47">
        <f t="shared" si="13"/>
        <v>-1.0887489904434446</v>
      </c>
    </row>
    <row r="39" spans="1:62">
      <c r="A39" s="3">
        <v>43832</v>
      </c>
      <c r="B39" s="4">
        <v>37</v>
      </c>
      <c r="C39" s="1">
        <v>73.840041999999997</v>
      </c>
      <c r="D39" s="1">
        <v>177.49704</v>
      </c>
      <c r="E39" s="1"/>
      <c r="O39" s="1">
        <f t="shared" si="6"/>
        <v>64.588273294302269</v>
      </c>
      <c r="P39" s="1">
        <f t="shared" si="7"/>
        <v>9.251768705697728</v>
      </c>
      <c r="S39" s="1">
        <f t="shared" si="1"/>
        <v>9.251768705697728</v>
      </c>
      <c r="U39" s="46">
        <v>-11.83425911368272</v>
      </c>
      <c r="V39" s="47">
        <f t="shared" si="2"/>
        <v>-1.1894073390550091</v>
      </c>
      <c r="W39" s="2">
        <v>37</v>
      </c>
      <c r="X39" s="48">
        <f t="shared" si="8"/>
        <v>0.14202334630350194</v>
      </c>
      <c r="Y39" s="47">
        <f t="shared" si="9"/>
        <v>-1.0712730083055431</v>
      </c>
      <c r="AC39" s="2"/>
      <c r="AD39" s="2" t="s">
        <v>80</v>
      </c>
      <c r="AE39" s="2">
        <v>257</v>
      </c>
      <c r="AF39" s="2"/>
      <c r="BA39" s="45">
        <f t="shared" si="3"/>
        <v>156.82263179619389</v>
      </c>
      <c r="BB39" s="45">
        <f t="shared" si="4"/>
        <v>20.674408203806109</v>
      </c>
      <c r="BE39" s="45">
        <v>17.800481962836898</v>
      </c>
      <c r="BF39" s="1">
        <v>17.800481962836898</v>
      </c>
      <c r="BG39" s="47">
        <f t="shared" si="11"/>
        <v>0.85291077430820339</v>
      </c>
      <c r="BH39" s="34">
        <v>37</v>
      </c>
      <c r="BI39" s="6">
        <f t="shared" si="12"/>
        <v>0.14202334630350194</v>
      </c>
      <c r="BJ39" s="47">
        <f t="shared" si="13"/>
        <v>-1.0712730083055431</v>
      </c>
    </row>
    <row r="40" spans="1:62">
      <c r="A40" s="3">
        <v>43833</v>
      </c>
      <c r="B40" s="4">
        <v>38</v>
      </c>
      <c r="C40" s="1">
        <v>73.122153999999995</v>
      </c>
      <c r="D40" s="1">
        <v>175.602203</v>
      </c>
      <c r="E40" s="1"/>
      <c r="O40" s="1">
        <f t="shared" si="6"/>
        <v>64.836815319571443</v>
      </c>
      <c r="P40" s="1">
        <f t="shared" si="7"/>
        <v>8.285338680428552</v>
      </c>
      <c r="S40" s="1">
        <f t="shared" si="1"/>
        <v>8.285338680428552</v>
      </c>
      <c r="U40" s="46">
        <v>-11.360759492720305</v>
      </c>
      <c r="V40" s="47">
        <f t="shared" si="2"/>
        <v>-1.1418180545208125</v>
      </c>
      <c r="W40" s="2">
        <v>38</v>
      </c>
      <c r="X40" s="48">
        <f t="shared" si="8"/>
        <v>0.14591439688715954</v>
      </c>
      <c r="Y40" s="47">
        <f t="shared" si="9"/>
        <v>-1.0541182235749815</v>
      </c>
      <c r="AC40" s="2"/>
      <c r="AD40" s="2" t="s">
        <v>81</v>
      </c>
      <c r="AE40" s="2">
        <v>2.7745092153748812</v>
      </c>
      <c r="AF40" s="2"/>
      <c r="BA40" s="45">
        <f t="shared" si="3"/>
        <v>156.86683226900305</v>
      </c>
      <c r="BB40" s="45">
        <f t="shared" si="4"/>
        <v>18.735370730996948</v>
      </c>
      <c r="BE40" s="45">
        <v>15.860577159831308</v>
      </c>
      <c r="BF40" s="1">
        <v>15.860577159831308</v>
      </c>
      <c r="BG40" s="47">
        <f t="shared" si="11"/>
        <v>0.77421043911117582</v>
      </c>
      <c r="BH40" s="34">
        <v>38</v>
      </c>
      <c r="BI40" s="6">
        <f t="shared" si="12"/>
        <v>0.14591439688715954</v>
      </c>
      <c r="BJ40" s="47">
        <f t="shared" si="13"/>
        <v>-1.0541182235749815</v>
      </c>
    </row>
    <row r="41" spans="1:62">
      <c r="A41" s="3">
        <v>43836</v>
      </c>
      <c r="B41" s="4">
        <v>39</v>
      </c>
      <c r="C41" s="1">
        <v>73.704819000000001</v>
      </c>
      <c r="D41" s="1">
        <v>174.276794</v>
      </c>
      <c r="E41" s="1"/>
      <c r="O41" s="1">
        <f t="shared" si="6"/>
        <v>65.085357344840617</v>
      </c>
      <c r="P41" s="1">
        <f t="shared" si="7"/>
        <v>8.6194616551593839</v>
      </c>
      <c r="S41" s="1">
        <f t="shared" si="1"/>
        <v>8.6194616551593839</v>
      </c>
      <c r="U41" s="46">
        <v>-11.248460063144364</v>
      </c>
      <c r="V41" s="47">
        <f t="shared" si="2"/>
        <v>-1.1305313517009559</v>
      </c>
      <c r="W41" s="2">
        <v>39</v>
      </c>
      <c r="X41" s="48">
        <f t="shared" si="8"/>
        <v>0.14980544747081712</v>
      </c>
      <c r="Y41" s="47">
        <f t="shared" si="9"/>
        <v>-1.0372681714003609</v>
      </c>
      <c r="AC41" s="2"/>
      <c r="AD41" s="2" t="s">
        <v>82</v>
      </c>
      <c r="AE41" s="2">
        <v>-2.308264633650122</v>
      </c>
      <c r="AF41" s="2"/>
      <c r="BA41" s="45">
        <f t="shared" si="3"/>
        <v>156.89774981202419</v>
      </c>
      <c r="BB41" s="45">
        <f t="shared" si="4"/>
        <v>17.379044187975808</v>
      </c>
      <c r="BE41" s="45">
        <v>14.571746889992909</v>
      </c>
      <c r="BF41" s="1">
        <v>14.571746889992909</v>
      </c>
      <c r="BG41" s="47">
        <f t="shared" si="11"/>
        <v>0.72192365983664397</v>
      </c>
      <c r="BH41" s="34">
        <v>39</v>
      </c>
      <c r="BI41" s="6">
        <f t="shared" si="12"/>
        <v>0.14980544747081712</v>
      </c>
      <c r="BJ41" s="47">
        <f t="shared" si="13"/>
        <v>-1.0372681714003609</v>
      </c>
    </row>
    <row r="42" spans="1:62" ht="16.2" thickBot="1">
      <c r="A42" s="3">
        <v>43837</v>
      </c>
      <c r="B42" s="4">
        <v>40</v>
      </c>
      <c r="C42" s="1">
        <v>73.358185000000006</v>
      </c>
      <c r="D42" s="1">
        <v>174.37496899999999</v>
      </c>
      <c r="E42" s="1"/>
      <c r="O42" s="1">
        <f t="shared" si="6"/>
        <v>65.333899370109791</v>
      </c>
      <c r="P42" s="1">
        <f t="shared" si="7"/>
        <v>8.0242856298902154</v>
      </c>
      <c r="S42" s="1">
        <f t="shared" si="1"/>
        <v>8.0242856298902154</v>
      </c>
      <c r="U42" s="46">
        <v>-11.045889644335347</v>
      </c>
      <c r="V42" s="47">
        <f t="shared" si="2"/>
        <v>-1.1101719240010572</v>
      </c>
      <c r="W42" s="2">
        <v>40</v>
      </c>
      <c r="X42" s="48">
        <f t="shared" si="8"/>
        <v>0.15369649805447472</v>
      </c>
      <c r="Y42" s="47">
        <f t="shared" si="9"/>
        <v>-1.0207075928320355</v>
      </c>
      <c r="AC42" s="2"/>
      <c r="AD42" s="54" t="s">
        <v>83</v>
      </c>
      <c r="AE42" s="54">
        <v>0.1228399302068677</v>
      </c>
      <c r="AF42" s="2"/>
      <c r="BA42" s="45">
        <f t="shared" si="3"/>
        <v>156.8954597040001</v>
      </c>
      <c r="BB42" s="45">
        <f t="shared" si="4"/>
        <v>17.47950929599989</v>
      </c>
      <c r="BE42" s="45">
        <v>14.648160789616469</v>
      </c>
      <c r="BF42" s="1">
        <v>14.648160789616469</v>
      </c>
      <c r="BG42" s="47">
        <f t="shared" si="11"/>
        <v>0.72502370861469168</v>
      </c>
      <c r="BH42" s="34">
        <v>40</v>
      </c>
      <c r="BI42" s="6">
        <f t="shared" si="12"/>
        <v>0.15369649805447472</v>
      </c>
      <c r="BJ42" s="47">
        <f t="shared" si="13"/>
        <v>-1.0207075928320355</v>
      </c>
    </row>
    <row r="43" spans="1:62">
      <c r="A43" s="3">
        <v>43838</v>
      </c>
      <c r="B43" s="4">
        <v>41</v>
      </c>
      <c r="C43" s="1">
        <v>74.538239000000004</v>
      </c>
      <c r="D43" s="1">
        <v>174.522232</v>
      </c>
      <c r="E43" s="1"/>
      <c r="O43" s="1">
        <f t="shared" si="6"/>
        <v>65.582441395378964</v>
      </c>
      <c r="P43" s="1">
        <f t="shared" si="7"/>
        <v>8.9557976046210399</v>
      </c>
      <c r="S43" s="1">
        <f t="shared" si="1"/>
        <v>8.9557976046210399</v>
      </c>
      <c r="U43" s="46">
        <v>-10.734260871757897</v>
      </c>
      <c r="V43" s="47">
        <f t="shared" si="2"/>
        <v>-1.0788515392094336</v>
      </c>
      <c r="W43" s="2">
        <v>41</v>
      </c>
      <c r="X43" s="48">
        <f t="shared" si="8"/>
        <v>0.15758754863813229</v>
      </c>
      <c r="Y43" s="47">
        <f t="shared" si="9"/>
        <v>-1.0044223175571301</v>
      </c>
      <c r="AC43" s="2"/>
      <c r="AD43" s="2"/>
      <c r="AE43" s="2"/>
      <c r="AF43" s="2"/>
      <c r="BA43" s="45">
        <f t="shared" si="3"/>
        <v>156.89202453030057</v>
      </c>
      <c r="BB43" s="45">
        <f t="shared" si="4"/>
        <v>17.630207469699428</v>
      </c>
      <c r="BE43" s="45">
        <v>14.869505597931948</v>
      </c>
      <c r="BF43" s="1">
        <v>14.869505597931948</v>
      </c>
      <c r="BG43" s="47">
        <f t="shared" si="11"/>
        <v>0.73400348462306098</v>
      </c>
      <c r="BH43" s="34">
        <v>41</v>
      </c>
      <c r="BI43" s="6">
        <f t="shared" si="12"/>
        <v>0.15758754863813229</v>
      </c>
      <c r="BJ43" s="47">
        <f t="shared" si="13"/>
        <v>-1.0044223175571301</v>
      </c>
    </row>
    <row r="44" spans="1:62">
      <c r="A44" s="3">
        <v>43839</v>
      </c>
      <c r="B44" s="4">
        <v>42</v>
      </c>
      <c r="C44" s="1">
        <v>76.121498000000003</v>
      </c>
      <c r="D44" s="1">
        <v>175.80838</v>
      </c>
      <c r="E44" s="1"/>
      <c r="O44" s="1">
        <f t="shared" si="6"/>
        <v>65.830983420648138</v>
      </c>
      <c r="P44" s="1">
        <f t="shared" si="7"/>
        <v>10.290514579351864</v>
      </c>
      <c r="S44" s="1">
        <f t="shared" si="1"/>
        <v>10.290514579351864</v>
      </c>
      <c r="U44" s="46">
        <v>-10.637279972834591</v>
      </c>
      <c r="V44" s="47">
        <f t="shared" si="2"/>
        <v>-1.0691044319491096</v>
      </c>
      <c r="W44" s="2">
        <v>42</v>
      </c>
      <c r="X44" s="48">
        <f t="shared" si="8"/>
        <v>0.16147859922178989</v>
      </c>
      <c r="Y44" s="47">
        <f t="shared" si="9"/>
        <v>-0.98839916061950917</v>
      </c>
      <c r="AC44" s="2"/>
      <c r="AD44" s="2"/>
      <c r="AE44" s="2"/>
      <c r="AF44" s="2"/>
      <c r="BA44" s="45">
        <f t="shared" si="3"/>
        <v>156.86202282054793</v>
      </c>
      <c r="BB44" s="45">
        <f t="shared" si="4"/>
        <v>18.946357179452065</v>
      </c>
      <c r="BE44" s="45">
        <v>16.255047938997478</v>
      </c>
      <c r="BF44" s="1">
        <v>16.255047938997478</v>
      </c>
      <c r="BG44" s="47">
        <f t="shared" si="11"/>
        <v>0.79021379272817327</v>
      </c>
      <c r="BH44" s="34">
        <v>42</v>
      </c>
      <c r="BI44" s="6">
        <f t="shared" si="12"/>
        <v>0.16147859922178989</v>
      </c>
      <c r="BJ44" s="47">
        <f t="shared" si="13"/>
        <v>-0.98839916061950917</v>
      </c>
    </row>
    <row r="45" spans="1:62">
      <c r="A45" s="3">
        <v>43840</v>
      </c>
      <c r="B45" s="4">
        <v>43</v>
      </c>
      <c r="C45" s="1">
        <v>76.293578999999994</v>
      </c>
      <c r="D45" s="1">
        <v>175.42546100000001</v>
      </c>
      <c r="E45" s="1"/>
      <c r="O45" s="1">
        <f t="shared" si="6"/>
        <v>66.079525445917312</v>
      </c>
      <c r="P45" s="1">
        <f t="shared" si="7"/>
        <v>10.214053554082682</v>
      </c>
      <c r="S45" s="1">
        <f t="shared" si="1"/>
        <v>10.214053554082682</v>
      </c>
      <c r="U45" s="46">
        <v>-10.563744593796997</v>
      </c>
      <c r="V45" s="47">
        <f t="shared" si="2"/>
        <v>-1.0617137268219605</v>
      </c>
      <c r="W45" s="2">
        <v>43</v>
      </c>
      <c r="X45" s="48">
        <f t="shared" si="8"/>
        <v>0.16536964980544747</v>
      </c>
      <c r="Y45" s="47">
        <f t="shared" si="9"/>
        <v>-0.97262583116154888</v>
      </c>
      <c r="BA45" s="45">
        <f t="shared" si="3"/>
        <v>156.87095509326986</v>
      </c>
      <c r="BB45" s="45">
        <f t="shared" si="4"/>
        <v>18.554505906730157</v>
      </c>
      <c r="BE45" s="45">
        <v>15.882931895181486</v>
      </c>
      <c r="BF45" s="1">
        <v>15.882931895181486</v>
      </c>
      <c r="BG45" s="47">
        <f t="shared" si="11"/>
        <v>0.77511735225586931</v>
      </c>
      <c r="BH45" s="34">
        <v>43</v>
      </c>
      <c r="BI45" s="6">
        <f t="shared" si="12"/>
        <v>0.16536964980544747</v>
      </c>
      <c r="BJ45" s="47">
        <f t="shared" si="13"/>
        <v>-0.97262583116154888</v>
      </c>
    </row>
    <row r="46" spans="1:62">
      <c r="A46" s="3">
        <v>43843</v>
      </c>
      <c r="B46" s="4">
        <v>44</v>
      </c>
      <c r="C46" s="1">
        <v>77.923537999999994</v>
      </c>
      <c r="D46" s="1">
        <v>177.96829199999999</v>
      </c>
      <c r="E46" s="1"/>
      <c r="O46" s="1">
        <f t="shared" si="6"/>
        <v>66.328067471186486</v>
      </c>
      <c r="P46" s="1">
        <f t="shared" si="7"/>
        <v>11.595470528813507</v>
      </c>
      <c r="S46" s="1">
        <f t="shared" si="1"/>
        <v>11.595470528813507</v>
      </c>
      <c r="U46" s="46">
        <v>-10.408493846488739</v>
      </c>
      <c r="V46" s="47">
        <f t="shared" si="2"/>
        <v>-1.0461101832060602</v>
      </c>
      <c r="W46" s="2">
        <v>44</v>
      </c>
      <c r="X46" s="48">
        <f t="shared" si="8"/>
        <v>0.16926070038910507</v>
      </c>
      <c r="Y46" s="47">
        <f t="shared" si="9"/>
        <v>-0.95709085153938211</v>
      </c>
      <c r="BA46" s="45">
        <f t="shared" si="3"/>
        <v>156.81163899775675</v>
      </c>
      <c r="BB46" s="45">
        <f t="shared" si="4"/>
        <v>21.156653002243246</v>
      </c>
      <c r="BE46" s="45">
        <v>18.528088983818151</v>
      </c>
      <c r="BF46" s="1">
        <v>18.528088983818151</v>
      </c>
      <c r="BG46" s="47">
        <f t="shared" si="11"/>
        <v>0.88242919003366327</v>
      </c>
      <c r="BH46" s="34">
        <v>44</v>
      </c>
      <c r="BI46" s="6">
        <f t="shared" si="12"/>
        <v>0.16926070038910507</v>
      </c>
      <c r="BJ46" s="47">
        <f t="shared" si="13"/>
        <v>-0.95709085153938211</v>
      </c>
    </row>
    <row r="47" spans="1:62">
      <c r="A47" s="3">
        <v>43844</v>
      </c>
      <c r="B47" s="4">
        <v>45</v>
      </c>
      <c r="C47" s="1">
        <v>76.871323000000004</v>
      </c>
      <c r="D47" s="1">
        <v>177.16322299999999</v>
      </c>
      <c r="E47" s="1"/>
      <c r="O47" s="1">
        <f t="shared" si="6"/>
        <v>66.57660949645566</v>
      </c>
      <c r="P47" s="1">
        <f t="shared" si="7"/>
        <v>10.294713503544344</v>
      </c>
      <c r="S47" s="1">
        <f t="shared" si="1"/>
        <v>10.294713503544344</v>
      </c>
      <c r="U47" s="46">
        <v>-10.341453619066172</v>
      </c>
      <c r="V47" s="47">
        <f t="shared" si="2"/>
        <v>-1.0393722761058071</v>
      </c>
      <c r="W47" s="2">
        <v>45</v>
      </c>
      <c r="X47" s="48">
        <f t="shared" si="8"/>
        <v>0.17315175097276264</v>
      </c>
      <c r="Y47" s="47">
        <f t="shared" si="9"/>
        <v>-0.9417834854218996</v>
      </c>
      <c r="BA47" s="45">
        <f t="shared" si="3"/>
        <v>156.83041867666526</v>
      </c>
      <c r="BB47" s="45">
        <f t="shared" si="4"/>
        <v>20.332804323334727</v>
      </c>
      <c r="BE47" s="45">
        <v>17.65696369322751</v>
      </c>
      <c r="BF47" s="1">
        <v>17.65696369322751</v>
      </c>
      <c r="BG47" s="47">
        <f t="shared" si="11"/>
        <v>0.84708835667840199</v>
      </c>
      <c r="BH47" s="34">
        <v>45</v>
      </c>
      <c r="BI47" s="6">
        <f t="shared" si="12"/>
        <v>0.17315175097276264</v>
      </c>
      <c r="BJ47" s="47">
        <f t="shared" si="13"/>
        <v>-0.9417834854218996</v>
      </c>
    </row>
    <row r="48" spans="1:62">
      <c r="A48" s="3">
        <v>43845</v>
      </c>
      <c r="B48" s="4">
        <v>46</v>
      </c>
      <c r="C48" s="1">
        <v>76.541884999999994</v>
      </c>
      <c r="D48" s="1">
        <v>177.43812600000001</v>
      </c>
      <c r="E48" s="1"/>
      <c r="O48" s="1">
        <f t="shared" si="6"/>
        <v>66.82515152172482</v>
      </c>
      <c r="P48" s="1">
        <f t="shared" si="7"/>
        <v>9.7167334782751738</v>
      </c>
      <c r="S48" s="1">
        <f t="shared" si="1"/>
        <v>9.7167334782751738</v>
      </c>
      <c r="U48" s="46">
        <v>-10.290071795950382</v>
      </c>
      <c r="V48" s="47">
        <f t="shared" si="2"/>
        <v>-1.034208123713936</v>
      </c>
      <c r="W48" s="2">
        <v>46</v>
      </c>
      <c r="X48" s="48">
        <f t="shared" si="8"/>
        <v>0.17704280155642024</v>
      </c>
      <c r="Y48" s="47">
        <f t="shared" si="9"/>
        <v>-0.92669367369673328</v>
      </c>
      <c r="BA48" s="45">
        <f t="shared" si="3"/>
        <v>156.82400607094948</v>
      </c>
      <c r="BB48" s="45">
        <f t="shared" si="4"/>
        <v>20.614119929050531</v>
      </c>
      <c r="BE48" s="45">
        <v>17.911185128851798</v>
      </c>
      <c r="BF48" s="1">
        <v>17.911185128851798</v>
      </c>
      <c r="BG48" s="47">
        <f t="shared" si="11"/>
        <v>0.85740191029551904</v>
      </c>
      <c r="BH48" s="34">
        <v>46</v>
      </c>
      <c r="BI48" s="6">
        <f t="shared" si="12"/>
        <v>0.17704280155642024</v>
      </c>
      <c r="BJ48" s="47">
        <f t="shared" si="13"/>
        <v>-0.92669367369673328</v>
      </c>
    </row>
    <row r="49" spans="1:62">
      <c r="A49" s="3">
        <v>43846</v>
      </c>
      <c r="B49" s="4">
        <v>47</v>
      </c>
      <c r="C49" s="1">
        <v>77.500693999999996</v>
      </c>
      <c r="D49" s="1">
        <v>178.94026199999999</v>
      </c>
      <c r="E49" s="1"/>
      <c r="O49" s="1">
        <f t="shared" si="6"/>
        <v>67.073693546993994</v>
      </c>
      <c r="P49" s="1">
        <f t="shared" si="7"/>
        <v>10.427000453006002</v>
      </c>
      <c r="S49" s="1">
        <f t="shared" si="1"/>
        <v>10.427000453006002</v>
      </c>
      <c r="U49" s="46">
        <v>-10.194832821219549</v>
      </c>
      <c r="V49" s="47">
        <f t="shared" si="2"/>
        <v>-1.0246360892992123</v>
      </c>
      <c r="W49" s="2">
        <v>47</v>
      </c>
      <c r="X49" s="48">
        <f t="shared" si="8"/>
        <v>0.18093385214007782</v>
      </c>
      <c r="Y49" s="47">
        <f t="shared" si="9"/>
        <v>-0.91181197718303419</v>
      </c>
      <c r="BA49" s="45">
        <f t="shared" si="3"/>
        <v>156.78896605356346</v>
      </c>
      <c r="BB49" s="45">
        <f t="shared" si="4"/>
        <v>22.151295946436534</v>
      </c>
      <c r="BE49" s="45">
        <v>19.473513547630205</v>
      </c>
      <c r="BF49" s="1">
        <v>19.473513547630205</v>
      </c>
      <c r="BG49" s="47">
        <f t="shared" si="11"/>
        <v>0.92078428352084496</v>
      </c>
      <c r="BH49" s="34">
        <v>47</v>
      </c>
      <c r="BI49" s="6">
        <f t="shared" si="12"/>
        <v>0.18093385214007782</v>
      </c>
      <c r="BJ49" s="47">
        <f t="shared" si="13"/>
        <v>-0.91181197718303419</v>
      </c>
    </row>
    <row r="50" spans="1:62">
      <c r="A50" s="3">
        <v>43847</v>
      </c>
      <c r="B50" s="4">
        <v>48</v>
      </c>
      <c r="C50" s="1">
        <v>78.358695999999995</v>
      </c>
      <c r="D50" s="1">
        <v>179.89259300000001</v>
      </c>
      <c r="E50" s="1"/>
      <c r="O50" s="1">
        <f t="shared" si="6"/>
        <v>67.322235572263168</v>
      </c>
      <c r="P50" s="1">
        <f t="shared" si="7"/>
        <v>11.036460427736827</v>
      </c>
      <c r="S50" s="1">
        <f t="shared" si="1"/>
        <v>11.036460427736827</v>
      </c>
      <c r="U50" s="46">
        <v>-10.190244694873684</v>
      </c>
      <c r="V50" s="47">
        <f t="shared" si="2"/>
        <v>-1.0241749576731545</v>
      </c>
      <c r="W50" s="2">
        <v>48</v>
      </c>
      <c r="X50" s="48">
        <f t="shared" si="8"/>
        <v>0.18482490272373542</v>
      </c>
      <c r="Y50" s="47">
        <f t="shared" si="9"/>
        <v>-0.89712952529750012</v>
      </c>
      <c r="BA50" s="45">
        <f t="shared" si="3"/>
        <v>156.76675122428219</v>
      </c>
      <c r="BB50" s="45">
        <f t="shared" si="4"/>
        <v>23.125841775717817</v>
      </c>
      <c r="BE50" s="45">
        <v>20.479708472245761</v>
      </c>
      <c r="BF50" s="1">
        <v>20.479708472245761</v>
      </c>
      <c r="BG50" s="47">
        <f t="shared" si="11"/>
        <v>0.96160478034012309</v>
      </c>
      <c r="BH50" s="34">
        <v>48</v>
      </c>
      <c r="BI50" s="6">
        <f t="shared" si="12"/>
        <v>0.18482490272373542</v>
      </c>
      <c r="BJ50" s="47">
        <f t="shared" si="13"/>
        <v>-0.89712952529750012</v>
      </c>
    </row>
    <row r="51" spans="1:62">
      <c r="A51" s="3">
        <v>43851</v>
      </c>
      <c r="B51" s="4">
        <v>49</v>
      </c>
      <c r="C51" s="1">
        <v>77.827667000000005</v>
      </c>
      <c r="D51" s="1">
        <v>177.634491</v>
      </c>
      <c r="E51" s="1"/>
      <c r="O51" s="1">
        <f t="shared" si="6"/>
        <v>67.570777597532341</v>
      </c>
      <c r="P51" s="1">
        <f t="shared" si="7"/>
        <v>10.256889402467664</v>
      </c>
      <c r="S51" s="1">
        <f t="shared" si="1"/>
        <v>10.256889402467664</v>
      </c>
      <c r="U51" s="46">
        <v>-10.180356431415049</v>
      </c>
      <c r="V51" s="47">
        <f t="shared" si="2"/>
        <v>-1.0231811334704537</v>
      </c>
      <c r="W51" s="2">
        <v>49</v>
      </c>
      <c r="X51" s="48">
        <f t="shared" si="8"/>
        <v>0.18871595330739299</v>
      </c>
      <c r="Y51" s="47">
        <f t="shared" si="9"/>
        <v>-0.8826379699428335</v>
      </c>
      <c r="BA51" s="45">
        <f t="shared" si="3"/>
        <v>156.8194255049994</v>
      </c>
      <c r="BB51" s="45">
        <f t="shared" si="4"/>
        <v>20.815065495000596</v>
      </c>
      <c r="BE51" s="45">
        <v>18.188269363445698</v>
      </c>
      <c r="BF51" s="1">
        <v>18.188269363445698</v>
      </c>
      <c r="BG51" s="47">
        <f t="shared" si="11"/>
        <v>0.868642988778631</v>
      </c>
      <c r="BH51" s="34">
        <v>49</v>
      </c>
      <c r="BI51" s="6">
        <f t="shared" si="12"/>
        <v>0.18871595330739299</v>
      </c>
      <c r="BJ51" s="47">
        <f t="shared" si="13"/>
        <v>-0.8826379699428335</v>
      </c>
    </row>
    <row r="52" spans="1:62">
      <c r="A52" s="3">
        <v>43852</v>
      </c>
      <c r="B52" s="4">
        <v>50</v>
      </c>
      <c r="C52" s="1">
        <v>78.105475999999996</v>
      </c>
      <c r="D52" s="1">
        <v>176.770523</v>
      </c>
      <c r="E52" s="1"/>
      <c r="O52" s="1">
        <f t="shared" si="6"/>
        <v>67.819319622801515</v>
      </c>
      <c r="P52" s="1">
        <f t="shared" si="7"/>
        <v>10.286156377198481</v>
      </c>
      <c r="S52" s="1">
        <f t="shared" si="1"/>
        <v>10.286156377198481</v>
      </c>
      <c r="U52" s="46">
        <v>-10.008742897027076</v>
      </c>
      <c r="V52" s="47">
        <f t="shared" si="2"/>
        <v>-1.0059330408504246</v>
      </c>
      <c r="W52" s="2">
        <v>50</v>
      </c>
      <c r="X52" s="48">
        <f t="shared" si="8"/>
        <v>0.19260700389105059</v>
      </c>
      <c r="Y52" s="47">
        <f t="shared" si="9"/>
        <v>-0.86832944399065048</v>
      </c>
      <c r="BA52" s="45">
        <f t="shared" si="3"/>
        <v>156.83957910876163</v>
      </c>
      <c r="BB52" s="45">
        <f t="shared" si="4"/>
        <v>19.930943891238371</v>
      </c>
      <c r="BE52" s="45">
        <v>17.341741745908109</v>
      </c>
      <c r="BF52" s="1">
        <v>17.341741745908109</v>
      </c>
      <c r="BG52" s="47">
        <f t="shared" si="11"/>
        <v>0.834300062697656</v>
      </c>
      <c r="BH52" s="34">
        <v>50</v>
      </c>
      <c r="BI52" s="6">
        <f t="shared" si="12"/>
        <v>0.19260700389105059</v>
      </c>
      <c r="BJ52" s="47">
        <f t="shared" si="13"/>
        <v>-0.86832944399065048</v>
      </c>
    </row>
    <row r="53" spans="1:62">
      <c r="A53" s="3">
        <v>43853</v>
      </c>
      <c r="B53" s="4">
        <v>51</v>
      </c>
      <c r="C53" s="1">
        <v>78.481621000000004</v>
      </c>
      <c r="D53" s="1">
        <v>176.30909700000001</v>
      </c>
      <c r="E53" s="1"/>
      <c r="O53" s="1">
        <f t="shared" si="6"/>
        <v>68.067861648070689</v>
      </c>
      <c r="P53" s="1">
        <f t="shared" si="7"/>
        <v>10.413759351929315</v>
      </c>
      <c r="S53" s="1">
        <f t="shared" si="1"/>
        <v>10.413759351929315</v>
      </c>
      <c r="U53" s="46">
        <v>-9.8860989222962417</v>
      </c>
      <c r="V53" s="47">
        <f t="shared" si="2"/>
        <v>-0.99360665503831469</v>
      </c>
      <c r="W53" s="2">
        <v>51</v>
      </c>
      <c r="X53" s="48">
        <f t="shared" si="8"/>
        <v>0.19649805447470817</v>
      </c>
      <c r="Y53" s="47">
        <f t="shared" si="9"/>
        <v>-0.85419652381744504</v>
      </c>
      <c r="BA53" s="45">
        <f t="shared" si="3"/>
        <v>156.85034269811862</v>
      </c>
      <c r="BB53" s="45">
        <f t="shared" si="4"/>
        <v>19.458754301881385</v>
      </c>
      <c r="BE53" s="45">
        <v>16.903929497303267</v>
      </c>
      <c r="BF53" s="1">
        <v>16.903929497303267</v>
      </c>
      <c r="BG53" s="47">
        <f t="shared" si="11"/>
        <v>0.81653838147227775</v>
      </c>
      <c r="BH53" s="34">
        <v>51</v>
      </c>
      <c r="BI53" s="6">
        <f t="shared" si="12"/>
        <v>0.19649805447470817</v>
      </c>
      <c r="BJ53" s="47">
        <f t="shared" si="13"/>
        <v>-0.85419652381744504</v>
      </c>
    </row>
    <row r="54" spans="1:62">
      <c r="A54" s="3">
        <v>43854</v>
      </c>
      <c r="B54" s="4">
        <v>52</v>
      </c>
      <c r="C54" s="1">
        <v>78.255439999999993</v>
      </c>
      <c r="D54" s="1">
        <v>173.903717</v>
      </c>
      <c r="E54" s="1"/>
      <c r="O54" s="1">
        <f t="shared" si="6"/>
        <v>68.316403673339863</v>
      </c>
      <c r="P54" s="1">
        <f t="shared" si="7"/>
        <v>9.9390363266601298</v>
      </c>
      <c r="S54" s="1">
        <f t="shared" si="1"/>
        <v>9.9390363266601298</v>
      </c>
      <c r="U54" s="46">
        <v>-9.7630957454120448</v>
      </c>
      <c r="V54" s="47">
        <f t="shared" si="2"/>
        <v>-0.98124416745816767</v>
      </c>
      <c r="W54" s="2">
        <v>52</v>
      </c>
      <c r="X54" s="48">
        <f t="shared" si="8"/>
        <v>0.20038910505836577</v>
      </c>
      <c r="Y54" s="47">
        <f t="shared" si="9"/>
        <v>-0.84023219542538519</v>
      </c>
      <c r="BA54" s="45">
        <f t="shared" si="3"/>
        <v>156.90645250243728</v>
      </c>
      <c r="BB54" s="45">
        <f t="shared" si="4"/>
        <v>16.997264497562725</v>
      </c>
      <c r="BE54" s="45">
        <v>14.484350233975817</v>
      </c>
      <c r="BF54" s="1">
        <v>14.484350233975817</v>
      </c>
      <c r="BG54" s="47">
        <f t="shared" si="11"/>
        <v>0.71837804970516339</v>
      </c>
      <c r="BH54" s="34">
        <v>52</v>
      </c>
      <c r="BI54" s="6">
        <f t="shared" si="12"/>
        <v>0.20038910505836577</v>
      </c>
      <c r="BJ54" s="47">
        <f t="shared" si="13"/>
        <v>-0.84023219542538519</v>
      </c>
    </row>
    <row r="55" spans="1:62">
      <c r="A55" s="3">
        <v>43857</v>
      </c>
      <c r="B55" s="4">
        <v>53</v>
      </c>
      <c r="C55" s="1">
        <v>75.954314999999994</v>
      </c>
      <c r="D55" s="1">
        <v>170.37908899999999</v>
      </c>
      <c r="E55" s="1"/>
      <c r="O55" s="1">
        <f t="shared" si="6"/>
        <v>68.564945698609037</v>
      </c>
      <c r="P55" s="1">
        <f t="shared" si="7"/>
        <v>7.3893693013909569</v>
      </c>
      <c r="S55" s="1">
        <f t="shared" si="1"/>
        <v>7.3893693013909569</v>
      </c>
      <c r="U55" s="46">
        <v>-9.6912059475654218</v>
      </c>
      <c r="V55" s="47">
        <f t="shared" si="2"/>
        <v>-0.9740188521815154</v>
      </c>
      <c r="W55" s="2">
        <v>53</v>
      </c>
      <c r="X55" s="48">
        <f t="shared" si="8"/>
        <v>0.20428015564202334</v>
      </c>
      <c r="Y55" s="47">
        <f t="shared" si="9"/>
        <v>-0.82642982374185836</v>
      </c>
      <c r="BA55" s="45">
        <f t="shared" si="3"/>
        <v>156.98867077455063</v>
      </c>
      <c r="BB55" s="45">
        <f t="shared" si="4"/>
        <v>13.390418225449366</v>
      </c>
      <c r="BE55" s="45">
        <v>10.815261471027696</v>
      </c>
      <c r="BF55" s="1">
        <v>10.815261471027696</v>
      </c>
      <c r="BG55" s="47">
        <f t="shared" si="11"/>
        <v>0.56952614982622285</v>
      </c>
      <c r="BH55" s="34">
        <v>53</v>
      </c>
      <c r="BI55" s="6">
        <f t="shared" si="12"/>
        <v>0.20428015564202334</v>
      </c>
      <c r="BJ55" s="47">
        <f t="shared" si="13"/>
        <v>-0.82642982374185836</v>
      </c>
    </row>
    <row r="56" spans="1:62">
      <c r="A56" s="3">
        <v>43858</v>
      </c>
      <c r="B56" s="4">
        <v>54</v>
      </c>
      <c r="C56" s="1">
        <v>78.103012000000007</v>
      </c>
      <c r="D56" s="1">
        <v>172.26414500000001</v>
      </c>
      <c r="E56" s="1"/>
      <c r="O56" s="1">
        <f t="shared" si="6"/>
        <v>68.813487723878211</v>
      </c>
      <c r="P56" s="1">
        <f t="shared" si="7"/>
        <v>9.2895242761217958</v>
      </c>
      <c r="S56" s="1">
        <f t="shared" si="1"/>
        <v>9.2895242761217958</v>
      </c>
      <c r="U56" s="46">
        <v>-9.5034287706811966</v>
      </c>
      <c r="V56" s="47">
        <f t="shared" si="2"/>
        <v>-0.95514622566999186</v>
      </c>
      <c r="W56" s="2">
        <v>54</v>
      </c>
      <c r="X56" s="48">
        <f t="shared" si="8"/>
        <v>0.20817120622568094</v>
      </c>
      <c r="Y56" s="47">
        <f t="shared" si="9"/>
        <v>-0.81278312474442804</v>
      </c>
      <c r="BA56" s="45">
        <f t="shared" si="3"/>
        <v>156.94469846111588</v>
      </c>
      <c r="BB56" s="45">
        <f t="shared" si="4"/>
        <v>15.319446538884137</v>
      </c>
      <c r="BE56" s="45">
        <v>12.835209060126232</v>
      </c>
      <c r="BF56" s="1">
        <v>12.835209060126232</v>
      </c>
      <c r="BG56" s="47">
        <f t="shared" si="11"/>
        <v>0.65147375472734037</v>
      </c>
      <c r="BH56" s="34">
        <v>54</v>
      </c>
      <c r="BI56" s="6">
        <f t="shared" si="12"/>
        <v>0.20817120622568094</v>
      </c>
      <c r="BJ56" s="47">
        <f t="shared" si="13"/>
        <v>-0.81278312474442804</v>
      </c>
    </row>
    <row r="57" spans="1:62">
      <c r="A57" s="3">
        <v>43859</v>
      </c>
      <c r="B57" s="4">
        <v>55</v>
      </c>
      <c r="C57" s="1">
        <v>79.737899999999996</v>
      </c>
      <c r="D57" s="1">
        <v>172.47030599999999</v>
      </c>
      <c r="E57" s="1"/>
      <c r="O57" s="1">
        <f t="shared" si="6"/>
        <v>69.062029749147385</v>
      </c>
      <c r="P57" s="1">
        <f t="shared" si="7"/>
        <v>10.675870250852611</v>
      </c>
      <c r="S57" s="1">
        <f t="shared" si="1"/>
        <v>10.675870250852611</v>
      </c>
      <c r="U57" s="46">
        <v>-9.4883096696045186</v>
      </c>
      <c r="V57" s="47">
        <f t="shared" si="2"/>
        <v>-0.95362667386638778</v>
      </c>
      <c r="W57" s="2">
        <v>55</v>
      </c>
      <c r="X57" s="48">
        <f t="shared" si="8"/>
        <v>0.21206225680933852</v>
      </c>
      <c r="Y57" s="47">
        <f t="shared" si="9"/>
        <v>-0.79928614010300825</v>
      </c>
      <c r="BA57" s="45">
        <f t="shared" si="3"/>
        <v>156.93988938588944</v>
      </c>
      <c r="BB57" s="45">
        <f t="shared" si="4"/>
        <v>15.53041661411055</v>
      </c>
      <c r="BE57" s="45">
        <v>13.144005583105042</v>
      </c>
      <c r="BF57" s="1">
        <v>13.144005583105042</v>
      </c>
      <c r="BG57" s="47">
        <f t="shared" si="11"/>
        <v>0.66400137455098118</v>
      </c>
      <c r="BH57" s="34">
        <v>55</v>
      </c>
      <c r="BI57" s="6">
        <f t="shared" si="12"/>
        <v>0.21206225680933852</v>
      </c>
      <c r="BJ57" s="47">
        <f t="shared" si="13"/>
        <v>-0.79928614010300825</v>
      </c>
    </row>
    <row r="58" spans="1:62">
      <c r="A58" s="3">
        <v>43860</v>
      </c>
      <c r="B58" s="4">
        <v>56</v>
      </c>
      <c r="C58" s="1">
        <v>79.622337000000002</v>
      </c>
      <c r="D58" s="1">
        <v>175.09165999999999</v>
      </c>
      <c r="E58" s="1"/>
      <c r="O58" s="1">
        <f t="shared" si="6"/>
        <v>69.310571774416559</v>
      </c>
      <c r="P58" s="1">
        <f t="shared" si="7"/>
        <v>10.311765225583443</v>
      </c>
      <c r="S58" s="1">
        <f t="shared" si="1"/>
        <v>10.311765225583443</v>
      </c>
      <c r="U58" s="46">
        <v>-9.3785185685278236</v>
      </c>
      <c r="V58" s="47">
        <f t="shared" si="2"/>
        <v>-0.94259207168900538</v>
      </c>
      <c r="W58" s="2">
        <v>56</v>
      </c>
      <c r="X58" s="48">
        <f t="shared" si="8"/>
        <v>0.21595330739299612</v>
      </c>
      <c r="Y58" s="47">
        <f t="shared" si="9"/>
        <v>-0.78593321406966932</v>
      </c>
      <c r="BA58" s="45">
        <f t="shared" si="3"/>
        <v>156.87874160051254</v>
      </c>
      <c r="BB58" s="45">
        <f t="shared" si="4"/>
        <v>18.21291839948745</v>
      </c>
      <c r="BE58" s="45">
        <v>15.758104732043677</v>
      </c>
      <c r="BF58" s="1">
        <v>15.758104732043677</v>
      </c>
      <c r="BG58" s="47">
        <f t="shared" si="11"/>
        <v>0.77005321737387988</v>
      </c>
      <c r="BH58" s="34">
        <v>56</v>
      </c>
      <c r="BI58" s="6">
        <f t="shared" si="12"/>
        <v>0.21595330739299612</v>
      </c>
      <c r="BJ58" s="47">
        <f t="shared" si="13"/>
        <v>-0.78593321406966932</v>
      </c>
    </row>
    <row r="59" spans="1:62">
      <c r="A59" s="3">
        <v>43861</v>
      </c>
      <c r="B59" s="4">
        <v>57</v>
      </c>
      <c r="C59" s="1">
        <v>76.091994999999997</v>
      </c>
      <c r="D59" s="1">
        <v>170.06492600000001</v>
      </c>
      <c r="E59" s="1"/>
      <c r="O59" s="1">
        <f t="shared" si="6"/>
        <v>69.559113799685733</v>
      </c>
      <c r="P59" s="1">
        <f t="shared" si="7"/>
        <v>6.5328812003142644</v>
      </c>
      <c r="S59" s="1">
        <f t="shared" si="1"/>
        <v>6.5328812003142644</v>
      </c>
      <c r="U59" s="46">
        <v>-9.2002975179894833</v>
      </c>
      <c r="V59" s="47">
        <f t="shared" si="2"/>
        <v>-0.92467988779577737</v>
      </c>
      <c r="W59" s="2">
        <v>57</v>
      </c>
      <c r="X59" s="48">
        <f t="shared" si="8"/>
        <v>0.21984435797665369</v>
      </c>
      <c r="Y59" s="47">
        <f t="shared" si="9"/>
        <v>-0.77271897237966714</v>
      </c>
      <c r="BA59" s="45">
        <f t="shared" si="3"/>
        <v>156.9959991902081</v>
      </c>
      <c r="BB59" s="45">
        <f t="shared" si="4"/>
        <v>13.068926809791918</v>
      </c>
      <c r="BE59" s="45">
        <v>10.509741790205396</v>
      </c>
      <c r="BF59" s="1">
        <v>10.509741790205396</v>
      </c>
      <c r="BG59" s="47">
        <f t="shared" si="11"/>
        <v>0.55713146878169395</v>
      </c>
      <c r="BH59" s="34">
        <v>57</v>
      </c>
      <c r="BI59" s="6">
        <f t="shared" si="12"/>
        <v>0.21984435797665369</v>
      </c>
      <c r="BJ59" s="47">
        <f t="shared" si="13"/>
        <v>-0.77271897237966714</v>
      </c>
    </row>
    <row r="60" spans="1:62">
      <c r="A60" s="3">
        <v>43864</v>
      </c>
      <c r="B60" s="4">
        <v>58</v>
      </c>
      <c r="C60" s="1">
        <v>75.883018000000007</v>
      </c>
      <c r="D60" s="1">
        <v>168.19955400000001</v>
      </c>
      <c r="E60" s="1"/>
      <c r="O60" s="1">
        <f t="shared" si="6"/>
        <v>69.807655824954907</v>
      </c>
      <c r="P60" s="1">
        <f t="shared" si="7"/>
        <v>6.0753621750451003</v>
      </c>
      <c r="S60" s="1">
        <f t="shared" si="1"/>
        <v>6.0753621750451003</v>
      </c>
      <c r="U60" s="46">
        <v>-8.9216427201428701</v>
      </c>
      <c r="V60" s="47">
        <f t="shared" si="2"/>
        <v>-0.8966735666194523</v>
      </c>
      <c r="W60" s="2">
        <v>58</v>
      </c>
      <c r="X60" s="48">
        <f t="shared" si="8"/>
        <v>0.22373540856031129</v>
      </c>
      <c r="Y60" s="47">
        <f t="shared" si="9"/>
        <v>-0.75963830295586499</v>
      </c>
      <c r="BA60" s="45">
        <f t="shared" si="3"/>
        <v>157.03951233902512</v>
      </c>
      <c r="BB60" s="45">
        <f t="shared" si="4"/>
        <v>11.160041660974883</v>
      </c>
      <c r="BE60" s="45">
        <v>8.6312505651052334</v>
      </c>
      <c r="BF60" s="1">
        <v>8.6312505651052334</v>
      </c>
      <c r="BG60" s="47">
        <f t="shared" si="11"/>
        <v>0.48092263170319133</v>
      </c>
      <c r="BH60" s="34">
        <v>58</v>
      </c>
      <c r="BI60" s="6">
        <f t="shared" si="12"/>
        <v>0.22373540856031129</v>
      </c>
      <c r="BJ60" s="47">
        <f t="shared" si="13"/>
        <v>-0.75963830295586499</v>
      </c>
    </row>
    <row r="61" spans="1:62">
      <c r="A61" s="3">
        <v>43865</v>
      </c>
      <c r="B61" s="4">
        <v>59</v>
      </c>
      <c r="C61" s="1">
        <v>78.388199</v>
      </c>
      <c r="D61" s="1">
        <v>172.01869199999999</v>
      </c>
      <c r="E61" s="1"/>
      <c r="O61" s="1">
        <f t="shared" si="6"/>
        <v>70.056197850224066</v>
      </c>
      <c r="P61" s="1">
        <f t="shared" si="7"/>
        <v>8.3320011497759339</v>
      </c>
      <c r="S61" s="1">
        <f t="shared" si="1"/>
        <v>8.3320011497759339</v>
      </c>
      <c r="U61" s="46">
        <v>-8.5988959981037567</v>
      </c>
      <c r="V61" s="47">
        <f t="shared" si="2"/>
        <v>-0.86423576750066933</v>
      </c>
      <c r="W61" s="2">
        <v>59</v>
      </c>
      <c r="X61" s="48">
        <f t="shared" si="8"/>
        <v>0.22762645914396887</v>
      </c>
      <c r="Y61" s="47">
        <f t="shared" si="9"/>
        <v>-0.74668633823340269</v>
      </c>
      <c r="BA61" s="45">
        <f t="shared" si="3"/>
        <v>156.9504240927414</v>
      </c>
      <c r="BB61" s="45">
        <f t="shared" si="4"/>
        <v>15.068267907258587</v>
      </c>
      <c r="BE61" s="45">
        <v>12.607659621037868</v>
      </c>
      <c r="BF61" s="1">
        <v>12.607659621037868</v>
      </c>
      <c r="BG61" s="47">
        <f t="shared" si="11"/>
        <v>0.64224226197449819</v>
      </c>
      <c r="BH61" s="34">
        <v>59</v>
      </c>
      <c r="BI61" s="6">
        <f t="shared" si="12"/>
        <v>0.22762645914396887</v>
      </c>
      <c r="BJ61" s="47">
        <f t="shared" si="13"/>
        <v>-0.74668633823340269</v>
      </c>
    </row>
    <row r="62" spans="1:62">
      <c r="A62" s="3">
        <v>43866</v>
      </c>
      <c r="B62" s="4">
        <v>60</v>
      </c>
      <c r="C62" s="1">
        <v>79.027405000000002</v>
      </c>
      <c r="D62" s="1">
        <v>173.677887</v>
      </c>
      <c r="E62" s="1"/>
      <c r="O62" s="1">
        <f t="shared" si="6"/>
        <v>70.30473987549324</v>
      </c>
      <c r="P62" s="1">
        <f t="shared" si="7"/>
        <v>8.7226651245067615</v>
      </c>
      <c r="S62" s="1">
        <f t="shared" si="1"/>
        <v>8.7226651245067615</v>
      </c>
      <c r="U62" s="46">
        <v>-8.4969410991804466</v>
      </c>
      <c r="V62" s="47">
        <f t="shared" si="2"/>
        <v>-0.85398874621551013</v>
      </c>
      <c r="W62" s="2">
        <v>60</v>
      </c>
      <c r="X62" s="48">
        <f t="shared" si="8"/>
        <v>0.23151750972762647</v>
      </c>
      <c r="Y62" s="47">
        <f t="shared" si="9"/>
        <v>-0.73385843894287117</v>
      </c>
      <c r="BA62" s="45">
        <f t="shared" si="3"/>
        <v>156.91172039237952</v>
      </c>
      <c r="BB62" s="45">
        <f t="shared" si="4"/>
        <v>16.766166607620477</v>
      </c>
      <c r="BE62" s="45">
        <v>14.306982900223488</v>
      </c>
      <c r="BF62" s="1">
        <v>14.306982900223488</v>
      </c>
      <c r="BG62" s="47">
        <f t="shared" si="11"/>
        <v>0.71118240350763651</v>
      </c>
      <c r="BH62" s="34">
        <v>60</v>
      </c>
      <c r="BI62" s="6">
        <f t="shared" si="12"/>
        <v>0.23151750972762647</v>
      </c>
      <c r="BJ62" s="47">
        <f t="shared" si="13"/>
        <v>-0.73385843894287117</v>
      </c>
    </row>
    <row r="63" spans="1:62">
      <c r="A63" s="3">
        <v>43867</v>
      </c>
      <c r="B63" s="4">
        <v>61</v>
      </c>
      <c r="C63" s="1">
        <v>79.951774999999998</v>
      </c>
      <c r="D63" s="1">
        <v>173.137924</v>
      </c>
      <c r="E63" s="1"/>
      <c r="O63" s="1">
        <f t="shared" si="6"/>
        <v>70.553281900762414</v>
      </c>
      <c r="P63" s="1">
        <f t="shared" si="7"/>
        <v>9.3984930992375837</v>
      </c>
      <c r="S63" s="1">
        <f t="shared" si="1"/>
        <v>9.3984930992375837</v>
      </c>
      <c r="U63" s="46">
        <v>-8.4479766260977414</v>
      </c>
      <c r="V63" s="47">
        <f t="shared" si="2"/>
        <v>-0.84906755063595796</v>
      </c>
      <c r="W63" s="2">
        <v>61</v>
      </c>
      <c r="X63" s="48">
        <f t="shared" si="8"/>
        <v>0.23540856031128404</v>
      </c>
      <c r="Y63" s="47">
        <f t="shared" si="9"/>
        <v>-0.72115017920879843</v>
      </c>
      <c r="BA63" s="45">
        <f t="shared" si="3"/>
        <v>156.92431599817542</v>
      </c>
      <c r="BB63" s="45">
        <f t="shared" si="4"/>
        <v>16.213608001824582</v>
      </c>
      <c r="BE63" s="45">
        <v>13.82505029641942</v>
      </c>
      <c r="BF63" s="1">
        <v>13.82505029641942</v>
      </c>
      <c r="BG63" s="47">
        <f t="shared" si="11"/>
        <v>0.69163079592205179</v>
      </c>
      <c r="BH63" s="34">
        <v>61</v>
      </c>
      <c r="BI63" s="6">
        <f t="shared" si="12"/>
        <v>0.23540856031128404</v>
      </c>
      <c r="BJ63" s="47">
        <f t="shared" si="13"/>
        <v>-0.72115017920879843</v>
      </c>
    </row>
    <row r="64" spans="1:62">
      <c r="A64" s="3">
        <v>43868</v>
      </c>
      <c r="B64" s="4">
        <v>62</v>
      </c>
      <c r="C64" s="1">
        <v>78.865020999999999</v>
      </c>
      <c r="D64" s="1">
        <v>172.08738700000001</v>
      </c>
      <c r="E64" s="1"/>
      <c r="O64" s="1">
        <f t="shared" si="6"/>
        <v>70.801823926031588</v>
      </c>
      <c r="P64" s="1">
        <f t="shared" si="7"/>
        <v>8.0631970739684107</v>
      </c>
      <c r="S64" s="1">
        <f t="shared" si="1"/>
        <v>8.0631970739684107</v>
      </c>
      <c r="U64" s="46">
        <v>-8.3955034819533978</v>
      </c>
      <c r="V64" s="47">
        <f t="shared" si="2"/>
        <v>-0.84379371455133034</v>
      </c>
      <c r="W64" s="2">
        <v>62</v>
      </c>
      <c r="X64" s="48">
        <f t="shared" si="8"/>
        <v>0.23929961089494164</v>
      </c>
      <c r="Y64" s="47">
        <f t="shared" si="9"/>
        <v>-0.70855733283643729</v>
      </c>
      <c r="BA64" s="45">
        <f t="shared" si="3"/>
        <v>156.94882165861139</v>
      </c>
      <c r="BB64" s="45">
        <f t="shared" si="4"/>
        <v>15.138565341388613</v>
      </c>
      <c r="BE64" s="45">
        <v>12.70628870541421</v>
      </c>
      <c r="BF64" s="1">
        <v>12.70628870541421</v>
      </c>
      <c r="BG64" s="47">
        <f t="shared" si="11"/>
        <v>0.64624356244479331</v>
      </c>
      <c r="BH64" s="34">
        <v>62</v>
      </c>
      <c r="BI64" s="6">
        <f t="shared" si="12"/>
        <v>0.23929961089494164</v>
      </c>
      <c r="BJ64" s="47">
        <f t="shared" si="13"/>
        <v>-0.70855733283643729</v>
      </c>
    </row>
    <row r="65" spans="1:62">
      <c r="A65" s="3">
        <v>43871</v>
      </c>
      <c r="B65" s="4">
        <v>63</v>
      </c>
      <c r="C65" s="1">
        <v>79.239593999999997</v>
      </c>
      <c r="D65" s="1">
        <v>173.72699</v>
      </c>
      <c r="E65" s="1"/>
      <c r="O65" s="1">
        <f t="shared" si="6"/>
        <v>71.050365951300762</v>
      </c>
      <c r="P65" s="1">
        <f t="shared" si="7"/>
        <v>8.1892280486992348</v>
      </c>
      <c r="S65" s="1">
        <f t="shared" si="1"/>
        <v>8.1892280486992348</v>
      </c>
      <c r="U65" s="46">
        <v>-8.3591720233729347</v>
      </c>
      <c r="V65" s="47">
        <f t="shared" si="2"/>
        <v>-0.84014220556719688</v>
      </c>
      <c r="W65" s="2">
        <v>63</v>
      </c>
      <c r="X65" s="48">
        <f t="shared" si="8"/>
        <v>0.24319066147859922</v>
      </c>
      <c r="Y65" s="47">
        <f t="shared" si="9"/>
        <v>-0.69607586067395022</v>
      </c>
      <c r="BA65" s="45">
        <f t="shared" si="3"/>
        <v>156.91057497680217</v>
      </c>
      <c r="BB65" s="45">
        <f t="shared" si="4"/>
        <v>16.816415023197834</v>
      </c>
      <c r="BE65" s="45">
        <v>14.369406769289355</v>
      </c>
      <c r="BF65" s="1">
        <v>14.369406769289355</v>
      </c>
      <c r="BG65" s="47">
        <f t="shared" si="11"/>
        <v>0.71371488830388397</v>
      </c>
      <c r="BH65" s="34">
        <v>63</v>
      </c>
      <c r="BI65" s="6">
        <f t="shared" si="12"/>
        <v>0.24319066147859922</v>
      </c>
      <c r="BJ65" s="47">
        <f t="shared" si="13"/>
        <v>-0.69607586067395022</v>
      </c>
    </row>
    <row r="66" spans="1:62">
      <c r="A66" s="3">
        <v>43872</v>
      </c>
      <c r="B66" s="4">
        <v>64</v>
      </c>
      <c r="C66" s="1">
        <v>78.761520000000004</v>
      </c>
      <c r="D66" s="1">
        <v>175.88691700000001</v>
      </c>
      <c r="E66" s="1"/>
      <c r="O66" s="1">
        <f t="shared" si="6"/>
        <v>71.298907976569936</v>
      </c>
      <c r="P66" s="1">
        <f t="shared" si="7"/>
        <v>7.4626120234300686</v>
      </c>
      <c r="S66" s="1">
        <f t="shared" si="1"/>
        <v>7.4626120234300686</v>
      </c>
      <c r="U66" s="46">
        <v>-8.2666575324917488</v>
      </c>
      <c r="V66" s="47">
        <f t="shared" si="2"/>
        <v>-0.83084399658208219</v>
      </c>
      <c r="W66" s="2">
        <v>64</v>
      </c>
      <c r="X66" s="48">
        <f t="shared" si="8"/>
        <v>0.24708171206225682</v>
      </c>
      <c r="Y66" s="47">
        <f t="shared" si="9"/>
        <v>-0.68370189894942857</v>
      </c>
      <c r="BA66" s="45">
        <f t="shared" si="3"/>
        <v>156.86019080410904</v>
      </c>
      <c r="BB66" s="45">
        <f t="shared" si="4"/>
        <v>19.026726195890973</v>
      </c>
      <c r="BE66" s="45">
        <v>16.499321086455694</v>
      </c>
      <c r="BF66" s="1">
        <v>16.499321086455694</v>
      </c>
      <c r="BG66" s="47">
        <f t="shared" si="11"/>
        <v>0.80012375251321499</v>
      </c>
      <c r="BH66" s="34">
        <v>64</v>
      </c>
      <c r="BI66" s="6">
        <f t="shared" si="12"/>
        <v>0.24708171206225682</v>
      </c>
      <c r="BJ66" s="47">
        <f t="shared" si="13"/>
        <v>-0.68370189894942857</v>
      </c>
    </row>
    <row r="67" spans="1:62">
      <c r="A67" s="3">
        <v>43873</v>
      </c>
      <c r="B67" s="4">
        <v>65</v>
      </c>
      <c r="C67" s="1">
        <v>80.631927000000005</v>
      </c>
      <c r="D67" s="1">
        <v>177.879929</v>
      </c>
      <c r="E67" s="1"/>
      <c r="O67" s="1">
        <f t="shared" si="6"/>
        <v>71.54745000183911</v>
      </c>
      <c r="P67" s="1">
        <f t="shared" si="7"/>
        <v>9.0844769981608948</v>
      </c>
      <c r="S67" s="1">
        <f t="shared" ref="S67:S130" si="19">C67-O67</f>
        <v>9.0844769981608948</v>
      </c>
      <c r="U67" s="46">
        <v>-8.2331415432586539</v>
      </c>
      <c r="V67" s="47">
        <f t="shared" ref="V67:V130" si="20">STANDARDIZE(U67, AVERAGE($U$3:$U$259), _xlfn.STDEV.S($U$3:$U$259))</f>
        <v>-0.82747545756442276</v>
      </c>
      <c r="W67" s="2">
        <v>65</v>
      </c>
      <c r="X67" s="48">
        <f t="shared" si="8"/>
        <v>0.25097276264591439</v>
      </c>
      <c r="Y67" s="47">
        <f t="shared" si="9"/>
        <v>-0.6714317484930028</v>
      </c>
      <c r="BA67" s="45">
        <f t="shared" ref="BA67:BA130" si="21">$AS$5*D67+$AT$5</f>
        <v>156.81370022327579</v>
      </c>
      <c r="BB67" s="45">
        <f t="shared" ref="BB67:BB130" si="22">D67-BA67</f>
        <v>21.066228776724216</v>
      </c>
      <c r="BE67" s="45">
        <v>18.60975409671957</v>
      </c>
      <c r="BF67" s="1">
        <v>18.60975409671957</v>
      </c>
      <c r="BG67" s="47">
        <f t="shared" si="11"/>
        <v>0.88574227619608059</v>
      </c>
      <c r="BH67" s="34">
        <v>65</v>
      </c>
      <c r="BI67" s="6">
        <f t="shared" si="12"/>
        <v>0.25097276264591439</v>
      </c>
      <c r="BJ67" s="47">
        <f t="shared" si="13"/>
        <v>-0.6714317484930028</v>
      </c>
    </row>
    <row r="68" spans="1:62">
      <c r="A68" s="3">
        <v>43874</v>
      </c>
      <c r="B68" s="4">
        <v>66</v>
      </c>
      <c r="C68" s="1">
        <v>80.057738999999998</v>
      </c>
      <c r="D68" s="1">
        <v>176.839249</v>
      </c>
      <c r="E68" s="1"/>
      <c r="O68" s="1">
        <f t="shared" ref="O68:O131" si="23">$H$5*B68+$I$5</f>
        <v>71.795992027108284</v>
      </c>
      <c r="P68" s="1">
        <f t="shared" ref="P68:P131" si="24">C68-O68</f>
        <v>8.2617469728917143</v>
      </c>
      <c r="S68" s="1">
        <f t="shared" si="19"/>
        <v>8.2617469728917143</v>
      </c>
      <c r="U68" s="46">
        <v>-8.1095826008285599</v>
      </c>
      <c r="V68" s="47">
        <f t="shared" si="20"/>
        <v>-0.81505711252731683</v>
      </c>
      <c r="W68" s="2">
        <v>66</v>
      </c>
      <c r="X68" s="48">
        <f t="shared" ref="X68:X131" si="25">(W68-0.5)/257</f>
        <v>0.25486381322957197</v>
      </c>
      <c r="Y68" s="47">
        <f t="shared" ref="Y68:Y131" si="26">_xlfn.NORM.S.INV(X68)</f>
        <v>-0.65926186476380366</v>
      </c>
      <c r="BA68" s="45">
        <f t="shared" si="21"/>
        <v>156.83797595150099</v>
      </c>
      <c r="BB68" s="45">
        <f t="shared" si="22"/>
        <v>20.001273048499002</v>
      </c>
      <c r="BE68" s="45">
        <v>17.533027538381504</v>
      </c>
      <c r="BF68" s="1">
        <v>17.533027538381504</v>
      </c>
      <c r="BG68" s="47">
        <f t="shared" ref="BG68:BG131" si="27">STANDARDIZE(BF68, AVERAGE($BF$3:$BF$259), _xlfn.STDEV.S($BF$3:$BF$259))</f>
        <v>0.84206036926670047</v>
      </c>
      <c r="BH68" s="34">
        <v>66</v>
      </c>
      <c r="BI68" s="6">
        <f t="shared" ref="BI68:BI131" si="28">(BH68-0.5)/257</f>
        <v>0.25486381322957197</v>
      </c>
      <c r="BJ68" s="47">
        <f t="shared" ref="BJ68:BJ131" si="29">_xlfn.NORM.S.INV(BI68)</f>
        <v>-0.65926186476380366</v>
      </c>
    </row>
    <row r="69" spans="1:62">
      <c r="A69" s="3">
        <v>43875</v>
      </c>
      <c r="B69" s="4">
        <v>67</v>
      </c>
      <c r="C69" s="1">
        <v>80.077461</v>
      </c>
      <c r="D69" s="1">
        <v>177.516693</v>
      </c>
      <c r="E69" s="1"/>
      <c r="O69" s="1">
        <f t="shared" si="23"/>
        <v>72.044534052377458</v>
      </c>
      <c r="P69" s="1">
        <f t="shared" si="24"/>
        <v>8.032926947622542</v>
      </c>
      <c r="S69" s="1">
        <f t="shared" si="19"/>
        <v>8.032926947622542</v>
      </c>
      <c r="U69" s="46">
        <v>-8.0230331244496256</v>
      </c>
      <c r="V69" s="47">
        <f t="shared" si="20"/>
        <v>-0.80635841990891277</v>
      </c>
      <c r="W69" s="2">
        <v>67</v>
      </c>
      <c r="X69" s="48">
        <f t="shared" si="25"/>
        <v>0.2587548638132296</v>
      </c>
      <c r="Y69" s="47">
        <f t="shared" si="26"/>
        <v>-0.64718884860991455</v>
      </c>
      <c r="BA69" s="45">
        <f t="shared" si="21"/>
        <v>156.82217335470676</v>
      </c>
      <c r="BB69" s="45">
        <f t="shared" si="22"/>
        <v>20.694519645293241</v>
      </c>
      <c r="BE69" s="45">
        <v>18.211709652420041</v>
      </c>
      <c r="BF69" s="1">
        <v>18.211709652420041</v>
      </c>
      <c r="BG69" s="47">
        <f t="shared" si="27"/>
        <v>0.869593941937022</v>
      </c>
      <c r="BH69" s="34">
        <v>67</v>
      </c>
      <c r="BI69" s="6">
        <f t="shared" si="28"/>
        <v>0.2587548638132296</v>
      </c>
      <c r="BJ69" s="47">
        <f t="shared" si="29"/>
        <v>-0.64718884860991455</v>
      </c>
    </row>
    <row r="70" spans="1:62">
      <c r="A70" s="3">
        <v>43879</v>
      </c>
      <c r="B70" s="4">
        <v>68</v>
      </c>
      <c r="C70" s="1">
        <v>78.611198000000002</v>
      </c>
      <c r="D70" s="1">
        <v>176.151993</v>
      </c>
      <c r="E70" s="1"/>
      <c r="O70" s="1">
        <f t="shared" si="23"/>
        <v>72.293076077646631</v>
      </c>
      <c r="P70" s="1">
        <f t="shared" si="24"/>
        <v>6.3181219223533702</v>
      </c>
      <c r="S70" s="1">
        <f t="shared" si="19"/>
        <v>6.3181219223533702</v>
      </c>
      <c r="U70" s="46">
        <v>-7.3436058572556391</v>
      </c>
      <c r="V70" s="47">
        <f t="shared" si="20"/>
        <v>-0.73807228807829639</v>
      </c>
      <c r="W70" s="2">
        <v>68</v>
      </c>
      <c r="X70" s="48">
        <f t="shared" si="25"/>
        <v>0.26264591439688717</v>
      </c>
      <c r="Y70" s="47">
        <f t="shared" si="26"/>
        <v>-0.63520943769681859</v>
      </c>
      <c r="BA70" s="45">
        <f t="shared" si="21"/>
        <v>156.85400743080024</v>
      </c>
      <c r="BB70" s="45">
        <f t="shared" si="22"/>
        <v>19.297985569199767</v>
      </c>
      <c r="BE70" s="45">
        <v>16.754960123749242</v>
      </c>
      <c r="BF70" s="1">
        <v>16.754960123749242</v>
      </c>
      <c r="BG70" s="47">
        <f t="shared" si="27"/>
        <v>0.81049481705889603</v>
      </c>
      <c r="BH70" s="34">
        <v>68</v>
      </c>
      <c r="BI70" s="6">
        <f t="shared" si="28"/>
        <v>0.26264591439688717</v>
      </c>
      <c r="BJ70" s="47">
        <f t="shared" si="29"/>
        <v>-0.63520943769681859</v>
      </c>
    </row>
    <row r="71" spans="1:62">
      <c r="A71" s="3">
        <v>43880</v>
      </c>
      <c r="B71" s="4">
        <v>69</v>
      </c>
      <c r="C71" s="1">
        <v>79.749701999999999</v>
      </c>
      <c r="D71" s="1">
        <v>177.565765</v>
      </c>
      <c r="E71" s="1"/>
      <c r="O71" s="1">
        <f t="shared" si="23"/>
        <v>72.541618102915805</v>
      </c>
      <c r="P71" s="1">
        <f t="shared" si="24"/>
        <v>7.2080838970841938</v>
      </c>
      <c r="S71" s="1">
        <f t="shared" si="19"/>
        <v>7.2080838970841938</v>
      </c>
      <c r="U71" s="46">
        <v>-7.2277671497187868</v>
      </c>
      <c r="V71" s="47">
        <f t="shared" si="20"/>
        <v>-0.72642986859369352</v>
      </c>
      <c r="W71" s="2">
        <v>69</v>
      </c>
      <c r="X71" s="48">
        <f t="shared" si="25"/>
        <v>0.26653696498054474</v>
      </c>
      <c r="Y71" s="47">
        <f t="shared" si="26"/>
        <v>-0.62332049854639127</v>
      </c>
      <c r="BA71" s="45">
        <f t="shared" si="21"/>
        <v>156.82102866226003</v>
      </c>
      <c r="BB71" s="45">
        <f t="shared" si="22"/>
        <v>20.744736337739965</v>
      </c>
      <c r="BE71" s="45">
        <v>18.240205492844552</v>
      </c>
      <c r="BF71" s="1">
        <v>18.240205492844552</v>
      </c>
      <c r="BG71" s="47">
        <f t="shared" si="27"/>
        <v>0.87074999464108016</v>
      </c>
      <c r="BH71" s="34">
        <v>69</v>
      </c>
      <c r="BI71" s="6">
        <f t="shared" si="28"/>
        <v>0.26653696498054474</v>
      </c>
      <c r="BJ71" s="47">
        <f t="shared" si="29"/>
        <v>-0.62332049854639127</v>
      </c>
    </row>
    <row r="72" spans="1:62">
      <c r="A72" s="3">
        <v>43881</v>
      </c>
      <c r="B72" s="4">
        <v>70</v>
      </c>
      <c r="C72" s="1">
        <v>78.931563999999995</v>
      </c>
      <c r="D72" s="1">
        <v>177.408691</v>
      </c>
      <c r="E72" s="1"/>
      <c r="O72" s="1">
        <f t="shared" si="23"/>
        <v>72.790160128184979</v>
      </c>
      <c r="P72" s="1">
        <f t="shared" si="24"/>
        <v>6.1414038718150152</v>
      </c>
      <c r="S72" s="1">
        <f t="shared" si="19"/>
        <v>6.1414038718150152</v>
      </c>
      <c r="U72" s="46">
        <v>-7.2054279077939754</v>
      </c>
      <c r="V72" s="47">
        <f t="shared" si="20"/>
        <v>-0.72418465340624039</v>
      </c>
      <c r="W72" s="2">
        <v>70</v>
      </c>
      <c r="X72" s="48">
        <f t="shared" si="25"/>
        <v>0.27042801556420232</v>
      </c>
      <c r="Y72" s="47">
        <f t="shared" si="26"/>
        <v>-0.61151901913425732</v>
      </c>
      <c r="BA72" s="45">
        <f t="shared" si="21"/>
        <v>156.82469269513783</v>
      </c>
      <c r="BB72" s="45">
        <f t="shared" si="22"/>
        <v>20.583998304862178</v>
      </c>
      <c r="BE72" s="45">
        <v>18.031770163200662</v>
      </c>
      <c r="BF72" s="1">
        <v>18.031770163200662</v>
      </c>
      <c r="BG72" s="47">
        <f t="shared" si="27"/>
        <v>0.8622939455171944</v>
      </c>
      <c r="BH72" s="34">
        <v>70</v>
      </c>
      <c r="BI72" s="6">
        <f t="shared" si="28"/>
        <v>0.27042801556420232</v>
      </c>
      <c r="BJ72" s="47">
        <f t="shared" si="29"/>
        <v>-0.61151901913425732</v>
      </c>
    </row>
    <row r="73" spans="1:62">
      <c r="A73" s="3">
        <v>43882</v>
      </c>
      <c r="B73" s="4">
        <v>71</v>
      </c>
      <c r="C73" s="1">
        <v>77.144942999999998</v>
      </c>
      <c r="D73" s="1">
        <v>176.603622</v>
      </c>
      <c r="E73" s="1"/>
      <c r="O73" s="1">
        <f t="shared" si="23"/>
        <v>73.038702153454153</v>
      </c>
      <c r="P73" s="1">
        <f t="shared" si="24"/>
        <v>4.1062408465458446</v>
      </c>
      <c r="S73" s="1">
        <f t="shared" si="19"/>
        <v>4.1062408465458446</v>
      </c>
      <c r="U73" s="46">
        <v>-7.029388651366915</v>
      </c>
      <c r="V73" s="47">
        <f t="shared" si="20"/>
        <v>-0.70649175167536282</v>
      </c>
      <c r="W73" s="2">
        <v>71</v>
      </c>
      <c r="X73" s="48">
        <f t="shared" si="25"/>
        <v>0.27431906614785995</v>
      </c>
      <c r="Y73" s="47">
        <f t="shared" si="26"/>
        <v>-0.59980210199845652</v>
      </c>
      <c r="BA73" s="45">
        <f t="shared" si="21"/>
        <v>156.84347237404634</v>
      </c>
      <c r="BB73" s="45">
        <f t="shared" si="22"/>
        <v>19.760149625953659</v>
      </c>
      <c r="BE73" s="45">
        <v>17.114540097305024</v>
      </c>
      <c r="BF73" s="1">
        <v>17.114540097305024</v>
      </c>
      <c r="BG73" s="47">
        <f t="shared" si="27"/>
        <v>0.82508267951747294</v>
      </c>
      <c r="BH73" s="34">
        <v>71</v>
      </c>
      <c r="BI73" s="6">
        <f t="shared" si="28"/>
        <v>0.27431906614785995</v>
      </c>
      <c r="BJ73" s="47">
        <f t="shared" si="29"/>
        <v>-0.59980210199845652</v>
      </c>
    </row>
    <row r="74" spans="1:62">
      <c r="A74" s="3">
        <v>43885</v>
      </c>
      <c r="B74" s="4">
        <v>72</v>
      </c>
      <c r="C74" s="1">
        <v>73.480521999999993</v>
      </c>
      <c r="D74" s="1">
        <v>172.07759100000001</v>
      </c>
      <c r="E74" s="1"/>
      <c r="O74" s="1">
        <f t="shared" si="23"/>
        <v>73.287244178723313</v>
      </c>
      <c r="P74" s="1">
        <f t="shared" si="24"/>
        <v>0.19327782127668058</v>
      </c>
      <c r="S74" s="1">
        <f t="shared" si="19"/>
        <v>0.19327782127668058</v>
      </c>
      <c r="U74" s="46">
        <v>-6.9172842798000147</v>
      </c>
      <c r="V74" s="47">
        <f t="shared" si="20"/>
        <v>-0.69522465324520799</v>
      </c>
      <c r="W74" s="2">
        <v>72</v>
      </c>
      <c r="X74" s="48">
        <f t="shared" si="25"/>
        <v>0.27821011673151752</v>
      </c>
      <c r="Y74" s="47">
        <f t="shared" si="26"/>
        <v>-0.58816695781693484</v>
      </c>
      <c r="BA74" s="45">
        <f t="shared" si="21"/>
        <v>156.94905016788772</v>
      </c>
      <c r="BB74" s="45">
        <f t="shared" si="22"/>
        <v>15.128540832112293</v>
      </c>
      <c r="BE74" s="45">
        <v>12.358462901021454</v>
      </c>
      <c r="BF74" s="1">
        <v>12.358462901021454</v>
      </c>
      <c r="BG74" s="47">
        <f t="shared" si="27"/>
        <v>0.63213255691840164</v>
      </c>
      <c r="BH74" s="34">
        <v>72</v>
      </c>
      <c r="BI74" s="6">
        <f t="shared" si="28"/>
        <v>0.27821011673151752</v>
      </c>
      <c r="BJ74" s="47">
        <f t="shared" si="29"/>
        <v>-0.58816695781693484</v>
      </c>
    </row>
    <row r="75" spans="1:62">
      <c r="A75" s="3">
        <v>43886</v>
      </c>
      <c r="B75" s="4">
        <v>73</v>
      </c>
      <c r="C75" s="1">
        <v>70.991577000000007</v>
      </c>
      <c r="D75" s="1">
        <v>164.743652</v>
      </c>
      <c r="E75" s="1"/>
      <c r="O75" s="1">
        <f t="shared" si="23"/>
        <v>73.535786203992501</v>
      </c>
      <c r="P75" s="1">
        <f t="shared" si="24"/>
        <v>-2.5442092039924944</v>
      </c>
      <c r="S75" s="1">
        <f t="shared" si="19"/>
        <v>-2.5442092039924944</v>
      </c>
      <c r="U75" s="46">
        <v>-6.8658688319864751</v>
      </c>
      <c r="V75" s="47">
        <f t="shared" si="20"/>
        <v>-0.69005712138852271</v>
      </c>
      <c r="W75" s="2">
        <v>73</v>
      </c>
      <c r="X75" s="48">
        <f t="shared" si="25"/>
        <v>0.28210116731517509</v>
      </c>
      <c r="Y75" s="47">
        <f t="shared" si="26"/>
        <v>-0.5766108994154191</v>
      </c>
      <c r="BA75" s="45">
        <f t="shared" si="21"/>
        <v>157.12012745387784</v>
      </c>
      <c r="BB75" s="45">
        <f t="shared" si="22"/>
        <v>7.6235245461221552</v>
      </c>
      <c r="BE75" s="45">
        <v>4.8682721139017247</v>
      </c>
      <c r="BF75" s="1">
        <v>4.8682721139017247</v>
      </c>
      <c r="BG75" s="47">
        <f t="shared" si="27"/>
        <v>0.32826170473910959</v>
      </c>
      <c r="BH75" s="34">
        <v>73</v>
      </c>
      <c r="BI75" s="6">
        <f t="shared" si="28"/>
        <v>0.28210116731517509</v>
      </c>
      <c r="BJ75" s="47">
        <f t="shared" si="29"/>
        <v>-0.5766108994154191</v>
      </c>
    </row>
    <row r="76" spans="1:62">
      <c r="A76" s="3">
        <v>43887</v>
      </c>
      <c r="B76" s="4">
        <v>74</v>
      </c>
      <c r="C76" s="1">
        <v>72.117767000000001</v>
      </c>
      <c r="D76" s="1">
        <v>164.134918</v>
      </c>
      <c r="E76" s="1"/>
      <c r="O76" s="1">
        <f t="shared" si="23"/>
        <v>73.784328229261661</v>
      </c>
      <c r="P76" s="1">
        <f t="shared" si="24"/>
        <v>-1.6665612292616601</v>
      </c>
      <c r="S76" s="1">
        <f t="shared" si="19"/>
        <v>-1.6665612292616601</v>
      </c>
      <c r="U76" s="46">
        <v>-6.8139953771413531</v>
      </c>
      <c r="V76" s="47">
        <f t="shared" si="20"/>
        <v>-0.68484355733671054</v>
      </c>
      <c r="W76" s="2">
        <v>74</v>
      </c>
      <c r="X76" s="48">
        <f t="shared" si="25"/>
        <v>0.28599221789883267</v>
      </c>
      <c r="Y76" s="47">
        <f t="shared" si="26"/>
        <v>-0.56513133617086431</v>
      </c>
      <c r="BA76" s="45">
        <f t="shared" si="21"/>
        <v>157.1343272666401</v>
      </c>
      <c r="BB76" s="45">
        <f t="shared" si="22"/>
        <v>7.0005907333598998</v>
      </c>
      <c r="BE76" s="45">
        <v>4.3302384307574187</v>
      </c>
      <c r="BF76" s="1">
        <v>4.3302384307574187</v>
      </c>
      <c r="BG76" s="47">
        <f t="shared" si="27"/>
        <v>0.30643412271284554</v>
      </c>
      <c r="BH76" s="34">
        <v>74</v>
      </c>
      <c r="BI76" s="6">
        <f t="shared" si="28"/>
        <v>0.28599221789883267</v>
      </c>
      <c r="BJ76" s="47">
        <f t="shared" si="29"/>
        <v>-0.56513133617086431</v>
      </c>
    </row>
    <row r="77" spans="1:62">
      <c r="A77" s="3">
        <v>43888</v>
      </c>
      <c r="B77" s="4">
        <v>75</v>
      </c>
      <c r="C77" s="1">
        <v>67.403557000000006</v>
      </c>
      <c r="D77" s="1">
        <v>157.49176</v>
      </c>
      <c r="E77" s="1"/>
      <c r="O77" s="1">
        <f t="shared" si="23"/>
        <v>74.032870254530835</v>
      </c>
      <c r="P77" s="1">
        <f t="shared" si="24"/>
        <v>-6.6293132545308282</v>
      </c>
      <c r="S77" s="1">
        <f t="shared" si="19"/>
        <v>-6.6293132545308282</v>
      </c>
      <c r="U77" s="46">
        <v>-6.6293132545308282</v>
      </c>
      <c r="V77" s="47">
        <f t="shared" si="20"/>
        <v>-0.66628200059580378</v>
      </c>
      <c r="W77" s="2">
        <v>75</v>
      </c>
      <c r="X77" s="48">
        <f t="shared" si="25"/>
        <v>0.2898832684824903</v>
      </c>
      <c r="Y77" s="47">
        <f t="shared" si="26"/>
        <v>-0.55372576877889379</v>
      </c>
      <c r="BA77" s="45">
        <f t="shared" si="21"/>
        <v>157.28929084638131</v>
      </c>
      <c r="BB77" s="45">
        <f t="shared" si="22"/>
        <v>0.20246915361869355</v>
      </c>
      <c r="BE77" s="45">
        <v>-2.6088697559110869</v>
      </c>
      <c r="BF77" s="1">
        <v>-2.6088697559110869</v>
      </c>
      <c r="BG77" s="47">
        <f t="shared" si="27"/>
        <v>2.4920236354538619E-2</v>
      </c>
      <c r="BH77" s="34">
        <v>75</v>
      </c>
      <c r="BI77" s="6">
        <f t="shared" si="28"/>
        <v>0.2898832684824903</v>
      </c>
      <c r="BJ77" s="47">
        <f t="shared" si="29"/>
        <v>-0.55372576877889379</v>
      </c>
    </row>
    <row r="78" spans="1:62">
      <c r="A78" s="3">
        <v>43889</v>
      </c>
      <c r="B78" s="4">
        <v>76</v>
      </c>
      <c r="C78" s="1">
        <v>67.364127999999994</v>
      </c>
      <c r="D78" s="1">
        <v>160.077957</v>
      </c>
      <c r="E78" s="1"/>
      <c r="O78" s="1">
        <f t="shared" si="23"/>
        <v>74.281412279800008</v>
      </c>
      <c r="P78" s="1">
        <f t="shared" si="24"/>
        <v>-6.9172842798000147</v>
      </c>
      <c r="S78" s="1">
        <f t="shared" si="19"/>
        <v>-6.9172842798000147</v>
      </c>
      <c r="U78" s="46">
        <v>-6.5453532507954861</v>
      </c>
      <c r="V78" s="47">
        <f t="shared" si="20"/>
        <v>-0.65784356404725464</v>
      </c>
      <c r="W78" s="2">
        <v>76</v>
      </c>
      <c r="X78" s="48">
        <f t="shared" si="25"/>
        <v>0.29377431906614787</v>
      </c>
      <c r="Y78" s="47">
        <f t="shared" si="26"/>
        <v>-0.54239178435654434</v>
      </c>
      <c r="BA78" s="45">
        <f t="shared" si="21"/>
        <v>157.22896316110933</v>
      </c>
      <c r="BB78" s="45">
        <f t="shared" si="22"/>
        <v>2.8489938388906637</v>
      </c>
      <c r="BE78" s="45">
        <v>-2.5148042313276164E-2</v>
      </c>
      <c r="BF78" s="1">
        <v>-2.5148042313276164E-2</v>
      </c>
      <c r="BG78" s="47">
        <f t="shared" si="27"/>
        <v>0.12973969172211222</v>
      </c>
      <c r="BH78" s="34">
        <v>76</v>
      </c>
      <c r="BI78" s="6">
        <f t="shared" si="28"/>
        <v>0.29377431906614787</v>
      </c>
      <c r="BJ78" s="47">
        <f t="shared" si="29"/>
        <v>-0.54239178435654434</v>
      </c>
    </row>
    <row r="79" spans="1:62">
      <c r="A79" s="3">
        <v>43892</v>
      </c>
      <c r="B79" s="4">
        <v>77</v>
      </c>
      <c r="C79" s="1">
        <v>73.635773</v>
      </c>
      <c r="D79" s="1">
        <v>162.12127699999999</v>
      </c>
      <c r="E79" s="1"/>
      <c r="O79" s="1">
        <f t="shared" si="23"/>
        <v>74.529954305069182</v>
      </c>
      <c r="P79" s="1">
        <f t="shared" si="24"/>
        <v>-0.89418130506918203</v>
      </c>
      <c r="S79" s="1">
        <f t="shared" si="19"/>
        <v>-0.89418130506918203</v>
      </c>
      <c r="U79" s="46">
        <v>-5.984476048642108</v>
      </c>
      <c r="V79" s="47">
        <f t="shared" si="20"/>
        <v>-0.60147235786176956</v>
      </c>
      <c r="W79" s="2">
        <v>77</v>
      </c>
      <c r="X79" s="48">
        <f t="shared" si="25"/>
        <v>0.29766536964980544</v>
      </c>
      <c r="Y79" s="47">
        <f t="shared" si="26"/>
        <v>-0.53112705185421827</v>
      </c>
      <c r="BA79" s="45">
        <f t="shared" si="21"/>
        <v>157.18129905591167</v>
      </c>
      <c r="BB79" s="45">
        <f t="shared" si="22"/>
        <v>4.9399779440883265</v>
      </c>
      <c r="BE79" s="45">
        <v>2.4118952980700499</v>
      </c>
      <c r="BF79" s="1">
        <v>2.4118952980700499</v>
      </c>
      <c r="BG79" s="47">
        <f t="shared" si="27"/>
        <v>0.22860852666735917</v>
      </c>
      <c r="BH79" s="34">
        <v>77</v>
      </c>
      <c r="BI79" s="6">
        <f t="shared" si="28"/>
        <v>0.29766536964980544</v>
      </c>
      <c r="BJ79" s="47">
        <f t="shared" si="29"/>
        <v>-0.53112705185421827</v>
      </c>
    </row>
    <row r="80" spans="1:62">
      <c r="A80" s="3">
        <v>43893</v>
      </c>
      <c r="B80" s="4">
        <v>78</v>
      </c>
      <c r="C80" s="1">
        <v>71.297156999999999</v>
      </c>
      <c r="D80" s="1">
        <v>159.80157500000001</v>
      </c>
      <c r="E80" s="1"/>
      <c r="O80" s="1">
        <f t="shared" si="23"/>
        <v>74.778496330338356</v>
      </c>
      <c r="P80" s="1">
        <f t="shared" si="24"/>
        <v>-3.4813393303383577</v>
      </c>
      <c r="S80" s="1">
        <f t="shared" si="19"/>
        <v>-3.4813393303383577</v>
      </c>
      <c r="U80" s="46">
        <v>-5.7960712255263331</v>
      </c>
      <c r="V80" s="47">
        <f t="shared" si="20"/>
        <v>-0.58253664949383543</v>
      </c>
      <c r="W80" s="2">
        <v>78</v>
      </c>
      <c r="X80" s="48">
        <f t="shared" si="25"/>
        <v>0.30155642023346302</v>
      </c>
      <c r="Y80" s="47">
        <f t="shared" si="26"/>
        <v>-0.51992931775308249</v>
      </c>
      <c r="BA80" s="45">
        <f t="shared" si="21"/>
        <v>157.23541026715378</v>
      </c>
      <c r="BB80" s="45">
        <f t="shared" si="22"/>
        <v>2.5661647328462323</v>
      </c>
      <c r="BE80" s="45">
        <v>-5.4621086894940163E-2</v>
      </c>
      <c r="BF80" s="1">
        <v>-5.4621086894940163E-2</v>
      </c>
      <c r="BG80" s="47">
        <f t="shared" si="27"/>
        <v>0.1285439946527199</v>
      </c>
      <c r="BH80" s="34">
        <v>78</v>
      </c>
      <c r="BI80" s="6">
        <f t="shared" si="28"/>
        <v>0.30155642023346302</v>
      </c>
      <c r="BJ80" s="47">
        <f t="shared" si="29"/>
        <v>-0.51992931775308249</v>
      </c>
    </row>
    <row r="81" spans="1:62">
      <c r="A81" s="3">
        <v>43894</v>
      </c>
      <c r="B81" s="4">
        <v>79</v>
      </c>
      <c r="C81" s="1">
        <v>74.604240000000004</v>
      </c>
      <c r="D81" s="1">
        <v>168.98161300000001</v>
      </c>
      <c r="E81" s="1"/>
      <c r="O81" s="1">
        <f t="shared" si="23"/>
        <v>75.02703835560753</v>
      </c>
      <c r="P81" s="1">
        <f t="shared" si="24"/>
        <v>-0.42279835560752588</v>
      </c>
      <c r="S81" s="1">
        <f t="shared" si="19"/>
        <v>-0.42279835560752588</v>
      </c>
      <c r="U81" s="46">
        <v>-5.7048384566842287</v>
      </c>
      <c r="V81" s="47">
        <f t="shared" si="20"/>
        <v>-0.57336726053752596</v>
      </c>
      <c r="W81" s="2">
        <v>79</v>
      </c>
      <c r="X81" s="48">
        <f t="shared" si="25"/>
        <v>0.30544747081712065</v>
      </c>
      <c r="Y81" s="47">
        <f t="shared" si="26"/>
        <v>-0.50879640202623</v>
      </c>
      <c r="BA81" s="45">
        <f t="shared" si="21"/>
        <v>157.02126940965195</v>
      </c>
      <c r="BB81" s="45">
        <f t="shared" si="22"/>
        <v>11.96034359034806</v>
      </c>
      <c r="BE81" s="45">
        <v>9.3330300298686666</v>
      </c>
      <c r="BF81" s="1">
        <v>9.3330300298686666</v>
      </c>
      <c r="BG81" s="47">
        <f t="shared" si="27"/>
        <v>0.50939324481044368</v>
      </c>
      <c r="BH81" s="34">
        <v>79</v>
      </c>
      <c r="BI81" s="6">
        <f t="shared" si="28"/>
        <v>0.30544747081712065</v>
      </c>
      <c r="BJ81" s="47">
        <f t="shared" si="29"/>
        <v>-0.50879640202623</v>
      </c>
    </row>
    <row r="82" spans="1:62">
      <c r="A82" s="3">
        <v>43895</v>
      </c>
      <c r="B82" s="4">
        <v>80</v>
      </c>
      <c r="C82" s="1">
        <v>72.184303</v>
      </c>
      <c r="D82" s="1">
        <v>162.79248000000001</v>
      </c>
      <c r="E82" s="1"/>
      <c r="O82" s="1">
        <f t="shared" si="23"/>
        <v>75.275580380876704</v>
      </c>
      <c r="P82" s="1">
        <f t="shared" si="24"/>
        <v>-3.0912773808767042</v>
      </c>
      <c r="S82" s="1">
        <f t="shared" si="19"/>
        <v>-3.0912773808767042</v>
      </c>
      <c r="U82" s="46">
        <v>-5.672765933063161</v>
      </c>
      <c r="V82" s="47">
        <f t="shared" si="20"/>
        <v>-0.57014379765654111</v>
      </c>
      <c r="W82" s="2">
        <v>80</v>
      </c>
      <c r="X82" s="48">
        <f t="shared" si="25"/>
        <v>0.30933852140077822</v>
      </c>
      <c r="Y82" s="47">
        <f t="shared" si="26"/>
        <v>-0.49772619434381726</v>
      </c>
      <c r="BA82" s="45">
        <f t="shared" si="21"/>
        <v>157.1656420416403</v>
      </c>
      <c r="BB82" s="45">
        <f t="shared" si="22"/>
        <v>5.6268379583597152</v>
      </c>
      <c r="BE82" s="45">
        <v>2.9919774490956286</v>
      </c>
      <c r="BF82" s="1">
        <v>2.9919774490956286</v>
      </c>
      <c r="BG82" s="47">
        <f t="shared" si="27"/>
        <v>0.25214198029703933</v>
      </c>
      <c r="BH82" s="34">
        <v>80</v>
      </c>
      <c r="BI82" s="6">
        <f t="shared" si="28"/>
        <v>0.30933852140077822</v>
      </c>
      <c r="BJ82" s="47">
        <f t="shared" si="29"/>
        <v>-0.49772619434381726</v>
      </c>
    </row>
    <row r="83" spans="1:62">
      <c r="A83" s="3">
        <v>43896</v>
      </c>
      <c r="B83" s="4">
        <v>81</v>
      </c>
      <c r="C83" s="1">
        <v>71.225684999999999</v>
      </c>
      <c r="D83" s="1">
        <v>161.913971</v>
      </c>
      <c r="E83" s="1"/>
      <c r="O83" s="1">
        <f t="shared" si="23"/>
        <v>75.524122406145878</v>
      </c>
      <c r="P83" s="1">
        <f t="shared" si="24"/>
        <v>-4.2984374061458794</v>
      </c>
      <c r="S83" s="1">
        <f t="shared" si="19"/>
        <v>-4.2984374061458794</v>
      </c>
      <c r="U83" s="46">
        <v>-5.5824102002571436</v>
      </c>
      <c r="V83" s="47">
        <f t="shared" si="20"/>
        <v>-0.56106255558698781</v>
      </c>
      <c r="W83" s="2">
        <v>81</v>
      </c>
      <c r="X83" s="48">
        <f t="shared" si="25"/>
        <v>0.3132295719844358</v>
      </c>
      <c r="Y83" s="47">
        <f t="shared" si="26"/>
        <v>-0.48671665050407514</v>
      </c>
      <c r="BA83" s="45">
        <f t="shared" si="21"/>
        <v>157.18613484031749</v>
      </c>
      <c r="BB83" s="45">
        <f t="shared" si="22"/>
        <v>4.7278361596825107</v>
      </c>
      <c r="BE83" s="45">
        <v>2.0532880209764244</v>
      </c>
      <c r="BF83" s="1">
        <v>2.0532880209764244</v>
      </c>
      <c r="BG83" s="47">
        <f t="shared" si="27"/>
        <v>0.21406012570065447</v>
      </c>
      <c r="BH83" s="34">
        <v>81</v>
      </c>
      <c r="BI83" s="6">
        <f t="shared" si="28"/>
        <v>0.3132295719844358</v>
      </c>
      <c r="BJ83" s="47">
        <f t="shared" si="29"/>
        <v>-0.48671665050407514</v>
      </c>
    </row>
    <row r="84" spans="1:62">
      <c r="A84" s="3">
        <v>43899</v>
      </c>
      <c r="B84" s="4">
        <v>82</v>
      </c>
      <c r="C84" s="1">
        <v>65.592308000000003</v>
      </c>
      <c r="D84" s="1">
        <v>150.88806199999999</v>
      </c>
      <c r="E84" s="1"/>
      <c r="O84" s="1">
        <f t="shared" si="23"/>
        <v>75.772664431415052</v>
      </c>
      <c r="P84" s="1">
        <f t="shared" si="24"/>
        <v>-10.180356431415049</v>
      </c>
      <c r="S84" s="1">
        <f t="shared" si="19"/>
        <v>-10.180356431415049</v>
      </c>
      <c r="U84" s="46">
        <v>-5.4048768825248175</v>
      </c>
      <c r="V84" s="47">
        <f t="shared" si="20"/>
        <v>-0.54321949257736768</v>
      </c>
      <c r="W84" s="2">
        <v>82</v>
      </c>
      <c r="X84" s="48">
        <f t="shared" si="25"/>
        <v>0.31712062256809337</v>
      </c>
      <c r="Y84" s="47">
        <f t="shared" si="26"/>
        <v>-0.47576578907363032</v>
      </c>
      <c r="BA84" s="45">
        <f t="shared" si="21"/>
        <v>157.44333395082197</v>
      </c>
      <c r="BB84" s="45">
        <f t="shared" si="22"/>
        <v>-6.5552719508219752</v>
      </c>
      <c r="BE84" s="45">
        <v>-9.3262749262860041</v>
      </c>
      <c r="BF84" s="1">
        <v>-9.3262749262860041</v>
      </c>
      <c r="BG84" s="47">
        <f t="shared" si="27"/>
        <v>-0.24759934179366214</v>
      </c>
      <c r="BH84" s="34">
        <v>82</v>
      </c>
      <c r="BI84" s="6">
        <f t="shared" si="28"/>
        <v>0.31712062256809337</v>
      </c>
      <c r="BJ84" s="47">
        <f t="shared" si="29"/>
        <v>-0.47576578907363032</v>
      </c>
    </row>
    <row r="85" spans="1:62">
      <c r="A85" s="3">
        <v>43900</v>
      </c>
      <c r="B85" s="4">
        <v>83</v>
      </c>
      <c r="C85" s="1">
        <v>70.316367999999997</v>
      </c>
      <c r="D85" s="1">
        <v>159.60415599999999</v>
      </c>
      <c r="E85" s="1"/>
      <c r="O85" s="1">
        <f t="shared" si="23"/>
        <v>76.021206456684226</v>
      </c>
      <c r="P85" s="1">
        <f t="shared" si="24"/>
        <v>-5.7048384566842287</v>
      </c>
      <c r="S85" s="1">
        <f t="shared" si="19"/>
        <v>-5.7048384566842287</v>
      </c>
      <c r="U85" s="46">
        <v>-5.276538550290212</v>
      </c>
      <c r="V85" s="47">
        <f t="shared" si="20"/>
        <v>-0.53032079289743328</v>
      </c>
      <c r="W85" s="2">
        <v>83</v>
      </c>
      <c r="X85" s="48">
        <f t="shared" si="25"/>
        <v>0.321011673151751</v>
      </c>
      <c r="Y85" s="47">
        <f t="shared" si="26"/>
        <v>-0.46487168822195368</v>
      </c>
      <c r="BA85" s="45">
        <f t="shared" si="21"/>
        <v>157.24001541954499</v>
      </c>
      <c r="BB85" s="45">
        <f t="shared" si="22"/>
        <v>2.3641405804550004</v>
      </c>
      <c r="BE85" s="45">
        <v>-0.31361237315977064</v>
      </c>
      <c r="BF85" s="1">
        <v>-0.31361237315977064</v>
      </c>
      <c r="BG85" s="47">
        <f t="shared" si="27"/>
        <v>0.11803693213574919</v>
      </c>
      <c r="BH85" s="34">
        <v>83</v>
      </c>
      <c r="BI85" s="6">
        <f t="shared" si="28"/>
        <v>0.321011673151751</v>
      </c>
      <c r="BJ85" s="47">
        <f t="shared" si="29"/>
        <v>-0.46487168822195368</v>
      </c>
    </row>
    <row r="86" spans="1:62">
      <c r="A86" s="3">
        <v>43901</v>
      </c>
      <c r="B86" s="4">
        <v>84</v>
      </c>
      <c r="C86" s="1">
        <v>67.874245000000002</v>
      </c>
      <c r="D86" s="1">
        <v>151.411224</v>
      </c>
      <c r="E86" s="1"/>
      <c r="O86" s="1">
        <f t="shared" si="23"/>
        <v>76.2697484819534</v>
      </c>
      <c r="P86" s="1">
        <f t="shared" si="24"/>
        <v>-8.3955034819533978</v>
      </c>
      <c r="S86" s="1">
        <f t="shared" si="19"/>
        <v>-8.3955034819533978</v>
      </c>
      <c r="U86" s="46">
        <v>-5.2118061749879843</v>
      </c>
      <c r="V86" s="47">
        <f t="shared" si="20"/>
        <v>-0.52381483747434199</v>
      </c>
      <c r="W86" s="2">
        <v>84</v>
      </c>
      <c r="X86" s="48">
        <f t="shared" si="25"/>
        <v>0.32490272373540857</v>
      </c>
      <c r="Y86" s="47">
        <f t="shared" si="26"/>
        <v>-0.45403248273600566</v>
      </c>
      <c r="BA86" s="45">
        <f t="shared" si="21"/>
        <v>157.43113025849601</v>
      </c>
      <c r="BB86" s="45">
        <f t="shared" si="22"/>
        <v>-6.0199062584960075</v>
      </c>
      <c r="BE86" s="45">
        <v>-8.6598567537532176</v>
      </c>
      <c r="BF86" s="1">
        <v>-8.6598567537532176</v>
      </c>
      <c r="BG86" s="47">
        <f t="shared" si="27"/>
        <v>-0.22056330709831956</v>
      </c>
      <c r="BH86" s="34">
        <v>84</v>
      </c>
      <c r="BI86" s="6">
        <f t="shared" si="28"/>
        <v>0.32490272373540857</v>
      </c>
      <c r="BJ86" s="47">
        <f t="shared" si="29"/>
        <v>-0.45403248273600566</v>
      </c>
    </row>
    <row r="87" spans="1:62">
      <c r="A87" s="3">
        <v>43902</v>
      </c>
      <c r="B87" s="4">
        <v>85</v>
      </c>
      <c r="C87" s="1">
        <v>61.171340999999998</v>
      </c>
      <c r="D87" s="1">
        <v>133.11039700000001</v>
      </c>
      <c r="E87" s="1"/>
      <c r="O87" s="1">
        <f t="shared" si="23"/>
        <v>76.518290507222559</v>
      </c>
      <c r="P87" s="1">
        <f t="shared" si="24"/>
        <v>-15.346949507222561</v>
      </c>
      <c r="S87" s="1">
        <f t="shared" si="19"/>
        <v>-15.346949507222561</v>
      </c>
      <c r="U87" s="46">
        <v>-5.1973924782180347</v>
      </c>
      <c r="V87" s="47">
        <f t="shared" si="20"/>
        <v>-0.52236618263618062</v>
      </c>
      <c r="W87" s="2">
        <v>85</v>
      </c>
      <c r="X87" s="48">
        <f t="shared" si="25"/>
        <v>0.32879377431906615</v>
      </c>
      <c r="Y87" s="47">
        <f t="shared" si="26"/>
        <v>-0.44324636120228017</v>
      </c>
      <c r="BA87" s="45">
        <f t="shared" si="21"/>
        <v>157.85802988426803</v>
      </c>
      <c r="BB87" s="45">
        <f t="shared" si="22"/>
        <v>-24.747632884268029</v>
      </c>
      <c r="BE87" s="45">
        <v>-27.381480809892196</v>
      </c>
      <c r="BF87" s="1">
        <v>-27.381480809892196</v>
      </c>
      <c r="BG87" s="47">
        <f t="shared" si="27"/>
        <v>-0.98008412810358947</v>
      </c>
      <c r="BH87" s="34">
        <v>85</v>
      </c>
      <c r="BI87" s="6">
        <f t="shared" si="28"/>
        <v>0.32879377431906615</v>
      </c>
      <c r="BJ87" s="47">
        <f t="shared" si="29"/>
        <v>-0.44324636120228017</v>
      </c>
    </row>
    <row r="88" spans="1:62">
      <c r="A88" s="3">
        <v>43903</v>
      </c>
      <c r="B88" s="4">
        <v>86</v>
      </c>
      <c r="C88" s="1">
        <v>68.500174999999999</v>
      </c>
      <c r="D88" s="1">
        <v>147.482574</v>
      </c>
      <c r="E88" s="1"/>
      <c r="O88" s="1">
        <f t="shared" si="23"/>
        <v>76.766832532491748</v>
      </c>
      <c r="P88" s="1">
        <f t="shared" si="24"/>
        <v>-8.2666575324917488</v>
      </c>
      <c r="S88" s="1">
        <f t="shared" si="19"/>
        <v>-8.2666575324917488</v>
      </c>
      <c r="U88" s="46">
        <v>-5.0322104024105272</v>
      </c>
      <c r="V88" s="47">
        <f t="shared" si="20"/>
        <v>-0.50576448654701578</v>
      </c>
      <c r="W88" s="2">
        <v>86</v>
      </c>
      <c r="X88" s="48">
        <f t="shared" si="25"/>
        <v>0.33268482490272372</v>
      </c>
      <c r="Y88" s="47">
        <f t="shared" si="26"/>
        <v>-0.43251156334448121</v>
      </c>
      <c r="BA88" s="45">
        <f t="shared" si="21"/>
        <v>157.52277306867006</v>
      </c>
      <c r="BB88" s="45">
        <f t="shared" si="22"/>
        <v>-10.040199068670063</v>
      </c>
      <c r="BE88" s="45">
        <v>-12.549211919551652</v>
      </c>
      <c r="BF88" s="1">
        <v>-12.549211919551652</v>
      </c>
      <c r="BG88" s="47">
        <f t="shared" si="27"/>
        <v>-0.37835123296683726</v>
      </c>
      <c r="BH88" s="34">
        <v>86</v>
      </c>
      <c r="BI88" s="6">
        <f t="shared" si="28"/>
        <v>0.33268482490272372</v>
      </c>
      <c r="BJ88" s="47">
        <f t="shared" si="29"/>
        <v>-0.43251156334448121</v>
      </c>
    </row>
    <row r="89" spans="1:62">
      <c r="A89" s="3">
        <v>43906</v>
      </c>
      <c r="B89" s="4">
        <v>87</v>
      </c>
      <c r="C89" s="1">
        <v>59.687832</v>
      </c>
      <c r="D89" s="1">
        <v>133.524979</v>
      </c>
      <c r="E89" s="1"/>
      <c r="O89" s="1">
        <f t="shared" si="23"/>
        <v>77.015374557760907</v>
      </c>
      <c r="P89" s="1">
        <f t="shared" si="24"/>
        <v>-17.327542557760907</v>
      </c>
      <c r="S89" s="1">
        <f t="shared" si="19"/>
        <v>-17.327542557760907</v>
      </c>
      <c r="U89" s="46">
        <v>-4.948850452948875</v>
      </c>
      <c r="V89" s="47">
        <f t="shared" si="20"/>
        <v>-0.49738635871319919</v>
      </c>
      <c r="W89" s="2">
        <v>87</v>
      </c>
      <c r="X89" s="48">
        <f t="shared" si="25"/>
        <v>0.33657587548638135</v>
      </c>
      <c r="Y89" s="47">
        <f t="shared" si="26"/>
        <v>-0.421826377505997</v>
      </c>
      <c r="BA89" s="45">
        <f t="shared" si="21"/>
        <v>157.8483590152602</v>
      </c>
      <c r="BB89" s="45">
        <f t="shared" si="22"/>
        <v>-24.323380015260199</v>
      </c>
      <c r="BE89" s="45">
        <v>-27.060031013479744</v>
      </c>
      <c r="BF89" s="1">
        <v>-27.060031013479744</v>
      </c>
      <c r="BG89" s="47">
        <f t="shared" si="27"/>
        <v>-0.96704317543030338</v>
      </c>
      <c r="BH89" s="34">
        <v>87</v>
      </c>
      <c r="BI89" s="6">
        <f t="shared" si="28"/>
        <v>0.33657587548638135</v>
      </c>
      <c r="BJ89" s="47">
        <f t="shared" si="29"/>
        <v>-0.421826377505997</v>
      </c>
    </row>
    <row r="90" spans="1:62">
      <c r="A90" s="3">
        <v>43907</v>
      </c>
      <c r="B90" s="4">
        <v>88</v>
      </c>
      <c r="C90" s="1">
        <v>62.312308999999999</v>
      </c>
      <c r="D90" s="1">
        <v>130.09974700000001</v>
      </c>
      <c r="E90" s="1"/>
      <c r="O90" s="1">
        <f t="shared" si="23"/>
        <v>77.263916583030081</v>
      </c>
      <c r="P90" s="1">
        <f t="shared" si="24"/>
        <v>-14.951607583030082</v>
      </c>
      <c r="S90" s="1">
        <f t="shared" si="19"/>
        <v>-14.951607583030082</v>
      </c>
      <c r="U90" s="46">
        <v>-4.7753499583323276</v>
      </c>
      <c r="V90" s="47">
        <f t="shared" si="20"/>
        <v>-0.47994861633792885</v>
      </c>
      <c r="W90" s="2">
        <v>88</v>
      </c>
      <c r="X90" s="48">
        <f t="shared" si="25"/>
        <v>0.34046692607003892</v>
      </c>
      <c r="Y90" s="47">
        <f t="shared" si="26"/>
        <v>-0.41118913826718539</v>
      </c>
      <c r="BA90" s="45">
        <f t="shared" si="21"/>
        <v>157.92825869733372</v>
      </c>
      <c r="BB90" s="45">
        <f t="shared" si="22"/>
        <v>-27.82851169733371</v>
      </c>
      <c r="BE90" s="45">
        <v>-30.320502755014957</v>
      </c>
      <c r="BF90" s="1">
        <v>-30.320502755014957</v>
      </c>
      <c r="BG90" s="47">
        <f t="shared" si="27"/>
        <v>-1.099317820331277</v>
      </c>
      <c r="BH90" s="34">
        <v>88</v>
      </c>
      <c r="BI90" s="6">
        <f t="shared" si="28"/>
        <v>0.34046692607003892</v>
      </c>
      <c r="BJ90" s="47">
        <f t="shared" si="29"/>
        <v>-0.41118913826718539</v>
      </c>
    </row>
    <row r="91" spans="1:62">
      <c r="A91" s="3">
        <v>43908</v>
      </c>
      <c r="B91" s="4">
        <v>89</v>
      </c>
      <c r="C91" s="1">
        <v>60.786911000000003</v>
      </c>
      <c r="D91" s="1">
        <v>118.067001</v>
      </c>
      <c r="E91" s="1"/>
      <c r="O91" s="1">
        <f t="shared" si="23"/>
        <v>77.512458608299255</v>
      </c>
      <c r="P91" s="1">
        <f t="shared" si="24"/>
        <v>-16.725547608299252</v>
      </c>
      <c r="S91" s="1">
        <f t="shared" si="19"/>
        <v>-16.725547608299252</v>
      </c>
      <c r="U91" s="46">
        <v>-4.7150743266030162</v>
      </c>
      <c r="V91" s="47">
        <f t="shared" si="20"/>
        <v>-0.47389058785838262</v>
      </c>
      <c r="W91" s="2">
        <v>89</v>
      </c>
      <c r="X91" s="48">
        <f t="shared" si="25"/>
        <v>0.3443579766536965</v>
      </c>
      <c r="Y91" s="47">
        <f t="shared" si="26"/>
        <v>-0.40059822418825786</v>
      </c>
      <c r="BA91" s="45">
        <f t="shared" si="21"/>
        <v>158.20894408736606</v>
      </c>
      <c r="BB91" s="45">
        <f t="shared" si="22"/>
        <v>-40.141943087366059</v>
      </c>
      <c r="BE91" s="45">
        <v>-42.449010679673336</v>
      </c>
      <c r="BF91" s="1">
        <v>-42.449010679673336</v>
      </c>
      <c r="BG91" s="47">
        <f t="shared" si="27"/>
        <v>-1.5913613668143507</v>
      </c>
      <c r="BH91" s="34">
        <v>89</v>
      </c>
      <c r="BI91" s="6">
        <f t="shared" si="28"/>
        <v>0.3443579766536965</v>
      </c>
      <c r="BJ91" s="47">
        <f t="shared" si="29"/>
        <v>-0.40059822418825786</v>
      </c>
    </row>
    <row r="92" spans="1:62">
      <c r="A92" s="3">
        <v>43909</v>
      </c>
      <c r="B92" s="4">
        <v>90</v>
      </c>
      <c r="C92" s="1">
        <v>60.321156000000002</v>
      </c>
      <c r="D92" s="1">
        <v>117.42538500000001</v>
      </c>
      <c r="E92" s="1"/>
      <c r="O92" s="1">
        <f t="shared" si="23"/>
        <v>77.761000633568429</v>
      </c>
      <c r="P92" s="1">
        <f t="shared" si="24"/>
        <v>-17.439844633568427</v>
      </c>
      <c r="S92" s="1">
        <f t="shared" si="19"/>
        <v>-17.439844633568427</v>
      </c>
      <c r="U92" s="46">
        <v>-4.5284184276796964</v>
      </c>
      <c r="V92" s="47">
        <f t="shared" si="20"/>
        <v>-0.45513065587407964</v>
      </c>
      <c r="W92" s="2">
        <v>90</v>
      </c>
      <c r="X92" s="48">
        <f t="shared" si="25"/>
        <v>0.34824902723735407</v>
      </c>
      <c r="Y92" s="47">
        <f t="shared" si="26"/>
        <v>-0.39005205566925522</v>
      </c>
      <c r="BA92" s="45">
        <f t="shared" si="21"/>
        <v>158.2239109317764</v>
      </c>
      <c r="BB92" s="45">
        <f t="shared" si="22"/>
        <v>-40.798525931776396</v>
      </c>
      <c r="BE92" s="45">
        <v>-43.119865996375779</v>
      </c>
      <c r="BF92" s="1">
        <v>-43.119865996375779</v>
      </c>
      <c r="BG92" s="47">
        <f t="shared" si="27"/>
        <v>-1.61857741278289</v>
      </c>
      <c r="BH92" s="34">
        <v>90</v>
      </c>
      <c r="BI92" s="6">
        <f t="shared" si="28"/>
        <v>0.34824902723735407</v>
      </c>
      <c r="BJ92" s="47">
        <f t="shared" si="29"/>
        <v>-0.39005205566925522</v>
      </c>
    </row>
    <row r="93" spans="1:62">
      <c r="A93" s="3">
        <v>43910</v>
      </c>
      <c r="B93" s="4">
        <v>91</v>
      </c>
      <c r="C93" s="1">
        <v>56.491633999999998</v>
      </c>
      <c r="D93" s="1">
        <v>111.048721</v>
      </c>
      <c r="E93" s="1"/>
      <c r="O93" s="1">
        <f t="shared" si="23"/>
        <v>78.009542658837603</v>
      </c>
      <c r="P93" s="1">
        <f t="shared" si="24"/>
        <v>-21.517908658837605</v>
      </c>
      <c r="S93" s="1">
        <f t="shared" si="19"/>
        <v>-21.517908658837605</v>
      </c>
      <c r="U93" s="46">
        <v>-4.5144452760646629</v>
      </c>
      <c r="V93" s="47">
        <f t="shared" si="20"/>
        <v>-0.453726278217566</v>
      </c>
      <c r="W93" s="2">
        <v>91</v>
      </c>
      <c r="X93" s="48">
        <f t="shared" si="25"/>
        <v>0.3521400778210117</v>
      </c>
      <c r="Y93" s="47">
        <f t="shared" si="26"/>
        <v>-0.37954909291924255</v>
      </c>
      <c r="BA93" s="45">
        <f t="shared" si="21"/>
        <v>158.37265806081453</v>
      </c>
      <c r="BB93" s="45">
        <f t="shared" si="22"/>
        <v>-47.323937060814529</v>
      </c>
      <c r="BE93" s="45">
        <v>-49.736940956165682</v>
      </c>
      <c r="BF93" s="1">
        <v>-49.736940956165682</v>
      </c>
      <c r="BG93" s="47">
        <f t="shared" si="27"/>
        <v>-1.8870266771759028</v>
      </c>
      <c r="BH93" s="34">
        <v>91</v>
      </c>
      <c r="BI93" s="6">
        <f t="shared" si="28"/>
        <v>0.3521400778210117</v>
      </c>
      <c r="BJ93" s="47">
        <f t="shared" si="29"/>
        <v>-0.37954909291924255</v>
      </c>
    </row>
    <row r="94" spans="1:62">
      <c r="A94" s="3">
        <v>43913</v>
      </c>
      <c r="B94" s="4">
        <v>92</v>
      </c>
      <c r="C94" s="1">
        <v>55.291519000000001</v>
      </c>
      <c r="D94" s="1">
        <v>102.520172</v>
      </c>
      <c r="E94" s="1"/>
      <c r="O94" s="1">
        <f t="shared" si="23"/>
        <v>78.258084684106777</v>
      </c>
      <c r="P94" s="1">
        <f t="shared" si="24"/>
        <v>-22.966565684106776</v>
      </c>
      <c r="S94" s="1">
        <f t="shared" si="19"/>
        <v>-22.966565684106776</v>
      </c>
      <c r="U94" s="46">
        <v>-4.2984374061458794</v>
      </c>
      <c r="V94" s="47">
        <f t="shared" si="20"/>
        <v>-0.43201631367251153</v>
      </c>
      <c r="W94" s="2">
        <v>92</v>
      </c>
      <c r="X94" s="48">
        <f t="shared" si="25"/>
        <v>0.35603112840466927</v>
      </c>
      <c r="Y94" s="47">
        <f t="shared" si="26"/>
        <v>-0.3690878340274471</v>
      </c>
      <c r="BA94" s="45">
        <f t="shared" si="21"/>
        <v>158.57160176846656</v>
      </c>
      <c r="BB94" s="45">
        <f t="shared" si="22"/>
        <v>-56.051429768466562</v>
      </c>
      <c r="BE94" s="45">
        <v>-58.340831160370328</v>
      </c>
      <c r="BF94" s="1">
        <v>-58.340831160370328</v>
      </c>
      <c r="BG94" s="47">
        <f t="shared" si="27"/>
        <v>-2.2360793946186441</v>
      </c>
      <c r="BH94" s="34">
        <v>92</v>
      </c>
      <c r="BI94" s="6">
        <f t="shared" si="28"/>
        <v>0.35603112840466927</v>
      </c>
      <c r="BJ94" s="47">
        <f t="shared" si="29"/>
        <v>-0.3690878340274471</v>
      </c>
    </row>
    <row r="95" spans="1:62">
      <c r="A95" s="3">
        <v>43914</v>
      </c>
      <c r="B95" s="4">
        <v>93</v>
      </c>
      <c r="C95" s="1">
        <v>60.838661000000002</v>
      </c>
      <c r="D95" s="1">
        <v>117.96828499999999</v>
      </c>
      <c r="E95" s="1"/>
      <c r="O95" s="1">
        <f t="shared" si="23"/>
        <v>78.506626709375951</v>
      </c>
      <c r="P95" s="1">
        <f t="shared" si="24"/>
        <v>-17.667965709375949</v>
      </c>
      <c r="S95" s="1">
        <f t="shared" si="19"/>
        <v>-17.667965709375949</v>
      </c>
      <c r="U95" s="46">
        <v>-4.0283060739112813</v>
      </c>
      <c r="V95" s="47">
        <f t="shared" si="20"/>
        <v>-0.40486664710005538</v>
      </c>
      <c r="W95" s="2">
        <v>93</v>
      </c>
      <c r="X95" s="48">
        <f t="shared" si="25"/>
        <v>0.35992217898832685</v>
      </c>
      <c r="Y95" s="47">
        <f t="shared" si="26"/>
        <v>-0.35866681312958693</v>
      </c>
      <c r="BA95" s="45">
        <f t="shared" si="21"/>
        <v>158.21124681518583</v>
      </c>
      <c r="BB95" s="45">
        <f t="shared" si="22"/>
        <v>-40.242961815185836</v>
      </c>
      <c r="BE95" s="45">
        <v>-42.544477901583249</v>
      </c>
      <c r="BF95" s="1">
        <v>-42.544477901583249</v>
      </c>
      <c r="BG95" s="47">
        <f t="shared" si="27"/>
        <v>-1.5952343931365693</v>
      </c>
      <c r="BH95" s="34">
        <v>93</v>
      </c>
      <c r="BI95" s="6">
        <f t="shared" si="28"/>
        <v>0.35992217898832685</v>
      </c>
      <c r="BJ95" s="47">
        <f t="shared" si="29"/>
        <v>-0.35866681312958693</v>
      </c>
    </row>
    <row r="96" spans="1:62">
      <c r="A96" s="3">
        <v>43915</v>
      </c>
      <c r="B96" s="4">
        <v>94</v>
      </c>
      <c r="C96" s="1">
        <v>60.503517000000002</v>
      </c>
      <c r="D96" s="1">
        <v>127.977478</v>
      </c>
      <c r="E96" s="1"/>
      <c r="O96" s="1">
        <f t="shared" si="23"/>
        <v>78.755168734645125</v>
      </c>
      <c r="P96" s="1">
        <f t="shared" si="24"/>
        <v>-18.251651734645122</v>
      </c>
      <c r="S96" s="1">
        <f t="shared" si="19"/>
        <v>-18.251651734645122</v>
      </c>
      <c r="U96" s="46">
        <v>-3.7728203518721841</v>
      </c>
      <c r="V96" s="47">
        <f t="shared" si="20"/>
        <v>-0.37918894392506508</v>
      </c>
      <c r="W96" s="2">
        <v>94</v>
      </c>
      <c r="X96" s="48">
        <f t="shared" si="25"/>
        <v>0.36381322957198442</v>
      </c>
      <c r="Y96" s="47">
        <f t="shared" si="26"/>
        <v>-0.3482845986631356</v>
      </c>
      <c r="BA96" s="45">
        <f t="shared" si="21"/>
        <v>157.97776442960949</v>
      </c>
      <c r="BB96" s="45">
        <f t="shared" si="22"/>
        <v>-30.000286429609488</v>
      </c>
      <c r="BE96" s="45">
        <v>-32.556324679056232</v>
      </c>
      <c r="BF96" s="1">
        <v>-32.556324679056232</v>
      </c>
      <c r="BG96" s="47">
        <f t="shared" si="27"/>
        <v>-1.1900232686554875</v>
      </c>
      <c r="BH96" s="34">
        <v>94</v>
      </c>
      <c r="BI96" s="6">
        <f t="shared" si="28"/>
        <v>0.36381322957198442</v>
      </c>
      <c r="BJ96" s="47">
        <f t="shared" si="29"/>
        <v>-0.3482845986631356</v>
      </c>
    </row>
    <row r="97" spans="1:62">
      <c r="A97" s="3">
        <v>43916</v>
      </c>
      <c r="B97" s="4">
        <v>95</v>
      </c>
      <c r="C97" s="1">
        <v>63.687393</v>
      </c>
      <c r="D97" s="1">
        <v>135.627487</v>
      </c>
      <c r="E97" s="1"/>
      <c r="O97" s="1">
        <f t="shared" si="23"/>
        <v>79.003710759914298</v>
      </c>
      <c r="P97" s="1">
        <f t="shared" si="24"/>
        <v>-15.316317759914298</v>
      </c>
      <c r="S97" s="1">
        <f t="shared" si="19"/>
        <v>-15.316317759914298</v>
      </c>
      <c r="U97" s="46">
        <v>-3.5570175287563899</v>
      </c>
      <c r="V97" s="47">
        <f t="shared" si="20"/>
        <v>-0.3574995876977754</v>
      </c>
      <c r="W97" s="2">
        <v>95</v>
      </c>
      <c r="X97" s="48">
        <f t="shared" si="25"/>
        <v>0.36770428015564205</v>
      </c>
      <c r="Y97" s="47">
        <f t="shared" si="26"/>
        <v>-0.33793979170571276</v>
      </c>
      <c r="BA97" s="45">
        <f t="shared" si="21"/>
        <v>157.79931424376531</v>
      </c>
      <c r="BB97" s="45">
        <f t="shared" si="22"/>
        <v>-22.171827243765307</v>
      </c>
      <c r="BE97" s="45">
        <v>-24.706437290836476</v>
      </c>
      <c r="BF97" s="1">
        <v>-24.706437290836476</v>
      </c>
      <c r="BG97" s="47">
        <f t="shared" si="27"/>
        <v>-0.87155982253450093</v>
      </c>
      <c r="BH97" s="34">
        <v>95</v>
      </c>
      <c r="BI97" s="6">
        <f t="shared" si="28"/>
        <v>0.36770428015564205</v>
      </c>
      <c r="BJ97" s="47">
        <f t="shared" si="29"/>
        <v>-0.33793979170571276</v>
      </c>
    </row>
    <row r="98" spans="1:62">
      <c r="A98" s="3">
        <v>43917</v>
      </c>
      <c r="B98" s="4">
        <v>96</v>
      </c>
      <c r="C98" s="1">
        <v>61.050593999999997</v>
      </c>
      <c r="D98" s="1">
        <v>129.57659899999999</v>
      </c>
      <c r="E98" s="1"/>
      <c r="O98" s="1">
        <f t="shared" si="23"/>
        <v>79.252252785183472</v>
      </c>
      <c r="P98" s="1">
        <f t="shared" si="24"/>
        <v>-18.201658785183476</v>
      </c>
      <c r="S98" s="1">
        <f t="shared" si="19"/>
        <v>-18.201658785183476</v>
      </c>
      <c r="U98" s="46">
        <v>-3.4813393303383577</v>
      </c>
      <c r="V98" s="47">
        <f t="shared" si="20"/>
        <v>-0.34989351758048376</v>
      </c>
      <c r="W98" s="2">
        <v>96</v>
      </c>
      <c r="X98" s="48">
        <f t="shared" si="25"/>
        <v>0.37159533073929962</v>
      </c>
      <c r="Y98" s="47">
        <f t="shared" si="26"/>
        <v>-0.3276310243911994</v>
      </c>
      <c r="BA98" s="45">
        <f t="shared" si="21"/>
        <v>157.94046206308454</v>
      </c>
      <c r="BB98" s="45">
        <f t="shared" si="22"/>
        <v>-28.363863063084551</v>
      </c>
      <c r="BE98" s="45">
        <v>-30.922859103767479</v>
      </c>
      <c r="BF98" s="1">
        <v>-30.922859103767479</v>
      </c>
      <c r="BG98" s="47">
        <f t="shared" si="27"/>
        <v>-1.1237549197608125</v>
      </c>
      <c r="BH98" s="34">
        <v>96</v>
      </c>
      <c r="BI98" s="6">
        <f t="shared" si="28"/>
        <v>0.37159533073929962</v>
      </c>
      <c r="BJ98" s="47">
        <f t="shared" si="29"/>
        <v>-0.3276310243911994</v>
      </c>
    </row>
    <row r="99" spans="1:62">
      <c r="A99" s="3">
        <v>43920</v>
      </c>
      <c r="B99" s="4">
        <v>97</v>
      </c>
      <c r="C99" s="1">
        <v>62.792850000000001</v>
      </c>
      <c r="D99" s="1">
        <v>130.05038500000001</v>
      </c>
      <c r="E99" s="1"/>
      <c r="O99" s="1">
        <f t="shared" si="23"/>
        <v>79.500794810452646</v>
      </c>
      <c r="P99" s="1">
        <f t="shared" si="24"/>
        <v>-16.707944810452645</v>
      </c>
      <c r="S99" s="1">
        <f t="shared" si="19"/>
        <v>-16.707944810452645</v>
      </c>
      <c r="U99" s="46">
        <v>-3.1359549185608984</v>
      </c>
      <c r="V99" s="47">
        <f t="shared" si="20"/>
        <v>-0.31518050764745492</v>
      </c>
      <c r="W99" s="2">
        <v>97</v>
      </c>
      <c r="X99" s="48">
        <f t="shared" si="25"/>
        <v>0.3754863813229572</v>
      </c>
      <c r="Y99" s="47">
        <f t="shared" si="26"/>
        <v>-0.3173569583985546</v>
      </c>
      <c r="BA99" s="45">
        <f t="shared" si="21"/>
        <v>157.92941015455077</v>
      </c>
      <c r="BB99" s="45">
        <f t="shared" si="22"/>
        <v>-27.87902515455076</v>
      </c>
      <c r="BE99" s="45">
        <v>-30.339697198064414</v>
      </c>
      <c r="BF99" s="1">
        <v>-30.339697198064414</v>
      </c>
      <c r="BG99" s="47">
        <f t="shared" si="27"/>
        <v>-1.1000965230282196</v>
      </c>
      <c r="BH99" s="34">
        <v>97</v>
      </c>
      <c r="BI99" s="6">
        <f t="shared" si="28"/>
        <v>0.3754863813229572</v>
      </c>
      <c r="BJ99" s="47">
        <f t="shared" si="29"/>
        <v>-0.3173569583985546</v>
      </c>
    </row>
    <row r="100" spans="1:62">
      <c r="A100" s="3">
        <v>43921</v>
      </c>
      <c r="B100" s="4">
        <v>98</v>
      </c>
      <c r="C100" s="1">
        <v>62.664707</v>
      </c>
      <c r="D100" s="1">
        <v>132.06407200000001</v>
      </c>
      <c r="E100" s="1"/>
      <c r="O100" s="1">
        <f t="shared" si="23"/>
        <v>79.749336835721806</v>
      </c>
      <c r="P100" s="1">
        <f t="shared" si="24"/>
        <v>-17.084629835721806</v>
      </c>
      <c r="S100" s="1">
        <f t="shared" si="19"/>
        <v>-17.084629835721806</v>
      </c>
      <c r="U100" s="46">
        <v>-3.0912773808767042</v>
      </c>
      <c r="V100" s="47">
        <f t="shared" si="20"/>
        <v>-0.310690172367315</v>
      </c>
      <c r="W100" s="2">
        <v>98</v>
      </c>
      <c r="X100" s="48">
        <f t="shared" si="25"/>
        <v>0.37937743190661477</v>
      </c>
      <c r="Y100" s="47">
        <f t="shared" si="26"/>
        <v>-0.30711628350865416</v>
      </c>
      <c r="BA100" s="45">
        <f t="shared" si="21"/>
        <v>157.88243729224669</v>
      </c>
      <c r="BB100" s="45">
        <f t="shared" si="22"/>
        <v>-25.818365292246682</v>
      </c>
      <c r="BE100" s="45">
        <v>-28.33405480039869</v>
      </c>
      <c r="BF100" s="1">
        <v>-28.33405480039869</v>
      </c>
      <c r="BG100" s="47">
        <f t="shared" si="27"/>
        <v>-1.0187292679252342</v>
      </c>
      <c r="BH100" s="34">
        <v>98</v>
      </c>
      <c r="BI100" s="6">
        <f t="shared" si="28"/>
        <v>0.37937743190661477</v>
      </c>
      <c r="BJ100" s="47">
        <f t="shared" si="29"/>
        <v>-0.30711628350865416</v>
      </c>
    </row>
    <row r="101" spans="1:62">
      <c r="A101" s="3">
        <v>43922</v>
      </c>
      <c r="B101" s="4">
        <v>99</v>
      </c>
      <c r="C101" s="1">
        <v>59.367474000000001</v>
      </c>
      <c r="D101" s="1">
        <v>128.03671299999999</v>
      </c>
      <c r="E101" s="1"/>
      <c r="O101" s="1">
        <f t="shared" si="23"/>
        <v>79.997878860990994</v>
      </c>
      <c r="P101" s="1">
        <f t="shared" si="24"/>
        <v>-20.630404860990993</v>
      </c>
      <c r="S101" s="1">
        <f t="shared" si="19"/>
        <v>-20.630404860990993</v>
      </c>
      <c r="U101" s="46">
        <v>-3.0194965034872325</v>
      </c>
      <c r="V101" s="47">
        <f t="shared" si="20"/>
        <v>-0.30347580418839515</v>
      </c>
      <c r="W101" s="2">
        <v>99</v>
      </c>
      <c r="X101" s="48">
        <f t="shared" si="25"/>
        <v>0.3832684824902724</v>
      </c>
      <c r="Y101" s="47">
        <f t="shared" si="26"/>
        <v>-0.2969077162247899</v>
      </c>
      <c r="BA101" s="45">
        <f t="shared" si="21"/>
        <v>157.97638266695296</v>
      </c>
      <c r="BB101" s="45">
        <f t="shared" si="22"/>
        <v>-29.939669666952966</v>
      </c>
      <c r="BE101" s="45">
        <v>-32.568408550704589</v>
      </c>
      <c r="BF101" s="1">
        <v>-32.568408550704589</v>
      </c>
      <c r="BG101" s="47">
        <f t="shared" si="27"/>
        <v>-1.1905135013451176</v>
      </c>
      <c r="BH101" s="34">
        <v>99</v>
      </c>
      <c r="BI101" s="6">
        <f t="shared" si="28"/>
        <v>0.3832684824902724</v>
      </c>
      <c r="BJ101" s="47">
        <f t="shared" si="29"/>
        <v>-0.2969077162247899</v>
      </c>
    </row>
    <row r="102" spans="1:62">
      <c r="A102" s="3">
        <v>43923</v>
      </c>
      <c r="B102" s="4">
        <v>100</v>
      </c>
      <c r="C102" s="1">
        <v>60.35812</v>
      </c>
      <c r="D102" s="1">
        <v>131.09671</v>
      </c>
      <c r="E102" s="1"/>
      <c r="O102" s="1">
        <f t="shared" si="23"/>
        <v>80.246420886260154</v>
      </c>
      <c r="P102" s="1">
        <f t="shared" si="24"/>
        <v>-19.888300886260154</v>
      </c>
      <c r="S102" s="1">
        <f t="shared" si="19"/>
        <v>-19.888300886260154</v>
      </c>
      <c r="U102" s="46">
        <v>-2.8547233013338342</v>
      </c>
      <c r="V102" s="47">
        <f t="shared" si="20"/>
        <v>-0.28691520212296867</v>
      </c>
      <c r="W102" s="2">
        <v>100</v>
      </c>
      <c r="X102" s="48">
        <f t="shared" si="25"/>
        <v>0.38715953307392997</v>
      </c>
      <c r="Y102" s="47">
        <f t="shared" si="26"/>
        <v>-0.28672999845275615</v>
      </c>
      <c r="BA102" s="45">
        <f t="shared" si="21"/>
        <v>157.90500274657211</v>
      </c>
      <c r="BB102" s="45">
        <f t="shared" si="22"/>
        <v>-26.808292746572107</v>
      </c>
      <c r="BE102" s="45">
        <v>-29.446220458533816</v>
      </c>
      <c r="BF102" s="1">
        <v>-29.446220458533816</v>
      </c>
      <c r="BG102" s="47">
        <f t="shared" si="27"/>
        <v>-1.0638489098552124</v>
      </c>
      <c r="BH102" s="34">
        <v>100</v>
      </c>
      <c r="BI102" s="6">
        <f t="shared" si="28"/>
        <v>0.38715953307392997</v>
      </c>
      <c r="BJ102" s="47">
        <f t="shared" si="29"/>
        <v>-0.28672999845275615</v>
      </c>
    </row>
    <row r="103" spans="1:62">
      <c r="A103" s="3">
        <v>43924</v>
      </c>
      <c r="B103" s="4">
        <v>101</v>
      </c>
      <c r="C103" s="1">
        <v>59.490692000000003</v>
      </c>
      <c r="D103" s="1">
        <v>125.805862</v>
      </c>
      <c r="E103" s="1"/>
      <c r="O103" s="1">
        <f t="shared" si="23"/>
        <v>80.494962911529328</v>
      </c>
      <c r="P103" s="1">
        <f t="shared" si="24"/>
        <v>-21.004270911529325</v>
      </c>
      <c r="S103" s="1">
        <f t="shared" si="19"/>
        <v>-21.004270911529325</v>
      </c>
      <c r="U103" s="46">
        <v>-2.7757026766360866</v>
      </c>
      <c r="V103" s="47">
        <f t="shared" si="20"/>
        <v>-0.27897320000442932</v>
      </c>
      <c r="W103" s="2">
        <v>101</v>
      </c>
      <c r="X103" s="48">
        <f t="shared" si="25"/>
        <v>0.39105058365758755</v>
      </c>
      <c r="Y103" s="47">
        <f t="shared" si="26"/>
        <v>-0.27658189623671897</v>
      </c>
      <c r="BA103" s="45">
        <f t="shared" si="21"/>
        <v>158.02842126920044</v>
      </c>
      <c r="BB103" s="45">
        <f t="shared" si="22"/>
        <v>-32.222559269200431</v>
      </c>
      <c r="BE103" s="45">
        <v>-34.791524131599161</v>
      </c>
      <c r="BF103" s="1">
        <v>-34.791524131599161</v>
      </c>
      <c r="BG103" s="47">
        <f t="shared" si="27"/>
        <v>-1.2807034638252677</v>
      </c>
      <c r="BH103" s="34">
        <v>101</v>
      </c>
      <c r="BI103" s="6">
        <f t="shared" si="28"/>
        <v>0.39105058365758755</v>
      </c>
      <c r="BJ103" s="47">
        <f t="shared" si="29"/>
        <v>-0.27658189623671897</v>
      </c>
    </row>
    <row r="104" spans="1:62">
      <c r="A104" s="3">
        <v>43927</v>
      </c>
      <c r="B104" s="4">
        <v>102</v>
      </c>
      <c r="C104" s="1">
        <v>64.680503999999999</v>
      </c>
      <c r="D104" s="1">
        <v>132.27136200000001</v>
      </c>
      <c r="E104" s="1"/>
      <c r="O104" s="1">
        <f t="shared" si="23"/>
        <v>80.743504936798502</v>
      </c>
      <c r="P104" s="1">
        <f t="shared" si="24"/>
        <v>-16.063000936798502</v>
      </c>
      <c r="S104" s="1">
        <f t="shared" si="19"/>
        <v>-16.063000936798502</v>
      </c>
      <c r="U104" s="46">
        <v>-2.6698468427533726</v>
      </c>
      <c r="V104" s="47">
        <f t="shared" si="20"/>
        <v>-0.26833411356121334</v>
      </c>
      <c r="W104" s="2">
        <v>102</v>
      </c>
      <c r="X104" s="48">
        <f t="shared" si="25"/>
        <v>0.39494163424124512</v>
      </c>
      <c r="Y104" s="47">
        <f t="shared" si="26"/>
        <v>-0.26646219854731101</v>
      </c>
      <c r="BA104" s="45">
        <f t="shared" si="21"/>
        <v>157.87760188106958</v>
      </c>
      <c r="BB104" s="45">
        <f t="shared" si="22"/>
        <v>-25.60623988106957</v>
      </c>
      <c r="BE104" s="45">
        <v>-28.000216450105484</v>
      </c>
      <c r="BF104" s="1">
        <v>-28.000216450105484</v>
      </c>
      <c r="BG104" s="47">
        <f t="shared" si="27"/>
        <v>-1.0051857218558644</v>
      </c>
      <c r="BH104" s="34">
        <v>102</v>
      </c>
      <c r="BI104" s="6">
        <f t="shared" si="28"/>
        <v>0.39494163424124512</v>
      </c>
      <c r="BJ104" s="47">
        <f t="shared" si="29"/>
        <v>-0.26646219854731101</v>
      </c>
    </row>
    <row r="105" spans="1:62">
      <c r="A105" s="3">
        <v>43928</v>
      </c>
      <c r="B105" s="4">
        <v>103</v>
      </c>
      <c r="C105" s="1">
        <v>63.931355000000003</v>
      </c>
      <c r="D105" s="1">
        <v>133.495361</v>
      </c>
      <c r="E105" s="1"/>
      <c r="O105" s="1">
        <f t="shared" si="23"/>
        <v>80.992046962067676</v>
      </c>
      <c r="P105" s="1">
        <f t="shared" si="24"/>
        <v>-17.060691962067672</v>
      </c>
      <c r="S105" s="1">
        <f t="shared" si="19"/>
        <v>-17.060691962067672</v>
      </c>
      <c r="U105" s="46">
        <v>-2.5442092039924944</v>
      </c>
      <c r="V105" s="47">
        <f t="shared" si="20"/>
        <v>-0.25570684824884959</v>
      </c>
      <c r="W105" s="2">
        <v>103</v>
      </c>
      <c r="X105" s="48">
        <f t="shared" si="25"/>
        <v>0.39883268482490275</v>
      </c>
      <c r="Y105" s="47">
        <f t="shared" si="26"/>
        <v>-0.25636971611861781</v>
      </c>
      <c r="BA105" s="45">
        <f t="shared" si="21"/>
        <v>157.84904990825189</v>
      </c>
      <c r="BB105" s="45">
        <f t="shared" si="22"/>
        <v>-24.353688908251883</v>
      </c>
      <c r="BE105" s="45">
        <v>-26.823247766190775</v>
      </c>
      <c r="BF105" s="1">
        <v>-26.823247766190775</v>
      </c>
      <c r="BG105" s="47">
        <f t="shared" si="27"/>
        <v>-0.9574370747073141</v>
      </c>
      <c r="BH105" s="34">
        <v>103</v>
      </c>
      <c r="BI105" s="6">
        <f t="shared" si="28"/>
        <v>0.39883268482490275</v>
      </c>
      <c r="BJ105" s="47">
        <f t="shared" si="29"/>
        <v>-0.25636971611861781</v>
      </c>
    </row>
    <row r="106" spans="1:62">
      <c r="A106" s="3">
        <v>43929</v>
      </c>
      <c r="B106" s="4">
        <v>104</v>
      </c>
      <c r="C106" s="1">
        <v>65.567656999999997</v>
      </c>
      <c r="D106" s="1">
        <v>137.453644</v>
      </c>
      <c r="E106" s="1"/>
      <c r="O106" s="1">
        <f t="shared" si="23"/>
        <v>81.240588987336849</v>
      </c>
      <c r="P106" s="1">
        <f t="shared" si="24"/>
        <v>-15.672931987336852</v>
      </c>
      <c r="S106" s="1">
        <f t="shared" si="19"/>
        <v>-15.672931987336852</v>
      </c>
      <c r="U106" s="46">
        <v>-2.4014557309097739</v>
      </c>
      <c r="V106" s="47">
        <f t="shared" si="20"/>
        <v>-0.24135934859305233</v>
      </c>
      <c r="W106" s="2">
        <v>104</v>
      </c>
      <c r="X106" s="48">
        <f t="shared" si="25"/>
        <v>0.40272373540856032</v>
      </c>
      <c r="Y106" s="47">
        <f t="shared" si="26"/>
        <v>-0.24630328033093149</v>
      </c>
      <c r="BA106" s="45">
        <f t="shared" si="21"/>
        <v>157.75671585518424</v>
      </c>
      <c r="BB106" s="45">
        <f t="shared" si="22"/>
        <v>-20.303071855184243</v>
      </c>
      <c r="BE106" s="45">
        <v>-22.76224047466664</v>
      </c>
      <c r="BF106" s="1">
        <v>-22.76224047466664</v>
      </c>
      <c r="BG106" s="47">
        <f t="shared" si="27"/>
        <v>-0.79268536390926547</v>
      </c>
      <c r="BH106" s="34">
        <v>104</v>
      </c>
      <c r="BI106" s="6">
        <f t="shared" si="28"/>
        <v>0.40272373540856032</v>
      </c>
      <c r="BJ106" s="47">
        <f t="shared" si="29"/>
        <v>-0.24630328033093149</v>
      </c>
    </row>
    <row r="107" spans="1:62">
      <c r="A107" s="3">
        <v>43930</v>
      </c>
      <c r="B107" s="4">
        <v>105</v>
      </c>
      <c r="C107" s="1">
        <v>66.040801999999999</v>
      </c>
      <c r="D107" s="1">
        <v>141.579712</v>
      </c>
      <c r="E107" s="1"/>
      <c r="O107" s="1">
        <f t="shared" si="23"/>
        <v>81.489131012606023</v>
      </c>
      <c r="P107" s="1">
        <f t="shared" si="24"/>
        <v>-15.448329012606024</v>
      </c>
      <c r="S107" s="1">
        <f t="shared" si="19"/>
        <v>-15.448329012606024</v>
      </c>
      <c r="U107" s="46">
        <v>-2.2863909438300709</v>
      </c>
      <c r="V107" s="47">
        <f t="shared" si="20"/>
        <v>-0.2297947123192729</v>
      </c>
      <c r="W107" s="2">
        <v>105</v>
      </c>
      <c r="X107" s="48">
        <f t="shared" si="25"/>
        <v>0.4066147859922179</v>
      </c>
      <c r="Y107" s="47">
        <f t="shared" si="26"/>
        <v>-0.23626174213633835</v>
      </c>
      <c r="BA107" s="45">
        <f t="shared" si="21"/>
        <v>157.66046791594576</v>
      </c>
      <c r="BB107" s="45">
        <f t="shared" si="22"/>
        <v>-16.080755915945758</v>
      </c>
      <c r="BE107" s="45">
        <v>-18.606469226175108</v>
      </c>
      <c r="BF107" s="1">
        <v>-18.606469226175108</v>
      </c>
      <c r="BG107" s="47">
        <f t="shared" si="27"/>
        <v>-0.62408915766671058</v>
      </c>
      <c r="BH107" s="34">
        <v>105</v>
      </c>
      <c r="BI107" s="6">
        <f t="shared" si="28"/>
        <v>0.4066147859922179</v>
      </c>
      <c r="BJ107" s="47">
        <f t="shared" si="29"/>
        <v>-0.23626174213633835</v>
      </c>
    </row>
    <row r="108" spans="1:62">
      <c r="A108" s="3">
        <v>43934</v>
      </c>
      <c r="B108" s="4">
        <v>106</v>
      </c>
      <c r="C108" s="1">
        <v>67.337029000000001</v>
      </c>
      <c r="D108" s="1">
        <v>136.160538</v>
      </c>
      <c r="E108" s="1"/>
      <c r="O108" s="1">
        <f t="shared" si="23"/>
        <v>81.737673037875197</v>
      </c>
      <c r="P108" s="1">
        <f t="shared" si="24"/>
        <v>-14.400644037875196</v>
      </c>
      <c r="S108" s="1">
        <f t="shared" si="19"/>
        <v>-14.400644037875196</v>
      </c>
      <c r="U108" s="46">
        <v>-2.2542956298330807</v>
      </c>
      <c r="V108" s="47">
        <f t="shared" si="20"/>
        <v>-0.22656895888168271</v>
      </c>
      <c r="W108" s="2">
        <v>106</v>
      </c>
      <c r="X108" s="48">
        <f t="shared" si="25"/>
        <v>0.41050583657587547</v>
      </c>
      <c r="Y108" s="47">
        <f t="shared" si="26"/>
        <v>-0.22624397102438534</v>
      </c>
      <c r="BA108" s="45">
        <f t="shared" si="21"/>
        <v>157.78687987277118</v>
      </c>
      <c r="BB108" s="45">
        <f t="shared" si="22"/>
        <v>-21.626341872771178</v>
      </c>
      <c r="BE108" s="45">
        <v>-23.944268272022725</v>
      </c>
      <c r="BF108" s="1">
        <v>-23.944268272022725</v>
      </c>
      <c r="BG108" s="47">
        <f t="shared" si="27"/>
        <v>-0.84063925511052362</v>
      </c>
      <c r="BH108" s="34">
        <v>106</v>
      </c>
      <c r="BI108" s="6">
        <f t="shared" si="28"/>
        <v>0.41050583657587547</v>
      </c>
      <c r="BJ108" s="47">
        <f t="shared" si="29"/>
        <v>-0.22624397102438534</v>
      </c>
    </row>
    <row r="109" spans="1:62">
      <c r="A109" s="3">
        <v>43935</v>
      </c>
      <c r="B109" s="4">
        <v>107</v>
      </c>
      <c r="C109" s="1">
        <v>70.737755000000007</v>
      </c>
      <c r="D109" s="1">
        <v>138.77633700000001</v>
      </c>
      <c r="E109" s="1"/>
      <c r="O109" s="1">
        <f t="shared" si="23"/>
        <v>81.986215063144371</v>
      </c>
      <c r="P109" s="1">
        <f t="shared" si="24"/>
        <v>-11.248460063144364</v>
      </c>
      <c r="S109" s="1">
        <f t="shared" si="19"/>
        <v>-11.248460063144364</v>
      </c>
      <c r="U109" s="46">
        <v>-2.2284117814481306</v>
      </c>
      <c r="V109" s="47">
        <f t="shared" si="20"/>
        <v>-0.22396749148635997</v>
      </c>
      <c r="W109" s="2">
        <v>107</v>
      </c>
      <c r="X109" s="48">
        <f t="shared" si="25"/>
        <v>0.4143968871595331</v>
      </c>
      <c r="Y109" s="47">
        <f t="shared" si="26"/>
        <v>-0.21624885402522967</v>
      </c>
      <c r="BA109" s="45">
        <f t="shared" si="21"/>
        <v>157.72586166773624</v>
      </c>
      <c r="BB109" s="45">
        <f t="shared" si="22"/>
        <v>-18.949524667736227</v>
      </c>
      <c r="BE109" s="45">
        <v>-21.11497740498487</v>
      </c>
      <c r="BF109" s="1">
        <v>-21.11497740498487</v>
      </c>
      <c r="BG109" s="47">
        <f t="shared" si="27"/>
        <v>-0.7258572620659266</v>
      </c>
      <c r="BH109" s="34">
        <v>107</v>
      </c>
      <c r="BI109" s="6">
        <f t="shared" si="28"/>
        <v>0.4143968871595331</v>
      </c>
      <c r="BJ109" s="47">
        <f t="shared" si="29"/>
        <v>-0.21624885402522967</v>
      </c>
    </row>
    <row r="110" spans="1:62">
      <c r="A110" s="3">
        <v>43936</v>
      </c>
      <c r="B110" s="4">
        <v>108</v>
      </c>
      <c r="C110" s="1">
        <v>70.092110000000005</v>
      </c>
      <c r="D110" s="1">
        <v>133.100525</v>
      </c>
      <c r="E110" s="1"/>
      <c r="O110" s="1">
        <f t="shared" si="23"/>
        <v>82.234757088413545</v>
      </c>
      <c r="P110" s="1">
        <f t="shared" si="24"/>
        <v>-12.14264708841354</v>
      </c>
      <c r="S110" s="1">
        <f t="shared" si="19"/>
        <v>-12.14264708841354</v>
      </c>
      <c r="U110" s="46">
        <v>-2.2054158067172835</v>
      </c>
      <c r="V110" s="47">
        <f t="shared" si="20"/>
        <v>-0.22165627108372665</v>
      </c>
      <c r="W110" s="2">
        <v>108</v>
      </c>
      <c r="X110" s="48">
        <f t="shared" si="25"/>
        <v>0.41828793774319067</v>
      </c>
      <c r="Y110" s="47">
        <f t="shared" si="26"/>
        <v>-0.20627529474782944</v>
      </c>
      <c r="BA110" s="45">
        <f t="shared" si="21"/>
        <v>157.85826016638072</v>
      </c>
      <c r="BB110" s="45">
        <f t="shared" si="22"/>
        <v>-24.757735166380712</v>
      </c>
      <c r="BE110" s="45">
        <v>-26.831321913776719</v>
      </c>
      <c r="BF110" s="1">
        <v>-26.831321913776719</v>
      </c>
      <c r="BG110" s="47">
        <f t="shared" si="27"/>
        <v>-0.95776463620438324</v>
      </c>
      <c r="BH110" s="34">
        <v>108</v>
      </c>
      <c r="BI110" s="6">
        <f t="shared" si="28"/>
        <v>0.41828793774319067</v>
      </c>
      <c r="BJ110" s="47">
        <f t="shared" si="29"/>
        <v>-0.20627529474782944</v>
      </c>
    </row>
    <row r="111" spans="1:62">
      <c r="A111" s="3">
        <v>43937</v>
      </c>
      <c r="B111" s="4">
        <v>109</v>
      </c>
      <c r="C111" s="1">
        <v>70.649039999999999</v>
      </c>
      <c r="D111" s="1">
        <v>130.62290999999999</v>
      </c>
      <c r="E111" s="1"/>
      <c r="O111" s="1">
        <f t="shared" si="23"/>
        <v>82.483299113682719</v>
      </c>
      <c r="P111" s="1">
        <f t="shared" si="24"/>
        <v>-11.83425911368272</v>
      </c>
      <c r="S111" s="1">
        <f t="shared" si="19"/>
        <v>-11.83425911368272</v>
      </c>
      <c r="U111" s="46">
        <v>-1.9586007056406061</v>
      </c>
      <c r="V111" s="47">
        <f t="shared" si="20"/>
        <v>-0.19685001242484826</v>
      </c>
      <c r="W111" s="2">
        <v>109</v>
      </c>
      <c r="X111" s="48">
        <f t="shared" si="25"/>
        <v>0.42217898832684825</v>
      </c>
      <c r="Y111" s="47">
        <f t="shared" si="26"/>
        <v>-0.19632221245086653</v>
      </c>
      <c r="BA111" s="45">
        <f t="shared" si="21"/>
        <v>157.91605498168099</v>
      </c>
      <c r="BB111" s="45">
        <f t="shared" si="22"/>
        <v>-27.293144981680996</v>
      </c>
      <c r="BE111" s="45">
        <v>-29.273973783695283</v>
      </c>
      <c r="BF111" s="1">
        <v>-29.273973783695283</v>
      </c>
      <c r="BG111" s="47">
        <f t="shared" si="27"/>
        <v>-1.0568610045593634</v>
      </c>
      <c r="BH111" s="34">
        <v>109</v>
      </c>
      <c r="BI111" s="6">
        <f t="shared" si="28"/>
        <v>0.42217898832684825</v>
      </c>
      <c r="BJ111" s="47">
        <f t="shared" si="29"/>
        <v>-0.19632221245086653</v>
      </c>
    </row>
    <row r="112" spans="1:62">
      <c r="A112" s="3">
        <v>43938</v>
      </c>
      <c r="B112" s="4">
        <v>110</v>
      </c>
      <c r="C112" s="1">
        <v>69.690421999999998</v>
      </c>
      <c r="D112" s="1">
        <v>136.53564499999999</v>
      </c>
      <c r="E112" s="1"/>
      <c r="O112" s="1">
        <f t="shared" si="23"/>
        <v>82.731841138951893</v>
      </c>
      <c r="P112" s="1">
        <f t="shared" si="24"/>
        <v>-13.041419138951895</v>
      </c>
      <c r="S112" s="1">
        <f t="shared" si="19"/>
        <v>-13.041419138951895</v>
      </c>
      <c r="U112" s="46">
        <v>-1.6665612292616601</v>
      </c>
      <c r="V112" s="47">
        <f t="shared" si="20"/>
        <v>-0.16749845833412452</v>
      </c>
      <c r="W112" s="2">
        <v>110</v>
      </c>
      <c r="X112" s="48">
        <f t="shared" si="25"/>
        <v>0.42607003891050582</v>
      </c>
      <c r="Y112" s="47">
        <f t="shared" si="26"/>
        <v>-0.18638854114422518</v>
      </c>
      <c r="BA112" s="45">
        <f t="shared" si="21"/>
        <v>157.7781298289658</v>
      </c>
      <c r="BB112" s="45">
        <f t="shared" si="22"/>
        <v>-21.242484828965814</v>
      </c>
      <c r="BE112" s="45">
        <v>-23.421419211814481</v>
      </c>
      <c r="BF112" s="1">
        <v>-23.421419211814481</v>
      </c>
      <c r="BG112" s="47">
        <f t="shared" si="27"/>
        <v>-0.81942770069193227</v>
      </c>
      <c r="BH112" s="34">
        <v>110</v>
      </c>
      <c r="BI112" s="6">
        <f t="shared" si="28"/>
        <v>0.42607003891050582</v>
      </c>
      <c r="BJ112" s="47">
        <f t="shared" si="29"/>
        <v>-0.18638854114422518</v>
      </c>
    </row>
    <row r="113" spans="1:62">
      <c r="A113" s="3">
        <v>43941</v>
      </c>
      <c r="B113" s="4">
        <v>111</v>
      </c>
      <c r="C113" s="1">
        <v>68.243881000000002</v>
      </c>
      <c r="D113" s="1">
        <v>133.949432</v>
      </c>
      <c r="E113" s="1"/>
      <c r="O113" s="1">
        <f t="shared" si="23"/>
        <v>82.980383164221053</v>
      </c>
      <c r="P113" s="1">
        <f t="shared" si="24"/>
        <v>-14.736502164221051</v>
      </c>
      <c r="S113" s="1">
        <f t="shared" si="19"/>
        <v>-14.736502164221051</v>
      </c>
      <c r="U113" s="46">
        <v>-1.6431985540255738</v>
      </c>
      <c r="V113" s="47">
        <f t="shared" si="20"/>
        <v>-0.16515038253835024</v>
      </c>
      <c r="W113" s="2">
        <v>111</v>
      </c>
      <c r="X113" s="48">
        <f t="shared" si="25"/>
        <v>0.42996108949416345</v>
      </c>
      <c r="Y113" s="47">
        <f t="shared" si="26"/>
        <v>-0.17647322871896182</v>
      </c>
      <c r="BA113" s="45">
        <f t="shared" si="21"/>
        <v>157.83845788746649</v>
      </c>
      <c r="BB113" s="45">
        <f t="shared" si="22"/>
        <v>-23.889025887466488</v>
      </c>
      <c r="BE113" s="45">
        <v>-26.098443626446738</v>
      </c>
      <c r="BF113" s="1">
        <v>-26.098443626446738</v>
      </c>
      <c r="BG113" s="47">
        <f t="shared" si="27"/>
        <v>-0.92803236955803536</v>
      </c>
      <c r="BH113" s="34">
        <v>111</v>
      </c>
      <c r="BI113" s="6">
        <f t="shared" si="28"/>
        <v>0.42996108949416345</v>
      </c>
      <c r="BJ113" s="47">
        <f t="shared" si="29"/>
        <v>-0.17647322871896182</v>
      </c>
    </row>
    <row r="114" spans="1:62">
      <c r="A114" s="3">
        <v>43942</v>
      </c>
      <c r="B114" s="4">
        <v>112</v>
      </c>
      <c r="C114" s="1">
        <v>66.134438000000003</v>
      </c>
      <c r="D114" s="1">
        <v>130.29716500000001</v>
      </c>
      <c r="E114" s="1"/>
      <c r="O114" s="1">
        <f t="shared" si="23"/>
        <v>83.228925189490241</v>
      </c>
      <c r="P114" s="1">
        <f t="shared" si="24"/>
        <v>-17.094487189490238</v>
      </c>
      <c r="S114" s="1">
        <f t="shared" si="19"/>
        <v>-17.094487189490238</v>
      </c>
      <c r="U114" s="46">
        <v>-1.5648126045639117</v>
      </c>
      <c r="V114" s="47">
        <f t="shared" si="20"/>
        <v>-0.15727216872936747</v>
      </c>
      <c r="W114" s="2">
        <v>112</v>
      </c>
      <c r="X114" s="48">
        <f t="shared" si="25"/>
        <v>0.43385214007782102</v>
      </c>
      <c r="Y114" s="47">
        <f t="shared" si="26"/>
        <v>-0.16657523610381375</v>
      </c>
      <c r="BA114" s="45">
        <f t="shared" si="21"/>
        <v>157.92365356826929</v>
      </c>
      <c r="BB114" s="45">
        <f t="shared" si="22"/>
        <v>-27.626488568269281</v>
      </c>
      <c r="BE114" s="45">
        <v>-29.883137915349153</v>
      </c>
      <c r="BF114" s="1">
        <v>-29.883137915349153</v>
      </c>
      <c r="BG114" s="47">
        <f t="shared" si="27"/>
        <v>-1.0815742901169265</v>
      </c>
      <c r="BH114" s="34">
        <v>112</v>
      </c>
      <c r="BI114" s="6">
        <f t="shared" si="28"/>
        <v>0.43385214007782102</v>
      </c>
      <c r="BJ114" s="47">
        <f t="shared" si="29"/>
        <v>-0.16657523610381375</v>
      </c>
    </row>
    <row r="115" spans="1:62">
      <c r="A115" s="3">
        <v>43943</v>
      </c>
      <c r="B115" s="4">
        <v>113</v>
      </c>
      <c r="C115" s="1">
        <v>68.039351999999994</v>
      </c>
      <c r="D115" s="1">
        <v>131.313873</v>
      </c>
      <c r="E115" s="1"/>
      <c r="O115" s="1">
        <f t="shared" si="23"/>
        <v>83.4774672147594</v>
      </c>
      <c r="P115" s="1">
        <f t="shared" si="24"/>
        <v>-15.438115214759407</v>
      </c>
      <c r="S115" s="1">
        <f t="shared" si="19"/>
        <v>-15.438115214759407</v>
      </c>
      <c r="U115" s="46">
        <v>-1.4831785792947301</v>
      </c>
      <c r="V115" s="47">
        <f t="shared" si="20"/>
        <v>-0.14906750565421947</v>
      </c>
      <c r="W115" s="2">
        <v>113</v>
      </c>
      <c r="X115" s="48">
        <f t="shared" si="25"/>
        <v>0.4377431906614786</v>
      </c>
      <c r="Y115" s="47">
        <f t="shared" si="26"/>
        <v>-0.15669353644638814</v>
      </c>
      <c r="BA115" s="45">
        <f t="shared" si="21"/>
        <v>157.89993702995551</v>
      </c>
      <c r="BB115" s="45">
        <f t="shared" si="22"/>
        <v>-26.586064029955509</v>
      </c>
      <c r="BE115" s="45">
        <v>-28.746842613576973</v>
      </c>
      <c r="BF115" s="1">
        <v>-28.746842613576973</v>
      </c>
      <c r="BG115" s="47">
        <f t="shared" si="27"/>
        <v>-1.0354757284794047</v>
      </c>
      <c r="BH115" s="34">
        <v>113</v>
      </c>
      <c r="BI115" s="6">
        <f t="shared" si="28"/>
        <v>0.4377431906614786</v>
      </c>
      <c r="BJ115" s="47">
        <f t="shared" si="29"/>
        <v>-0.15669353644638814</v>
      </c>
    </row>
    <row r="116" spans="1:62">
      <c r="A116" s="3">
        <v>43944</v>
      </c>
      <c r="B116" s="4">
        <v>114</v>
      </c>
      <c r="C116" s="1">
        <v>67.775672999999998</v>
      </c>
      <c r="D116" s="1">
        <v>132.94258099999999</v>
      </c>
      <c r="E116" s="1"/>
      <c r="O116" s="1">
        <f t="shared" si="23"/>
        <v>83.726009240028574</v>
      </c>
      <c r="P116" s="1">
        <f t="shared" si="24"/>
        <v>-15.950336240028577</v>
      </c>
      <c r="S116" s="1">
        <f t="shared" si="19"/>
        <v>-15.950336240028577</v>
      </c>
      <c r="U116" s="46">
        <v>-1.4121725755593957</v>
      </c>
      <c r="V116" s="47">
        <f t="shared" si="20"/>
        <v>-0.14193101648759923</v>
      </c>
      <c r="W116" s="2">
        <v>114</v>
      </c>
      <c r="X116" s="48">
        <f t="shared" si="25"/>
        <v>0.44163424124513617</v>
      </c>
      <c r="Y116" s="47">
        <f t="shared" si="26"/>
        <v>-0.14682711431726958</v>
      </c>
      <c r="BA116" s="45">
        <f t="shared" si="21"/>
        <v>157.8619444935695</v>
      </c>
      <c r="BB116" s="45">
        <f t="shared" si="22"/>
        <v>-24.919363493569506</v>
      </c>
      <c r="BE116" s="45">
        <v>-27.134687938369581</v>
      </c>
      <c r="BF116" s="1">
        <v>-27.134687938369581</v>
      </c>
      <c r="BG116" s="47">
        <f t="shared" si="27"/>
        <v>-0.97007194519493634</v>
      </c>
      <c r="BH116" s="34">
        <v>114</v>
      </c>
      <c r="BI116" s="6">
        <f t="shared" si="28"/>
        <v>0.44163424124513617</v>
      </c>
      <c r="BJ116" s="47">
        <f t="shared" si="29"/>
        <v>-0.14682711431726958</v>
      </c>
    </row>
    <row r="117" spans="1:62">
      <c r="A117" s="3">
        <v>43945</v>
      </c>
      <c r="B117" s="4">
        <v>115</v>
      </c>
      <c r="C117" s="1">
        <v>69.732322999999994</v>
      </c>
      <c r="D117" s="1">
        <v>133.771759</v>
      </c>
      <c r="E117" s="1"/>
      <c r="O117" s="1">
        <f t="shared" si="23"/>
        <v>83.974551265297748</v>
      </c>
      <c r="P117" s="1">
        <f t="shared" si="24"/>
        <v>-14.242228265297754</v>
      </c>
      <c r="S117" s="1">
        <f t="shared" si="19"/>
        <v>-14.242228265297754</v>
      </c>
      <c r="U117" s="46">
        <v>-0.93607849975187207</v>
      </c>
      <c r="V117" s="47">
        <f t="shared" si="20"/>
        <v>-9.4080975145225787E-2</v>
      </c>
      <c r="W117" s="2">
        <v>115</v>
      </c>
      <c r="X117" s="48">
        <f t="shared" si="25"/>
        <v>0.4455252918287938</v>
      </c>
      <c r="Y117" s="47">
        <f t="shared" si="26"/>
        <v>-0.13697496493536276</v>
      </c>
      <c r="BA117" s="45">
        <f t="shared" si="21"/>
        <v>157.84260242897872</v>
      </c>
      <c r="BB117" s="45">
        <f t="shared" si="22"/>
        <v>-24.070843428978719</v>
      </c>
      <c r="BE117" s="45">
        <v>-26.182674737403801</v>
      </c>
      <c r="BF117" s="1">
        <v>-26.182674737403801</v>
      </c>
      <c r="BG117" s="47">
        <f t="shared" si="27"/>
        <v>-0.93144955614165958</v>
      </c>
      <c r="BH117" s="34">
        <v>115</v>
      </c>
      <c r="BI117" s="6">
        <f t="shared" si="28"/>
        <v>0.4455252918287938</v>
      </c>
      <c r="BJ117" s="47">
        <f t="shared" si="29"/>
        <v>-0.13697496493536276</v>
      </c>
    </row>
    <row r="118" spans="1:62">
      <c r="A118" s="3">
        <v>43948</v>
      </c>
      <c r="B118" s="4">
        <v>116</v>
      </c>
      <c r="C118" s="1">
        <v>69.781609000000003</v>
      </c>
      <c r="D118" s="1">
        <v>138.07551599999999</v>
      </c>
      <c r="E118" s="1"/>
      <c r="O118" s="1">
        <f t="shared" si="23"/>
        <v>84.223093290566922</v>
      </c>
      <c r="P118" s="1">
        <f t="shared" si="24"/>
        <v>-14.441484290566919</v>
      </c>
      <c r="S118" s="1">
        <f t="shared" si="19"/>
        <v>-14.441484290566919</v>
      </c>
      <c r="U118" s="46">
        <v>-0.92839765510225902</v>
      </c>
      <c r="V118" s="47">
        <f t="shared" si="20"/>
        <v>-9.3309008526223133E-2</v>
      </c>
      <c r="W118" s="2">
        <v>116</v>
      </c>
      <c r="X118" s="48">
        <f t="shared" si="25"/>
        <v>0.44941634241245138</v>
      </c>
      <c r="Y118" s="47">
        <f t="shared" si="26"/>
        <v>-0.12713609341286775</v>
      </c>
      <c r="BA118" s="45">
        <f t="shared" si="21"/>
        <v>157.74220957499929</v>
      </c>
      <c r="BB118" s="45">
        <f t="shared" si="22"/>
        <v>-19.6666935749993</v>
      </c>
      <c r="BE118" s="45">
        <v>-21.875823645095608</v>
      </c>
      <c r="BF118" s="1">
        <v>-21.875823645095608</v>
      </c>
      <c r="BG118" s="47">
        <f t="shared" si="27"/>
        <v>-0.75672416545074217</v>
      </c>
      <c r="BH118" s="34">
        <v>116</v>
      </c>
      <c r="BI118" s="6">
        <f t="shared" si="28"/>
        <v>0.44941634241245138</v>
      </c>
      <c r="BJ118" s="47">
        <f t="shared" si="29"/>
        <v>-0.12713609341286775</v>
      </c>
    </row>
    <row r="119" spans="1:62">
      <c r="A119" s="3">
        <v>43949</v>
      </c>
      <c r="B119" s="4">
        <v>117</v>
      </c>
      <c r="C119" s="1">
        <v>68.650490000000005</v>
      </c>
      <c r="D119" s="1">
        <v>140.91835</v>
      </c>
      <c r="E119" s="1"/>
      <c r="O119" s="1">
        <f t="shared" si="23"/>
        <v>84.471635315836096</v>
      </c>
      <c r="P119" s="1">
        <f t="shared" si="24"/>
        <v>-15.821145315836091</v>
      </c>
      <c r="S119" s="1">
        <f t="shared" si="19"/>
        <v>-15.821145315836091</v>
      </c>
      <c r="U119" s="46">
        <v>-0.89418130506918203</v>
      </c>
      <c r="V119" s="47">
        <f t="shared" si="20"/>
        <v>-8.9870079442951431E-2</v>
      </c>
      <c r="W119" s="2">
        <v>117</v>
      </c>
      <c r="X119" s="48">
        <f t="shared" si="25"/>
        <v>0.45330739299610895</v>
      </c>
      <c r="Y119" s="47">
        <f t="shared" si="26"/>
        <v>-0.11730951401834963</v>
      </c>
      <c r="BA119" s="45">
        <f t="shared" si="21"/>
        <v>157.67589537123507</v>
      </c>
      <c r="BB119" s="45">
        <f t="shared" si="22"/>
        <v>-16.757545371235068</v>
      </c>
      <c r="BE119" s="45">
        <v>-19.103999396293432</v>
      </c>
      <c r="BF119" s="1">
        <v>-19.103999396293432</v>
      </c>
      <c r="BG119" s="47">
        <f t="shared" si="27"/>
        <v>-0.6442735456316665</v>
      </c>
      <c r="BH119" s="34">
        <v>117</v>
      </c>
      <c r="BI119" s="6">
        <f t="shared" si="28"/>
        <v>0.45330739299610895</v>
      </c>
      <c r="BJ119" s="47">
        <f t="shared" si="29"/>
        <v>-0.11730951401834963</v>
      </c>
    </row>
    <row r="120" spans="1:62">
      <c r="A120" s="3">
        <v>43950</v>
      </c>
      <c r="B120" s="4">
        <v>118</v>
      </c>
      <c r="C120" s="1">
        <v>70.905333999999996</v>
      </c>
      <c r="D120" s="1">
        <v>144.274506</v>
      </c>
      <c r="E120" s="1"/>
      <c r="O120" s="1">
        <f t="shared" si="23"/>
        <v>84.72017734110527</v>
      </c>
      <c r="P120" s="1">
        <f t="shared" si="24"/>
        <v>-13.814843341105274</v>
      </c>
      <c r="S120" s="1">
        <f t="shared" si="19"/>
        <v>-13.814843341105274</v>
      </c>
      <c r="U120" s="46">
        <v>-0.69751547448269946</v>
      </c>
      <c r="V120" s="47">
        <f t="shared" si="20"/>
        <v>-7.0104094940342573E-2</v>
      </c>
      <c r="W120" s="2">
        <v>118</v>
      </c>
      <c r="X120" s="48">
        <f t="shared" si="25"/>
        <v>0.45719844357976652</v>
      </c>
      <c r="Y120" s="47">
        <f t="shared" si="26"/>
        <v>-0.10749424945643572</v>
      </c>
      <c r="BA120" s="45">
        <f t="shared" si="21"/>
        <v>157.59760701080017</v>
      </c>
      <c r="BB120" s="45">
        <f t="shared" si="22"/>
        <v>-13.323101010800173</v>
      </c>
      <c r="BE120" s="45">
        <v>-15.606288076800155</v>
      </c>
      <c r="BF120" s="1">
        <v>-15.606288076800155</v>
      </c>
      <c r="BG120" s="47">
        <f t="shared" si="27"/>
        <v>-0.50237428704945797</v>
      </c>
      <c r="BH120" s="34">
        <v>118</v>
      </c>
      <c r="BI120" s="6">
        <f t="shared" si="28"/>
        <v>0.45719844357976652</v>
      </c>
      <c r="BJ120" s="47">
        <f t="shared" si="29"/>
        <v>-0.10749424945643572</v>
      </c>
    </row>
    <row r="121" spans="1:62">
      <c r="A121" s="3">
        <v>43951</v>
      </c>
      <c r="B121" s="4">
        <v>119</v>
      </c>
      <c r="C121" s="1">
        <v>72.401154000000005</v>
      </c>
      <c r="D121" s="1">
        <v>140.06944300000001</v>
      </c>
      <c r="E121" s="1"/>
      <c r="O121" s="1">
        <f t="shared" si="23"/>
        <v>84.968719366374444</v>
      </c>
      <c r="P121" s="1">
        <f t="shared" si="24"/>
        <v>-12.567565366374438</v>
      </c>
      <c r="S121" s="1">
        <f t="shared" si="19"/>
        <v>-12.567565366374438</v>
      </c>
      <c r="U121" s="46">
        <v>-0.62713975617893425</v>
      </c>
      <c r="V121" s="47">
        <f t="shared" si="20"/>
        <v>-6.3030952884074259E-2</v>
      </c>
      <c r="W121" s="2">
        <v>119</v>
      </c>
      <c r="X121" s="48">
        <f t="shared" si="25"/>
        <v>0.46108949416342415</v>
      </c>
      <c r="Y121" s="47">
        <f t="shared" si="26"/>
        <v>-9.7689330162724075E-2</v>
      </c>
      <c r="BA121" s="45">
        <f t="shared" si="21"/>
        <v>157.6956976501493</v>
      </c>
      <c r="BB121" s="45">
        <f t="shared" si="22"/>
        <v>-17.626254650149292</v>
      </c>
      <c r="BE121" s="45">
        <v>-19.717446009307963</v>
      </c>
      <c r="BF121" s="1">
        <v>-19.717446009307963</v>
      </c>
      <c r="BG121" s="47">
        <f t="shared" si="27"/>
        <v>-0.66916056792004108</v>
      </c>
      <c r="BH121" s="34">
        <v>119</v>
      </c>
      <c r="BI121" s="6">
        <f t="shared" si="28"/>
        <v>0.46108949416342415</v>
      </c>
      <c r="BJ121" s="47">
        <f t="shared" si="29"/>
        <v>-9.7689330162724075E-2</v>
      </c>
    </row>
    <row r="122" spans="1:62">
      <c r="A122" s="3">
        <v>43952</v>
      </c>
      <c r="B122" s="4">
        <v>120</v>
      </c>
      <c r="C122" s="1">
        <v>71.235541999999995</v>
      </c>
      <c r="D122" s="1">
        <v>135.47943100000001</v>
      </c>
      <c r="E122" s="1"/>
      <c r="O122" s="1">
        <f t="shared" si="23"/>
        <v>85.217261391643618</v>
      </c>
      <c r="P122" s="1">
        <f t="shared" si="24"/>
        <v>-13.981719391643622</v>
      </c>
      <c r="S122" s="1">
        <f t="shared" si="19"/>
        <v>-13.981719391643622</v>
      </c>
      <c r="U122" s="46">
        <v>-0.51179368037142581</v>
      </c>
      <c r="V122" s="47">
        <f t="shared" si="20"/>
        <v>-5.1438045564846914E-2</v>
      </c>
      <c r="W122" s="2">
        <v>120</v>
      </c>
      <c r="X122" s="48">
        <f t="shared" si="25"/>
        <v>0.46498054474708173</v>
      </c>
      <c r="Y122" s="47">
        <f t="shared" si="26"/>
        <v>-8.7893793612546053E-2</v>
      </c>
      <c r="BA122" s="45">
        <f t="shared" si="21"/>
        <v>157.80276791561266</v>
      </c>
      <c r="BB122" s="45">
        <f t="shared" si="22"/>
        <v>-22.323336915612657</v>
      </c>
      <c r="BE122" s="45">
        <v>-24.380633173117587</v>
      </c>
      <c r="BF122" s="1">
        <v>-24.380633173117587</v>
      </c>
      <c r="BG122" s="47">
        <f t="shared" si="27"/>
        <v>-0.85834221864315441</v>
      </c>
      <c r="BH122" s="34">
        <v>120</v>
      </c>
      <c r="BI122" s="6">
        <f t="shared" si="28"/>
        <v>0.46498054474708173</v>
      </c>
      <c r="BJ122" s="47">
        <f t="shared" si="29"/>
        <v>-8.7893793612546053E-2</v>
      </c>
    </row>
    <row r="123" spans="1:62">
      <c r="A123" s="3">
        <v>43955</v>
      </c>
      <c r="B123" s="4">
        <v>121</v>
      </c>
      <c r="C123" s="1">
        <v>72.243446000000006</v>
      </c>
      <c r="D123" s="1">
        <v>133.45588699999999</v>
      </c>
      <c r="E123" s="1"/>
      <c r="O123" s="1">
        <f t="shared" si="23"/>
        <v>85.465803416912792</v>
      </c>
      <c r="P123" s="1">
        <f t="shared" si="24"/>
        <v>-13.222357416912786</v>
      </c>
      <c r="S123" s="1">
        <f t="shared" si="19"/>
        <v>-13.222357416912786</v>
      </c>
      <c r="U123" s="46">
        <v>-0.42279835560752588</v>
      </c>
      <c r="V123" s="47">
        <f t="shared" si="20"/>
        <v>-4.2493531894922221E-2</v>
      </c>
      <c r="W123" s="2">
        <v>121</v>
      </c>
      <c r="X123" s="48">
        <f t="shared" si="25"/>
        <v>0.4688715953307393</v>
      </c>
      <c r="Y123" s="47">
        <f t="shared" si="26"/>
        <v>-7.8106683642267097E-2</v>
      </c>
      <c r="BA123" s="45">
        <f t="shared" si="21"/>
        <v>157.84997071012754</v>
      </c>
      <c r="BB123" s="45">
        <f t="shared" si="22"/>
        <v>-24.394083710127546</v>
      </c>
      <c r="BE123" s="45">
        <v>-26.340902652690232</v>
      </c>
      <c r="BF123" s="1">
        <v>-26.340902652690232</v>
      </c>
      <c r="BG123" s="47">
        <f t="shared" si="27"/>
        <v>-0.93786873194414</v>
      </c>
      <c r="BH123" s="34">
        <v>121</v>
      </c>
      <c r="BI123" s="6">
        <f t="shared" si="28"/>
        <v>0.4688715953307393</v>
      </c>
      <c r="BJ123" s="47">
        <f t="shared" si="29"/>
        <v>-7.8106683642267097E-2</v>
      </c>
    </row>
    <row r="124" spans="1:62">
      <c r="A124" s="3">
        <v>43956</v>
      </c>
      <c r="B124" s="4">
        <v>122</v>
      </c>
      <c r="C124" s="1">
        <v>73.327736000000002</v>
      </c>
      <c r="D124" s="1">
        <v>133.13014200000001</v>
      </c>
      <c r="E124" s="1"/>
      <c r="O124" s="1">
        <f t="shared" si="23"/>
        <v>85.714345442181965</v>
      </c>
      <c r="P124" s="1">
        <f t="shared" si="24"/>
        <v>-12.386609442181964</v>
      </c>
      <c r="S124" s="1">
        <f t="shared" si="19"/>
        <v>-12.386609442181964</v>
      </c>
      <c r="U124" s="46">
        <v>0.19327782127668058</v>
      </c>
      <c r="V124" s="47">
        <f t="shared" si="20"/>
        <v>1.9425471159168685E-2</v>
      </c>
      <c r="W124" s="2">
        <v>122</v>
      </c>
      <c r="X124" s="48">
        <f t="shared" si="25"/>
        <v>0.47276264591439687</v>
      </c>
      <c r="Y124" s="47">
        <f t="shared" si="26"/>
        <v>-6.8327049781859689E-2</v>
      </c>
      <c r="BA124" s="45">
        <f t="shared" si="21"/>
        <v>157.85756929671584</v>
      </c>
      <c r="BB124" s="45">
        <f t="shared" si="22"/>
        <v>-24.727427296715831</v>
      </c>
      <c r="BE124" s="45">
        <v>-26.598577747466919</v>
      </c>
      <c r="BF124" s="1">
        <v>-26.598577747466919</v>
      </c>
      <c r="BG124" s="47">
        <f t="shared" si="27"/>
        <v>-0.94832239765981419</v>
      </c>
      <c r="BH124" s="34">
        <v>122</v>
      </c>
      <c r="BI124" s="6">
        <f t="shared" si="28"/>
        <v>0.47276264591439687</v>
      </c>
      <c r="BJ124" s="47">
        <f t="shared" si="29"/>
        <v>-6.8327049781859689E-2</v>
      </c>
    </row>
    <row r="125" spans="1:62">
      <c r="A125" s="3">
        <v>43957</v>
      </c>
      <c r="B125" s="4">
        <v>123</v>
      </c>
      <c r="C125" s="1">
        <v>74.084282000000002</v>
      </c>
      <c r="D125" s="1">
        <v>131.323746</v>
      </c>
      <c r="E125" s="1"/>
      <c r="O125" s="1">
        <f t="shared" si="23"/>
        <v>85.962887467451139</v>
      </c>
      <c r="P125" s="1">
        <f t="shared" si="24"/>
        <v>-11.878605467451138</v>
      </c>
      <c r="S125" s="1">
        <f t="shared" si="19"/>
        <v>-11.878605467451138</v>
      </c>
      <c r="U125" s="46">
        <v>0.25979755078648736</v>
      </c>
      <c r="V125" s="47">
        <f t="shared" si="20"/>
        <v>2.6111065391209855E-2</v>
      </c>
      <c r="W125" s="2">
        <v>123</v>
      </c>
      <c r="X125" s="48">
        <f t="shared" si="25"/>
        <v>0.4766536964980545</v>
      </c>
      <c r="Y125" s="47">
        <f t="shared" si="26"/>
        <v>-5.8553946597514207E-2</v>
      </c>
      <c r="BA125" s="45">
        <f t="shared" si="21"/>
        <v>157.89970672451602</v>
      </c>
      <c r="BB125" s="45">
        <f t="shared" si="22"/>
        <v>-26.575960724516023</v>
      </c>
      <c r="BE125" s="45">
        <v>-28.357479060144271</v>
      </c>
      <c r="BF125" s="1">
        <v>-28.357479060144271</v>
      </c>
      <c r="BG125" s="47">
        <f t="shared" si="27"/>
        <v>-1.0196795707910569</v>
      </c>
      <c r="BH125" s="34">
        <v>123</v>
      </c>
      <c r="BI125" s="6">
        <f t="shared" si="28"/>
        <v>0.4766536964980545</v>
      </c>
      <c r="BJ125" s="47">
        <f t="shared" si="29"/>
        <v>-5.8553946597514207E-2</v>
      </c>
    </row>
    <row r="126" spans="1:62">
      <c r="A126" s="3">
        <v>43958</v>
      </c>
      <c r="B126" s="4">
        <v>124</v>
      </c>
      <c r="C126" s="1">
        <v>74.850669999999994</v>
      </c>
      <c r="D126" s="1">
        <v>131.076965</v>
      </c>
      <c r="E126" s="1"/>
      <c r="O126" s="1">
        <f t="shared" si="23"/>
        <v>86.211429492720299</v>
      </c>
      <c r="P126" s="1">
        <f t="shared" si="24"/>
        <v>-11.360759492720305</v>
      </c>
      <c r="S126" s="1">
        <f t="shared" si="19"/>
        <v>-11.360759492720305</v>
      </c>
      <c r="U126" s="46">
        <v>0.31603113197743937</v>
      </c>
      <c r="V126" s="47">
        <f t="shared" si="20"/>
        <v>3.1762845830302318E-2</v>
      </c>
      <c r="W126" s="2">
        <v>124</v>
      </c>
      <c r="X126" s="48">
        <f t="shared" si="25"/>
        <v>0.48054474708171208</v>
      </c>
      <c r="Y126" s="47">
        <f t="shared" si="26"/>
        <v>-4.8786433043091666E-2</v>
      </c>
      <c r="BA126" s="45">
        <f t="shared" si="21"/>
        <v>157.90546333412431</v>
      </c>
      <c r="BB126" s="45">
        <f t="shared" si="22"/>
        <v>-26.828498334124305</v>
      </c>
      <c r="BE126" s="45">
        <v>-28.556147508590442</v>
      </c>
      <c r="BF126" s="1">
        <v>-28.556147508590442</v>
      </c>
      <c r="BG126" s="47">
        <f t="shared" si="27"/>
        <v>-1.0277393856137031</v>
      </c>
      <c r="BH126" s="34">
        <v>124</v>
      </c>
      <c r="BI126" s="6">
        <f t="shared" si="28"/>
        <v>0.48054474708171208</v>
      </c>
      <c r="BJ126" s="47">
        <f t="shared" si="29"/>
        <v>-4.8786433043091666E-2</v>
      </c>
    </row>
    <row r="127" spans="1:62">
      <c r="A127" s="3">
        <v>43959</v>
      </c>
      <c r="B127" s="4">
        <v>125</v>
      </c>
      <c r="C127" s="1">
        <v>77.259674000000004</v>
      </c>
      <c r="D127" s="1">
        <v>135.14382900000001</v>
      </c>
      <c r="E127" s="1"/>
      <c r="O127" s="1">
        <f t="shared" si="23"/>
        <v>86.459971517989487</v>
      </c>
      <c r="P127" s="1">
        <f t="shared" si="24"/>
        <v>-9.2002975179894833</v>
      </c>
      <c r="S127" s="1">
        <f t="shared" si="19"/>
        <v>-9.2002975179894833</v>
      </c>
      <c r="U127" s="46">
        <v>0.36270547497895222</v>
      </c>
      <c r="V127" s="47">
        <f t="shared" si="20"/>
        <v>3.6453870893914782E-2</v>
      </c>
      <c r="W127" s="2">
        <v>125</v>
      </c>
      <c r="X127" s="48">
        <f t="shared" si="25"/>
        <v>0.48443579766536965</v>
      </c>
      <c r="Y127" s="47">
        <f t="shared" si="26"/>
        <v>-3.9023571819248162E-2</v>
      </c>
      <c r="BA127" s="45">
        <f t="shared" si="21"/>
        <v>157.81059643441176</v>
      </c>
      <c r="BB127" s="45">
        <f t="shared" si="22"/>
        <v>-22.666767434411753</v>
      </c>
      <c r="BE127" s="45">
        <v>-24.338050283196338</v>
      </c>
      <c r="BF127" s="1">
        <v>-24.338050283196338</v>
      </c>
      <c r="BG127" s="47">
        <f t="shared" si="27"/>
        <v>-0.85661466597909164</v>
      </c>
      <c r="BH127" s="34">
        <v>125</v>
      </c>
      <c r="BI127" s="6">
        <f t="shared" si="28"/>
        <v>0.48443579766536965</v>
      </c>
      <c r="BJ127" s="47">
        <f t="shared" si="29"/>
        <v>-3.9023571819248162E-2</v>
      </c>
    </row>
    <row r="128" spans="1:62">
      <c r="A128" s="3">
        <v>43962</v>
      </c>
      <c r="B128" s="4">
        <v>126</v>
      </c>
      <c r="C128" s="1">
        <v>78.475371999999993</v>
      </c>
      <c r="D128" s="1">
        <v>132.54776000000001</v>
      </c>
      <c r="E128" s="1"/>
      <c r="O128" s="1">
        <f t="shared" si="23"/>
        <v>86.708513543258647</v>
      </c>
      <c r="P128" s="1">
        <f t="shared" si="24"/>
        <v>-8.2331415432586539</v>
      </c>
      <c r="S128" s="1">
        <f t="shared" si="19"/>
        <v>-8.2331415432586539</v>
      </c>
      <c r="U128" s="46">
        <v>0.65676885401653351</v>
      </c>
      <c r="V128" s="47">
        <f t="shared" si="20"/>
        <v>6.6008838198139186E-2</v>
      </c>
      <c r="W128" s="2">
        <v>126</v>
      </c>
      <c r="X128" s="48">
        <f t="shared" si="25"/>
        <v>0.48832684824902722</v>
      </c>
      <c r="Y128" s="47">
        <f t="shared" si="26"/>
        <v>-2.9264428739091099E-2</v>
      </c>
      <c r="BA128" s="45">
        <f t="shared" si="21"/>
        <v>157.87115440179642</v>
      </c>
      <c r="BB128" s="45">
        <f t="shared" si="22"/>
        <v>-25.323394401796406</v>
      </c>
      <c r="BE128" s="45">
        <v>-26.857799804422058</v>
      </c>
      <c r="BF128" s="1">
        <v>-26.857799804422058</v>
      </c>
      <c r="BG128" s="47">
        <f t="shared" si="27"/>
        <v>-0.95883882235303841</v>
      </c>
      <c r="BH128" s="34">
        <v>126</v>
      </c>
      <c r="BI128" s="6">
        <f t="shared" si="28"/>
        <v>0.48832684824902722</v>
      </c>
      <c r="BJ128" s="47">
        <f t="shared" si="29"/>
        <v>-2.9264428739091099E-2</v>
      </c>
    </row>
    <row r="129" spans="1:62">
      <c r="A129" s="3">
        <v>43963</v>
      </c>
      <c r="B129" s="4">
        <v>127</v>
      </c>
      <c r="C129" s="1">
        <v>77.578536999999997</v>
      </c>
      <c r="D129" s="1">
        <v>125.944046</v>
      </c>
      <c r="E129" s="1"/>
      <c r="O129" s="1">
        <f t="shared" si="23"/>
        <v>86.957055568527821</v>
      </c>
      <c r="P129" s="1">
        <f t="shared" si="24"/>
        <v>-9.3785185685278236</v>
      </c>
      <c r="S129" s="1">
        <f t="shared" si="19"/>
        <v>-9.3785185685278236</v>
      </c>
      <c r="U129" s="46">
        <v>0.66519327282557583</v>
      </c>
      <c r="V129" s="47">
        <f t="shared" si="20"/>
        <v>6.6855538060166267E-2</v>
      </c>
      <c r="W129" s="2">
        <v>127</v>
      </c>
      <c r="X129" s="48">
        <f t="shared" si="25"/>
        <v>0.49221789883268485</v>
      </c>
      <c r="Y129" s="47">
        <f t="shared" si="26"/>
        <v>-1.9508072099243851E-2</v>
      </c>
      <c r="BA129" s="45">
        <f t="shared" si="21"/>
        <v>158.02519787946576</v>
      </c>
      <c r="BB129" s="45">
        <f t="shared" si="22"/>
        <v>-32.081151879465764</v>
      </c>
      <c r="BE129" s="45">
        <v>-33.517815599560763</v>
      </c>
      <c r="BF129" s="1">
        <v>-33.517815599560763</v>
      </c>
      <c r="BG129" s="47">
        <f t="shared" si="27"/>
        <v>-1.2290301609603915</v>
      </c>
      <c r="BH129" s="34">
        <v>127</v>
      </c>
      <c r="BI129" s="6">
        <f t="shared" si="28"/>
        <v>0.49221789883268485</v>
      </c>
      <c r="BJ129" s="47">
        <f t="shared" si="29"/>
        <v>-1.9508072099243851E-2</v>
      </c>
    </row>
    <row r="130" spans="1:62">
      <c r="A130" s="3">
        <v>43964</v>
      </c>
      <c r="B130" s="4">
        <v>128</v>
      </c>
      <c r="C130" s="1">
        <v>76.641852999999998</v>
      </c>
      <c r="D130" s="1">
        <v>121.383652</v>
      </c>
      <c r="E130" s="1"/>
      <c r="O130" s="1">
        <f t="shared" si="23"/>
        <v>87.205597593796995</v>
      </c>
      <c r="P130" s="1">
        <f t="shared" si="24"/>
        <v>-10.563744593796997</v>
      </c>
      <c r="S130" s="1">
        <f t="shared" si="19"/>
        <v>-10.563744593796997</v>
      </c>
      <c r="U130" s="46">
        <v>1.0140899045548935</v>
      </c>
      <c r="V130" s="47">
        <f t="shared" si="20"/>
        <v>0.10192154518101953</v>
      </c>
      <c r="W130" s="2">
        <v>128</v>
      </c>
      <c r="X130" s="48">
        <f t="shared" si="25"/>
        <v>0.49610894941634243</v>
      </c>
      <c r="Y130" s="47">
        <f t="shared" si="26"/>
        <v>-9.7535720552177404E-3</v>
      </c>
      <c r="BA130" s="45">
        <f t="shared" si="21"/>
        <v>158.13157725193747</v>
      </c>
      <c r="BB130" s="45">
        <f t="shared" si="22"/>
        <v>-36.747925251937474</v>
      </c>
      <c r="BE130" s="45">
        <v>-38.137013047996319</v>
      </c>
      <c r="BF130" s="1">
        <v>-38.137013047996319</v>
      </c>
      <c r="BG130" s="47">
        <f t="shared" si="27"/>
        <v>-1.4164271852730763</v>
      </c>
      <c r="BH130" s="34">
        <v>128</v>
      </c>
      <c r="BI130" s="6">
        <f t="shared" si="28"/>
        <v>0.49610894941634243</v>
      </c>
      <c r="BJ130" s="47">
        <f t="shared" si="29"/>
        <v>-9.7535720552177404E-3</v>
      </c>
    </row>
    <row r="131" spans="1:62">
      <c r="A131" s="3">
        <v>43965</v>
      </c>
      <c r="B131" s="4">
        <v>129</v>
      </c>
      <c r="C131" s="1">
        <v>77.112685999999997</v>
      </c>
      <c r="D131" s="1">
        <v>126.335655</v>
      </c>
      <c r="E131" s="1"/>
      <c r="O131" s="1">
        <f t="shared" si="23"/>
        <v>87.454139619066169</v>
      </c>
      <c r="P131" s="1">
        <f t="shared" si="24"/>
        <v>-10.341453619066172</v>
      </c>
      <c r="S131" s="1">
        <f t="shared" ref="S131:S194" si="30">C131-O131</f>
        <v>-10.341453619066172</v>
      </c>
      <c r="U131" s="46">
        <v>1.0487302980947391</v>
      </c>
      <c r="V131" s="47">
        <f t="shared" ref="V131:V194" si="31">STANDARDIZE(U131, AVERAGE($U$3:$U$259), _xlfn.STDEV.S($U$3:$U$259))</f>
        <v>0.10540309294064303</v>
      </c>
      <c r="W131" s="2">
        <v>129</v>
      </c>
      <c r="X131" s="48">
        <f t="shared" si="25"/>
        <v>0.5</v>
      </c>
      <c r="Y131" s="47">
        <f t="shared" si="26"/>
        <v>0</v>
      </c>
      <c r="BA131" s="45">
        <f t="shared" ref="BA131:BA194" si="32">$AS$5*D131+$AT$5</f>
        <v>158.01606289690193</v>
      </c>
      <c r="BB131" s="45">
        <f t="shared" ref="BB131:BB194" si="33">D131-BA131</f>
        <v>-31.680407896901926</v>
      </c>
      <c r="BE131" s="45">
        <v>-33.155451942981983</v>
      </c>
      <c r="BF131" s="1">
        <v>-33.155451942981983</v>
      </c>
      <c r="BG131" s="47">
        <f t="shared" si="27"/>
        <v>-1.2143293667813235</v>
      </c>
      <c r="BH131" s="34">
        <v>129</v>
      </c>
      <c r="BI131" s="6">
        <f t="shared" si="28"/>
        <v>0.5</v>
      </c>
      <c r="BJ131" s="47">
        <f t="shared" si="29"/>
        <v>0</v>
      </c>
    </row>
    <row r="132" spans="1:62">
      <c r="A132" s="3">
        <v>43966</v>
      </c>
      <c r="B132" s="4">
        <v>130</v>
      </c>
      <c r="C132" s="1">
        <v>76.656791999999996</v>
      </c>
      <c r="D132" s="1">
        <v>124.70488</v>
      </c>
      <c r="E132" s="1"/>
      <c r="O132" s="1">
        <f t="shared" ref="O132:O195" si="34">$H$5*B132+$I$5</f>
        <v>87.702681644335343</v>
      </c>
      <c r="P132" s="1">
        <f t="shared" ref="P132:P195" si="35">C132-O132</f>
        <v>-11.045889644335347</v>
      </c>
      <c r="S132" s="1">
        <f t="shared" si="30"/>
        <v>-11.045889644335347</v>
      </c>
      <c r="U132" s="46">
        <v>1.0726671825157865</v>
      </c>
      <c r="V132" s="47">
        <f t="shared" si="31"/>
        <v>0.10780887987931057</v>
      </c>
      <c r="W132" s="2">
        <v>130</v>
      </c>
      <c r="X132" s="48">
        <f t="shared" ref="X132:X195" si="36">(W132-0.5)/257</f>
        <v>0.50389105058365757</v>
      </c>
      <c r="Y132" s="47">
        <f t="shared" ref="Y132:Y195" si="37">_xlfn.NORM.S.INV(X132)</f>
        <v>9.7535720552177404E-3</v>
      </c>
      <c r="BA132" s="45">
        <f t="shared" si="32"/>
        <v>158.05410364977163</v>
      </c>
      <c r="BB132" s="45">
        <f t="shared" si="33"/>
        <v>-33.349223649771631</v>
      </c>
      <c r="BE132" s="45">
        <v>-34.814847202665163</v>
      </c>
      <c r="BF132" s="1">
        <v>-34.814847202665163</v>
      </c>
      <c r="BG132" s="47">
        <f t="shared" ref="BG132:BG195" si="38">STANDARDIZE(BF132, AVERAGE($BF$3:$BF$259), _xlfn.STDEV.S($BF$3:$BF$259))</f>
        <v>-1.2816496615499575</v>
      </c>
      <c r="BH132" s="34">
        <v>130</v>
      </c>
      <c r="BI132" s="6">
        <f t="shared" ref="BI132:BI195" si="39">(BH132-0.5)/257</f>
        <v>0.50389105058365757</v>
      </c>
      <c r="BJ132" s="47">
        <f t="shared" ref="BJ132:BJ195" si="40">_xlfn.NORM.S.INV(BI132)</f>
        <v>9.7535720552177404E-3</v>
      </c>
    </row>
    <row r="133" spans="1:62">
      <c r="A133" s="3">
        <v>43969</v>
      </c>
      <c r="B133" s="4">
        <v>131</v>
      </c>
      <c r="C133" s="1">
        <v>78.462913999999998</v>
      </c>
      <c r="D133" s="1">
        <v>135.27510100000001</v>
      </c>
      <c r="E133" s="1"/>
      <c r="O133" s="1">
        <f t="shared" si="34"/>
        <v>87.951223669604516</v>
      </c>
      <c r="P133" s="1">
        <f t="shared" si="35"/>
        <v>-9.4883096696045186</v>
      </c>
      <c r="S133" s="1">
        <f t="shared" si="30"/>
        <v>-9.4883096696045186</v>
      </c>
      <c r="U133" s="46">
        <v>1.2350306265939963</v>
      </c>
      <c r="V133" s="47">
        <f t="shared" si="31"/>
        <v>0.12412728816543547</v>
      </c>
      <c r="W133" s="2">
        <v>131</v>
      </c>
      <c r="X133" s="48">
        <f t="shared" si="36"/>
        <v>0.50778210116731515</v>
      </c>
      <c r="Y133" s="47">
        <f t="shared" si="37"/>
        <v>1.9508072099243851E-2</v>
      </c>
      <c r="BA133" s="45">
        <f t="shared" si="32"/>
        <v>157.80753427947886</v>
      </c>
      <c r="BB133" s="45">
        <f t="shared" si="33"/>
        <v>-22.532433279478852</v>
      </c>
      <c r="BE133" s="45">
        <v>-24.131240896739854</v>
      </c>
      <c r="BF133" s="1">
        <v>-24.131240896739854</v>
      </c>
      <c r="BG133" s="47">
        <f t="shared" si="38"/>
        <v>-0.84822458002703893</v>
      </c>
      <c r="BH133" s="34">
        <v>131</v>
      </c>
      <c r="BI133" s="6">
        <f t="shared" si="39"/>
        <v>0.50778210116731515</v>
      </c>
      <c r="BJ133" s="47">
        <f t="shared" si="40"/>
        <v>1.9508072099243851E-2</v>
      </c>
    </row>
    <row r="134" spans="1:62">
      <c r="A134" s="3">
        <v>43970</v>
      </c>
      <c r="B134" s="4">
        <v>132</v>
      </c>
      <c r="C134" s="1">
        <v>78.009521000000007</v>
      </c>
      <c r="D134" s="1">
        <v>131.208099</v>
      </c>
      <c r="E134" s="1"/>
      <c r="O134" s="1">
        <f t="shared" si="34"/>
        <v>88.19976569487369</v>
      </c>
      <c r="P134" s="1">
        <f t="shared" si="35"/>
        <v>-10.190244694873684</v>
      </c>
      <c r="S134" s="1">
        <f t="shared" si="30"/>
        <v>-10.190244694873684</v>
      </c>
      <c r="U134" s="46">
        <v>1.5180760309007582</v>
      </c>
      <c r="V134" s="47">
        <f t="shared" si="31"/>
        <v>0.15257488914613501</v>
      </c>
      <c r="W134" s="2">
        <v>132</v>
      </c>
      <c r="X134" s="48">
        <f t="shared" si="36"/>
        <v>0.51167315175097272</v>
      </c>
      <c r="Y134" s="47">
        <f t="shared" si="37"/>
        <v>2.9264428739090957E-2</v>
      </c>
      <c r="BA134" s="45">
        <f t="shared" si="32"/>
        <v>157.90240439828901</v>
      </c>
      <c r="BB134" s="45">
        <f t="shared" si="33"/>
        <v>-26.694305398289004</v>
      </c>
      <c r="BE134" s="45">
        <v>-28.226706147843259</v>
      </c>
      <c r="BF134" s="1">
        <v>-28.226706147843259</v>
      </c>
      <c r="BG134" s="47">
        <f t="shared" si="38"/>
        <v>-1.0143742217776233</v>
      </c>
      <c r="BH134" s="34">
        <v>132</v>
      </c>
      <c r="BI134" s="6">
        <f t="shared" si="39"/>
        <v>0.51167315175097272</v>
      </c>
      <c r="BJ134" s="47">
        <f t="shared" si="40"/>
        <v>2.9264428739090957E-2</v>
      </c>
    </row>
    <row r="135" spans="1:62">
      <c r="A135" s="3">
        <v>43971</v>
      </c>
      <c r="B135" s="4">
        <v>133</v>
      </c>
      <c r="C135" s="1">
        <v>79.526664999999994</v>
      </c>
      <c r="D135" s="1">
        <v>135.26516699999999</v>
      </c>
      <c r="E135" s="1"/>
      <c r="O135" s="1">
        <f t="shared" si="34"/>
        <v>88.448307720142864</v>
      </c>
      <c r="P135" s="1">
        <f t="shared" si="35"/>
        <v>-8.9216427201428701</v>
      </c>
      <c r="S135" s="1">
        <f t="shared" si="30"/>
        <v>-8.9216427201428701</v>
      </c>
      <c r="U135" s="46">
        <v>1.626419576055639</v>
      </c>
      <c r="V135" s="47">
        <f t="shared" si="31"/>
        <v>0.16346400408848571</v>
      </c>
      <c r="W135" s="2">
        <v>133</v>
      </c>
      <c r="X135" s="48">
        <f t="shared" si="36"/>
        <v>0.51556420233463029</v>
      </c>
      <c r="Y135" s="47">
        <f t="shared" si="37"/>
        <v>3.9023571819248024E-2</v>
      </c>
      <c r="BA135" s="45">
        <f t="shared" si="32"/>
        <v>157.80776600785279</v>
      </c>
      <c r="BB135" s="45">
        <f t="shared" si="33"/>
        <v>-22.5425990078528</v>
      </c>
      <c r="BE135" s="45">
        <v>-24.074394395442994</v>
      </c>
      <c r="BF135" s="1">
        <v>-24.074394395442994</v>
      </c>
      <c r="BG135" s="47">
        <f t="shared" si="38"/>
        <v>-0.84591836443341306</v>
      </c>
      <c r="BH135" s="34">
        <v>133</v>
      </c>
      <c r="BI135" s="6">
        <f t="shared" si="39"/>
        <v>0.51556420233463029</v>
      </c>
      <c r="BJ135" s="47">
        <f t="shared" si="40"/>
        <v>3.9023571819248024E-2</v>
      </c>
    </row>
    <row r="136" spans="1:62">
      <c r="A136" s="3">
        <v>43972</v>
      </c>
      <c r="B136" s="4">
        <v>134</v>
      </c>
      <c r="C136" s="1">
        <v>78.933753999999993</v>
      </c>
      <c r="D136" s="1">
        <v>136.91583299999999</v>
      </c>
      <c r="E136" s="1"/>
      <c r="O136" s="1">
        <f t="shared" si="34"/>
        <v>88.696849745412038</v>
      </c>
      <c r="P136" s="1">
        <f t="shared" si="35"/>
        <v>-9.7630957454120448</v>
      </c>
      <c r="S136" s="1">
        <f t="shared" si="30"/>
        <v>-9.7630957454120448</v>
      </c>
      <c r="U136" s="46">
        <v>1.7945101067082732</v>
      </c>
      <c r="V136" s="47">
        <f t="shared" si="31"/>
        <v>0.18035801569185994</v>
      </c>
      <c r="W136" s="2">
        <v>134</v>
      </c>
      <c r="X136" s="48">
        <f t="shared" si="36"/>
        <v>0.51945525291828798</v>
      </c>
      <c r="Y136" s="47">
        <f t="shared" si="37"/>
        <v>4.8786433043091805E-2</v>
      </c>
      <c r="BA136" s="45">
        <f t="shared" si="32"/>
        <v>157.76926126171892</v>
      </c>
      <c r="BB136" s="45">
        <f t="shared" si="33"/>
        <v>-20.853428261718932</v>
      </c>
      <c r="BE136" s="45">
        <v>-22.46095035227728</v>
      </c>
      <c r="BF136" s="1">
        <v>-22.46095035227728</v>
      </c>
      <c r="BG136" s="47">
        <f t="shared" si="38"/>
        <v>-0.78046227255609268</v>
      </c>
      <c r="BH136" s="34">
        <v>134</v>
      </c>
      <c r="BI136" s="6">
        <f t="shared" si="39"/>
        <v>0.51945525291828798</v>
      </c>
      <c r="BJ136" s="47">
        <f t="shared" si="40"/>
        <v>4.8786433043091805E-2</v>
      </c>
    </row>
    <row r="137" spans="1:62">
      <c r="A137" s="3">
        <v>43973</v>
      </c>
      <c r="B137" s="4">
        <v>135</v>
      </c>
      <c r="C137" s="1">
        <v>79.441963000000001</v>
      </c>
      <c r="D137" s="1">
        <v>138.397446</v>
      </c>
      <c r="E137" s="1"/>
      <c r="O137" s="1">
        <f t="shared" si="34"/>
        <v>88.945391770681198</v>
      </c>
      <c r="P137" s="1">
        <f t="shared" si="35"/>
        <v>-9.5034287706811966</v>
      </c>
      <c r="S137" s="1">
        <f t="shared" si="30"/>
        <v>-9.5034287706811966</v>
      </c>
      <c r="U137" s="46">
        <v>1.9665618034781858</v>
      </c>
      <c r="V137" s="47">
        <f t="shared" si="31"/>
        <v>0.19765014601190647</v>
      </c>
      <c r="W137" s="2">
        <v>135</v>
      </c>
      <c r="X137" s="48">
        <f t="shared" si="36"/>
        <v>0.52334630350194555</v>
      </c>
      <c r="Y137" s="47">
        <f t="shared" si="37"/>
        <v>5.8553946597514346E-2</v>
      </c>
      <c r="BA137" s="45">
        <f t="shared" si="32"/>
        <v>157.73469998013101</v>
      </c>
      <c r="BB137" s="45">
        <f t="shared" si="33"/>
        <v>-19.33725398013101</v>
      </c>
      <c r="BE137" s="45">
        <v>-20.947432844752882</v>
      </c>
      <c r="BF137" s="1">
        <v>-20.947432844752882</v>
      </c>
      <c r="BG137" s="47">
        <f t="shared" si="38"/>
        <v>-0.71906011767499223</v>
      </c>
      <c r="BH137" s="34">
        <v>135</v>
      </c>
      <c r="BI137" s="6">
        <f t="shared" si="39"/>
        <v>0.52334630350194555</v>
      </c>
      <c r="BJ137" s="47">
        <f t="shared" si="40"/>
        <v>5.8553946597514346E-2</v>
      </c>
    </row>
    <row r="138" spans="1:62">
      <c r="A138" s="3">
        <v>43977</v>
      </c>
      <c r="B138" s="4">
        <v>136</v>
      </c>
      <c r="C138" s="1">
        <v>78.903862000000004</v>
      </c>
      <c r="D138" s="1">
        <v>144.12506099999999</v>
      </c>
      <c r="E138" s="1"/>
      <c r="O138" s="1">
        <f t="shared" si="34"/>
        <v>89.193933795950386</v>
      </c>
      <c r="P138" s="1">
        <f t="shared" si="35"/>
        <v>-10.290071795950382</v>
      </c>
      <c r="S138" s="1">
        <f t="shared" si="30"/>
        <v>-10.290071795950382</v>
      </c>
      <c r="U138" s="46">
        <v>2.3249208287473806</v>
      </c>
      <c r="V138" s="47">
        <f t="shared" si="31"/>
        <v>0.23366717509478052</v>
      </c>
      <c r="W138" s="2">
        <v>136</v>
      </c>
      <c r="X138" s="48">
        <f t="shared" si="36"/>
        <v>0.52723735408560313</v>
      </c>
      <c r="Y138" s="47">
        <f t="shared" si="37"/>
        <v>6.8327049781859689E-2</v>
      </c>
      <c r="BA138" s="45">
        <f t="shared" si="32"/>
        <v>157.60109308356473</v>
      </c>
      <c r="BB138" s="45">
        <f t="shared" si="33"/>
        <v>-13.476032083564746</v>
      </c>
      <c r="BE138" s="45">
        <v>-15.253598921836101</v>
      </c>
      <c r="BF138" s="1">
        <v>-15.253598921836101</v>
      </c>
      <c r="BG138" s="47">
        <f t="shared" si="38"/>
        <v>-0.48806597940826729</v>
      </c>
      <c r="BH138" s="34">
        <v>136</v>
      </c>
      <c r="BI138" s="6">
        <f t="shared" si="39"/>
        <v>0.52723735408560313</v>
      </c>
      <c r="BJ138" s="47">
        <f t="shared" si="40"/>
        <v>6.8327049781859689E-2</v>
      </c>
    </row>
    <row r="139" spans="1:62">
      <c r="A139" s="3">
        <v>43978</v>
      </c>
      <c r="B139" s="4">
        <v>137</v>
      </c>
      <c r="C139" s="1">
        <v>79.247642999999997</v>
      </c>
      <c r="D139" s="1">
        <v>147.75453200000001</v>
      </c>
      <c r="E139" s="1"/>
      <c r="O139" s="1">
        <f t="shared" si="34"/>
        <v>89.442475821219546</v>
      </c>
      <c r="P139" s="1">
        <f t="shared" si="35"/>
        <v>-10.194832821219549</v>
      </c>
      <c r="S139" s="1">
        <f t="shared" si="30"/>
        <v>-10.194832821219549</v>
      </c>
      <c r="U139" s="46">
        <v>2.5138546013248089</v>
      </c>
      <c r="V139" s="47">
        <f t="shared" si="31"/>
        <v>0.25265604575750944</v>
      </c>
      <c r="W139" s="2">
        <v>137</v>
      </c>
      <c r="X139" s="48">
        <f t="shared" si="36"/>
        <v>0.5311284046692607</v>
      </c>
      <c r="Y139" s="47">
        <f t="shared" si="37"/>
        <v>7.8106683642267097E-2</v>
      </c>
      <c r="BA139" s="45">
        <f t="shared" si="32"/>
        <v>157.51642916036332</v>
      </c>
      <c r="BB139" s="45">
        <f t="shared" si="33"/>
        <v>-9.7618971603633042</v>
      </c>
      <c r="BE139" s="45">
        <v>-11.602545928008254</v>
      </c>
      <c r="BF139" s="1">
        <v>-11.602545928008254</v>
      </c>
      <c r="BG139" s="47">
        <f t="shared" si="38"/>
        <v>-0.33994577578220592</v>
      </c>
      <c r="BH139" s="34">
        <v>137</v>
      </c>
      <c r="BI139" s="6">
        <f t="shared" si="39"/>
        <v>0.5311284046692607</v>
      </c>
      <c r="BJ139" s="47">
        <f t="shared" si="40"/>
        <v>7.8106683642267097E-2</v>
      </c>
    </row>
    <row r="140" spans="1:62">
      <c r="A140" s="3">
        <v>43979</v>
      </c>
      <c r="B140" s="4">
        <v>138</v>
      </c>
      <c r="C140" s="1">
        <v>79.282523999999995</v>
      </c>
      <c r="D140" s="1">
        <v>146.73033100000001</v>
      </c>
      <c r="E140" s="1"/>
      <c r="O140" s="1">
        <f t="shared" si="34"/>
        <v>89.691017846488734</v>
      </c>
      <c r="P140" s="1">
        <f t="shared" si="35"/>
        <v>-10.408493846488739</v>
      </c>
      <c r="S140" s="1">
        <f t="shared" si="30"/>
        <v>-10.408493846488739</v>
      </c>
      <c r="U140" s="46">
        <v>2.8278689803624104</v>
      </c>
      <c r="V140" s="47">
        <f t="shared" si="31"/>
        <v>0.2842161969599023</v>
      </c>
      <c r="W140" s="2">
        <v>138</v>
      </c>
      <c r="X140" s="48">
        <f t="shared" si="36"/>
        <v>0.53501945525291827</v>
      </c>
      <c r="Y140" s="47">
        <f t="shared" si="37"/>
        <v>8.7893793612546053E-2</v>
      </c>
      <c r="BA140" s="45">
        <f t="shared" si="32"/>
        <v>157.5403204863463</v>
      </c>
      <c r="BB140" s="45">
        <f t="shared" si="33"/>
        <v>-10.809989486346296</v>
      </c>
      <c r="BE140" s="45">
        <v>-12.624557157408049</v>
      </c>
      <c r="BF140" s="1">
        <v>-12.624557157408049</v>
      </c>
      <c r="BG140" s="47">
        <f t="shared" si="38"/>
        <v>-0.3814079270198707</v>
      </c>
      <c r="BH140" s="34">
        <v>138</v>
      </c>
      <c r="BI140" s="6">
        <f t="shared" si="39"/>
        <v>0.53501945525291827</v>
      </c>
      <c r="BJ140" s="47">
        <f t="shared" si="40"/>
        <v>8.7893793612546053E-2</v>
      </c>
    </row>
    <row r="141" spans="1:62">
      <c r="A141" s="3">
        <v>43980</v>
      </c>
      <c r="B141" s="4">
        <v>139</v>
      </c>
      <c r="C141" s="1">
        <v>79.205298999999997</v>
      </c>
      <c r="D141" s="1">
        <v>145.02995300000001</v>
      </c>
      <c r="E141" s="1"/>
      <c r="O141" s="1">
        <f t="shared" si="34"/>
        <v>89.939559871757893</v>
      </c>
      <c r="P141" s="1">
        <f t="shared" si="35"/>
        <v>-10.734260871757897</v>
      </c>
      <c r="S141" s="1">
        <f t="shared" si="30"/>
        <v>-10.734260871757897</v>
      </c>
      <c r="U141" s="46">
        <v>3.1081282077849721</v>
      </c>
      <c r="V141" s="47">
        <f t="shared" si="31"/>
        <v>0.31238377202582862</v>
      </c>
      <c r="W141" s="2">
        <v>139</v>
      </c>
      <c r="X141" s="48">
        <f t="shared" si="36"/>
        <v>0.53891050583657585</v>
      </c>
      <c r="Y141" s="47">
        <f t="shared" si="37"/>
        <v>9.7689330162724075E-2</v>
      </c>
      <c r="BA141" s="45">
        <f t="shared" si="32"/>
        <v>157.57998485407521</v>
      </c>
      <c r="BB141" s="45">
        <f t="shared" si="33"/>
        <v>-12.5500318540752</v>
      </c>
      <c r="BE141" s="45">
        <v>-14.329783213214967</v>
      </c>
      <c r="BF141" s="1">
        <v>-14.329783213214967</v>
      </c>
      <c r="BG141" s="47">
        <f t="shared" si="38"/>
        <v>-0.4505875393239302</v>
      </c>
      <c r="BH141" s="34">
        <v>139</v>
      </c>
      <c r="BI141" s="6">
        <f t="shared" si="39"/>
        <v>0.53891050583657585</v>
      </c>
      <c r="BJ141" s="47">
        <f t="shared" si="40"/>
        <v>9.7689330162724075E-2</v>
      </c>
    </row>
    <row r="142" spans="1:62">
      <c r="A142" s="3">
        <v>43983</v>
      </c>
      <c r="B142" s="4">
        <v>140</v>
      </c>
      <c r="C142" s="1">
        <v>80.179359000000005</v>
      </c>
      <c r="D142" s="1">
        <v>145.358093</v>
      </c>
      <c r="E142" s="1"/>
      <c r="O142" s="1">
        <f t="shared" si="34"/>
        <v>90.188101897027082</v>
      </c>
      <c r="P142" s="1">
        <f t="shared" si="35"/>
        <v>-10.008742897027076</v>
      </c>
      <c r="S142" s="1">
        <f t="shared" si="30"/>
        <v>-10.008742897027076</v>
      </c>
      <c r="U142" s="46">
        <v>3.7145787782090309</v>
      </c>
      <c r="V142" s="47">
        <f t="shared" si="31"/>
        <v>0.3733353493326399</v>
      </c>
      <c r="W142" s="2">
        <v>140</v>
      </c>
      <c r="X142" s="48">
        <f t="shared" si="36"/>
        <v>0.54280155642023342</v>
      </c>
      <c r="Y142" s="47">
        <f t="shared" si="37"/>
        <v>0.1074942494564356</v>
      </c>
      <c r="BA142" s="45">
        <f t="shared" si="32"/>
        <v>157.57233039981472</v>
      </c>
      <c r="BB142" s="45">
        <f t="shared" si="33"/>
        <v>-12.214237399814721</v>
      </c>
      <c r="BE142" s="45">
        <v>-13.940493362269365</v>
      </c>
      <c r="BF142" s="1">
        <v>-13.940493362269365</v>
      </c>
      <c r="BG142" s="47">
        <f t="shared" si="38"/>
        <v>-0.43479437168459451</v>
      </c>
      <c r="BH142" s="34">
        <v>140</v>
      </c>
      <c r="BI142" s="6">
        <f t="shared" si="39"/>
        <v>0.54280155642023342</v>
      </c>
      <c r="BJ142" s="47">
        <f t="shared" si="40"/>
        <v>0.1074942494564356</v>
      </c>
    </row>
    <row r="143" spans="1:62">
      <c r="A143" s="3">
        <v>43984</v>
      </c>
      <c r="B143" s="4">
        <v>141</v>
      </c>
      <c r="C143" s="1">
        <v>80.550545</v>
      </c>
      <c r="D143" s="1">
        <v>147.51589999999999</v>
      </c>
      <c r="E143" s="1"/>
      <c r="O143" s="1">
        <f t="shared" si="34"/>
        <v>90.436643922296241</v>
      </c>
      <c r="P143" s="1">
        <f t="shared" si="35"/>
        <v>-9.8860989222962417</v>
      </c>
      <c r="S143" s="1">
        <f t="shared" si="30"/>
        <v>-9.8860989222962417</v>
      </c>
      <c r="U143" s="46">
        <v>3.7239782835924871</v>
      </c>
      <c r="V143" s="47">
        <f t="shared" si="31"/>
        <v>0.37428005069325515</v>
      </c>
      <c r="W143" s="2">
        <v>141</v>
      </c>
      <c r="X143" s="48">
        <f t="shared" si="36"/>
        <v>0.546692607003891</v>
      </c>
      <c r="Y143" s="47">
        <f t="shared" si="37"/>
        <v>0.11730951401834952</v>
      </c>
      <c r="BA143" s="45">
        <f t="shared" si="32"/>
        <v>157.52199567992537</v>
      </c>
      <c r="BB143" s="45">
        <f t="shared" si="33"/>
        <v>-10.00609567992538</v>
      </c>
      <c r="BE143" s="45">
        <v>-11.759383928566024</v>
      </c>
      <c r="BF143" s="1">
        <v>-11.759383928566024</v>
      </c>
      <c r="BG143" s="47">
        <f t="shared" si="38"/>
        <v>-0.3463085638924287</v>
      </c>
      <c r="BH143" s="34">
        <v>141</v>
      </c>
      <c r="BI143" s="6">
        <f t="shared" si="39"/>
        <v>0.546692607003891</v>
      </c>
      <c r="BJ143" s="47">
        <f t="shared" si="40"/>
        <v>0.11730951401834952</v>
      </c>
    </row>
    <row r="144" spans="1:62">
      <c r="A144" s="3">
        <v>43985</v>
      </c>
      <c r="B144" s="4">
        <v>142</v>
      </c>
      <c r="C144" s="1">
        <v>80.993979999999993</v>
      </c>
      <c r="D144" s="1">
        <v>152.48779300000001</v>
      </c>
      <c r="E144" s="1"/>
      <c r="O144" s="1">
        <f t="shared" si="34"/>
        <v>90.685185947565415</v>
      </c>
      <c r="P144" s="1">
        <f t="shared" si="35"/>
        <v>-9.6912059475654218</v>
      </c>
      <c r="S144" s="1">
        <f t="shared" si="30"/>
        <v>-9.6912059475654218</v>
      </c>
      <c r="U144" s="46">
        <v>3.9449190056315899</v>
      </c>
      <c r="V144" s="47">
        <f t="shared" si="31"/>
        <v>0.39648579367767112</v>
      </c>
      <c r="W144" s="2">
        <v>142</v>
      </c>
      <c r="X144" s="48">
        <f t="shared" si="36"/>
        <v>0.55058365758754868</v>
      </c>
      <c r="Y144" s="47">
        <f t="shared" si="37"/>
        <v>0.12713609341286788</v>
      </c>
      <c r="BA144" s="45">
        <f t="shared" si="32"/>
        <v>157.4060173549525</v>
      </c>
      <c r="BB144" s="45">
        <f t="shared" si="33"/>
        <v>-4.9182243549524856</v>
      </c>
      <c r="BE144" s="45">
        <v>-6.7596528239789393</v>
      </c>
      <c r="BF144" s="1">
        <v>-6.7596528239789393</v>
      </c>
      <c r="BG144" s="47">
        <f t="shared" si="38"/>
        <v>-0.14347360352923483</v>
      </c>
      <c r="BH144" s="34">
        <v>142</v>
      </c>
      <c r="BI144" s="6">
        <f t="shared" si="39"/>
        <v>0.55058365758754868</v>
      </c>
      <c r="BJ144" s="47">
        <f t="shared" si="40"/>
        <v>0.12713609341286788</v>
      </c>
    </row>
    <row r="145" spans="1:62">
      <c r="A145" s="3">
        <v>43986</v>
      </c>
      <c r="B145" s="4">
        <v>143</v>
      </c>
      <c r="C145" s="1">
        <v>80.296447999999998</v>
      </c>
      <c r="D145" s="1">
        <v>155.03338600000001</v>
      </c>
      <c r="E145" s="1"/>
      <c r="O145" s="1">
        <f t="shared" si="34"/>
        <v>90.933727972834589</v>
      </c>
      <c r="P145" s="1">
        <f t="shared" si="35"/>
        <v>-10.637279972834591</v>
      </c>
      <c r="S145" s="1">
        <f t="shared" si="30"/>
        <v>-10.637279972834591</v>
      </c>
      <c r="U145" s="46">
        <v>4.1062408465458446</v>
      </c>
      <c r="V145" s="47">
        <f t="shared" si="31"/>
        <v>0.41269951518655973</v>
      </c>
      <c r="W145" s="2">
        <v>143</v>
      </c>
      <c r="X145" s="48">
        <f t="shared" si="36"/>
        <v>0.55447470817120625</v>
      </c>
      <c r="Y145" s="47">
        <f t="shared" si="37"/>
        <v>0.1369749649353629</v>
      </c>
      <c r="BA145" s="45">
        <f t="shared" si="32"/>
        <v>157.34663683083369</v>
      </c>
      <c r="BB145" s="45">
        <f t="shared" si="33"/>
        <v>-2.313250830833681</v>
      </c>
      <c r="BE145" s="45">
        <v>-4.2578497114907918</v>
      </c>
      <c r="BF145" s="1">
        <v>-4.2578497114907918</v>
      </c>
      <c r="BG145" s="47">
        <f t="shared" si="38"/>
        <v>-4.1977518131266635E-2</v>
      </c>
      <c r="BH145" s="34">
        <v>143</v>
      </c>
      <c r="BI145" s="6">
        <f t="shared" si="39"/>
        <v>0.55447470817120625</v>
      </c>
      <c r="BJ145" s="47">
        <f t="shared" si="40"/>
        <v>0.1369749649353629</v>
      </c>
    </row>
    <row r="146" spans="1:62">
      <c r="A146" s="3">
        <v>43987</v>
      </c>
      <c r="B146" s="4">
        <v>144</v>
      </c>
      <c r="C146" s="1">
        <v>82.583374000000006</v>
      </c>
      <c r="D146" s="1">
        <v>160.46267700000001</v>
      </c>
      <c r="E146" s="1"/>
      <c r="O146" s="1">
        <f t="shared" si="34"/>
        <v>91.182269998103763</v>
      </c>
      <c r="P146" s="1">
        <f t="shared" si="35"/>
        <v>-8.5988959981037567</v>
      </c>
      <c r="S146" s="1">
        <f t="shared" si="30"/>
        <v>-8.5988959981037567</v>
      </c>
      <c r="U146" s="46">
        <v>4.1674832110811906</v>
      </c>
      <c r="V146" s="47">
        <f t="shared" si="31"/>
        <v>0.41885470556558418</v>
      </c>
      <c r="W146" s="2">
        <v>144</v>
      </c>
      <c r="X146" s="48">
        <f t="shared" si="36"/>
        <v>0.55836575875486383</v>
      </c>
      <c r="Y146" s="47">
        <f t="shared" si="37"/>
        <v>0.14682711431726958</v>
      </c>
      <c r="BA146" s="45">
        <f t="shared" si="32"/>
        <v>157.21998887683097</v>
      </c>
      <c r="BB146" s="45">
        <f t="shared" si="33"/>
        <v>3.2426881231690459</v>
      </c>
      <c r="BE146" s="45">
        <v>1.315010662083381</v>
      </c>
      <c r="BF146" s="1">
        <v>1.315010662083381</v>
      </c>
      <c r="BG146" s="47">
        <f t="shared" si="38"/>
        <v>0.18410882318146002</v>
      </c>
      <c r="BH146" s="34">
        <v>144</v>
      </c>
      <c r="BI146" s="6">
        <f t="shared" si="39"/>
        <v>0.55836575875486383</v>
      </c>
      <c r="BJ146" s="47">
        <f t="shared" si="40"/>
        <v>0.14682711431726958</v>
      </c>
    </row>
    <row r="147" spans="1:62">
      <c r="A147" s="3">
        <v>43990</v>
      </c>
      <c r="B147" s="4">
        <v>145</v>
      </c>
      <c r="C147" s="1">
        <v>83.071640000000002</v>
      </c>
      <c r="D147" s="1">
        <v>162.00396699999999</v>
      </c>
      <c r="E147" s="1"/>
      <c r="O147" s="1">
        <f t="shared" si="34"/>
        <v>91.430812023372937</v>
      </c>
      <c r="P147" s="1">
        <f t="shared" si="35"/>
        <v>-8.3591720233729347</v>
      </c>
      <c r="S147" s="1">
        <f t="shared" si="30"/>
        <v>-8.3591720233729347</v>
      </c>
      <c r="U147" s="46">
        <v>4.239554879285734</v>
      </c>
      <c r="V147" s="47">
        <f t="shared" si="31"/>
        <v>0.42609829980134917</v>
      </c>
      <c r="W147" s="2">
        <v>145</v>
      </c>
      <c r="X147" s="48">
        <f t="shared" si="36"/>
        <v>0.5622568093385214</v>
      </c>
      <c r="Y147" s="47">
        <f t="shared" si="37"/>
        <v>0.15669353644638814</v>
      </c>
      <c r="BA147" s="45">
        <f t="shared" si="32"/>
        <v>157.18403552214346</v>
      </c>
      <c r="BB147" s="45">
        <f t="shared" si="33"/>
        <v>4.8199314778565281</v>
      </c>
      <c r="BE147" s="45">
        <v>2.8869531815603864</v>
      </c>
      <c r="BF147" s="1">
        <v>2.8869531815603864</v>
      </c>
      <c r="BG147" s="47">
        <f t="shared" si="38"/>
        <v>0.24788123252939637</v>
      </c>
      <c r="BH147" s="34">
        <v>145</v>
      </c>
      <c r="BI147" s="6">
        <f t="shared" si="39"/>
        <v>0.5622568093385214</v>
      </c>
      <c r="BJ147" s="47">
        <f t="shared" si="40"/>
        <v>0.15669353644638814</v>
      </c>
    </row>
    <row r="148" spans="1:62">
      <c r="A148" s="3">
        <v>43991</v>
      </c>
      <c r="B148" s="4">
        <v>146</v>
      </c>
      <c r="C148" s="1">
        <v>85.694878000000003</v>
      </c>
      <c r="D148" s="1">
        <v>157.21107499999999</v>
      </c>
      <c r="E148" s="1"/>
      <c r="O148" s="1">
        <f t="shared" si="34"/>
        <v>91.679354048642111</v>
      </c>
      <c r="P148" s="1">
        <f t="shared" si="35"/>
        <v>-5.984476048642108</v>
      </c>
      <c r="S148" s="1">
        <f t="shared" si="30"/>
        <v>-5.984476048642108</v>
      </c>
      <c r="U148" s="46">
        <v>4.2963679550932312</v>
      </c>
      <c r="V148" s="47">
        <f t="shared" si="31"/>
        <v>0.43180832259792595</v>
      </c>
      <c r="W148" s="2">
        <v>146</v>
      </c>
      <c r="X148" s="48">
        <f t="shared" si="36"/>
        <v>0.56614785992217898</v>
      </c>
      <c r="Y148" s="47">
        <f t="shared" si="37"/>
        <v>0.16657523610381375</v>
      </c>
      <c r="BA148" s="45">
        <f t="shared" si="32"/>
        <v>157.29583832762134</v>
      </c>
      <c r="BB148" s="45">
        <f t="shared" si="33"/>
        <v>-8.4763327621345752E-2</v>
      </c>
      <c r="BE148" s="45">
        <v>-1.7412563423140455</v>
      </c>
      <c r="BF148" s="1">
        <v>-1.7412563423140455</v>
      </c>
      <c r="BG148" s="47">
        <f t="shared" si="38"/>
        <v>6.011859576152221E-2</v>
      </c>
      <c r="BH148" s="34">
        <v>146</v>
      </c>
      <c r="BI148" s="6">
        <f t="shared" si="39"/>
        <v>0.56614785992217898</v>
      </c>
      <c r="BJ148" s="47">
        <f t="shared" si="40"/>
        <v>0.16657523610381375</v>
      </c>
    </row>
    <row r="149" spans="1:62">
      <c r="A149" s="3">
        <v>43992</v>
      </c>
      <c r="B149" s="4">
        <v>147</v>
      </c>
      <c r="C149" s="1">
        <v>87.899590000000003</v>
      </c>
      <c r="D149" s="1">
        <v>153.25344799999999</v>
      </c>
      <c r="E149" s="1"/>
      <c r="O149" s="1">
        <f t="shared" si="34"/>
        <v>91.927896073911285</v>
      </c>
      <c r="P149" s="1">
        <f t="shared" si="35"/>
        <v>-4.0283060739112813</v>
      </c>
      <c r="S149" s="1">
        <f t="shared" si="30"/>
        <v>-4.0283060739112813</v>
      </c>
      <c r="U149" s="46">
        <v>4.4819181858120132</v>
      </c>
      <c r="V149" s="47">
        <f t="shared" si="31"/>
        <v>0.45045712892033463</v>
      </c>
      <c r="W149" s="2">
        <v>147</v>
      </c>
      <c r="X149" s="48">
        <f t="shared" si="36"/>
        <v>0.57003891050583655</v>
      </c>
      <c r="Y149" s="47">
        <f t="shared" si="37"/>
        <v>0.17647322871896182</v>
      </c>
      <c r="BA149" s="45">
        <f t="shared" si="32"/>
        <v>157.38815707831196</v>
      </c>
      <c r="BB149" s="45">
        <f t="shared" si="33"/>
        <v>-4.1347090783119711</v>
      </c>
      <c r="BE149" s="45">
        <v>-5.5604752255881635</v>
      </c>
      <c r="BF149" s="1">
        <v>-5.5604752255881635</v>
      </c>
      <c r="BG149" s="47">
        <f t="shared" si="38"/>
        <v>-9.4823959068383104E-2</v>
      </c>
      <c r="BH149" s="34">
        <v>147</v>
      </c>
      <c r="BI149" s="6">
        <f t="shared" si="39"/>
        <v>0.57003891050583655</v>
      </c>
      <c r="BJ149" s="47">
        <f t="shared" si="40"/>
        <v>0.17647322871896182</v>
      </c>
    </row>
    <row r="150" spans="1:62">
      <c r="A150" s="3">
        <v>43993</v>
      </c>
      <c r="B150" s="4">
        <v>148</v>
      </c>
      <c r="C150" s="1">
        <v>83.679496999999998</v>
      </c>
      <c r="D150" s="1">
        <v>142.633499</v>
      </c>
      <c r="E150" s="1"/>
      <c r="O150" s="1">
        <f t="shared" si="34"/>
        <v>92.176438099180444</v>
      </c>
      <c r="P150" s="1">
        <f t="shared" si="35"/>
        <v>-8.4969410991804466</v>
      </c>
      <c r="S150" s="1">
        <f t="shared" si="30"/>
        <v>-8.4969410991804466</v>
      </c>
      <c r="U150" s="46">
        <v>4.5183316518631642</v>
      </c>
      <c r="V150" s="47">
        <f t="shared" si="31"/>
        <v>0.45411688010083678</v>
      </c>
      <c r="W150" s="2">
        <v>148</v>
      </c>
      <c r="X150" s="48">
        <f t="shared" si="36"/>
        <v>0.57392996108949412</v>
      </c>
      <c r="Y150" s="47">
        <f t="shared" si="37"/>
        <v>0.18638854114422501</v>
      </c>
      <c r="BA150" s="45">
        <f t="shared" si="32"/>
        <v>157.63588644342852</v>
      </c>
      <c r="BB150" s="45">
        <f t="shared" si="33"/>
        <v>-15.002387443428518</v>
      </c>
      <c r="BE150" s="45">
        <v>-16.445354576825878</v>
      </c>
      <c r="BF150" s="1">
        <v>-16.445354576825878</v>
      </c>
      <c r="BG150" s="47">
        <f t="shared" si="38"/>
        <v>-0.53641452175701176</v>
      </c>
      <c r="BH150" s="34">
        <v>148</v>
      </c>
      <c r="BI150" s="6">
        <f t="shared" si="39"/>
        <v>0.57392996108949412</v>
      </c>
      <c r="BJ150" s="47">
        <f t="shared" si="40"/>
        <v>0.18638854114422501</v>
      </c>
    </row>
    <row r="151" spans="1:62">
      <c r="A151" s="3">
        <v>43994</v>
      </c>
      <c r="B151" s="4">
        <v>149</v>
      </c>
      <c r="C151" s="1">
        <v>84.401947000000007</v>
      </c>
      <c r="D151" s="1">
        <v>143.69747899999999</v>
      </c>
      <c r="E151" s="1"/>
      <c r="O151" s="1">
        <f t="shared" si="34"/>
        <v>92.424980124449633</v>
      </c>
      <c r="P151" s="1">
        <f t="shared" si="35"/>
        <v>-8.0230331244496256</v>
      </c>
      <c r="S151" s="1">
        <f t="shared" si="30"/>
        <v>-8.0230331244496256</v>
      </c>
      <c r="U151" s="46">
        <v>5.0097831100044985</v>
      </c>
      <c r="V151" s="47">
        <f t="shared" si="31"/>
        <v>0.5035104218077906</v>
      </c>
      <c r="W151" s="2">
        <v>149</v>
      </c>
      <c r="X151" s="48">
        <f t="shared" si="36"/>
        <v>0.5778210116731517</v>
      </c>
      <c r="Y151" s="47">
        <f t="shared" si="37"/>
        <v>0.19632221245086642</v>
      </c>
      <c r="BA151" s="45">
        <f t="shared" si="32"/>
        <v>157.61106720089762</v>
      </c>
      <c r="BB151" s="45">
        <f t="shared" si="33"/>
        <v>-13.913588200897635</v>
      </c>
      <c r="BE151" s="45">
        <v>-15.336020379121805</v>
      </c>
      <c r="BF151" s="1">
        <v>-15.336020379121805</v>
      </c>
      <c r="BG151" s="47">
        <f t="shared" si="38"/>
        <v>-0.49140974983749786</v>
      </c>
      <c r="BH151" s="34">
        <v>149</v>
      </c>
      <c r="BI151" s="6">
        <f t="shared" si="39"/>
        <v>0.5778210116731517</v>
      </c>
      <c r="BJ151" s="47">
        <f t="shared" si="40"/>
        <v>0.19632221245086642</v>
      </c>
    </row>
    <row r="152" spans="1:62">
      <c r="A152" s="3">
        <v>43997</v>
      </c>
      <c r="B152" s="4">
        <v>150</v>
      </c>
      <c r="C152" s="1">
        <v>85.445755000000005</v>
      </c>
      <c r="D152" s="1">
        <v>145.80557300000001</v>
      </c>
      <c r="E152" s="1"/>
      <c r="O152" s="1">
        <f t="shared" si="34"/>
        <v>92.673522149718792</v>
      </c>
      <c r="P152" s="1">
        <f t="shared" si="35"/>
        <v>-7.2277671497187868</v>
      </c>
      <c r="S152" s="1">
        <f t="shared" si="30"/>
        <v>-7.2277671497187868</v>
      </c>
      <c r="U152" s="46">
        <v>5.0106770163985033</v>
      </c>
      <c r="V152" s="47">
        <f t="shared" si="31"/>
        <v>0.50360026425717797</v>
      </c>
      <c r="W152" s="2">
        <v>150</v>
      </c>
      <c r="X152" s="48">
        <f t="shared" si="36"/>
        <v>0.58171206225680938</v>
      </c>
      <c r="Y152" s="47">
        <f t="shared" si="37"/>
        <v>0.2062752947478296</v>
      </c>
      <c r="BA152" s="45">
        <f t="shared" si="32"/>
        <v>157.56189212593011</v>
      </c>
      <c r="BB152" s="45">
        <f t="shared" si="33"/>
        <v>-11.756319125930105</v>
      </c>
      <c r="BE152" s="45">
        <v>-13.162397865872236</v>
      </c>
      <c r="BF152" s="1">
        <v>-13.162397865872236</v>
      </c>
      <c r="BG152" s="47">
        <f t="shared" si="38"/>
        <v>-0.40322768022278926</v>
      </c>
      <c r="BH152" s="34">
        <v>150</v>
      </c>
      <c r="BI152" s="6">
        <f t="shared" si="39"/>
        <v>0.58171206225680938</v>
      </c>
      <c r="BJ152" s="47">
        <f t="shared" si="40"/>
        <v>0.2062752947478296</v>
      </c>
    </row>
    <row r="153" spans="1:62">
      <c r="A153" s="3">
        <v>43998</v>
      </c>
      <c r="B153" s="4">
        <v>151</v>
      </c>
      <c r="C153" s="1">
        <v>87.710257999999996</v>
      </c>
      <c r="D153" s="1">
        <v>148.27162200000001</v>
      </c>
      <c r="E153" s="1"/>
      <c r="O153" s="1">
        <f t="shared" si="34"/>
        <v>92.92206417498798</v>
      </c>
      <c r="P153" s="1">
        <f t="shared" si="35"/>
        <v>-5.2118061749879843</v>
      </c>
      <c r="S153" s="1">
        <f t="shared" si="30"/>
        <v>-5.2118061749879843</v>
      </c>
      <c r="U153" s="46">
        <v>5.0261439298240589</v>
      </c>
      <c r="V153" s="47">
        <f t="shared" si="31"/>
        <v>0.50515477309158519</v>
      </c>
      <c r="W153" s="2">
        <v>151</v>
      </c>
      <c r="X153" s="48">
        <f t="shared" si="36"/>
        <v>0.58560311284046696</v>
      </c>
      <c r="Y153" s="47">
        <f t="shared" si="37"/>
        <v>0.21624885402522978</v>
      </c>
      <c r="BA153" s="45">
        <f t="shared" si="32"/>
        <v>157.50436710833199</v>
      </c>
      <c r="BB153" s="45">
        <f t="shared" si="33"/>
        <v>-9.2327451083319829</v>
      </c>
      <c r="BE153" s="45">
        <v>-10.554187170580491</v>
      </c>
      <c r="BF153" s="1">
        <v>-10.554187170580491</v>
      </c>
      <c r="BG153" s="47">
        <f t="shared" si="38"/>
        <v>-0.29741472709957295</v>
      </c>
      <c r="BH153" s="34">
        <v>151</v>
      </c>
      <c r="BI153" s="6">
        <f t="shared" si="39"/>
        <v>0.58560311284046696</v>
      </c>
      <c r="BJ153" s="47">
        <f t="shared" si="40"/>
        <v>0.21624885402522978</v>
      </c>
    </row>
    <row r="154" spans="1:62">
      <c r="A154" s="3">
        <v>43999</v>
      </c>
      <c r="B154" s="4">
        <v>152</v>
      </c>
      <c r="C154" s="1">
        <v>87.588195999999996</v>
      </c>
      <c r="D154" s="1">
        <v>147.50595100000001</v>
      </c>
      <c r="E154" s="1"/>
      <c r="O154" s="1">
        <f t="shared" si="34"/>
        <v>93.17060620025714</v>
      </c>
      <c r="P154" s="1">
        <f t="shared" si="35"/>
        <v>-5.5824102002571436</v>
      </c>
      <c r="S154" s="1">
        <f t="shared" si="30"/>
        <v>-5.5824102002571436</v>
      </c>
      <c r="U154" s="46">
        <v>5.1447550847353156</v>
      </c>
      <c r="V154" s="47">
        <f t="shared" si="31"/>
        <v>0.51707583860063133</v>
      </c>
      <c r="W154" s="2">
        <v>152</v>
      </c>
      <c r="X154" s="48">
        <f t="shared" si="36"/>
        <v>0.58949416342412453</v>
      </c>
      <c r="Y154" s="47">
        <f t="shared" si="37"/>
        <v>0.22624397102438534</v>
      </c>
      <c r="BA154" s="45">
        <f t="shared" si="32"/>
        <v>157.52222775820124</v>
      </c>
      <c r="BB154" s="45">
        <f t="shared" si="33"/>
        <v>-10.016276758201229</v>
      </c>
      <c r="BE154" s="45">
        <v>-11.327521017947305</v>
      </c>
      <c r="BF154" s="1">
        <v>-11.327521017947305</v>
      </c>
      <c r="BG154" s="47">
        <f t="shared" si="38"/>
        <v>-0.32878824239407567</v>
      </c>
      <c r="BH154" s="34">
        <v>152</v>
      </c>
      <c r="BI154" s="6">
        <f t="shared" si="39"/>
        <v>0.58949416342412453</v>
      </c>
      <c r="BJ154" s="47">
        <f t="shared" si="40"/>
        <v>0.22624397102438534</v>
      </c>
    </row>
    <row r="155" spans="1:62">
      <c r="A155" s="3">
        <v>44000</v>
      </c>
      <c r="B155" s="4">
        <v>153</v>
      </c>
      <c r="C155" s="1">
        <v>87.623076999999995</v>
      </c>
      <c r="D155" s="1">
        <v>147.39656099999999</v>
      </c>
      <c r="E155" s="1"/>
      <c r="O155" s="1">
        <f t="shared" si="34"/>
        <v>93.419148225526328</v>
      </c>
      <c r="P155" s="1">
        <f t="shared" si="35"/>
        <v>-5.7960712255263331</v>
      </c>
      <c r="S155" s="1">
        <f t="shared" si="30"/>
        <v>-5.7960712255263331</v>
      </c>
      <c r="U155" s="46">
        <v>5.177429160542836</v>
      </c>
      <c r="V155" s="47">
        <f t="shared" si="31"/>
        <v>0.5203597607447199</v>
      </c>
      <c r="W155" s="2">
        <v>153</v>
      </c>
      <c r="X155" s="48">
        <f t="shared" si="36"/>
        <v>0.5933852140077821</v>
      </c>
      <c r="Y155" s="47">
        <f t="shared" si="37"/>
        <v>0.23626174213633835</v>
      </c>
      <c r="BA155" s="45">
        <f t="shared" si="32"/>
        <v>157.52477947622268</v>
      </c>
      <c r="BB155" s="45">
        <f t="shared" si="33"/>
        <v>-10.128218476222685</v>
      </c>
      <c r="BE155" s="45">
        <v>-11.434721247347113</v>
      </c>
      <c r="BF155" s="1">
        <v>-11.434721247347113</v>
      </c>
      <c r="BG155" s="47">
        <f t="shared" si="38"/>
        <v>-0.33313726713688357</v>
      </c>
      <c r="BH155" s="34">
        <v>153</v>
      </c>
      <c r="BI155" s="6">
        <f t="shared" si="39"/>
        <v>0.5933852140077821</v>
      </c>
      <c r="BJ155" s="47">
        <f t="shared" si="40"/>
        <v>0.23626174213633835</v>
      </c>
    </row>
    <row r="156" spans="1:62">
      <c r="A156" s="3">
        <v>44001</v>
      </c>
      <c r="B156" s="4">
        <v>154</v>
      </c>
      <c r="C156" s="1">
        <v>87.122337000000002</v>
      </c>
      <c r="D156" s="1">
        <v>144.55264299999999</v>
      </c>
      <c r="E156" s="1"/>
      <c r="O156" s="1">
        <f t="shared" si="34"/>
        <v>93.667690250795488</v>
      </c>
      <c r="P156" s="1">
        <f t="shared" si="35"/>
        <v>-6.5453532507954861</v>
      </c>
      <c r="S156" s="1">
        <f t="shared" si="30"/>
        <v>-6.5453532507954861</v>
      </c>
      <c r="U156" s="46">
        <v>5.2881923594</v>
      </c>
      <c r="V156" s="47">
        <f t="shared" si="31"/>
        <v>0.53149206403066029</v>
      </c>
      <c r="W156" s="2">
        <v>154</v>
      </c>
      <c r="X156" s="48">
        <f t="shared" si="36"/>
        <v>0.59727626459143968</v>
      </c>
      <c r="Y156" s="47">
        <f t="shared" si="37"/>
        <v>0.24630328033093149</v>
      </c>
      <c r="BA156" s="45">
        <f t="shared" si="32"/>
        <v>157.59111896623185</v>
      </c>
      <c r="BB156" s="45">
        <f t="shared" si="33"/>
        <v>-13.038475966231857</v>
      </c>
      <c r="BE156" s="45">
        <v>-14.310074863595105</v>
      </c>
      <c r="BF156" s="1">
        <v>-14.310074863595105</v>
      </c>
      <c r="BG156" s="47">
        <f t="shared" si="38"/>
        <v>-0.44978798786199237</v>
      </c>
      <c r="BH156" s="34">
        <v>154</v>
      </c>
      <c r="BI156" s="6">
        <f t="shared" si="39"/>
        <v>0.59727626459143968</v>
      </c>
      <c r="BJ156" s="47">
        <f t="shared" si="40"/>
        <v>0.24630328033093149</v>
      </c>
    </row>
    <row r="157" spans="1:62">
      <c r="A157" s="3">
        <v>44004</v>
      </c>
      <c r="B157" s="4">
        <v>155</v>
      </c>
      <c r="C157" s="1">
        <v>89.401786999999999</v>
      </c>
      <c r="D157" s="1">
        <v>144.12506099999999</v>
      </c>
      <c r="E157" s="1"/>
      <c r="O157" s="1">
        <f t="shared" si="34"/>
        <v>93.916232276064662</v>
      </c>
      <c r="P157" s="1">
        <f t="shared" si="35"/>
        <v>-4.5144452760646629</v>
      </c>
      <c r="S157" s="1">
        <f t="shared" si="30"/>
        <v>-4.5144452760646629</v>
      </c>
      <c r="U157" s="46">
        <v>5.3802910341969721</v>
      </c>
      <c r="V157" s="47">
        <f t="shared" si="31"/>
        <v>0.54074848124009123</v>
      </c>
      <c r="W157" s="2">
        <v>155</v>
      </c>
      <c r="X157" s="48">
        <f t="shared" si="36"/>
        <v>0.60116731517509725</v>
      </c>
      <c r="Y157" s="47">
        <f t="shared" si="37"/>
        <v>0.25636971611861781</v>
      </c>
      <c r="BA157" s="45">
        <f t="shared" si="32"/>
        <v>157.60109308356473</v>
      </c>
      <c r="BB157" s="45">
        <f t="shared" si="33"/>
        <v>-13.476032083564746</v>
      </c>
      <c r="BE157" s="45">
        <v>-14.594556820745623</v>
      </c>
      <c r="BF157" s="1">
        <v>-14.594556820745623</v>
      </c>
      <c r="BG157" s="47">
        <f t="shared" si="38"/>
        <v>-0.46132918583756521</v>
      </c>
      <c r="BH157" s="34">
        <v>155</v>
      </c>
      <c r="BI157" s="6">
        <f t="shared" si="39"/>
        <v>0.60116731517509725</v>
      </c>
      <c r="BJ157" s="47">
        <f t="shared" si="40"/>
        <v>0.25636971611861781</v>
      </c>
    </row>
    <row r="158" spans="1:62">
      <c r="A158" s="3">
        <v>44005</v>
      </c>
      <c r="B158" s="4">
        <v>156</v>
      </c>
      <c r="C158" s="1">
        <v>91.310051000000001</v>
      </c>
      <c r="D158" s="1">
        <v>144.04551699999999</v>
      </c>
      <c r="E158" s="1"/>
      <c r="O158" s="1">
        <f t="shared" si="34"/>
        <v>94.164774301333836</v>
      </c>
      <c r="P158" s="1">
        <f t="shared" si="35"/>
        <v>-2.8547233013338342</v>
      </c>
      <c r="S158" s="1">
        <f t="shared" si="30"/>
        <v>-2.8547233013338342</v>
      </c>
      <c r="U158" s="46">
        <v>5.4592010594661531</v>
      </c>
      <c r="V158" s="47">
        <f t="shared" si="31"/>
        <v>0.54867936751514867</v>
      </c>
      <c r="W158" s="2">
        <v>156</v>
      </c>
      <c r="X158" s="48">
        <f t="shared" si="36"/>
        <v>0.60505836575875482</v>
      </c>
      <c r="Y158" s="47">
        <f t="shared" si="37"/>
        <v>0.2664621985473109</v>
      </c>
      <c r="BA158" s="45">
        <f t="shared" si="32"/>
        <v>157.60294859008542</v>
      </c>
      <c r="BB158" s="45">
        <f t="shared" si="33"/>
        <v>-13.557431590085429</v>
      </c>
      <c r="BE158" s="45">
        <v>-14.554303211599489</v>
      </c>
      <c r="BF158" s="1">
        <v>-14.554303211599489</v>
      </c>
      <c r="BG158" s="47">
        <f t="shared" si="38"/>
        <v>-0.45969613017020333</v>
      </c>
      <c r="BH158" s="34">
        <v>156</v>
      </c>
      <c r="BI158" s="6">
        <f t="shared" si="39"/>
        <v>0.60505836575875482</v>
      </c>
      <c r="BJ158" s="47">
        <f t="shared" si="40"/>
        <v>0.2664621985473109</v>
      </c>
    </row>
    <row r="159" spans="1:62">
      <c r="A159" s="3">
        <v>44006</v>
      </c>
      <c r="B159" s="4">
        <v>157</v>
      </c>
      <c r="C159" s="1">
        <v>89.698241999999993</v>
      </c>
      <c r="D159" s="1">
        <v>137.57212799999999</v>
      </c>
      <c r="E159" s="1"/>
      <c r="O159" s="1">
        <f t="shared" si="34"/>
        <v>94.41331632660301</v>
      </c>
      <c r="P159" s="1">
        <f t="shared" si="35"/>
        <v>-4.7150743266030162</v>
      </c>
      <c r="S159" s="1">
        <f t="shared" si="30"/>
        <v>-4.7150743266030162</v>
      </c>
      <c r="U159" s="46">
        <v>5.4599543088616542</v>
      </c>
      <c r="V159" s="47">
        <f t="shared" si="31"/>
        <v>0.54875507317196603</v>
      </c>
      <c r="W159" s="2">
        <v>157</v>
      </c>
      <c r="X159" s="48">
        <f t="shared" si="36"/>
        <v>0.6089494163424124</v>
      </c>
      <c r="Y159" s="47">
        <f t="shared" si="37"/>
        <v>0.2765818962367188</v>
      </c>
      <c r="BA159" s="45">
        <f t="shared" si="32"/>
        <v>157.75395200329601</v>
      </c>
      <c r="BB159" s="45">
        <f t="shared" si="33"/>
        <v>-20.181824003296015</v>
      </c>
      <c r="BE159" s="45">
        <v>-21.128878873717611</v>
      </c>
      <c r="BF159" s="1">
        <v>-21.128878873717611</v>
      </c>
      <c r="BG159" s="47">
        <f t="shared" si="38"/>
        <v>-0.72642123316765417</v>
      </c>
      <c r="BH159" s="34">
        <v>157</v>
      </c>
      <c r="BI159" s="6">
        <f t="shared" si="39"/>
        <v>0.6089494163424124</v>
      </c>
      <c r="BJ159" s="47">
        <f t="shared" si="40"/>
        <v>0.2765818962367188</v>
      </c>
    </row>
    <row r="160" spans="1:62">
      <c r="A160" s="3">
        <v>44007</v>
      </c>
      <c r="B160" s="4">
        <v>158</v>
      </c>
      <c r="C160" s="1">
        <v>90.889037999999999</v>
      </c>
      <c r="D160" s="1">
        <v>141.65901199999999</v>
      </c>
      <c r="E160" s="1"/>
      <c r="O160" s="1">
        <f t="shared" si="34"/>
        <v>94.661858351872183</v>
      </c>
      <c r="P160" s="1">
        <f t="shared" si="35"/>
        <v>-3.7728203518721841</v>
      </c>
      <c r="S160" s="1">
        <f t="shared" si="30"/>
        <v>-3.7728203518721841</v>
      </c>
      <c r="U160" s="46">
        <v>5.5739502363503561</v>
      </c>
      <c r="V160" s="47">
        <f t="shared" si="31"/>
        <v>0.5602122832495009</v>
      </c>
      <c r="W160" s="2">
        <v>158</v>
      </c>
      <c r="X160" s="48">
        <f t="shared" si="36"/>
        <v>0.61284046692607008</v>
      </c>
      <c r="Y160" s="47">
        <f t="shared" si="37"/>
        <v>0.28672999845275632</v>
      </c>
      <c r="BA160" s="45">
        <f t="shared" si="32"/>
        <v>157.65861810116289</v>
      </c>
      <c r="BB160" s="45">
        <f t="shared" si="33"/>
        <v>-15.999606101162897</v>
      </c>
      <c r="BE160" s="45">
        <v>-16.967238700682458</v>
      </c>
      <c r="BF160" s="1">
        <v>-16.967238700682458</v>
      </c>
      <c r="BG160" s="47">
        <f t="shared" si="38"/>
        <v>-0.55758692950500244</v>
      </c>
      <c r="BH160" s="34">
        <v>158</v>
      </c>
      <c r="BI160" s="6">
        <f t="shared" si="39"/>
        <v>0.61284046692607008</v>
      </c>
      <c r="BJ160" s="47">
        <f t="shared" si="40"/>
        <v>0.28672999845275632</v>
      </c>
    </row>
    <row r="161" spans="1:62">
      <c r="A161" s="3">
        <v>44008</v>
      </c>
      <c r="B161" s="4">
        <v>159</v>
      </c>
      <c r="C161" s="1">
        <v>88.096405000000004</v>
      </c>
      <c r="D161" s="1">
        <v>137.432907</v>
      </c>
      <c r="E161" s="1"/>
      <c r="O161" s="1">
        <f t="shared" si="34"/>
        <v>94.910400377141357</v>
      </c>
      <c r="P161" s="1">
        <f t="shared" si="35"/>
        <v>-6.8139953771413531</v>
      </c>
      <c r="S161" s="1">
        <f t="shared" si="30"/>
        <v>-6.8139953771413531</v>
      </c>
      <c r="U161" s="46">
        <v>5.8509078825819429</v>
      </c>
      <c r="V161" s="47">
        <f t="shared" si="31"/>
        <v>0.58804803146751816</v>
      </c>
      <c r="W161" s="2">
        <v>159</v>
      </c>
      <c r="X161" s="48">
        <f t="shared" si="36"/>
        <v>0.61673151750972766</v>
      </c>
      <c r="Y161" s="47">
        <f t="shared" si="37"/>
        <v>0.29690771622479006</v>
      </c>
      <c r="BA161" s="45">
        <f t="shared" si="32"/>
        <v>157.75719958291631</v>
      </c>
      <c r="BB161" s="45">
        <f t="shared" si="33"/>
        <v>-20.324292582916314</v>
      </c>
      <c r="BE161" s="45">
        <v>-21.368660510422899</v>
      </c>
      <c r="BF161" s="1">
        <v>-21.368660510422899</v>
      </c>
      <c r="BG161" s="47">
        <f t="shared" si="38"/>
        <v>-0.73614897607213092</v>
      </c>
      <c r="BH161" s="34">
        <v>159</v>
      </c>
      <c r="BI161" s="6">
        <f t="shared" si="39"/>
        <v>0.61673151750972766</v>
      </c>
      <c r="BJ161" s="47">
        <f t="shared" si="40"/>
        <v>0.29690771622479006</v>
      </c>
    </row>
    <row r="162" spans="1:62">
      <c r="A162" s="3">
        <v>44011</v>
      </c>
      <c r="B162" s="4">
        <v>160</v>
      </c>
      <c r="C162" s="1">
        <v>90.126732000000004</v>
      </c>
      <c r="D162" s="1">
        <v>142.434631</v>
      </c>
      <c r="E162" s="1"/>
      <c r="O162" s="1">
        <f t="shared" si="34"/>
        <v>95.158942402410531</v>
      </c>
      <c r="P162" s="1">
        <f t="shared" si="35"/>
        <v>-5.0322104024105272</v>
      </c>
      <c r="S162" s="1">
        <f t="shared" si="30"/>
        <v>-5.0322104024105272</v>
      </c>
      <c r="U162" s="46">
        <v>6.0389380089278006</v>
      </c>
      <c r="V162" s="47">
        <f t="shared" si="31"/>
        <v>0.60694608077426571</v>
      </c>
      <c r="W162" s="2">
        <v>160</v>
      </c>
      <c r="X162" s="48">
        <f t="shared" si="36"/>
        <v>0.62062256809338523</v>
      </c>
      <c r="Y162" s="47">
        <f t="shared" si="37"/>
        <v>0.30711628350865416</v>
      </c>
      <c r="BA162" s="45">
        <f t="shared" si="32"/>
        <v>157.64052539634457</v>
      </c>
      <c r="BB162" s="45">
        <f t="shared" si="33"/>
        <v>-15.205894396344576</v>
      </c>
      <c r="BE162" s="45">
        <v>-16.239475991131656</v>
      </c>
      <c r="BF162" s="1">
        <v>-16.239475991131656</v>
      </c>
      <c r="BG162" s="47">
        <f t="shared" si="38"/>
        <v>-0.52806219762289874</v>
      </c>
      <c r="BH162" s="34">
        <v>160</v>
      </c>
      <c r="BI162" s="6">
        <f t="shared" si="39"/>
        <v>0.62062256809338523</v>
      </c>
      <c r="BJ162" s="47">
        <f t="shared" si="40"/>
        <v>0.30711628350865416</v>
      </c>
    </row>
    <row r="163" spans="1:62">
      <c r="A163" s="3">
        <v>44012</v>
      </c>
      <c r="B163" s="4">
        <v>161</v>
      </c>
      <c r="C163" s="1">
        <v>90.879065999999995</v>
      </c>
      <c r="D163" s="1">
        <v>143.77702300000001</v>
      </c>
      <c r="E163" s="1"/>
      <c r="O163" s="1">
        <f t="shared" si="34"/>
        <v>95.407484427679691</v>
      </c>
      <c r="P163" s="1">
        <f t="shared" si="35"/>
        <v>-4.5284184276796964</v>
      </c>
      <c r="S163" s="1">
        <f t="shared" si="30"/>
        <v>-4.5284184276796964</v>
      </c>
      <c r="U163" s="46">
        <v>6.0753621750451003</v>
      </c>
      <c r="V163" s="47">
        <f t="shared" si="31"/>
        <v>0.6106069073695517</v>
      </c>
      <c r="W163" s="2">
        <v>161</v>
      </c>
      <c r="X163" s="48">
        <f t="shared" si="36"/>
        <v>0.6245136186770428</v>
      </c>
      <c r="Y163" s="47">
        <f t="shared" si="37"/>
        <v>0.3173569583985546</v>
      </c>
      <c r="BA163" s="45">
        <f t="shared" si="32"/>
        <v>157.60921169437694</v>
      </c>
      <c r="BB163" s="45">
        <f t="shared" si="33"/>
        <v>-13.832188694376924</v>
      </c>
      <c r="BE163" s="45">
        <v>-14.849853726095262</v>
      </c>
      <c r="BF163" s="1">
        <v>-14.849853726095262</v>
      </c>
      <c r="BG163" s="47">
        <f t="shared" si="38"/>
        <v>-0.4716863703729357</v>
      </c>
      <c r="BH163" s="34">
        <v>161</v>
      </c>
      <c r="BI163" s="6">
        <f t="shared" si="39"/>
        <v>0.6245136186770428</v>
      </c>
      <c r="BJ163" s="47">
        <f t="shared" si="40"/>
        <v>0.3173569583985546</v>
      </c>
    </row>
    <row r="164" spans="1:62">
      <c r="A164" s="3">
        <v>44013</v>
      </c>
      <c r="B164" s="4">
        <v>162</v>
      </c>
      <c r="C164" s="1">
        <v>90.707176000000004</v>
      </c>
      <c r="D164" s="1">
        <v>143.29972799999999</v>
      </c>
      <c r="E164" s="1"/>
      <c r="O164" s="1">
        <f t="shared" si="34"/>
        <v>95.656026452948879</v>
      </c>
      <c r="P164" s="1">
        <f t="shared" si="35"/>
        <v>-4.948850452948875</v>
      </c>
      <c r="S164" s="1">
        <f t="shared" si="30"/>
        <v>-4.948850452948875</v>
      </c>
      <c r="U164" s="46">
        <v>6.1414038718150152</v>
      </c>
      <c r="V164" s="47">
        <f t="shared" si="31"/>
        <v>0.61724445671397676</v>
      </c>
      <c r="W164" s="2">
        <v>162</v>
      </c>
      <c r="X164" s="48">
        <f t="shared" si="36"/>
        <v>0.62840466926070038</v>
      </c>
      <c r="Y164" s="47">
        <f t="shared" si="37"/>
        <v>0.3276310243911994</v>
      </c>
      <c r="BA164" s="45">
        <f t="shared" si="32"/>
        <v>157.62034545663167</v>
      </c>
      <c r="BB164" s="45">
        <f t="shared" si="33"/>
        <v>-14.32061745663168</v>
      </c>
      <c r="BE164" s="45">
        <v>-15.337939691620051</v>
      </c>
      <c r="BF164" s="1">
        <v>-15.337939691620051</v>
      </c>
      <c r="BG164" s="47">
        <f t="shared" si="38"/>
        <v>-0.49148761475990316</v>
      </c>
      <c r="BH164" s="34">
        <v>162</v>
      </c>
      <c r="BI164" s="6">
        <f t="shared" si="39"/>
        <v>0.62840466926070038</v>
      </c>
      <c r="BJ164" s="47">
        <f t="shared" si="40"/>
        <v>0.3276310243911994</v>
      </c>
    </row>
    <row r="165" spans="1:62">
      <c r="A165" s="3">
        <v>44014</v>
      </c>
      <c r="B165" s="4">
        <v>163</v>
      </c>
      <c r="C165" s="1">
        <v>90.707176000000004</v>
      </c>
      <c r="D165" s="1">
        <v>144.20462000000001</v>
      </c>
      <c r="E165" s="1"/>
      <c r="O165" s="1">
        <f t="shared" si="34"/>
        <v>95.904568478218039</v>
      </c>
      <c r="P165" s="1">
        <f t="shared" si="35"/>
        <v>-5.1973924782180347</v>
      </c>
      <c r="S165" s="1">
        <f t="shared" si="30"/>
        <v>-5.1973924782180347</v>
      </c>
      <c r="U165" s="46">
        <v>6.1900721352736596</v>
      </c>
      <c r="V165" s="47">
        <f t="shared" si="31"/>
        <v>0.62213588161693889</v>
      </c>
      <c r="W165" s="2">
        <v>163</v>
      </c>
      <c r="X165" s="48">
        <f t="shared" si="36"/>
        <v>0.63229571984435795</v>
      </c>
      <c r="Y165" s="47">
        <f t="shared" si="37"/>
        <v>0.33793979170571276</v>
      </c>
      <c r="BA165" s="45">
        <f t="shared" si="32"/>
        <v>157.59923722714214</v>
      </c>
      <c r="BB165" s="45">
        <f t="shared" si="33"/>
        <v>-13.394617227142135</v>
      </c>
      <c r="BE165" s="45">
        <v>-14.433047691620033</v>
      </c>
      <c r="BF165" s="1">
        <v>-14.433047691620033</v>
      </c>
      <c r="BG165" s="47">
        <f t="shared" si="38"/>
        <v>-0.45477689390041942</v>
      </c>
      <c r="BH165" s="34">
        <v>163</v>
      </c>
      <c r="BI165" s="6">
        <f t="shared" si="39"/>
        <v>0.63229571984435795</v>
      </c>
      <c r="BJ165" s="47">
        <f t="shared" si="40"/>
        <v>0.33793979170571276</v>
      </c>
    </row>
    <row r="166" spans="1:62">
      <c r="A166" s="3">
        <v>44018</v>
      </c>
      <c r="B166" s="4">
        <v>164</v>
      </c>
      <c r="C166" s="1">
        <v>93.133613999999994</v>
      </c>
      <c r="D166" s="1">
        <v>146.39224200000001</v>
      </c>
      <c r="E166" s="1"/>
      <c r="O166" s="1">
        <f t="shared" si="34"/>
        <v>96.153110503487227</v>
      </c>
      <c r="P166" s="1">
        <f t="shared" si="35"/>
        <v>-3.0194965034872325</v>
      </c>
      <c r="S166" s="1">
        <f t="shared" si="30"/>
        <v>-3.0194965034872325</v>
      </c>
      <c r="U166" s="46">
        <v>6.2315463626962213</v>
      </c>
      <c r="V166" s="47">
        <f t="shared" si="31"/>
        <v>0.62630426681149631</v>
      </c>
      <c r="W166" s="2">
        <v>164</v>
      </c>
      <c r="X166" s="48">
        <f t="shared" si="36"/>
        <v>0.63618677042801552</v>
      </c>
      <c r="Y166" s="47">
        <f t="shared" si="37"/>
        <v>0.34828459866313549</v>
      </c>
      <c r="BA166" s="45">
        <f t="shared" si="32"/>
        <v>157.54820701888266</v>
      </c>
      <c r="BB166" s="45">
        <f t="shared" si="33"/>
        <v>-11.155965018882654</v>
      </c>
      <c r="BE166" s="45">
        <v>-12.093097988984908</v>
      </c>
      <c r="BF166" s="1">
        <v>-12.093097988984908</v>
      </c>
      <c r="BG166" s="47">
        <f t="shared" si="38"/>
        <v>-0.35984706762427993</v>
      </c>
      <c r="BH166" s="34">
        <v>164</v>
      </c>
      <c r="BI166" s="6">
        <f t="shared" si="39"/>
        <v>0.63618677042801552</v>
      </c>
      <c r="BJ166" s="47">
        <f t="shared" si="40"/>
        <v>0.34828459866313549</v>
      </c>
    </row>
    <row r="167" spans="1:62">
      <c r="A167" s="3">
        <v>44019</v>
      </c>
      <c r="B167" s="4">
        <v>165</v>
      </c>
      <c r="C167" s="1">
        <v>92.844634999999997</v>
      </c>
      <c r="D167" s="1">
        <v>144.15489199999999</v>
      </c>
      <c r="E167" s="1"/>
      <c r="O167" s="1">
        <f t="shared" si="34"/>
        <v>96.401652528756387</v>
      </c>
      <c r="P167" s="1">
        <f t="shared" si="35"/>
        <v>-3.5570175287563899</v>
      </c>
      <c r="S167" s="1">
        <f t="shared" si="30"/>
        <v>-3.5570175287563899</v>
      </c>
      <c r="U167" s="46">
        <v>6.2420279078511101</v>
      </c>
      <c r="V167" s="47">
        <f t="shared" si="31"/>
        <v>0.62735771904810034</v>
      </c>
      <c r="W167" s="2">
        <v>165</v>
      </c>
      <c r="X167" s="48">
        <f t="shared" si="36"/>
        <v>0.6400778210116731</v>
      </c>
      <c r="Y167" s="47">
        <f t="shared" si="37"/>
        <v>0.35866681312958681</v>
      </c>
      <c r="BA167" s="45">
        <f t="shared" si="32"/>
        <v>157.60039722196589</v>
      </c>
      <c r="BB167" s="45">
        <f t="shared" si="33"/>
        <v>-13.445505221965902</v>
      </c>
      <c r="BE167" s="45">
        <v>-14.348589605288254</v>
      </c>
      <c r="BF167" s="1">
        <v>-14.348589605288254</v>
      </c>
      <c r="BG167" s="47">
        <f t="shared" si="38"/>
        <v>-0.45135049911335967</v>
      </c>
      <c r="BH167" s="34">
        <v>165</v>
      </c>
      <c r="BI167" s="6">
        <f t="shared" si="39"/>
        <v>0.6400778210116731</v>
      </c>
      <c r="BJ167" s="47">
        <f t="shared" si="40"/>
        <v>0.35866681312958681</v>
      </c>
    </row>
    <row r="168" spans="1:62">
      <c r="A168" s="3">
        <v>44020</v>
      </c>
      <c r="B168" s="4">
        <v>166</v>
      </c>
      <c r="C168" s="1">
        <v>95.006996000000001</v>
      </c>
      <c r="D168" s="1">
        <v>144.77140800000001</v>
      </c>
      <c r="E168" s="1"/>
      <c r="O168" s="1">
        <f t="shared" si="34"/>
        <v>96.650194554025575</v>
      </c>
      <c r="P168" s="1">
        <f t="shared" si="35"/>
        <v>-1.6431985540255738</v>
      </c>
      <c r="S168" s="1">
        <f t="shared" si="30"/>
        <v>-1.6431985540255738</v>
      </c>
      <c r="U168" s="46">
        <v>6.3181219223533702</v>
      </c>
      <c r="V168" s="47">
        <f t="shared" si="31"/>
        <v>0.63500558094107706</v>
      </c>
      <c r="W168" s="2">
        <v>166</v>
      </c>
      <c r="X168" s="48">
        <f t="shared" si="36"/>
        <v>0.64396887159533078</v>
      </c>
      <c r="Y168" s="47">
        <f t="shared" si="37"/>
        <v>0.36908783402744733</v>
      </c>
      <c r="BA168" s="45">
        <f t="shared" si="32"/>
        <v>157.58601588009088</v>
      </c>
      <c r="BB168" s="45">
        <f t="shared" si="33"/>
        <v>-12.814607880090875</v>
      </c>
      <c r="BE168" s="45">
        <v>-13.596324213217315</v>
      </c>
      <c r="BF168" s="1">
        <v>-13.596324213217315</v>
      </c>
      <c r="BG168" s="47">
        <f t="shared" si="38"/>
        <v>-0.42083171364441335</v>
      </c>
      <c r="BH168" s="34">
        <v>166</v>
      </c>
      <c r="BI168" s="6">
        <f t="shared" si="39"/>
        <v>0.64396887159533078</v>
      </c>
      <c r="BJ168" s="47">
        <f t="shared" si="40"/>
        <v>0.36908783402744733</v>
      </c>
    </row>
    <row r="169" spans="1:62">
      <c r="A169" s="3">
        <v>44021</v>
      </c>
      <c r="B169" s="4">
        <v>167</v>
      </c>
      <c r="C169" s="1">
        <v>95.415558000000004</v>
      </c>
      <c r="D169" s="1">
        <v>140.57513399999999</v>
      </c>
      <c r="E169" s="1"/>
      <c r="O169" s="1">
        <f t="shared" si="34"/>
        <v>96.898736579294734</v>
      </c>
      <c r="P169" s="1">
        <f t="shared" si="35"/>
        <v>-1.4831785792947301</v>
      </c>
      <c r="S169" s="1">
        <f t="shared" si="30"/>
        <v>-1.4831785792947301</v>
      </c>
      <c r="U169" s="46">
        <v>6.3515503121578831</v>
      </c>
      <c r="V169" s="47">
        <f t="shared" si="31"/>
        <v>0.63836531574021704</v>
      </c>
      <c r="W169" s="2">
        <v>167</v>
      </c>
      <c r="X169" s="48">
        <f t="shared" si="36"/>
        <v>0.64785992217898836</v>
      </c>
      <c r="Y169" s="47">
        <f t="shared" si="37"/>
        <v>0.37954909291924266</v>
      </c>
      <c r="BA169" s="45">
        <f t="shared" si="32"/>
        <v>157.68390150024547</v>
      </c>
      <c r="BB169" s="45">
        <f t="shared" si="33"/>
        <v>-17.108767500245477</v>
      </c>
      <c r="BE169" s="45">
        <v>-17.766949377003897</v>
      </c>
      <c r="BF169" s="1">
        <v>-17.766949377003897</v>
      </c>
      <c r="BG169" s="47">
        <f t="shared" si="38"/>
        <v>-0.59003053095886071</v>
      </c>
      <c r="BH169" s="34">
        <v>167</v>
      </c>
      <c r="BI169" s="6">
        <f t="shared" si="39"/>
        <v>0.64785992217898836</v>
      </c>
      <c r="BJ169" s="47">
        <f t="shared" si="40"/>
        <v>0.37954909291924266</v>
      </c>
    </row>
    <row r="170" spans="1:62">
      <c r="A170" s="3">
        <v>44022</v>
      </c>
      <c r="B170" s="4">
        <v>168</v>
      </c>
      <c r="C170" s="1">
        <v>95.582465999999997</v>
      </c>
      <c r="D170" s="1">
        <v>141.64906300000001</v>
      </c>
      <c r="E170" s="1"/>
      <c r="O170" s="1">
        <f t="shared" si="34"/>
        <v>97.147278604563908</v>
      </c>
      <c r="P170" s="1">
        <f t="shared" si="35"/>
        <v>-1.5648126045639117</v>
      </c>
      <c r="S170" s="1">
        <f t="shared" si="30"/>
        <v>-1.5648126045639117</v>
      </c>
      <c r="U170" s="46">
        <v>6.421736933120286</v>
      </c>
      <c r="V170" s="47">
        <f t="shared" si="31"/>
        <v>0.64541945248627097</v>
      </c>
      <c r="W170" s="2">
        <v>168</v>
      </c>
      <c r="X170" s="48">
        <f t="shared" si="36"/>
        <v>0.65175097276264593</v>
      </c>
      <c r="Y170" s="47">
        <f t="shared" si="37"/>
        <v>0.39005205566925522</v>
      </c>
      <c r="BA170" s="45">
        <f t="shared" si="32"/>
        <v>157.65885017943873</v>
      </c>
      <c r="BB170" s="45">
        <f t="shared" si="33"/>
        <v>-16.009787179438717</v>
      </c>
      <c r="BE170" s="45">
        <v>-16.682542173072278</v>
      </c>
      <c r="BF170" s="1">
        <v>-16.682542173072278</v>
      </c>
      <c r="BG170" s="47">
        <f t="shared" si="38"/>
        <v>-0.54603702658314945</v>
      </c>
      <c r="BH170" s="34">
        <v>168</v>
      </c>
      <c r="BI170" s="6">
        <f t="shared" si="39"/>
        <v>0.65175097276264593</v>
      </c>
      <c r="BJ170" s="47">
        <f t="shared" si="40"/>
        <v>0.39005205566925522</v>
      </c>
    </row>
    <row r="171" spans="1:62">
      <c r="A171" s="3">
        <v>44025</v>
      </c>
      <c r="B171" s="4">
        <v>169</v>
      </c>
      <c r="C171" s="1">
        <v>95.141525000000001</v>
      </c>
      <c r="D171" s="1">
        <v>142.68322800000001</v>
      </c>
      <c r="E171" s="1"/>
      <c r="O171" s="1">
        <f t="shared" si="34"/>
        <v>97.395820629833082</v>
      </c>
      <c r="P171" s="1">
        <f t="shared" si="35"/>
        <v>-2.2542956298330807</v>
      </c>
      <c r="S171" s="1">
        <f t="shared" si="30"/>
        <v>-2.2542956298330807</v>
      </c>
      <c r="U171" s="46">
        <v>6.4539696771323349</v>
      </c>
      <c r="V171" s="47">
        <f t="shared" si="31"/>
        <v>0.64865901838706208</v>
      </c>
      <c r="W171" s="2">
        <v>169</v>
      </c>
      <c r="X171" s="48">
        <f t="shared" si="36"/>
        <v>0.6556420233463035</v>
      </c>
      <c r="Y171" s="47">
        <f t="shared" si="37"/>
        <v>0.40059822418825786</v>
      </c>
      <c r="BA171" s="45">
        <f t="shared" si="32"/>
        <v>157.63472642527796</v>
      </c>
      <c r="BB171" s="45">
        <f t="shared" si="33"/>
        <v>-14.951498425277947</v>
      </c>
      <c r="BE171" s="45">
        <v>-15.67605870852779</v>
      </c>
      <c r="BF171" s="1">
        <v>-15.67605870852779</v>
      </c>
      <c r="BG171" s="47">
        <f t="shared" si="38"/>
        <v>-0.50520482393733301</v>
      </c>
      <c r="BH171" s="34">
        <v>169</v>
      </c>
      <c r="BI171" s="6">
        <f t="shared" si="39"/>
        <v>0.6556420233463035</v>
      </c>
      <c r="BJ171" s="47">
        <f t="shared" si="40"/>
        <v>0.40059822418825786</v>
      </c>
    </row>
    <row r="172" spans="1:62">
      <c r="A172" s="3">
        <v>44026</v>
      </c>
      <c r="B172" s="4">
        <v>170</v>
      </c>
      <c r="C172" s="1">
        <v>96.715964999999997</v>
      </c>
      <c r="D172" s="1">
        <v>147.267303</v>
      </c>
      <c r="E172" s="1"/>
      <c r="O172" s="1">
        <f t="shared" si="34"/>
        <v>97.644362655102256</v>
      </c>
      <c r="P172" s="1">
        <f t="shared" si="35"/>
        <v>-0.92839765510225902</v>
      </c>
      <c r="S172" s="1">
        <f t="shared" si="30"/>
        <v>-0.92839765510225902</v>
      </c>
      <c r="U172" s="46">
        <v>6.5328812003142644</v>
      </c>
      <c r="V172" s="47">
        <f t="shared" si="31"/>
        <v>0.65659005521048919</v>
      </c>
      <c r="W172" s="2">
        <v>170</v>
      </c>
      <c r="X172" s="48">
        <f t="shared" si="36"/>
        <v>0.65953307392996108</v>
      </c>
      <c r="Y172" s="47">
        <f t="shared" si="37"/>
        <v>0.41118913826718539</v>
      </c>
      <c r="BA172" s="45">
        <f t="shared" si="32"/>
        <v>157.52779465099198</v>
      </c>
      <c r="BB172" s="45">
        <f t="shared" si="33"/>
        <v>-10.26049165099198</v>
      </c>
      <c r="BE172" s="45">
        <v>-10.993143009471481</v>
      </c>
      <c r="BF172" s="1">
        <v>-10.993143009471481</v>
      </c>
      <c r="BG172" s="47">
        <f t="shared" si="38"/>
        <v>-0.31522280283807808</v>
      </c>
      <c r="BH172" s="34">
        <v>170</v>
      </c>
      <c r="BI172" s="6">
        <f t="shared" si="39"/>
        <v>0.65953307392996108</v>
      </c>
      <c r="BJ172" s="47">
        <f t="shared" si="40"/>
        <v>0.41118913826718539</v>
      </c>
    </row>
    <row r="173" spans="1:62">
      <c r="A173" s="3">
        <v>44027</v>
      </c>
      <c r="B173" s="4">
        <v>171</v>
      </c>
      <c r="C173" s="1">
        <v>97.381111000000004</v>
      </c>
      <c r="D173" s="1">
        <v>151.07576</v>
      </c>
      <c r="E173" s="1"/>
      <c r="O173" s="1">
        <f t="shared" si="34"/>
        <v>97.89290468037143</v>
      </c>
      <c r="P173" s="1">
        <f t="shared" si="35"/>
        <v>-0.51179368037142581</v>
      </c>
      <c r="S173" s="1">
        <f t="shared" si="30"/>
        <v>-0.51179368037142581</v>
      </c>
      <c r="U173" s="46">
        <v>6.5366293879654052</v>
      </c>
      <c r="V173" s="47">
        <f t="shared" si="31"/>
        <v>0.65696676843415591</v>
      </c>
      <c r="W173" s="2">
        <v>171</v>
      </c>
      <c r="X173" s="48">
        <f t="shared" si="36"/>
        <v>0.66342412451361865</v>
      </c>
      <c r="Y173" s="47">
        <f t="shared" si="37"/>
        <v>0.421826377505997</v>
      </c>
      <c r="BA173" s="45">
        <f t="shared" si="32"/>
        <v>157.43895555819751</v>
      </c>
      <c r="BB173" s="45">
        <f t="shared" si="33"/>
        <v>-6.3631955581975035</v>
      </c>
      <c r="BE173" s="45">
        <v>-7.1429292606499644</v>
      </c>
      <c r="BF173" s="1">
        <v>-7.1429292606499644</v>
      </c>
      <c r="BG173" s="47">
        <f t="shared" si="38"/>
        <v>-0.15902281191945966</v>
      </c>
      <c r="BH173" s="34">
        <v>171</v>
      </c>
      <c r="BI173" s="6">
        <f t="shared" si="39"/>
        <v>0.66342412451361865</v>
      </c>
      <c r="BJ173" s="47">
        <f t="shared" si="40"/>
        <v>0.421826377505997</v>
      </c>
    </row>
    <row r="174" spans="1:62">
      <c r="A174" s="3">
        <v>44028</v>
      </c>
      <c r="B174" s="4">
        <v>172</v>
      </c>
      <c r="C174" s="1">
        <v>96.182845999999998</v>
      </c>
      <c r="D174" s="1">
        <v>152.21929900000001</v>
      </c>
      <c r="E174" s="1"/>
      <c r="O174" s="1">
        <f t="shared" si="34"/>
        <v>98.141446705640604</v>
      </c>
      <c r="P174" s="1">
        <f t="shared" si="35"/>
        <v>-1.9586007056406061</v>
      </c>
      <c r="S174" s="1">
        <f t="shared" si="30"/>
        <v>-1.9586007056406061</v>
      </c>
      <c r="U174" s="46">
        <v>6.5412548320435988</v>
      </c>
      <c r="V174" s="47">
        <f t="shared" si="31"/>
        <v>0.65743165069506826</v>
      </c>
      <c r="W174" s="2">
        <v>172</v>
      </c>
      <c r="X174" s="48">
        <f t="shared" si="36"/>
        <v>0.66731517509727623</v>
      </c>
      <c r="Y174" s="47">
        <f t="shared" si="37"/>
        <v>0.43251156334448115</v>
      </c>
      <c r="BA174" s="45">
        <f t="shared" si="32"/>
        <v>157.41228045924402</v>
      </c>
      <c r="BB174" s="45">
        <f t="shared" si="33"/>
        <v>-5.1929814592440096</v>
      </c>
      <c r="BE174" s="45">
        <v>-6.0746153249615418</v>
      </c>
      <c r="BF174" s="1">
        <v>-6.0746153249615418</v>
      </c>
      <c r="BG174" s="47">
        <f t="shared" si="38"/>
        <v>-0.11568219814085028</v>
      </c>
      <c r="BH174" s="34">
        <v>172</v>
      </c>
      <c r="BI174" s="6">
        <f t="shared" si="39"/>
        <v>0.66731517509727623</v>
      </c>
      <c r="BJ174" s="47">
        <f t="shared" si="40"/>
        <v>0.43251156334448115</v>
      </c>
    </row>
    <row r="175" spans="1:62">
      <c r="A175" s="3">
        <v>44029</v>
      </c>
      <c r="B175" s="4">
        <v>173</v>
      </c>
      <c r="C175" s="1">
        <v>95.988533000000004</v>
      </c>
      <c r="D175" s="1">
        <v>154.12851000000001</v>
      </c>
      <c r="E175" s="1"/>
      <c r="O175" s="1">
        <f t="shared" si="34"/>
        <v>98.389988730909778</v>
      </c>
      <c r="P175" s="1">
        <f t="shared" si="35"/>
        <v>-2.4014557309097739</v>
      </c>
      <c r="S175" s="1">
        <f t="shared" si="30"/>
        <v>-2.4014557309097739</v>
      </c>
      <c r="U175" s="46">
        <v>6.5714198395142773</v>
      </c>
      <c r="V175" s="47">
        <f t="shared" si="31"/>
        <v>0.66046339783898467</v>
      </c>
      <c r="W175" s="2">
        <v>173</v>
      </c>
      <c r="X175" s="48">
        <f t="shared" si="36"/>
        <v>0.6712062256809338</v>
      </c>
      <c r="Y175" s="47">
        <f t="shared" si="37"/>
        <v>0.44324636120227995</v>
      </c>
      <c r="BA175" s="45">
        <f t="shared" si="32"/>
        <v>157.3677446870945</v>
      </c>
      <c r="BB175" s="45">
        <f t="shared" si="33"/>
        <v>-3.2392346870944948</v>
      </c>
      <c r="BE175" s="45">
        <v>-4.1776029687686957</v>
      </c>
      <c r="BF175" s="1">
        <v>-4.1776029687686957</v>
      </c>
      <c r="BG175" s="47">
        <f t="shared" si="38"/>
        <v>-3.872197407523164E-2</v>
      </c>
      <c r="BH175" s="34">
        <v>173</v>
      </c>
      <c r="BI175" s="6">
        <f t="shared" si="39"/>
        <v>0.6712062256809338</v>
      </c>
      <c r="BJ175" s="47">
        <f t="shared" si="40"/>
        <v>0.44324636120227995</v>
      </c>
    </row>
    <row r="176" spans="1:62">
      <c r="A176" s="3">
        <v>44032</v>
      </c>
      <c r="B176" s="4">
        <v>174</v>
      </c>
      <c r="C176" s="1">
        <v>98.011391000000003</v>
      </c>
      <c r="D176" s="1">
        <v>152.527557</v>
      </c>
      <c r="E176" s="1"/>
      <c r="O176" s="1">
        <f t="shared" si="34"/>
        <v>98.638530756178938</v>
      </c>
      <c r="P176" s="1">
        <f t="shared" si="35"/>
        <v>-0.62713975617893425</v>
      </c>
      <c r="S176" s="1">
        <f t="shared" si="30"/>
        <v>-0.62713975617893425</v>
      </c>
      <c r="U176" s="46">
        <v>6.582166261619534</v>
      </c>
      <c r="V176" s="47">
        <f t="shared" si="31"/>
        <v>0.66154347164823535</v>
      </c>
      <c r="W176" s="2">
        <v>174</v>
      </c>
      <c r="X176" s="48">
        <f t="shared" si="36"/>
        <v>0.67509727626459148</v>
      </c>
      <c r="Y176" s="47">
        <f t="shared" si="37"/>
        <v>0.45403248273600583</v>
      </c>
      <c r="BA176" s="45">
        <f t="shared" si="32"/>
        <v>157.4050897883065</v>
      </c>
      <c r="BB176" s="45">
        <f t="shared" si="33"/>
        <v>-4.8775327883064961</v>
      </c>
      <c r="BE176" s="45">
        <v>-5.6515643407538789</v>
      </c>
      <c r="BF176" s="1">
        <v>-5.6515643407538789</v>
      </c>
      <c r="BG176" s="47">
        <f t="shared" si="38"/>
        <v>-9.8519369216981928E-2</v>
      </c>
      <c r="BH176" s="34">
        <v>174</v>
      </c>
      <c r="BI176" s="6">
        <f t="shared" si="39"/>
        <v>0.67509727626459148</v>
      </c>
      <c r="BJ176" s="47">
        <f t="shared" si="40"/>
        <v>0.45403248273600583</v>
      </c>
    </row>
    <row r="177" spans="1:62">
      <c r="A177" s="3">
        <v>44033</v>
      </c>
      <c r="B177" s="4">
        <v>175</v>
      </c>
      <c r="C177" s="1">
        <v>96.658660999999995</v>
      </c>
      <c r="D177" s="1">
        <v>153.889847</v>
      </c>
      <c r="E177" s="1"/>
      <c r="O177" s="1">
        <f t="shared" si="34"/>
        <v>98.887072781448126</v>
      </c>
      <c r="P177" s="1">
        <f t="shared" si="35"/>
        <v>-2.2284117814481306</v>
      </c>
      <c r="S177" s="1">
        <f t="shared" si="30"/>
        <v>-2.2284117814481306</v>
      </c>
      <c r="U177" s="46">
        <v>6.7234208573127674</v>
      </c>
      <c r="V177" s="47">
        <f t="shared" si="31"/>
        <v>0.67574032598265898</v>
      </c>
      <c r="W177" s="2">
        <v>175</v>
      </c>
      <c r="X177" s="48">
        <f t="shared" si="36"/>
        <v>0.67898832684824906</v>
      </c>
      <c r="Y177" s="47">
        <f t="shared" si="37"/>
        <v>0.46487168822195379</v>
      </c>
      <c r="BA177" s="45">
        <f t="shared" si="32"/>
        <v>157.37331192978718</v>
      </c>
      <c r="BB177" s="45">
        <f t="shared" si="33"/>
        <v>-3.4834649297871749</v>
      </c>
      <c r="BE177" s="45">
        <v>-4.3741964583540778</v>
      </c>
      <c r="BF177" s="1">
        <v>-4.3741964583540778</v>
      </c>
      <c r="BG177" s="47">
        <f t="shared" si="38"/>
        <v>-4.6697609531132056E-2</v>
      </c>
      <c r="BH177" s="34">
        <v>175</v>
      </c>
      <c r="BI177" s="6">
        <f t="shared" si="39"/>
        <v>0.67898832684824906</v>
      </c>
      <c r="BJ177" s="47">
        <f t="shared" si="40"/>
        <v>0.46487168822195379</v>
      </c>
    </row>
    <row r="178" spans="1:62">
      <c r="A178" s="3">
        <v>44034</v>
      </c>
      <c r="B178" s="4">
        <v>176</v>
      </c>
      <c r="C178" s="1">
        <v>96.930199000000002</v>
      </c>
      <c r="D178" s="1">
        <v>153.740692</v>
      </c>
      <c r="E178" s="1"/>
      <c r="O178" s="1">
        <f t="shared" si="34"/>
        <v>99.135614806717285</v>
      </c>
      <c r="P178" s="1">
        <f t="shared" si="35"/>
        <v>-2.2054158067172835</v>
      </c>
      <c r="S178" s="1">
        <f t="shared" si="30"/>
        <v>-2.2054158067172835</v>
      </c>
      <c r="U178" s="46">
        <v>6.7607992330541293</v>
      </c>
      <c r="V178" s="47">
        <f t="shared" si="31"/>
        <v>0.67949705582959374</v>
      </c>
      <c r="W178" s="2">
        <v>176</v>
      </c>
      <c r="X178" s="48">
        <f t="shared" si="36"/>
        <v>0.68287937743190663</v>
      </c>
      <c r="Y178" s="47">
        <f t="shared" si="37"/>
        <v>0.47576578907363032</v>
      </c>
      <c r="BA178" s="45">
        <f t="shared" si="32"/>
        <v>157.37679123778139</v>
      </c>
      <c r="BB178" s="45">
        <f t="shared" si="33"/>
        <v>-3.6360992377813943</v>
      </c>
      <c r="BE178" s="45">
        <v>-4.5063047587400149</v>
      </c>
      <c r="BF178" s="1">
        <v>-4.5063047587400149</v>
      </c>
      <c r="BG178" s="47">
        <f t="shared" si="38"/>
        <v>-5.2057134135934484E-2</v>
      </c>
      <c r="BH178" s="34">
        <v>176</v>
      </c>
      <c r="BI178" s="6">
        <f t="shared" si="39"/>
        <v>0.68287937743190663</v>
      </c>
      <c r="BJ178" s="47">
        <f t="shared" si="40"/>
        <v>0.47576578907363032</v>
      </c>
    </row>
    <row r="179" spans="1:62">
      <c r="A179" s="3">
        <v>44035</v>
      </c>
      <c r="B179" s="4">
        <v>177</v>
      </c>
      <c r="C179" s="1">
        <v>92.518287999999998</v>
      </c>
      <c r="D179" s="1">
        <v>152.86563100000001</v>
      </c>
      <c r="E179" s="1"/>
      <c r="O179" s="1">
        <f t="shared" si="34"/>
        <v>99.384156831986473</v>
      </c>
      <c r="P179" s="1">
        <f t="shared" si="35"/>
        <v>-6.8658688319864751</v>
      </c>
      <c r="S179" s="1">
        <f t="shared" si="30"/>
        <v>-6.8658688319864751</v>
      </c>
      <c r="U179" s="46">
        <v>6.829646258323308</v>
      </c>
      <c r="V179" s="47">
        <f t="shared" si="31"/>
        <v>0.68641655593016104</v>
      </c>
      <c r="W179" s="2">
        <v>177</v>
      </c>
      <c r="X179" s="48">
        <f t="shared" si="36"/>
        <v>0.6867704280155642</v>
      </c>
      <c r="Y179" s="47">
        <f t="shared" si="37"/>
        <v>0.48671665050407514</v>
      </c>
      <c r="BA179" s="45">
        <f t="shared" si="32"/>
        <v>157.39720360567208</v>
      </c>
      <c r="BB179" s="45">
        <f t="shared" si="33"/>
        <v>-4.5315726056720678</v>
      </c>
      <c r="BE179" s="45">
        <v>-5.6583381218750333</v>
      </c>
      <c r="BF179" s="1">
        <v>-5.6583381218750333</v>
      </c>
      <c r="BG179" s="47">
        <f t="shared" si="38"/>
        <v>-9.8794175920878011E-2</v>
      </c>
      <c r="BH179" s="34">
        <v>177</v>
      </c>
      <c r="BI179" s="6">
        <f t="shared" si="39"/>
        <v>0.6867704280155642</v>
      </c>
      <c r="BJ179" s="47">
        <f t="shared" si="40"/>
        <v>0.48671665050407514</v>
      </c>
    </row>
    <row r="180" spans="1:62">
      <c r="A180" s="3">
        <v>44036</v>
      </c>
      <c r="B180" s="4">
        <v>178</v>
      </c>
      <c r="C180" s="1">
        <v>92.289092999999994</v>
      </c>
      <c r="D180" s="1">
        <v>148.58981299999999</v>
      </c>
      <c r="E180" s="1"/>
      <c r="O180" s="1">
        <f t="shared" si="34"/>
        <v>99.632698857255633</v>
      </c>
      <c r="P180" s="1">
        <f t="shared" si="35"/>
        <v>-7.3436058572556391</v>
      </c>
      <c r="S180" s="1">
        <f t="shared" si="30"/>
        <v>-7.3436058572556391</v>
      </c>
      <c r="U180" s="46">
        <v>6.8349979583894509</v>
      </c>
      <c r="V180" s="47">
        <f t="shared" si="31"/>
        <v>0.68695443086377062</v>
      </c>
      <c r="W180" s="2">
        <v>178</v>
      </c>
      <c r="X180" s="48">
        <f t="shared" si="36"/>
        <v>0.69066147859922178</v>
      </c>
      <c r="Y180" s="47">
        <f t="shared" si="37"/>
        <v>0.49772619434381726</v>
      </c>
      <c r="BA180" s="45">
        <f t="shared" si="32"/>
        <v>157.49694473234734</v>
      </c>
      <c r="BB180" s="45">
        <f t="shared" si="33"/>
        <v>-8.9071317323473522</v>
      </c>
      <c r="BE180" s="45">
        <v>-9.9485445990607388</v>
      </c>
      <c r="BF180" s="1">
        <v>-9.9485445990607388</v>
      </c>
      <c r="BG180" s="47">
        <f t="shared" si="38"/>
        <v>-0.27284430832729833</v>
      </c>
      <c r="BH180" s="34">
        <v>178</v>
      </c>
      <c r="BI180" s="6">
        <f t="shared" si="39"/>
        <v>0.69066147859922178</v>
      </c>
      <c r="BJ180" s="47">
        <f t="shared" si="40"/>
        <v>0.49772619434381726</v>
      </c>
    </row>
    <row r="181" spans="1:62">
      <c r="A181" s="3">
        <v>44039</v>
      </c>
      <c r="B181" s="4">
        <v>179</v>
      </c>
      <c r="C181" s="1">
        <v>94.476364000000004</v>
      </c>
      <c r="D181" s="1">
        <v>149.91233800000001</v>
      </c>
      <c r="E181" s="1"/>
      <c r="O181" s="1">
        <f t="shared" si="34"/>
        <v>99.881240882524821</v>
      </c>
      <c r="P181" s="1">
        <f t="shared" si="35"/>
        <v>-5.4048768825248175</v>
      </c>
      <c r="S181" s="1">
        <f t="shared" si="30"/>
        <v>-5.4048768825248175</v>
      </c>
      <c r="U181" s="46">
        <v>6.948323983658625</v>
      </c>
      <c r="V181" s="47">
        <f t="shared" si="31"/>
        <v>0.698344312128517</v>
      </c>
      <c r="W181" s="2">
        <v>179</v>
      </c>
      <c r="X181" s="48">
        <f t="shared" si="36"/>
        <v>0.69455252918287935</v>
      </c>
      <c r="Y181" s="47">
        <f t="shared" si="37"/>
        <v>0.50879640202623</v>
      </c>
      <c r="BA181" s="45">
        <f t="shared" si="32"/>
        <v>157.46609446380077</v>
      </c>
      <c r="BB181" s="45">
        <f t="shared" si="33"/>
        <v>-7.5537564638007666</v>
      </c>
      <c r="BE181" s="45">
        <v>-8.4887063990240961</v>
      </c>
      <c r="BF181" s="1">
        <v>-8.4887063990240961</v>
      </c>
      <c r="BG181" s="47">
        <f t="shared" si="38"/>
        <v>-0.21361987860357953</v>
      </c>
      <c r="BH181" s="34">
        <v>179</v>
      </c>
      <c r="BI181" s="6">
        <f t="shared" si="39"/>
        <v>0.69455252918287935</v>
      </c>
      <c r="BJ181" s="47">
        <f t="shared" si="40"/>
        <v>0.50879640202623</v>
      </c>
    </row>
    <row r="182" spans="1:62">
      <c r="A182" s="3">
        <v>44040</v>
      </c>
      <c r="B182" s="4">
        <v>180</v>
      </c>
      <c r="C182" s="1">
        <v>92.924355000000006</v>
      </c>
      <c r="D182" s="1">
        <v>151.155304</v>
      </c>
      <c r="E182" s="1"/>
      <c r="O182" s="1">
        <f t="shared" si="34"/>
        <v>100.12978290779398</v>
      </c>
      <c r="P182" s="1">
        <f t="shared" si="35"/>
        <v>-7.2054279077939754</v>
      </c>
      <c r="S182" s="1">
        <f t="shared" si="30"/>
        <v>-7.2054279077939754</v>
      </c>
      <c r="U182" s="46">
        <v>6.9757582868887056</v>
      </c>
      <c r="V182" s="47">
        <f t="shared" si="31"/>
        <v>0.70110160865973714</v>
      </c>
      <c r="W182" s="2">
        <v>180</v>
      </c>
      <c r="X182" s="48">
        <f t="shared" si="36"/>
        <v>0.69844357976653693</v>
      </c>
      <c r="Y182" s="47">
        <f t="shared" si="37"/>
        <v>0.51992931775308227</v>
      </c>
      <c r="BA182" s="45">
        <f t="shared" si="32"/>
        <v>157.43710005167682</v>
      </c>
      <c r="BB182" s="45">
        <f t="shared" si="33"/>
        <v>-6.281796051676821</v>
      </c>
      <c r="BE182" s="45">
        <v>-7.3431729175714793</v>
      </c>
      <c r="BF182" s="1">
        <v>-7.3431729175714793</v>
      </c>
      <c r="BG182" s="47">
        <f t="shared" si="38"/>
        <v>-0.16714653164858512</v>
      </c>
      <c r="BH182" s="34">
        <v>180</v>
      </c>
      <c r="BI182" s="6">
        <f t="shared" si="39"/>
        <v>0.69844357976653693</v>
      </c>
      <c r="BJ182" s="47">
        <f t="shared" si="40"/>
        <v>0.51992931775308227</v>
      </c>
    </row>
    <row r="183" spans="1:62">
      <c r="A183" s="3">
        <v>44041</v>
      </c>
      <c r="B183" s="4">
        <v>181</v>
      </c>
      <c r="C183" s="1">
        <v>94.705558999999994</v>
      </c>
      <c r="D183" s="1">
        <v>153.71086099999999</v>
      </c>
      <c r="E183" s="1"/>
      <c r="O183" s="1">
        <f t="shared" si="34"/>
        <v>100.37832493306315</v>
      </c>
      <c r="P183" s="1">
        <f t="shared" si="35"/>
        <v>-5.672765933063161</v>
      </c>
      <c r="S183" s="1">
        <f t="shared" si="30"/>
        <v>-5.672765933063161</v>
      </c>
      <c r="U183" s="46">
        <v>7.0752794132345613</v>
      </c>
      <c r="V183" s="47">
        <f t="shared" si="31"/>
        <v>0.71110402257764105</v>
      </c>
      <c r="W183" s="2">
        <v>181</v>
      </c>
      <c r="X183" s="48">
        <f t="shared" si="36"/>
        <v>0.7023346303501945</v>
      </c>
      <c r="Y183" s="47">
        <f t="shared" si="37"/>
        <v>0.53112705185421805</v>
      </c>
      <c r="BA183" s="45">
        <f t="shared" si="32"/>
        <v>157.37748709938023</v>
      </c>
      <c r="BB183" s="45">
        <f t="shared" si="33"/>
        <v>-3.6666260993802382</v>
      </c>
      <c r="BE183" s="45">
        <v>-4.6757949218384454</v>
      </c>
      <c r="BF183" s="1">
        <v>-4.6757949218384454</v>
      </c>
      <c r="BG183" s="47">
        <f t="shared" si="38"/>
        <v>-5.8933210027791998E-2</v>
      </c>
      <c r="BH183" s="34">
        <v>181</v>
      </c>
      <c r="BI183" s="6">
        <f t="shared" si="39"/>
        <v>0.7023346303501945</v>
      </c>
      <c r="BJ183" s="47">
        <f t="shared" si="40"/>
        <v>0.53112705185421805</v>
      </c>
    </row>
    <row r="184" spans="1:62">
      <c r="A184" s="3">
        <v>44042</v>
      </c>
      <c r="B184" s="4">
        <v>182</v>
      </c>
      <c r="C184" s="1">
        <v>95.851517000000001</v>
      </c>
      <c r="D184" s="1">
        <v>148.321335</v>
      </c>
      <c r="E184" s="1"/>
      <c r="O184" s="1">
        <f t="shared" si="34"/>
        <v>100.62686695833233</v>
      </c>
      <c r="P184" s="1">
        <f t="shared" si="35"/>
        <v>-4.7753499583323276</v>
      </c>
      <c r="S184" s="1">
        <f t="shared" si="30"/>
        <v>-4.7753499583323276</v>
      </c>
      <c r="U184" s="46">
        <v>7.1114453374270568</v>
      </c>
      <c r="V184" s="47">
        <f t="shared" si="31"/>
        <v>0.71473889445639904</v>
      </c>
      <c r="W184" s="2">
        <v>182</v>
      </c>
      <c r="X184" s="48">
        <f t="shared" si="36"/>
        <v>0.70622568093385218</v>
      </c>
      <c r="Y184" s="47">
        <f t="shared" si="37"/>
        <v>0.54239178435654434</v>
      </c>
      <c r="BA184" s="45">
        <f t="shared" si="32"/>
        <v>157.50320746341015</v>
      </c>
      <c r="BB184" s="45">
        <f t="shared" si="33"/>
        <v>-9.1818724634101443</v>
      </c>
      <c r="BE184" s="45">
        <v>-9.9933796031415056</v>
      </c>
      <c r="BF184" s="1">
        <v>-9.9933796031415056</v>
      </c>
      <c r="BG184" s="47">
        <f t="shared" si="38"/>
        <v>-0.27466322740221866</v>
      </c>
      <c r="BH184" s="34">
        <v>182</v>
      </c>
      <c r="BI184" s="6">
        <f t="shared" si="39"/>
        <v>0.70622568093385218</v>
      </c>
      <c r="BJ184" s="47">
        <f t="shared" si="40"/>
        <v>0.54239178435654434</v>
      </c>
    </row>
    <row r="185" spans="1:62">
      <c r="A185" s="3">
        <v>44043</v>
      </c>
      <c r="B185" s="4">
        <v>183</v>
      </c>
      <c r="C185" s="1">
        <v>105.88608600000001</v>
      </c>
      <c r="D185" s="1">
        <v>148.53015099999999</v>
      </c>
      <c r="E185" s="1"/>
      <c r="O185" s="1">
        <f t="shared" si="34"/>
        <v>100.8754089836015</v>
      </c>
      <c r="P185" s="1">
        <f t="shared" si="35"/>
        <v>5.0106770163985033</v>
      </c>
      <c r="S185" s="1">
        <f t="shared" si="30"/>
        <v>5.0106770163985033</v>
      </c>
      <c r="U185" s="46">
        <v>7.1816827024015168</v>
      </c>
      <c r="V185" s="47">
        <f t="shared" si="31"/>
        <v>0.72179813125136816</v>
      </c>
      <c r="W185" s="2">
        <v>183</v>
      </c>
      <c r="X185" s="48">
        <f t="shared" si="36"/>
        <v>0.71011673151750976</v>
      </c>
      <c r="Y185" s="47">
        <f t="shared" si="37"/>
        <v>0.55372576877889379</v>
      </c>
      <c r="BA185" s="45">
        <f t="shared" si="32"/>
        <v>157.49833645554503</v>
      </c>
      <c r="BB185" s="45">
        <f t="shared" si="33"/>
        <v>-8.96818545554504</v>
      </c>
      <c r="BE185" s="45">
        <v>-9.1546102135623642</v>
      </c>
      <c r="BF185" s="1">
        <v>-9.1546102135623642</v>
      </c>
      <c r="BG185" s="47">
        <f t="shared" si="38"/>
        <v>-0.24063504622002363</v>
      </c>
      <c r="BH185" s="34">
        <v>183</v>
      </c>
      <c r="BI185" s="6">
        <f t="shared" si="39"/>
        <v>0.71011673151750976</v>
      </c>
      <c r="BJ185" s="47">
        <f t="shared" si="40"/>
        <v>0.55372576877889379</v>
      </c>
    </row>
    <row r="186" spans="1:62">
      <c r="A186" s="3">
        <v>44046</v>
      </c>
      <c r="B186" s="4">
        <v>184</v>
      </c>
      <c r="C186" s="1">
        <v>108.554153</v>
      </c>
      <c r="D186" s="1">
        <v>147.694885</v>
      </c>
      <c r="E186" s="1"/>
      <c r="O186" s="1">
        <f t="shared" si="34"/>
        <v>101.12395100887068</v>
      </c>
      <c r="P186" s="1">
        <f t="shared" si="35"/>
        <v>7.4302019911293229</v>
      </c>
      <c r="S186" s="1">
        <f t="shared" si="30"/>
        <v>7.4302019911293229</v>
      </c>
      <c r="U186" s="46">
        <v>7.2080838970841938</v>
      </c>
      <c r="V186" s="47">
        <f t="shared" si="31"/>
        <v>0.72445159476046861</v>
      </c>
      <c r="W186" s="2">
        <v>184</v>
      </c>
      <c r="X186" s="48">
        <f t="shared" si="36"/>
        <v>0.71400778210116733</v>
      </c>
      <c r="Y186" s="47">
        <f t="shared" si="37"/>
        <v>0.56513133617086431</v>
      </c>
      <c r="BA186" s="45">
        <f t="shared" si="32"/>
        <v>157.51782053365909</v>
      </c>
      <c r="BB186" s="45">
        <f t="shared" si="33"/>
        <v>-9.8229355336590913</v>
      </c>
      <c r="BE186" s="45">
        <v>-9.8223794481034474</v>
      </c>
      <c r="BF186" s="1">
        <v>-9.8223794481034474</v>
      </c>
      <c r="BG186" s="47">
        <f t="shared" si="38"/>
        <v>-0.26772589238485694</v>
      </c>
      <c r="BH186" s="34">
        <v>184</v>
      </c>
      <c r="BI186" s="6">
        <f t="shared" si="39"/>
        <v>0.71400778210116733</v>
      </c>
      <c r="BJ186" s="47">
        <f t="shared" si="40"/>
        <v>0.56513133617086431</v>
      </c>
    </row>
    <row r="187" spans="1:62">
      <c r="A187" s="3">
        <v>44047</v>
      </c>
      <c r="B187" s="4">
        <v>185</v>
      </c>
      <c r="C187" s="1">
        <v>109.279099</v>
      </c>
      <c r="D187" s="1">
        <v>146.501633</v>
      </c>
      <c r="E187" s="1"/>
      <c r="O187" s="1">
        <f t="shared" si="34"/>
        <v>101.37249303413985</v>
      </c>
      <c r="P187" s="1">
        <f t="shared" si="35"/>
        <v>7.9066059658601517</v>
      </c>
      <c r="S187" s="1">
        <f t="shared" si="30"/>
        <v>7.9066059658601517</v>
      </c>
      <c r="U187" s="46">
        <v>7.3403817276706889</v>
      </c>
      <c r="V187" s="47">
        <f t="shared" si="31"/>
        <v>0.73774824553759233</v>
      </c>
      <c r="W187" s="2">
        <v>185</v>
      </c>
      <c r="X187" s="48">
        <f t="shared" si="36"/>
        <v>0.71789883268482491</v>
      </c>
      <c r="Y187" s="47">
        <f t="shared" si="37"/>
        <v>0.5766108994154191</v>
      </c>
      <c r="BA187" s="45">
        <f t="shared" si="32"/>
        <v>157.54565527753442</v>
      </c>
      <c r="BB187" s="45">
        <f t="shared" si="33"/>
        <v>-11.044022277534424</v>
      </c>
      <c r="BE187" s="45">
        <v>-10.97012055571119</v>
      </c>
      <c r="BF187" s="1">
        <v>-10.97012055571119</v>
      </c>
      <c r="BG187" s="47">
        <f t="shared" si="38"/>
        <v>-0.31428880090912475</v>
      </c>
      <c r="BH187" s="34">
        <v>185</v>
      </c>
      <c r="BI187" s="6">
        <f t="shared" si="39"/>
        <v>0.71789883268482491</v>
      </c>
      <c r="BJ187" s="47">
        <f t="shared" si="40"/>
        <v>0.5766108994154191</v>
      </c>
    </row>
    <row r="188" spans="1:62">
      <c r="A188" s="3">
        <v>44048</v>
      </c>
      <c r="B188" s="4">
        <v>186</v>
      </c>
      <c r="C188" s="1">
        <v>109.675194</v>
      </c>
      <c r="D188" s="1">
        <v>149.972015</v>
      </c>
      <c r="E188" s="1"/>
      <c r="O188" s="1">
        <f t="shared" si="34"/>
        <v>101.62103505940902</v>
      </c>
      <c r="P188" s="1">
        <f t="shared" si="35"/>
        <v>8.0541589405909804</v>
      </c>
      <c r="S188" s="1">
        <f t="shared" si="30"/>
        <v>8.0541589405909804</v>
      </c>
      <c r="U188" s="46">
        <v>7.3893693013909569</v>
      </c>
      <c r="V188" s="47">
        <f t="shared" si="31"/>
        <v>0.74267176285673042</v>
      </c>
      <c r="W188" s="2">
        <v>186</v>
      </c>
      <c r="X188" s="48">
        <f t="shared" si="36"/>
        <v>0.72178988326848248</v>
      </c>
      <c r="Y188" s="47">
        <f t="shared" si="37"/>
        <v>0.58816695781693484</v>
      </c>
      <c r="BA188" s="45">
        <f t="shared" si="32"/>
        <v>157.46470239070118</v>
      </c>
      <c r="BB188" s="45">
        <f t="shared" si="33"/>
        <v>-7.4926873907011782</v>
      </c>
      <c r="BE188" s="45">
        <v>-7.474872376820457</v>
      </c>
      <c r="BF188" s="1">
        <v>-7.474872376820457</v>
      </c>
      <c r="BG188" s="47">
        <f t="shared" si="38"/>
        <v>-0.17248946990622702</v>
      </c>
      <c r="BH188" s="34">
        <v>186</v>
      </c>
      <c r="BI188" s="6">
        <f t="shared" si="39"/>
        <v>0.72178988326848248</v>
      </c>
      <c r="BJ188" s="47">
        <f t="shared" si="40"/>
        <v>0.58816695781693484</v>
      </c>
    </row>
    <row r="189" spans="1:62">
      <c r="A189" s="3">
        <v>44049</v>
      </c>
      <c r="B189" s="4">
        <v>187</v>
      </c>
      <c r="C189" s="1">
        <v>113.501678</v>
      </c>
      <c r="D189" s="1">
        <v>151.72210699999999</v>
      </c>
      <c r="E189" s="1"/>
      <c r="O189" s="1">
        <f t="shared" si="34"/>
        <v>101.8695770846782</v>
      </c>
      <c r="P189" s="1">
        <f t="shared" si="35"/>
        <v>11.6321009153218</v>
      </c>
      <c r="S189" s="1">
        <f t="shared" si="30"/>
        <v>11.6321009153218</v>
      </c>
      <c r="U189" s="46">
        <v>7.4037057815052449</v>
      </c>
      <c r="V189" s="47">
        <f t="shared" si="31"/>
        <v>0.74411265700146267</v>
      </c>
      <c r="W189" s="2">
        <v>187</v>
      </c>
      <c r="X189" s="48">
        <f t="shared" si="36"/>
        <v>0.72568093385214005</v>
      </c>
      <c r="Y189" s="47">
        <f t="shared" si="37"/>
        <v>0.59980210199845652</v>
      </c>
      <c r="BA189" s="45">
        <f t="shared" si="32"/>
        <v>157.42387835472366</v>
      </c>
      <c r="BB189" s="45">
        <f t="shared" si="33"/>
        <v>-5.701771354723661</v>
      </c>
      <c r="BE189" s="45">
        <v>-5.4845601375685078</v>
      </c>
      <c r="BF189" s="1">
        <v>-5.4845601375685078</v>
      </c>
      <c r="BG189" s="47">
        <f t="shared" si="38"/>
        <v>-9.1744146665010476E-2</v>
      </c>
      <c r="BH189" s="34">
        <v>187</v>
      </c>
      <c r="BI189" s="6">
        <f t="shared" si="39"/>
        <v>0.72568093385214005</v>
      </c>
      <c r="BJ189" s="47">
        <f t="shared" si="40"/>
        <v>0.59980210199845652</v>
      </c>
    </row>
    <row r="190" spans="1:62">
      <c r="A190" s="3">
        <v>44050</v>
      </c>
      <c r="B190" s="4">
        <v>188</v>
      </c>
      <c r="C190" s="1">
        <v>110.92113500000001</v>
      </c>
      <c r="D190" s="1">
        <v>154.23788500000001</v>
      </c>
      <c r="E190" s="1"/>
      <c r="O190" s="1">
        <f t="shared" si="34"/>
        <v>102.11811910994737</v>
      </c>
      <c r="P190" s="1">
        <f t="shared" si="35"/>
        <v>8.8030158900526345</v>
      </c>
      <c r="S190" s="1">
        <f t="shared" si="30"/>
        <v>8.8030158900526345</v>
      </c>
      <c r="U190" s="46">
        <v>7.4302019911293229</v>
      </c>
      <c r="V190" s="47">
        <f t="shared" si="31"/>
        <v>0.74677567002841094</v>
      </c>
      <c r="W190" s="2">
        <v>188</v>
      </c>
      <c r="X190" s="48">
        <f t="shared" si="36"/>
        <v>0.72957198443579763</v>
      </c>
      <c r="Y190" s="47">
        <f t="shared" si="37"/>
        <v>0.6115190191342571</v>
      </c>
      <c r="BA190" s="45">
        <f t="shared" si="32"/>
        <v>157.36519331897497</v>
      </c>
      <c r="BB190" s="45">
        <f t="shared" si="33"/>
        <v>-3.1273083189749684</v>
      </c>
      <c r="BE190" s="45">
        <v>-3.1307842932968128</v>
      </c>
      <c r="BF190" s="1">
        <v>-3.1307842932968128</v>
      </c>
      <c r="BG190" s="47">
        <f t="shared" si="38"/>
        <v>3.7465947547967626E-3</v>
      </c>
      <c r="BH190" s="34">
        <v>188</v>
      </c>
      <c r="BI190" s="6">
        <f t="shared" si="39"/>
        <v>0.72957198443579763</v>
      </c>
      <c r="BJ190" s="47">
        <f t="shared" si="40"/>
        <v>0.6115190191342571</v>
      </c>
    </row>
    <row r="191" spans="1:62">
      <c r="A191" s="3">
        <v>44053</v>
      </c>
      <c r="B191" s="4">
        <v>189</v>
      </c>
      <c r="C191" s="1">
        <v>112.533356</v>
      </c>
      <c r="D191" s="1">
        <v>158.53358499999999</v>
      </c>
      <c r="E191" s="1"/>
      <c r="O191" s="1">
        <f t="shared" si="34"/>
        <v>102.36666113521653</v>
      </c>
      <c r="P191" s="1">
        <f t="shared" si="35"/>
        <v>10.166694864783466</v>
      </c>
      <c r="S191" s="1">
        <f t="shared" si="30"/>
        <v>10.166694864783466</v>
      </c>
      <c r="U191" s="46">
        <v>7.4626120234300686</v>
      </c>
      <c r="V191" s="47">
        <f t="shared" si="31"/>
        <v>0.7500330543654623</v>
      </c>
      <c r="W191" s="2">
        <v>189</v>
      </c>
      <c r="X191" s="48">
        <f t="shared" si="36"/>
        <v>0.7334630350194552</v>
      </c>
      <c r="Y191" s="47">
        <f t="shared" si="37"/>
        <v>0.62332049854639149</v>
      </c>
      <c r="BA191" s="45">
        <f t="shared" si="32"/>
        <v>157.26498840897671</v>
      </c>
      <c r="BB191" s="45">
        <f t="shared" si="33"/>
        <v>1.2685965910232824</v>
      </c>
      <c r="BE191" s="45">
        <v>1.2661282334893826</v>
      </c>
      <c r="BF191" s="1">
        <v>1.2661282334893826</v>
      </c>
      <c r="BG191" s="47">
        <f t="shared" si="38"/>
        <v>0.18212570343783549</v>
      </c>
      <c r="BH191" s="34">
        <v>189</v>
      </c>
      <c r="BI191" s="6">
        <f t="shared" si="39"/>
        <v>0.7334630350194552</v>
      </c>
      <c r="BJ191" s="47">
        <f t="shared" si="40"/>
        <v>0.62332049854639149</v>
      </c>
    </row>
    <row r="192" spans="1:62">
      <c r="A192" s="3">
        <v>44054</v>
      </c>
      <c r="B192" s="4">
        <v>190</v>
      </c>
      <c r="C192" s="1">
        <v>109.186623</v>
      </c>
      <c r="D192" s="1">
        <v>159.378815</v>
      </c>
      <c r="E192" s="1"/>
      <c r="O192" s="1">
        <f t="shared" si="34"/>
        <v>102.61520316048572</v>
      </c>
      <c r="P192" s="1">
        <f t="shared" si="35"/>
        <v>6.5714198395142773</v>
      </c>
      <c r="S192" s="1">
        <f t="shared" si="30"/>
        <v>6.5714198395142773</v>
      </c>
      <c r="U192" s="46">
        <v>7.5780227562360807</v>
      </c>
      <c r="V192" s="47">
        <f t="shared" si="31"/>
        <v>0.76163246006433494</v>
      </c>
      <c r="W192" s="2">
        <v>190</v>
      </c>
      <c r="X192" s="48">
        <f t="shared" si="36"/>
        <v>0.73735408560311289</v>
      </c>
      <c r="Y192" s="47">
        <f t="shared" si="37"/>
        <v>0.63520943769681859</v>
      </c>
      <c r="BA192" s="45">
        <f t="shared" si="32"/>
        <v>157.24527190268486</v>
      </c>
      <c r="BB192" s="45">
        <f t="shared" si="33"/>
        <v>2.1335430973151404</v>
      </c>
      <c r="BE192" s="45">
        <v>1.9012559563147136</v>
      </c>
      <c r="BF192" s="1">
        <v>1.9012559563147136</v>
      </c>
      <c r="BG192" s="47">
        <f t="shared" si="38"/>
        <v>0.20789231043928963</v>
      </c>
      <c r="BH192" s="34">
        <v>190</v>
      </c>
      <c r="BI192" s="6">
        <f t="shared" si="39"/>
        <v>0.73735408560311289</v>
      </c>
      <c r="BJ192" s="47">
        <f t="shared" si="40"/>
        <v>0.63520943769681859</v>
      </c>
    </row>
    <row r="193" spans="1:62">
      <c r="A193" s="3">
        <v>44055</v>
      </c>
      <c r="B193" s="4">
        <v>191</v>
      </c>
      <c r="C193" s="1">
        <v>112.815369</v>
      </c>
      <c r="D193" s="1">
        <v>159.16999799999999</v>
      </c>
      <c r="E193" s="1"/>
      <c r="O193" s="1">
        <f t="shared" si="34"/>
        <v>102.86374518575488</v>
      </c>
      <c r="P193" s="1">
        <f t="shared" si="35"/>
        <v>9.9516238142451243</v>
      </c>
      <c r="S193" s="1">
        <f t="shared" si="30"/>
        <v>9.9516238142451243</v>
      </c>
      <c r="U193" s="46">
        <v>7.6792868067744209</v>
      </c>
      <c r="V193" s="47">
        <f t="shared" si="31"/>
        <v>0.77181004733327352</v>
      </c>
      <c r="W193" s="2">
        <v>191</v>
      </c>
      <c r="X193" s="48">
        <f t="shared" si="36"/>
        <v>0.74124513618677046</v>
      </c>
      <c r="Y193" s="47">
        <f t="shared" si="37"/>
        <v>0.64718884860991466</v>
      </c>
      <c r="BA193" s="45">
        <f t="shared" si="32"/>
        <v>157.25014293387679</v>
      </c>
      <c r="BB193" s="45">
        <f t="shared" si="33"/>
        <v>1.9198550661232048</v>
      </c>
      <c r="BE193" s="45">
        <v>1.9202455360115493</v>
      </c>
      <c r="BF193" s="1">
        <v>1.9202455360115493</v>
      </c>
      <c r="BG193" s="47">
        <f t="shared" si="38"/>
        <v>0.20866270199926523</v>
      </c>
      <c r="BH193" s="34">
        <v>191</v>
      </c>
      <c r="BI193" s="6">
        <f t="shared" si="39"/>
        <v>0.74124513618677046</v>
      </c>
      <c r="BJ193" s="47">
        <f t="shared" si="40"/>
        <v>0.64718884860991466</v>
      </c>
    </row>
    <row r="194" spans="1:62">
      <c r="A194" s="3">
        <v>44056</v>
      </c>
      <c r="B194" s="4">
        <v>192</v>
      </c>
      <c r="C194" s="1">
        <v>114.81192</v>
      </c>
      <c r="D194" s="1">
        <v>158.979996</v>
      </c>
      <c r="E194" s="1"/>
      <c r="O194" s="1">
        <f t="shared" si="34"/>
        <v>103.11228721102407</v>
      </c>
      <c r="P194" s="1">
        <f t="shared" si="35"/>
        <v>11.699632788975933</v>
      </c>
      <c r="S194" s="1">
        <f t="shared" si="30"/>
        <v>11.699632788975933</v>
      </c>
      <c r="U194" s="46">
        <v>7.8531317309669078</v>
      </c>
      <c r="V194" s="47">
        <f t="shared" si="31"/>
        <v>0.78928240675228734</v>
      </c>
      <c r="W194" s="2">
        <v>192</v>
      </c>
      <c r="X194" s="48">
        <f t="shared" si="36"/>
        <v>0.74513618677042803</v>
      </c>
      <c r="Y194" s="47">
        <f t="shared" si="37"/>
        <v>0.65926186476380366</v>
      </c>
      <c r="BA194" s="45">
        <f t="shared" si="32"/>
        <v>157.25457507143514</v>
      </c>
      <c r="BB194" s="45">
        <f t="shared" si="33"/>
        <v>1.7254209285648585</v>
      </c>
      <c r="BE194" s="45">
        <v>1.8555836547468516</v>
      </c>
      <c r="BF194" s="1">
        <v>1.8555836547468516</v>
      </c>
      <c r="BG194" s="47">
        <f t="shared" si="38"/>
        <v>0.20603942289705485</v>
      </c>
      <c r="BH194" s="34">
        <v>192</v>
      </c>
      <c r="BI194" s="6">
        <f t="shared" si="39"/>
        <v>0.74513618677042803</v>
      </c>
      <c r="BJ194" s="47">
        <f t="shared" si="40"/>
        <v>0.65926186476380366</v>
      </c>
    </row>
    <row r="195" spans="1:62">
      <c r="A195" s="3">
        <v>44057</v>
      </c>
      <c r="B195" s="4">
        <v>193</v>
      </c>
      <c r="C195" s="1">
        <v>114.709602</v>
      </c>
      <c r="D195" s="1">
        <v>160.279999</v>
      </c>
      <c r="E195" s="1"/>
      <c r="O195" s="1">
        <f t="shared" si="34"/>
        <v>103.36082923629323</v>
      </c>
      <c r="P195" s="1">
        <f t="shared" si="35"/>
        <v>11.348772763706776</v>
      </c>
      <c r="S195" s="1">
        <f t="shared" ref="S195:S259" si="41">C195-O195</f>
        <v>11.348772763706776</v>
      </c>
      <c r="U195" s="46">
        <v>7.9066059658601517</v>
      </c>
      <c r="V195" s="47">
        <f t="shared" ref="V195:V258" si="42">STANDARDIZE(U195, AVERAGE($U$3:$U$259), _xlfn.STDEV.S($U$3:$U$259))</f>
        <v>0.79465685789632545</v>
      </c>
      <c r="W195" s="2">
        <v>193</v>
      </c>
      <c r="X195" s="48">
        <f t="shared" si="36"/>
        <v>0.74902723735408561</v>
      </c>
      <c r="Y195" s="47">
        <f t="shared" si="37"/>
        <v>0.6714317484930028</v>
      </c>
      <c r="BA195" s="45">
        <f t="shared" ref="BA195:BA259" si="43">$AS$5*D195+$AT$5</f>
        <v>157.22425016894837</v>
      </c>
      <c r="BB195" s="45">
        <f t="shared" ref="BB195:BB258" si="44">D195-BA195</f>
        <v>3.0557488310516305</v>
      </c>
      <c r="BE195" s="45">
        <v>3.1491633025415808</v>
      </c>
      <c r="BF195" s="1">
        <v>3.1491633025415808</v>
      </c>
      <c r="BG195" s="47">
        <f t="shared" si="38"/>
        <v>0.25851888051155547</v>
      </c>
      <c r="BH195" s="34">
        <v>193</v>
      </c>
      <c r="BI195" s="6">
        <f t="shared" si="39"/>
        <v>0.74902723735408561</v>
      </c>
      <c r="BJ195" s="47">
        <f t="shared" si="40"/>
        <v>0.6714317484930028</v>
      </c>
    </row>
    <row r="196" spans="1:62">
      <c r="A196" s="3">
        <v>44060</v>
      </c>
      <c r="B196" s="4">
        <v>194</v>
      </c>
      <c r="C196" s="1">
        <v>114.41011</v>
      </c>
      <c r="D196" s="1">
        <v>158.759995</v>
      </c>
      <c r="E196" s="1"/>
      <c r="O196" s="1">
        <f t="shared" ref="O196:O259" si="45">$H$5*B196+$I$5</f>
        <v>103.6093712615624</v>
      </c>
      <c r="P196" s="1">
        <f t="shared" ref="P196:P259" si="46">C196-O196</f>
        <v>10.800738738437602</v>
      </c>
      <c r="S196" s="1">
        <f t="shared" si="41"/>
        <v>10.800738738437602</v>
      </c>
      <c r="U196" s="46">
        <v>7.9342315143112572</v>
      </c>
      <c r="V196" s="47">
        <f t="shared" si="42"/>
        <v>0.79743337561133598</v>
      </c>
      <c r="W196" s="2">
        <v>194</v>
      </c>
      <c r="X196" s="48">
        <f t="shared" ref="X196:X259" si="47">(W196-0.5)/257</f>
        <v>0.75291828793774318</v>
      </c>
      <c r="Y196" s="47">
        <f t="shared" ref="Y196:Y254" si="48">_xlfn.NORM.S.INV(X196)</f>
        <v>0.68370189894942857</v>
      </c>
      <c r="BA196" s="45">
        <f t="shared" si="43"/>
        <v>157.25970698949379</v>
      </c>
      <c r="BB196" s="45">
        <f t="shared" si="44"/>
        <v>1.5002880105062104</v>
      </c>
      <c r="BE196" s="45">
        <v>1.6103576977540115</v>
      </c>
      <c r="BF196" s="1">
        <v>1.6103576977540115</v>
      </c>
      <c r="BG196" s="47">
        <f t="shared" ref="BG196:BG259" si="49">STANDARDIZE(BF196, AVERAGE($BF$3:$BF$259), _xlfn.STDEV.S($BF$3:$BF$259))</f>
        <v>0.19609080841636131</v>
      </c>
      <c r="BH196" s="34">
        <v>194</v>
      </c>
      <c r="BI196" s="6">
        <f t="shared" ref="BI196:BI259" si="50">(BH196-0.5)/257</f>
        <v>0.75291828793774318</v>
      </c>
      <c r="BJ196" s="47">
        <f t="shared" ref="BJ196:BJ259" si="51">_xlfn.NORM.S.INV(BI196)</f>
        <v>0.68370189894942857</v>
      </c>
    </row>
    <row r="197" spans="1:62">
      <c r="A197" s="3">
        <v>44061</v>
      </c>
      <c r="B197" s="4">
        <v>195</v>
      </c>
      <c r="C197" s="1">
        <v>115.363472</v>
      </c>
      <c r="D197" s="1">
        <v>157.38000500000001</v>
      </c>
      <c r="E197" s="1"/>
      <c r="O197" s="1">
        <f t="shared" si="45"/>
        <v>103.85791328683158</v>
      </c>
      <c r="P197" s="1">
        <f t="shared" si="46"/>
        <v>11.505558713168426</v>
      </c>
      <c r="S197" s="1">
        <f t="shared" si="41"/>
        <v>11.505558713168426</v>
      </c>
      <c r="U197" s="46">
        <v>8.0242856298902154</v>
      </c>
      <c r="V197" s="47">
        <f t="shared" si="42"/>
        <v>0.80648430351081712</v>
      </c>
      <c r="W197" s="2">
        <v>195</v>
      </c>
      <c r="X197" s="48">
        <f t="shared" si="47"/>
        <v>0.75680933852140075</v>
      </c>
      <c r="Y197" s="47">
        <f t="shared" si="48"/>
        <v>0.69607586067395022</v>
      </c>
      <c r="BA197" s="45">
        <f t="shared" si="43"/>
        <v>157.29189773227111</v>
      </c>
      <c r="BB197" s="45">
        <f t="shared" si="44"/>
        <v>8.8107267728901206E-2</v>
      </c>
      <c r="BE197" s="45">
        <v>0.29021816302022785</v>
      </c>
      <c r="BF197" s="1">
        <v>0.29021816302022785</v>
      </c>
      <c r="BG197" s="47">
        <f t="shared" si="49"/>
        <v>0.14253383813131099</v>
      </c>
      <c r="BH197" s="34">
        <v>195</v>
      </c>
      <c r="BI197" s="6">
        <f t="shared" si="50"/>
        <v>0.75680933852140075</v>
      </c>
      <c r="BJ197" s="47">
        <f t="shared" si="51"/>
        <v>0.69607586067395022</v>
      </c>
    </row>
    <row r="198" spans="1:62">
      <c r="A198" s="3">
        <v>44062</v>
      </c>
      <c r="B198" s="4">
        <v>196</v>
      </c>
      <c r="C198" s="1">
        <v>115.508217</v>
      </c>
      <c r="D198" s="1">
        <v>156.85000600000001</v>
      </c>
      <c r="E198" s="1"/>
      <c r="O198" s="1">
        <f t="shared" si="45"/>
        <v>104.10645531210075</v>
      </c>
      <c r="P198" s="1">
        <f t="shared" si="46"/>
        <v>11.401761687899253</v>
      </c>
      <c r="S198" s="1">
        <f t="shared" si="41"/>
        <v>11.401761687899253</v>
      </c>
      <c r="U198" s="46">
        <v>8.032926947622542</v>
      </c>
      <c r="V198" s="47">
        <f t="shared" si="42"/>
        <v>0.80735280289309386</v>
      </c>
      <c r="W198" s="2">
        <v>196</v>
      </c>
      <c r="X198" s="48">
        <f t="shared" si="47"/>
        <v>0.76070038910505833</v>
      </c>
      <c r="Y198" s="47">
        <f t="shared" si="48"/>
        <v>0.70855733283643729</v>
      </c>
      <c r="BA198" s="45">
        <f t="shared" si="43"/>
        <v>157.30426090988922</v>
      </c>
      <c r="BB198" s="45">
        <f t="shared" si="44"/>
        <v>-0.45425490988921524</v>
      </c>
      <c r="BE198" s="45">
        <v>-0.23069398896720372</v>
      </c>
      <c r="BF198" s="1">
        <v>-0.23069398896720372</v>
      </c>
      <c r="BG198" s="47">
        <f t="shared" si="49"/>
        <v>0.12140086247905281</v>
      </c>
      <c r="BH198" s="34">
        <v>196</v>
      </c>
      <c r="BI198" s="6">
        <f t="shared" si="50"/>
        <v>0.76070038910505833</v>
      </c>
      <c r="BJ198" s="47">
        <f t="shared" si="51"/>
        <v>0.70855733283643729</v>
      </c>
    </row>
    <row r="199" spans="1:62">
      <c r="A199" s="3">
        <v>44063</v>
      </c>
      <c r="B199" s="4">
        <v>197</v>
      </c>
      <c r="C199" s="1">
        <v>118.071297</v>
      </c>
      <c r="D199" s="1">
        <v>156.16999799999999</v>
      </c>
      <c r="E199" s="1"/>
      <c r="O199" s="1">
        <f t="shared" si="45"/>
        <v>104.35499733736992</v>
      </c>
      <c r="P199" s="1">
        <f t="shared" si="46"/>
        <v>13.716299662630078</v>
      </c>
      <c r="S199" s="1">
        <f t="shared" si="41"/>
        <v>13.716299662630078</v>
      </c>
      <c r="U199" s="46">
        <v>8.0541589405909804</v>
      </c>
      <c r="V199" s="47">
        <f t="shared" si="42"/>
        <v>0.80948673354450462</v>
      </c>
      <c r="W199" s="2">
        <v>197</v>
      </c>
      <c r="X199" s="48">
        <f t="shared" si="47"/>
        <v>0.7645914396887159</v>
      </c>
      <c r="Y199" s="47">
        <f t="shared" si="48"/>
        <v>0.72115017920879865</v>
      </c>
      <c r="BA199" s="45">
        <f t="shared" si="43"/>
        <v>157.32012331658385</v>
      </c>
      <c r="BB199" s="45">
        <f t="shared" si="44"/>
        <v>-1.1501253165838534</v>
      </c>
      <c r="BE199" s="45">
        <v>-0.74979613105119824</v>
      </c>
      <c r="BF199" s="1">
        <v>-0.74979613105119824</v>
      </c>
      <c r="BG199" s="47">
        <f t="shared" si="49"/>
        <v>0.10034131743322941</v>
      </c>
      <c r="BH199" s="34">
        <v>197</v>
      </c>
      <c r="BI199" s="6">
        <f t="shared" si="50"/>
        <v>0.7645914396887159</v>
      </c>
      <c r="BJ199" s="47">
        <f t="shared" si="51"/>
        <v>0.72115017920879865</v>
      </c>
    </row>
    <row r="200" spans="1:62">
      <c r="A200" s="3">
        <v>44064</v>
      </c>
      <c r="B200" s="4">
        <v>198</v>
      </c>
      <c r="C200" s="1">
        <v>124.1558</v>
      </c>
      <c r="D200" s="1">
        <v>157.5</v>
      </c>
      <c r="E200" s="1"/>
      <c r="O200" s="1">
        <f t="shared" si="45"/>
        <v>104.6035393626391</v>
      </c>
      <c r="P200" s="1">
        <f t="shared" si="46"/>
        <v>19.552260637360902</v>
      </c>
      <c r="S200" s="1">
        <f t="shared" si="41"/>
        <v>19.552260637360902</v>
      </c>
      <c r="U200" s="46">
        <v>8.0631970739684107</v>
      </c>
      <c r="V200" s="47">
        <f t="shared" si="42"/>
        <v>0.81039511505510076</v>
      </c>
      <c r="W200" s="2">
        <v>198</v>
      </c>
      <c r="X200" s="48">
        <f t="shared" si="47"/>
        <v>0.76848249027237359</v>
      </c>
      <c r="Y200" s="47">
        <f t="shared" si="48"/>
        <v>0.73385843894287195</v>
      </c>
      <c r="BA200" s="45">
        <f t="shared" si="43"/>
        <v>157.28909863359681</v>
      </c>
      <c r="BB200" s="45">
        <f t="shared" si="44"/>
        <v>0.21090136640319201</v>
      </c>
      <c r="BE200" s="45">
        <v>0.96218074886186855</v>
      </c>
      <c r="BF200" s="1">
        <v>0.96218074886186855</v>
      </c>
      <c r="BG200" s="47">
        <f t="shared" si="49"/>
        <v>0.16979480509405229</v>
      </c>
      <c r="BH200" s="34">
        <v>198</v>
      </c>
      <c r="BI200" s="6">
        <f t="shared" si="50"/>
        <v>0.76848249027237359</v>
      </c>
      <c r="BJ200" s="47">
        <f t="shared" si="51"/>
        <v>0.73385843894287195</v>
      </c>
    </row>
    <row r="201" spans="1:62">
      <c r="A201" s="3">
        <v>44067</v>
      </c>
      <c r="B201" s="4">
        <v>199</v>
      </c>
      <c r="C201" s="1">
        <v>125.640739</v>
      </c>
      <c r="D201" s="1">
        <v>159.36999499999999</v>
      </c>
      <c r="E201" s="1"/>
      <c r="O201" s="1">
        <f t="shared" si="45"/>
        <v>104.85208138790827</v>
      </c>
      <c r="P201" s="1">
        <f t="shared" si="46"/>
        <v>20.788657612091725</v>
      </c>
      <c r="S201" s="1">
        <f t="shared" si="41"/>
        <v>20.788657612091725</v>
      </c>
      <c r="U201" s="46">
        <v>8.085952438503746</v>
      </c>
      <c r="V201" s="47">
        <f t="shared" si="42"/>
        <v>0.81268215282579714</v>
      </c>
      <c r="W201" s="2">
        <v>199</v>
      </c>
      <c r="X201" s="48">
        <f t="shared" si="47"/>
        <v>0.77237354085603116</v>
      </c>
      <c r="Y201" s="47">
        <f t="shared" si="48"/>
        <v>0.74668633823340269</v>
      </c>
      <c r="BA201" s="45">
        <f t="shared" si="43"/>
        <v>157.24547764501003</v>
      </c>
      <c r="BB201" s="45">
        <f t="shared" si="44"/>
        <v>2.1245173549899619</v>
      </c>
      <c r="BE201" s="45">
        <v>2.9253977254478229</v>
      </c>
      <c r="BF201" s="1">
        <v>2.9253977254478229</v>
      </c>
      <c r="BG201" s="47">
        <f t="shared" si="49"/>
        <v>0.24944089591378019</v>
      </c>
      <c r="BH201" s="34">
        <v>199</v>
      </c>
      <c r="BI201" s="6">
        <f t="shared" si="50"/>
        <v>0.77237354085603116</v>
      </c>
      <c r="BJ201" s="47">
        <f t="shared" si="51"/>
        <v>0.74668633823340269</v>
      </c>
    </row>
    <row r="202" spans="1:62">
      <c r="A202" s="3">
        <v>44068</v>
      </c>
      <c r="B202" s="4">
        <v>200</v>
      </c>
      <c r="C202" s="1">
        <v>124.610016</v>
      </c>
      <c r="D202" s="1">
        <v>164.529999</v>
      </c>
      <c r="E202" s="1"/>
      <c r="O202" s="1">
        <f t="shared" si="45"/>
        <v>105.10062341317744</v>
      </c>
      <c r="P202" s="1">
        <f t="shared" si="46"/>
        <v>19.509392586822557</v>
      </c>
      <c r="S202" s="1">
        <f t="shared" si="41"/>
        <v>19.509392586822557</v>
      </c>
      <c r="U202" s="46">
        <v>8.1892280486992348</v>
      </c>
      <c r="V202" s="47">
        <f t="shared" si="42"/>
        <v>0.82306191276952478</v>
      </c>
      <c r="W202" s="2">
        <v>200</v>
      </c>
      <c r="X202" s="48">
        <f t="shared" si="47"/>
        <v>0.77626459143968873</v>
      </c>
      <c r="Y202" s="47">
        <f t="shared" si="48"/>
        <v>0.75963830295586499</v>
      </c>
      <c r="BA202" s="45">
        <f t="shared" si="43"/>
        <v>157.12511129344668</v>
      </c>
      <c r="BB202" s="45">
        <f t="shared" si="44"/>
        <v>7.4048877065533247</v>
      </c>
      <c r="BE202" s="45">
        <v>8.0206946665231271</v>
      </c>
      <c r="BF202" s="1">
        <v>8.0206946665231271</v>
      </c>
      <c r="BG202" s="47">
        <f t="shared" si="49"/>
        <v>0.45615288331116383</v>
      </c>
      <c r="BH202" s="34">
        <v>200</v>
      </c>
      <c r="BI202" s="6">
        <f t="shared" si="50"/>
        <v>0.77626459143968873</v>
      </c>
      <c r="BJ202" s="47">
        <f t="shared" si="51"/>
        <v>0.75963830295586499</v>
      </c>
    </row>
    <row r="203" spans="1:62">
      <c r="A203" s="3">
        <v>44069</v>
      </c>
      <c r="B203" s="4">
        <v>201</v>
      </c>
      <c r="C203" s="1">
        <v>126.304596</v>
      </c>
      <c r="D203" s="1">
        <v>165.30999800000001</v>
      </c>
      <c r="E203" s="1"/>
      <c r="O203" s="1">
        <f t="shared" si="45"/>
        <v>105.34916543844662</v>
      </c>
      <c r="P203" s="1">
        <f t="shared" si="46"/>
        <v>20.955430561553385</v>
      </c>
      <c r="S203" s="1">
        <f t="shared" si="41"/>
        <v>20.955430561553385</v>
      </c>
      <c r="U203" s="46">
        <v>8.2617469728917143</v>
      </c>
      <c r="V203" s="47">
        <f t="shared" si="42"/>
        <v>0.83035045866211732</v>
      </c>
      <c r="W203" s="2">
        <v>201</v>
      </c>
      <c r="X203" s="48">
        <f t="shared" si="47"/>
        <v>0.78015564202334631</v>
      </c>
      <c r="Y203" s="47">
        <f t="shared" si="48"/>
        <v>0.77271897237966714</v>
      </c>
      <c r="BA203" s="45">
        <f t="shared" si="43"/>
        <v>157.10691641726964</v>
      </c>
      <c r="BB203" s="45">
        <f t="shared" si="44"/>
        <v>8.2030815827303627</v>
      </c>
      <c r="BE203" s="45">
        <v>8.9070765530141216</v>
      </c>
      <c r="BF203" s="1">
        <v>8.9070765530141216</v>
      </c>
      <c r="BG203" s="47">
        <f t="shared" si="49"/>
        <v>0.49211266415779842</v>
      </c>
      <c r="BH203" s="34">
        <v>201</v>
      </c>
      <c r="BI203" s="6">
        <f t="shared" si="50"/>
        <v>0.78015564202334631</v>
      </c>
      <c r="BJ203" s="47">
        <f t="shared" si="51"/>
        <v>0.77271897237966714</v>
      </c>
    </row>
    <row r="204" spans="1:62">
      <c r="A204" s="3">
        <v>44070</v>
      </c>
      <c r="B204" s="4">
        <v>202</v>
      </c>
      <c r="C204" s="1">
        <v>124.794701</v>
      </c>
      <c r="D204" s="1">
        <v>165.990005</v>
      </c>
      <c r="E204" s="1"/>
      <c r="O204" s="1">
        <f t="shared" si="45"/>
        <v>105.59770746371578</v>
      </c>
      <c r="P204" s="1">
        <f t="shared" si="46"/>
        <v>19.196993536284225</v>
      </c>
      <c r="S204" s="1">
        <f t="shared" si="41"/>
        <v>19.196993536284225</v>
      </c>
      <c r="U204" s="46">
        <v>8.264133564849601</v>
      </c>
      <c r="V204" s="47">
        <f t="shared" si="42"/>
        <v>0.8305903241207635</v>
      </c>
      <c r="W204" s="2">
        <v>202</v>
      </c>
      <c r="X204" s="48">
        <f t="shared" si="47"/>
        <v>0.78404669260700388</v>
      </c>
      <c r="Y204" s="47">
        <f t="shared" si="48"/>
        <v>0.78593321406966932</v>
      </c>
      <c r="BA204" s="45">
        <f t="shared" si="43"/>
        <v>157.0910540339018</v>
      </c>
      <c r="BB204" s="45">
        <f t="shared" si="44"/>
        <v>8.898950966098198</v>
      </c>
      <c r="BE204" s="45">
        <v>9.4922948806596992</v>
      </c>
      <c r="BF204" s="1">
        <v>9.4922948806596992</v>
      </c>
      <c r="BG204" s="47">
        <f t="shared" si="49"/>
        <v>0.51585448822967694</v>
      </c>
      <c r="BH204" s="34">
        <v>202</v>
      </c>
      <c r="BI204" s="6">
        <f t="shared" si="50"/>
        <v>0.78404669260700388</v>
      </c>
      <c r="BJ204" s="47">
        <f t="shared" si="51"/>
        <v>0.78593321406966932</v>
      </c>
    </row>
    <row r="205" spans="1:62">
      <c r="A205" s="3">
        <v>44071</v>
      </c>
      <c r="B205" s="4">
        <v>203</v>
      </c>
      <c r="C205" s="1">
        <v>124.592552</v>
      </c>
      <c r="D205" s="1">
        <v>168.38000500000001</v>
      </c>
      <c r="E205" s="1"/>
      <c r="O205" s="1">
        <f t="shared" si="45"/>
        <v>105.84624948898497</v>
      </c>
      <c r="P205" s="1">
        <f t="shared" si="46"/>
        <v>18.746302511015031</v>
      </c>
      <c r="S205" s="1">
        <f t="shared" si="41"/>
        <v>18.746302511015031</v>
      </c>
      <c r="U205" s="46">
        <v>8.285338680428552</v>
      </c>
      <c r="V205" s="47">
        <f t="shared" si="42"/>
        <v>0.83272155344849996</v>
      </c>
      <c r="W205" s="2">
        <v>203</v>
      </c>
      <c r="X205" s="48">
        <f t="shared" si="47"/>
        <v>0.78793774319066145</v>
      </c>
      <c r="Y205" s="47">
        <f t="shared" si="48"/>
        <v>0.79928614010300825</v>
      </c>
      <c r="BA205" s="45">
        <f t="shared" si="43"/>
        <v>157.03530299567851</v>
      </c>
      <c r="BB205" s="45">
        <f t="shared" si="44"/>
        <v>11.344702004321505</v>
      </c>
      <c r="BE205" s="45">
        <v>11.869604305932484</v>
      </c>
      <c r="BF205" s="1">
        <v>11.869604305932484</v>
      </c>
      <c r="BG205" s="47">
        <f t="shared" si="49"/>
        <v>0.61229996758832661</v>
      </c>
      <c r="BH205" s="34">
        <v>203</v>
      </c>
      <c r="BI205" s="6">
        <f t="shared" si="50"/>
        <v>0.78793774319066145</v>
      </c>
      <c r="BJ205" s="47">
        <f t="shared" si="51"/>
        <v>0.79928614010300825</v>
      </c>
    </row>
    <row r="206" spans="1:62">
      <c r="A206" s="3">
        <v>44074</v>
      </c>
      <c r="B206" s="4">
        <v>204</v>
      </c>
      <c r="C206" s="1">
        <v>128.81774899999999</v>
      </c>
      <c r="D206" s="1">
        <v>165.550003</v>
      </c>
      <c r="E206" s="1"/>
      <c r="O206" s="1">
        <f t="shared" si="45"/>
        <v>106.09479151425413</v>
      </c>
      <c r="P206" s="1">
        <f t="shared" si="46"/>
        <v>22.722957485745866</v>
      </c>
      <c r="S206" s="1">
        <f t="shared" si="41"/>
        <v>22.722957485745866</v>
      </c>
      <c r="U206" s="46">
        <v>8.3137836153879476</v>
      </c>
      <c r="V206" s="47">
        <f t="shared" si="42"/>
        <v>0.83558042395950061</v>
      </c>
      <c r="W206" s="2">
        <v>204</v>
      </c>
      <c r="X206" s="48">
        <f t="shared" si="47"/>
        <v>0.79182879377431903</v>
      </c>
      <c r="Y206" s="47">
        <f t="shared" si="48"/>
        <v>0.81278312474442804</v>
      </c>
      <c r="BA206" s="45">
        <f t="shared" si="43"/>
        <v>157.1013178700191</v>
      </c>
      <c r="BB206" s="45">
        <f t="shared" si="44"/>
        <v>8.4486851299809018</v>
      </c>
      <c r="BE206" s="45">
        <v>9.3048530777184624</v>
      </c>
      <c r="BF206" s="1">
        <v>9.3048530777184624</v>
      </c>
      <c r="BG206" s="47">
        <f t="shared" si="49"/>
        <v>0.50825012914022316</v>
      </c>
      <c r="BH206" s="34">
        <v>204</v>
      </c>
      <c r="BI206" s="6">
        <f t="shared" si="50"/>
        <v>0.79182879377431903</v>
      </c>
      <c r="BJ206" s="47">
        <f t="shared" si="51"/>
        <v>0.81278312474442804</v>
      </c>
    </row>
    <row r="207" spans="1:62">
      <c r="A207" s="3">
        <v>44075</v>
      </c>
      <c r="B207" s="4">
        <v>205</v>
      </c>
      <c r="C207" s="1">
        <v>133.94889800000001</v>
      </c>
      <c r="D207" s="1">
        <v>167.970001</v>
      </c>
      <c r="E207" s="1"/>
      <c r="O207" s="1">
        <f t="shared" si="45"/>
        <v>106.34333353952331</v>
      </c>
      <c r="P207" s="1">
        <f t="shared" si="46"/>
        <v>27.6055644604767</v>
      </c>
      <c r="S207" s="1">
        <f t="shared" si="41"/>
        <v>27.6055644604767</v>
      </c>
      <c r="U207" s="46">
        <v>8.3320011497759339</v>
      </c>
      <c r="V207" s="47">
        <f t="shared" si="42"/>
        <v>0.83741138514536007</v>
      </c>
      <c r="W207" s="2">
        <v>205</v>
      </c>
      <c r="X207" s="48">
        <f t="shared" si="47"/>
        <v>0.7957198443579766</v>
      </c>
      <c r="Y207" s="47">
        <f t="shared" si="48"/>
        <v>0.82642982374185869</v>
      </c>
      <c r="BA207" s="45">
        <f t="shared" si="43"/>
        <v>157.04486707462232</v>
      </c>
      <c r="BB207" s="45">
        <f t="shared" si="44"/>
        <v>10.925133925377679</v>
      </c>
      <c r="BE207" s="45">
        <v>12.04697599459189</v>
      </c>
      <c r="BF207" s="1">
        <v>12.04697599459189</v>
      </c>
      <c r="BG207" s="47">
        <f t="shared" si="49"/>
        <v>0.6194957904608358</v>
      </c>
      <c r="BH207" s="34">
        <v>205</v>
      </c>
      <c r="BI207" s="6">
        <f t="shared" si="50"/>
        <v>0.7957198443579766</v>
      </c>
      <c r="BJ207" s="47">
        <f t="shared" si="51"/>
        <v>0.82642982374185869</v>
      </c>
    </row>
    <row r="208" spans="1:62">
      <c r="A208" s="3">
        <v>44076</v>
      </c>
      <c r="B208" s="4">
        <v>206</v>
      </c>
      <c r="C208" s="1">
        <v>131.17369099999999</v>
      </c>
      <c r="D208" s="1">
        <v>172.470001</v>
      </c>
      <c r="E208" s="1"/>
      <c r="O208" s="1">
        <f t="shared" si="45"/>
        <v>106.59187556479247</v>
      </c>
      <c r="P208" s="1">
        <f t="shared" si="46"/>
        <v>24.581815435207517</v>
      </c>
      <c r="S208" s="1">
        <f t="shared" si="41"/>
        <v>24.581815435207517</v>
      </c>
      <c r="U208" s="46">
        <v>8.45274148904209</v>
      </c>
      <c r="V208" s="47">
        <f t="shared" si="42"/>
        <v>0.84954644525040013</v>
      </c>
      <c r="W208" s="2">
        <v>206</v>
      </c>
      <c r="X208" s="48">
        <f t="shared" si="47"/>
        <v>0.79961089494163429</v>
      </c>
      <c r="Y208" s="47">
        <f t="shared" si="48"/>
        <v>0.84023219542538485</v>
      </c>
      <c r="BA208" s="45">
        <f t="shared" si="43"/>
        <v>156.9398965005617</v>
      </c>
      <c r="BB208" s="45">
        <f t="shared" si="44"/>
        <v>15.530104499438295</v>
      </c>
      <c r="BE208" s="45">
        <v>16.37275315986588</v>
      </c>
      <c r="BF208" s="1">
        <v>16.37275315986588</v>
      </c>
      <c r="BG208" s="47">
        <f t="shared" si="49"/>
        <v>0.79498899629611697</v>
      </c>
      <c r="BH208" s="34">
        <v>206</v>
      </c>
      <c r="BI208" s="6">
        <f t="shared" si="50"/>
        <v>0.79961089494163429</v>
      </c>
      <c r="BJ208" s="47">
        <f t="shared" si="51"/>
        <v>0.84023219542538485</v>
      </c>
    </row>
    <row r="209" spans="1:62">
      <c r="A209" s="3">
        <v>44077</v>
      </c>
      <c r="B209" s="4">
        <v>207</v>
      </c>
      <c r="C209" s="1">
        <v>120.671806</v>
      </c>
      <c r="D209" s="1">
        <v>166.300003</v>
      </c>
      <c r="E209" s="1"/>
      <c r="O209" s="1">
        <f t="shared" si="45"/>
        <v>106.84041759006165</v>
      </c>
      <c r="P209" s="1">
        <f t="shared" si="46"/>
        <v>13.831388409938356</v>
      </c>
      <c r="S209" s="1">
        <f t="shared" si="41"/>
        <v>13.831388409938356</v>
      </c>
      <c r="U209" s="46">
        <v>8.53362146377291</v>
      </c>
      <c r="V209" s="47">
        <f t="shared" si="42"/>
        <v>0.85767532214952047</v>
      </c>
      <c r="W209" s="2">
        <v>207</v>
      </c>
      <c r="X209" s="48">
        <f t="shared" si="47"/>
        <v>0.80350194552529186</v>
      </c>
      <c r="Y209" s="47">
        <f t="shared" si="48"/>
        <v>0.85419652381744504</v>
      </c>
      <c r="BA209" s="45">
        <f t="shared" si="43"/>
        <v>157.08382277434234</v>
      </c>
      <c r="BB209" s="45">
        <f t="shared" si="44"/>
        <v>9.2161802256576664</v>
      </c>
      <c r="BE209" s="45">
        <v>9.5434644566258839</v>
      </c>
      <c r="BF209" s="1">
        <v>9.5434644566258839</v>
      </c>
      <c r="BG209" s="47">
        <f t="shared" si="49"/>
        <v>0.5179303956526542</v>
      </c>
      <c r="BH209" s="34">
        <v>207</v>
      </c>
      <c r="BI209" s="6">
        <f t="shared" si="50"/>
        <v>0.80350194552529186</v>
      </c>
      <c r="BJ209" s="47">
        <f t="shared" si="51"/>
        <v>0.85419652381744504</v>
      </c>
    </row>
    <row r="210" spans="1:62">
      <c r="A210" s="3">
        <v>44078</v>
      </c>
      <c r="B210" s="4">
        <v>208</v>
      </c>
      <c r="C210" s="1">
        <v>120.751671</v>
      </c>
      <c r="D210" s="1">
        <v>166.69000199999999</v>
      </c>
      <c r="E210" s="1"/>
      <c r="O210" s="1">
        <f t="shared" si="45"/>
        <v>107.08895961533082</v>
      </c>
      <c r="P210" s="1">
        <f t="shared" si="46"/>
        <v>13.66271138466918</v>
      </c>
      <c r="S210" s="1">
        <f t="shared" si="41"/>
        <v>13.66271138466918</v>
      </c>
      <c r="U210" s="46">
        <v>8.5716885901187823</v>
      </c>
      <c r="V210" s="47">
        <f t="shared" si="42"/>
        <v>0.86150127517434194</v>
      </c>
      <c r="W210" s="2">
        <v>208</v>
      </c>
      <c r="X210" s="48">
        <f t="shared" si="47"/>
        <v>0.80739299610894943</v>
      </c>
      <c r="Y210" s="47">
        <f t="shared" si="48"/>
        <v>0.86832944399065048</v>
      </c>
      <c r="BA210" s="45">
        <f t="shared" si="43"/>
        <v>157.07472534791719</v>
      </c>
      <c r="BB210" s="45">
        <f t="shared" si="44"/>
        <v>9.6152766520827981</v>
      </c>
      <c r="BE210" s="45">
        <v>9.9384772471991027</v>
      </c>
      <c r="BF210" s="1">
        <v>9.9384772471991027</v>
      </c>
      <c r="BG210" s="47">
        <f t="shared" si="49"/>
        <v>0.53395573822465048</v>
      </c>
      <c r="BH210" s="34">
        <v>208</v>
      </c>
      <c r="BI210" s="6">
        <f t="shared" si="50"/>
        <v>0.80739299610894943</v>
      </c>
      <c r="BJ210" s="47">
        <f t="shared" si="51"/>
        <v>0.86832944399065048</v>
      </c>
    </row>
    <row r="211" spans="1:62">
      <c r="A211" s="3">
        <v>44082</v>
      </c>
      <c r="B211" s="4">
        <v>209</v>
      </c>
      <c r="C211" s="1">
        <v>112.625694</v>
      </c>
      <c r="D211" s="1">
        <v>164.270004</v>
      </c>
      <c r="E211" s="1"/>
      <c r="O211" s="1">
        <f t="shared" si="45"/>
        <v>107.3375016406</v>
      </c>
      <c r="P211" s="1">
        <f t="shared" si="46"/>
        <v>5.2881923594</v>
      </c>
      <c r="S211" s="1">
        <f t="shared" si="41"/>
        <v>5.2881923594</v>
      </c>
      <c r="U211" s="46">
        <v>8.6194616551593839</v>
      </c>
      <c r="V211" s="47">
        <f t="shared" si="42"/>
        <v>0.86630272777248107</v>
      </c>
      <c r="W211" s="2">
        <v>209</v>
      </c>
      <c r="X211" s="48">
        <f t="shared" si="47"/>
        <v>0.81128404669260701</v>
      </c>
      <c r="Y211" s="47">
        <f t="shared" si="48"/>
        <v>0.8826379699428335</v>
      </c>
      <c r="BA211" s="45">
        <f t="shared" si="43"/>
        <v>157.13117614331398</v>
      </c>
      <c r="BB211" s="45">
        <f t="shared" si="44"/>
        <v>7.1388278566860208</v>
      </c>
      <c r="BE211" s="45">
        <v>7.0083440580552576</v>
      </c>
      <c r="BF211" s="1">
        <v>7.0083440580552576</v>
      </c>
      <c r="BG211" s="47">
        <f t="shared" si="49"/>
        <v>0.41508265548354267</v>
      </c>
      <c r="BH211" s="34">
        <v>209</v>
      </c>
      <c r="BI211" s="6">
        <f t="shared" si="50"/>
        <v>0.81128404669260701</v>
      </c>
      <c r="BJ211" s="47">
        <f t="shared" si="51"/>
        <v>0.8826379699428335</v>
      </c>
    </row>
    <row r="212" spans="1:62">
      <c r="A212" s="3">
        <v>44083</v>
      </c>
      <c r="B212" s="4">
        <v>210</v>
      </c>
      <c r="C212" s="1">
        <v>117.117943</v>
      </c>
      <c r="D212" s="1">
        <v>165.75</v>
      </c>
      <c r="E212" s="1"/>
      <c r="O212" s="1">
        <f t="shared" si="45"/>
        <v>107.58604366586917</v>
      </c>
      <c r="P212" s="1">
        <f t="shared" si="46"/>
        <v>9.5318993341308271</v>
      </c>
      <c r="S212" s="1">
        <f t="shared" si="41"/>
        <v>9.5318993341308271</v>
      </c>
      <c r="U212" s="46">
        <v>8.6326645395804391</v>
      </c>
      <c r="V212" s="47">
        <f t="shared" si="42"/>
        <v>0.86762968939096896</v>
      </c>
      <c r="W212" s="2">
        <v>210</v>
      </c>
      <c r="X212" s="48">
        <f t="shared" si="47"/>
        <v>0.81517509727626458</v>
      </c>
      <c r="Y212" s="47">
        <f t="shared" si="48"/>
        <v>0.89712952529750012</v>
      </c>
      <c r="BA212" s="45">
        <f t="shared" si="43"/>
        <v>157.09665258115234</v>
      </c>
      <c r="BB212" s="45">
        <f t="shared" si="44"/>
        <v>8.6533474188476589</v>
      </c>
      <c r="BE212" s="45">
        <v>8.770355905909156</v>
      </c>
      <c r="BF212" s="1">
        <v>8.770355905909156</v>
      </c>
      <c r="BG212" s="47">
        <f t="shared" si="49"/>
        <v>0.48656602045711561</v>
      </c>
      <c r="BH212" s="34">
        <v>210</v>
      </c>
      <c r="BI212" s="6">
        <f t="shared" si="50"/>
        <v>0.81517509727626458</v>
      </c>
      <c r="BJ212" s="47">
        <f t="shared" si="51"/>
        <v>0.89712952529750012</v>
      </c>
    </row>
    <row r="213" spans="1:62">
      <c r="A213" s="3">
        <v>44084</v>
      </c>
      <c r="B213" s="4">
        <v>211</v>
      </c>
      <c r="C213" s="1">
        <v>113.29454</v>
      </c>
      <c r="D213" s="1">
        <v>164.270004</v>
      </c>
      <c r="E213" s="1"/>
      <c r="O213" s="1">
        <f t="shared" si="45"/>
        <v>107.83458569113834</v>
      </c>
      <c r="P213" s="1">
        <f t="shared" si="46"/>
        <v>5.4599543088616542</v>
      </c>
      <c r="S213" s="1">
        <f t="shared" si="41"/>
        <v>5.4599543088616542</v>
      </c>
      <c r="U213" s="46">
        <v>8.7226651245067615</v>
      </c>
      <c r="V213" s="47">
        <f t="shared" si="42"/>
        <v>0.87667523716901641</v>
      </c>
      <c r="W213" s="2">
        <v>211</v>
      </c>
      <c r="X213" s="48">
        <f t="shared" si="47"/>
        <v>0.81906614785992216</v>
      </c>
      <c r="Y213" s="47">
        <f t="shared" si="48"/>
        <v>0.91181197718303419</v>
      </c>
      <c r="BA213" s="45">
        <f t="shared" si="43"/>
        <v>157.13117614331398</v>
      </c>
      <c r="BB213" s="45">
        <f t="shared" si="44"/>
        <v>7.1388278566860208</v>
      </c>
      <c r="BE213" s="45">
        <v>7.0503330866629028</v>
      </c>
      <c r="BF213" s="1">
        <v>7.0503330866629028</v>
      </c>
      <c r="BG213" s="47">
        <f t="shared" si="49"/>
        <v>0.41678611568473367</v>
      </c>
      <c r="BH213" s="34">
        <v>211</v>
      </c>
      <c r="BI213" s="6">
        <f t="shared" si="50"/>
        <v>0.81906614785992216</v>
      </c>
      <c r="BJ213" s="47">
        <f t="shared" si="51"/>
        <v>0.91181197718303419</v>
      </c>
    </row>
    <row r="214" spans="1:62">
      <c r="A214" s="3">
        <v>44085</v>
      </c>
      <c r="B214" s="4">
        <v>212</v>
      </c>
      <c r="C214" s="1">
        <v>111.807106</v>
      </c>
      <c r="D214" s="1">
        <v>166.449997</v>
      </c>
      <c r="E214" s="1"/>
      <c r="O214" s="1">
        <f t="shared" si="45"/>
        <v>108.08312771640752</v>
      </c>
      <c r="P214" s="1">
        <f t="shared" si="46"/>
        <v>3.7239782835924871</v>
      </c>
      <c r="S214" s="1">
        <f t="shared" si="41"/>
        <v>3.7239782835924871</v>
      </c>
      <c r="U214" s="46">
        <v>8.8030158900526345</v>
      </c>
      <c r="V214" s="47">
        <f t="shared" si="42"/>
        <v>0.8847509256697399</v>
      </c>
      <c r="W214" s="2">
        <v>212</v>
      </c>
      <c r="X214" s="48">
        <f t="shared" si="47"/>
        <v>0.82295719844357973</v>
      </c>
      <c r="Y214" s="47">
        <f t="shared" si="48"/>
        <v>0.92669367369673328</v>
      </c>
      <c r="BA214" s="45">
        <f t="shared" si="43"/>
        <v>157.08032389516774</v>
      </c>
      <c r="BB214" s="45">
        <f t="shared" si="44"/>
        <v>9.369673104832259</v>
      </c>
      <c r="BE214" s="45">
        <v>9.1369474781670874</v>
      </c>
      <c r="BF214" s="1">
        <v>9.1369474781670874</v>
      </c>
      <c r="BG214" s="47">
        <f t="shared" si="49"/>
        <v>0.50143833768237556</v>
      </c>
      <c r="BH214" s="34">
        <v>212</v>
      </c>
      <c r="BI214" s="6">
        <f t="shared" si="50"/>
        <v>0.82295719844357973</v>
      </c>
      <c r="BJ214" s="47">
        <f t="shared" si="51"/>
        <v>0.92669367369673328</v>
      </c>
    </row>
    <row r="215" spans="1:62">
      <c r="A215" s="3">
        <v>44088</v>
      </c>
      <c r="B215" s="4">
        <v>213</v>
      </c>
      <c r="C215" s="1">
        <v>115.161316</v>
      </c>
      <c r="D215" s="1">
        <v>168.470001</v>
      </c>
      <c r="E215" s="1"/>
      <c r="O215" s="1">
        <f t="shared" si="45"/>
        <v>108.33166974167669</v>
      </c>
      <c r="P215" s="1">
        <f t="shared" si="46"/>
        <v>6.829646258323308</v>
      </c>
      <c r="S215" s="1">
        <f t="shared" si="41"/>
        <v>6.829646258323308</v>
      </c>
      <c r="U215" s="46">
        <v>8.9557976046210399</v>
      </c>
      <c r="V215" s="47">
        <f t="shared" si="42"/>
        <v>0.9001063180804878</v>
      </c>
      <c r="W215" s="2">
        <v>213</v>
      </c>
      <c r="X215" s="48">
        <f t="shared" si="47"/>
        <v>0.8268482490272373</v>
      </c>
      <c r="Y215" s="47">
        <f t="shared" si="48"/>
        <v>0.94178348542189871</v>
      </c>
      <c r="BA215" s="45">
        <f t="shared" si="43"/>
        <v>157.03320367750445</v>
      </c>
      <c r="BB215" s="45">
        <f t="shared" si="44"/>
        <v>11.436797322495551</v>
      </c>
      <c r="BE215" s="45">
        <v>11.367523148844725</v>
      </c>
      <c r="BF215" s="1">
        <v>11.367523148844725</v>
      </c>
      <c r="BG215" s="47">
        <f t="shared" si="49"/>
        <v>0.59193094984183869</v>
      </c>
      <c r="BH215" s="34">
        <v>213</v>
      </c>
      <c r="BI215" s="6">
        <f t="shared" si="50"/>
        <v>0.8268482490272373</v>
      </c>
      <c r="BJ215" s="47">
        <f t="shared" si="51"/>
        <v>0.94178348542189871</v>
      </c>
    </row>
    <row r="216" spans="1:62">
      <c r="A216" s="3">
        <v>44089</v>
      </c>
      <c r="B216" s="4">
        <v>214</v>
      </c>
      <c r="C216" s="1">
        <v>115.34101099999999</v>
      </c>
      <c r="D216" s="1">
        <v>168.300003</v>
      </c>
      <c r="E216" s="1"/>
      <c r="O216" s="1">
        <f t="shared" si="45"/>
        <v>108.58021176694587</v>
      </c>
      <c r="P216" s="1">
        <f t="shared" si="46"/>
        <v>6.7607992330541293</v>
      </c>
      <c r="S216" s="1">
        <f t="shared" si="41"/>
        <v>6.7607992330541293</v>
      </c>
      <c r="U216" s="46">
        <v>9.0844769981608948</v>
      </c>
      <c r="V216" s="47">
        <f t="shared" si="42"/>
        <v>0.91303929627466074</v>
      </c>
      <c r="W216" s="2">
        <v>214</v>
      </c>
      <c r="X216" s="48">
        <f t="shared" si="47"/>
        <v>0.83073929961089499</v>
      </c>
      <c r="Y216" s="47">
        <f t="shared" si="48"/>
        <v>0.95709085153938334</v>
      </c>
      <c r="BA216" s="45">
        <f t="shared" si="43"/>
        <v>157.03716918587094</v>
      </c>
      <c r="BB216" s="45">
        <f t="shared" si="44"/>
        <v>11.262833814129067</v>
      </c>
      <c r="BE216" s="45">
        <v>11.208806099161649</v>
      </c>
      <c r="BF216" s="1">
        <v>11.208806099161649</v>
      </c>
      <c r="BG216" s="47">
        <f t="shared" si="49"/>
        <v>0.58549193026098689</v>
      </c>
      <c r="BH216" s="34">
        <v>214</v>
      </c>
      <c r="BI216" s="6">
        <f t="shared" si="50"/>
        <v>0.83073929961089499</v>
      </c>
      <c r="BJ216" s="47">
        <f t="shared" si="51"/>
        <v>0.95709085153938334</v>
      </c>
    </row>
    <row r="217" spans="1:62">
      <c r="A217" s="3">
        <v>44090</v>
      </c>
      <c r="B217" s="4">
        <v>215</v>
      </c>
      <c r="C217" s="1">
        <v>111.936882</v>
      </c>
      <c r="D217" s="1">
        <v>170</v>
      </c>
      <c r="E217" s="1"/>
      <c r="O217" s="1">
        <f t="shared" si="45"/>
        <v>108.82875379221502</v>
      </c>
      <c r="P217" s="1">
        <f t="shared" si="46"/>
        <v>3.1081282077849721</v>
      </c>
      <c r="S217" s="1">
        <f t="shared" si="41"/>
        <v>3.1081282077849721</v>
      </c>
      <c r="U217" s="46">
        <v>9.251768705697728</v>
      </c>
      <c r="V217" s="47">
        <f t="shared" si="42"/>
        <v>0.92985302181471541</v>
      </c>
      <c r="W217" s="2">
        <v>215</v>
      </c>
      <c r="X217" s="48">
        <f t="shared" si="47"/>
        <v>0.83463035019455256</v>
      </c>
      <c r="Y217" s="47">
        <f t="shared" si="48"/>
        <v>0.97262583116154888</v>
      </c>
      <c r="BA217" s="45">
        <f t="shared" si="43"/>
        <v>156.99751370565065</v>
      </c>
      <c r="BB217" s="45">
        <f t="shared" si="44"/>
        <v>13.002486294349353</v>
      </c>
      <c r="BE217" s="45">
        <v>12.695097597498858</v>
      </c>
      <c r="BF217" s="1">
        <v>12.695097597498858</v>
      </c>
      <c r="BG217" s="47">
        <f t="shared" si="49"/>
        <v>0.64578954844225067</v>
      </c>
      <c r="BH217" s="34">
        <v>215</v>
      </c>
      <c r="BI217" s="6">
        <f t="shared" si="50"/>
        <v>0.83463035019455256</v>
      </c>
      <c r="BJ217" s="47">
        <f t="shared" si="51"/>
        <v>0.97262583116154888</v>
      </c>
    </row>
    <row r="218" spans="1:62">
      <c r="A218" s="3">
        <v>44091</v>
      </c>
      <c r="B218" s="4">
        <v>216</v>
      </c>
      <c r="C218" s="1">
        <v>110.149963</v>
      </c>
      <c r="D218" s="1">
        <v>170.33999600000001</v>
      </c>
      <c r="E218" s="1"/>
      <c r="O218" s="1">
        <f t="shared" si="45"/>
        <v>109.07729581748421</v>
      </c>
      <c r="P218" s="1">
        <f t="shared" si="46"/>
        <v>1.0726671825157865</v>
      </c>
      <c r="S218" s="1">
        <f t="shared" si="41"/>
        <v>1.0726671825157865</v>
      </c>
      <c r="U218" s="46">
        <v>9.2895242761217958</v>
      </c>
      <c r="V218" s="47">
        <f t="shared" si="42"/>
        <v>0.93364766177664371</v>
      </c>
      <c r="W218" s="2">
        <v>216</v>
      </c>
      <c r="X218" s="48">
        <f t="shared" si="47"/>
        <v>0.83852140077821014</v>
      </c>
      <c r="Y218" s="47">
        <f t="shared" si="48"/>
        <v>0.98839916061950917</v>
      </c>
      <c r="BA218" s="45">
        <f t="shared" si="43"/>
        <v>156.98958268891769</v>
      </c>
      <c r="BB218" s="45">
        <f t="shared" si="44"/>
        <v>13.35041331108232</v>
      </c>
      <c r="BE218" s="45">
        <v>12.92291382366372</v>
      </c>
      <c r="BF218" s="1">
        <v>12.92291382366372</v>
      </c>
      <c r="BG218" s="47">
        <f t="shared" si="49"/>
        <v>0.65503186452637896</v>
      </c>
      <c r="BH218" s="34">
        <v>216</v>
      </c>
      <c r="BI218" s="6">
        <f t="shared" si="50"/>
        <v>0.83852140077821014</v>
      </c>
      <c r="BJ218" s="47">
        <f t="shared" si="51"/>
        <v>0.98839916061950917</v>
      </c>
    </row>
    <row r="219" spans="1:62">
      <c r="A219" s="3">
        <v>44092</v>
      </c>
      <c r="B219" s="4">
        <v>217</v>
      </c>
      <c r="C219" s="1">
        <v>106.655991</v>
      </c>
      <c r="D219" s="1">
        <v>168.699997</v>
      </c>
      <c r="E219" s="1"/>
      <c r="O219" s="1">
        <f t="shared" si="45"/>
        <v>109.32583784275337</v>
      </c>
      <c r="P219" s="1">
        <f t="shared" si="46"/>
        <v>-2.6698468427533726</v>
      </c>
      <c r="S219" s="1">
        <f t="shared" si="41"/>
        <v>-2.6698468427533726</v>
      </c>
      <c r="U219" s="46">
        <v>9.3984930992375837</v>
      </c>
      <c r="V219" s="47">
        <f t="shared" si="42"/>
        <v>0.94459962055133806</v>
      </c>
      <c r="W219" s="2">
        <v>217</v>
      </c>
      <c r="X219" s="48">
        <f t="shared" si="47"/>
        <v>0.84241245136186771</v>
      </c>
      <c r="Y219" s="47">
        <f t="shared" si="48"/>
        <v>1.0044223175571301</v>
      </c>
      <c r="BA219" s="45">
        <f t="shared" si="43"/>
        <v>157.02783860813742</v>
      </c>
      <c r="BB219" s="45">
        <f t="shared" si="44"/>
        <v>11.672158391862581</v>
      </c>
      <c r="BE219" s="45">
        <v>11.063569129344927</v>
      </c>
      <c r="BF219" s="1">
        <v>11.063569129344927</v>
      </c>
      <c r="BG219" s="47">
        <f t="shared" si="49"/>
        <v>0.5795997863836857</v>
      </c>
      <c r="BH219" s="34">
        <v>217</v>
      </c>
      <c r="BI219" s="6">
        <f t="shared" si="50"/>
        <v>0.84241245136186771</v>
      </c>
      <c r="BJ219" s="47">
        <f t="shared" si="51"/>
        <v>1.0044223175571301</v>
      </c>
    </row>
    <row r="220" spans="1:62">
      <c r="A220" s="3">
        <v>44095</v>
      </c>
      <c r="B220" s="4">
        <v>218</v>
      </c>
      <c r="C220" s="1">
        <v>109.890411</v>
      </c>
      <c r="D220" s="1">
        <v>161.36999499999999</v>
      </c>
      <c r="E220" s="1"/>
      <c r="O220" s="1">
        <f t="shared" si="45"/>
        <v>109.57437986802256</v>
      </c>
      <c r="P220" s="1">
        <f t="shared" si="46"/>
        <v>0.31603113197743937</v>
      </c>
      <c r="S220" s="1">
        <f t="shared" si="41"/>
        <v>0.31603113197743937</v>
      </c>
      <c r="U220" s="46">
        <v>9.5318993341308271</v>
      </c>
      <c r="V220" s="47">
        <f t="shared" si="42"/>
        <v>0.95800767198349412</v>
      </c>
      <c r="W220" s="2">
        <v>218</v>
      </c>
      <c r="X220" s="48">
        <f t="shared" si="47"/>
        <v>0.84630350194552528</v>
      </c>
      <c r="Y220" s="47">
        <f t="shared" si="48"/>
        <v>1.0207075928320355</v>
      </c>
      <c r="BA220" s="45">
        <f t="shared" si="43"/>
        <v>157.19882405653865</v>
      </c>
      <c r="BB220" s="45">
        <f t="shared" si="44"/>
        <v>4.171170943461334</v>
      </c>
      <c r="BE220" s="45">
        <v>3.936618585000133</v>
      </c>
      <c r="BF220" s="1">
        <v>3.936618585000133</v>
      </c>
      <c r="BG220" s="47">
        <f t="shared" si="49"/>
        <v>0.29046529076124411</v>
      </c>
      <c r="BH220" s="34">
        <v>218</v>
      </c>
      <c r="BI220" s="6">
        <f t="shared" si="50"/>
        <v>0.84630350194552528</v>
      </c>
      <c r="BJ220" s="47">
        <f t="shared" si="51"/>
        <v>1.0207075928320355</v>
      </c>
    </row>
    <row r="221" spans="1:62">
      <c r="A221" s="3">
        <v>44096</v>
      </c>
      <c r="B221" s="4">
        <v>219</v>
      </c>
      <c r="C221" s="1">
        <v>111.61743199999999</v>
      </c>
      <c r="D221" s="1">
        <v>162.679993</v>
      </c>
      <c r="E221" s="1"/>
      <c r="O221" s="1">
        <f t="shared" si="45"/>
        <v>109.82292189329172</v>
      </c>
      <c r="P221" s="1">
        <f t="shared" si="46"/>
        <v>1.7945101067082732</v>
      </c>
      <c r="S221" s="1">
        <f t="shared" si="41"/>
        <v>1.7945101067082732</v>
      </c>
      <c r="U221" s="46">
        <v>9.7119987976150526</v>
      </c>
      <c r="V221" s="47">
        <f t="shared" si="42"/>
        <v>0.97610864658361385</v>
      </c>
      <c r="W221" s="2">
        <v>219</v>
      </c>
      <c r="X221" s="48">
        <f t="shared" si="47"/>
        <v>0.85019455252918286</v>
      </c>
      <c r="Y221" s="47">
        <f t="shared" si="48"/>
        <v>1.0372681714003609</v>
      </c>
      <c r="BA221" s="45">
        <f t="shared" si="43"/>
        <v>157.16826600274348</v>
      </c>
      <c r="BB221" s="45">
        <f t="shared" si="44"/>
        <v>5.5117269972565168</v>
      </c>
      <c r="BE221" s="45">
        <v>5.3550360629891145</v>
      </c>
      <c r="BF221" s="1">
        <v>5.3550360629891145</v>
      </c>
      <c r="BG221" s="47">
        <f t="shared" si="49"/>
        <v>0.34800931601140156</v>
      </c>
      <c r="BH221" s="34">
        <v>219</v>
      </c>
      <c r="BI221" s="6">
        <f t="shared" si="50"/>
        <v>0.85019455252918286</v>
      </c>
      <c r="BJ221" s="47">
        <f t="shared" si="51"/>
        <v>1.0372681714003609</v>
      </c>
    </row>
    <row r="222" spans="1:62">
      <c r="A222" s="3">
        <v>44097</v>
      </c>
      <c r="B222" s="4">
        <v>220</v>
      </c>
      <c r="C222" s="1">
        <v>106.935509</v>
      </c>
      <c r="D222" s="1">
        <v>158.78999300000001</v>
      </c>
      <c r="E222" s="1"/>
      <c r="O222" s="1">
        <f t="shared" si="45"/>
        <v>110.07146391856089</v>
      </c>
      <c r="P222" s="1">
        <f t="shared" si="46"/>
        <v>-3.1359549185608984</v>
      </c>
      <c r="S222" s="1">
        <f t="shared" si="41"/>
        <v>-3.1359549185608984</v>
      </c>
      <c r="U222" s="46">
        <v>9.7167334782751738</v>
      </c>
      <c r="V222" s="47">
        <f t="shared" si="42"/>
        <v>0.97658450771451633</v>
      </c>
      <c r="W222" s="2">
        <v>220</v>
      </c>
      <c r="X222" s="48">
        <f t="shared" si="47"/>
        <v>0.85408560311284043</v>
      </c>
      <c r="Y222" s="47">
        <f t="shared" si="48"/>
        <v>1.0541182235749815</v>
      </c>
      <c r="BA222" s="45">
        <f t="shared" si="43"/>
        <v>157.25900723232033</v>
      </c>
      <c r="BB222" s="45">
        <f t="shared" si="44"/>
        <v>1.530985767679681</v>
      </c>
      <c r="BE222" s="45">
        <v>1.1711127999572284</v>
      </c>
      <c r="BF222" s="1">
        <v>1.1711127999572284</v>
      </c>
      <c r="BG222" s="47">
        <f t="shared" si="49"/>
        <v>0.17827100579685548</v>
      </c>
      <c r="BH222" s="34">
        <v>220</v>
      </c>
      <c r="BI222" s="6">
        <f t="shared" si="50"/>
        <v>0.85408560311284043</v>
      </c>
      <c r="BJ222" s="47">
        <f t="shared" si="51"/>
        <v>1.0541182235749815</v>
      </c>
    </row>
    <row r="223" spans="1:62">
      <c r="A223" s="3">
        <v>44098</v>
      </c>
      <c r="B223" s="4">
        <v>221</v>
      </c>
      <c r="C223" s="1">
        <v>108.033615</v>
      </c>
      <c r="D223" s="1">
        <v>158.759995</v>
      </c>
      <c r="E223" s="1"/>
      <c r="O223" s="1">
        <f t="shared" si="45"/>
        <v>110.32000594383007</v>
      </c>
      <c r="P223" s="1">
        <f t="shared" si="46"/>
        <v>-2.2863909438300709</v>
      </c>
      <c r="S223" s="1">
        <f t="shared" si="41"/>
        <v>-2.2863909438300709</v>
      </c>
      <c r="U223" s="46">
        <v>9.8663925073186647</v>
      </c>
      <c r="V223" s="47">
        <f t="shared" si="42"/>
        <v>0.99162605326377384</v>
      </c>
      <c r="W223" s="2">
        <v>221</v>
      </c>
      <c r="X223" s="48">
        <f t="shared" si="47"/>
        <v>0.857976653696498</v>
      </c>
      <c r="Y223" s="47">
        <f t="shared" si="48"/>
        <v>1.0712730083055431</v>
      </c>
      <c r="BA223" s="45">
        <f t="shared" si="43"/>
        <v>157.25970698949379</v>
      </c>
      <c r="BB223" s="45">
        <f t="shared" si="44"/>
        <v>1.5002880105062104</v>
      </c>
      <c r="BE223" s="45">
        <v>1.2100520504577048</v>
      </c>
      <c r="BF223" s="1">
        <v>1.2100520504577048</v>
      </c>
      <c r="BG223" s="47">
        <f t="shared" si="49"/>
        <v>0.17985073901982626</v>
      </c>
      <c r="BH223" s="34">
        <v>221</v>
      </c>
      <c r="BI223" s="6">
        <f t="shared" si="50"/>
        <v>0.857976653696498</v>
      </c>
      <c r="BJ223" s="47">
        <f t="shared" si="51"/>
        <v>1.0712730083055431</v>
      </c>
    </row>
    <row r="224" spans="1:62">
      <c r="A224" s="3">
        <v>44099</v>
      </c>
      <c r="B224" s="4">
        <v>222</v>
      </c>
      <c r="C224" s="1">
        <v>112.086624</v>
      </c>
      <c r="D224" s="1">
        <v>161.490005</v>
      </c>
      <c r="E224" s="1"/>
      <c r="O224" s="1">
        <f t="shared" si="45"/>
        <v>110.56854796909924</v>
      </c>
      <c r="P224" s="1">
        <f t="shared" si="46"/>
        <v>1.5180760309007582</v>
      </c>
      <c r="S224" s="1">
        <f t="shared" si="41"/>
        <v>1.5180760309007582</v>
      </c>
      <c r="U224" s="46">
        <v>9.9390363266601298</v>
      </c>
      <c r="V224" s="47">
        <f t="shared" si="42"/>
        <v>0.9989271517974222</v>
      </c>
      <c r="W224" s="2">
        <v>222</v>
      </c>
      <c r="X224" s="48">
        <f t="shared" si="47"/>
        <v>0.86186770428015569</v>
      </c>
      <c r="Y224" s="47">
        <f t="shared" si="48"/>
        <v>1.0887489904434444</v>
      </c>
      <c r="BA224" s="45">
        <f t="shared" si="43"/>
        <v>157.19602460796241</v>
      </c>
      <c r="BB224" s="45">
        <f t="shared" si="44"/>
        <v>4.2939803920375823</v>
      </c>
      <c r="BE224" s="45">
        <v>4.1945031487793756</v>
      </c>
      <c r="BF224" s="1">
        <v>4.1945031487793756</v>
      </c>
      <c r="BG224" s="47">
        <f t="shared" si="49"/>
        <v>0.3009274544612982</v>
      </c>
      <c r="BH224" s="34">
        <v>222</v>
      </c>
      <c r="BI224" s="6">
        <f t="shared" si="50"/>
        <v>0.86186770428015569</v>
      </c>
      <c r="BJ224" s="47">
        <f t="shared" si="51"/>
        <v>1.0887489904434444</v>
      </c>
    </row>
    <row r="225" spans="1:62">
      <c r="A225" s="3">
        <v>44102</v>
      </c>
      <c r="B225" s="4">
        <v>223</v>
      </c>
      <c r="C225" s="1">
        <v>114.76200900000001</v>
      </c>
      <c r="D225" s="1">
        <v>164.63999899999999</v>
      </c>
      <c r="E225" s="1"/>
      <c r="O225" s="1">
        <f t="shared" si="45"/>
        <v>110.81708999436842</v>
      </c>
      <c r="P225" s="1">
        <f t="shared" si="46"/>
        <v>3.9449190056315899</v>
      </c>
      <c r="S225" s="1">
        <f t="shared" si="41"/>
        <v>3.9449190056315899</v>
      </c>
      <c r="U225" s="46">
        <v>9.9516238142451243</v>
      </c>
      <c r="V225" s="47">
        <f t="shared" si="42"/>
        <v>1.0001922626902999</v>
      </c>
      <c r="W225" s="2">
        <v>223</v>
      </c>
      <c r="X225" s="48">
        <f t="shared" si="47"/>
        <v>0.86575875486381326</v>
      </c>
      <c r="Y225" s="47">
        <f t="shared" si="48"/>
        <v>1.1065639743411684</v>
      </c>
      <c r="BA225" s="45">
        <f t="shared" si="43"/>
        <v>157.12254534608076</v>
      </c>
      <c r="BB225" s="45">
        <f t="shared" si="44"/>
        <v>7.5174536539192331</v>
      </c>
      <c r="BE225" s="45">
        <v>7.5124533259883037</v>
      </c>
      <c r="BF225" s="1">
        <v>7.5124533259883037</v>
      </c>
      <c r="BG225" s="47">
        <f t="shared" si="49"/>
        <v>0.4355339520114912</v>
      </c>
      <c r="BH225" s="34">
        <v>223</v>
      </c>
      <c r="BI225" s="6">
        <f t="shared" si="50"/>
        <v>0.86575875486381326</v>
      </c>
      <c r="BJ225" s="47">
        <f t="shared" si="51"/>
        <v>1.1065639743411684</v>
      </c>
    </row>
    <row r="226" spans="1:62">
      <c r="A226" s="3">
        <v>44103</v>
      </c>
      <c r="B226" s="4">
        <v>224</v>
      </c>
      <c r="C226" s="1">
        <v>113.893501</v>
      </c>
      <c r="D226" s="1">
        <v>164.509995</v>
      </c>
      <c r="E226" s="1"/>
      <c r="O226" s="1">
        <f t="shared" si="45"/>
        <v>111.06563201963759</v>
      </c>
      <c r="P226" s="1">
        <f t="shared" si="46"/>
        <v>2.8278689803624104</v>
      </c>
      <c r="S226" s="1">
        <f t="shared" si="41"/>
        <v>2.8278689803624104</v>
      </c>
      <c r="U226" s="46">
        <v>10.020786217022277</v>
      </c>
      <c r="V226" s="47">
        <f t="shared" si="42"/>
        <v>1.0071434599439337</v>
      </c>
      <c r="W226" s="2">
        <v>224</v>
      </c>
      <c r="X226" s="48">
        <f t="shared" si="47"/>
        <v>0.86964980544747084</v>
      </c>
      <c r="Y226" s="47">
        <f t="shared" si="48"/>
        <v>1.1247372566106977</v>
      </c>
      <c r="BA226" s="45">
        <f t="shared" si="43"/>
        <v>157.12557792263857</v>
      </c>
      <c r="BB226" s="45">
        <f t="shared" si="44"/>
        <v>7.3844170773614337</v>
      </c>
      <c r="BE226" s="45">
        <v>7.3279258523367048</v>
      </c>
      <c r="BF226" s="1">
        <v>7.3279258523367048</v>
      </c>
      <c r="BG226" s="47">
        <f t="shared" si="49"/>
        <v>0.42804782485363208</v>
      </c>
      <c r="BH226" s="34">
        <v>224</v>
      </c>
      <c r="BI226" s="6">
        <f t="shared" si="50"/>
        <v>0.86964980544747084</v>
      </c>
      <c r="BJ226" s="47">
        <f t="shared" si="51"/>
        <v>1.1247372566106977</v>
      </c>
    </row>
    <row r="227" spans="1:62">
      <c r="A227" s="3">
        <v>44104</v>
      </c>
      <c r="B227" s="4">
        <v>225</v>
      </c>
      <c r="C227" s="1">
        <v>115.610542</v>
      </c>
      <c r="D227" s="1">
        <v>164.61000100000001</v>
      </c>
      <c r="E227" s="1"/>
      <c r="O227" s="1">
        <f t="shared" si="45"/>
        <v>111.31417404490676</v>
      </c>
      <c r="P227" s="1">
        <f t="shared" si="46"/>
        <v>4.2963679550932312</v>
      </c>
      <c r="S227" s="1">
        <f t="shared" si="41"/>
        <v>4.2963679550932312</v>
      </c>
      <c r="U227" s="46">
        <v>10.166694864783466</v>
      </c>
      <c r="V227" s="47">
        <f t="shared" si="42"/>
        <v>1.0218080717976743</v>
      </c>
      <c r="W227" s="2">
        <v>225</v>
      </c>
      <c r="X227" s="48">
        <f t="shared" si="47"/>
        <v>0.87354085603112841</v>
      </c>
      <c r="Y227" s="47">
        <f t="shared" si="48"/>
        <v>1.1432898014549744</v>
      </c>
      <c r="BA227" s="45">
        <f t="shared" si="43"/>
        <v>157.12324510325422</v>
      </c>
      <c r="BB227" s="45">
        <f t="shared" si="44"/>
        <v>7.486755896745791</v>
      </c>
      <c r="BE227" s="45">
        <v>7.5357248026863033</v>
      </c>
      <c r="BF227" s="1">
        <v>7.5357248026863033</v>
      </c>
      <c r="BG227" s="47">
        <f t="shared" si="49"/>
        <v>0.43647805659529593</v>
      </c>
      <c r="BH227" s="34">
        <v>225</v>
      </c>
      <c r="BI227" s="6">
        <f t="shared" si="50"/>
        <v>0.87354085603112841</v>
      </c>
      <c r="BJ227" s="47">
        <f t="shared" si="51"/>
        <v>1.1432898014549744</v>
      </c>
    </row>
    <row r="228" spans="1:62">
      <c r="A228" s="3">
        <v>44105</v>
      </c>
      <c r="B228" s="4">
        <v>226</v>
      </c>
      <c r="C228" s="1">
        <v>116.58886</v>
      </c>
      <c r="D228" s="1">
        <v>163.679993</v>
      </c>
      <c r="E228" s="1"/>
      <c r="O228" s="1">
        <f t="shared" si="45"/>
        <v>111.56271607017594</v>
      </c>
      <c r="P228" s="1">
        <f t="shared" si="46"/>
        <v>5.0261439298240589</v>
      </c>
      <c r="S228" s="1">
        <f t="shared" si="41"/>
        <v>5.0261439298240589</v>
      </c>
      <c r="U228" s="46">
        <v>10.175179926725889</v>
      </c>
      <c r="V228" s="47">
        <f t="shared" si="42"/>
        <v>1.0226608666240937</v>
      </c>
      <c r="W228" s="2">
        <v>226</v>
      </c>
      <c r="X228" s="48">
        <f t="shared" si="47"/>
        <v>0.87743190661478598</v>
      </c>
      <c r="Y228" s="47">
        <f t="shared" si="48"/>
        <v>1.162244442720616</v>
      </c>
      <c r="BA228" s="45">
        <f t="shared" si="43"/>
        <v>157.14493920850779</v>
      </c>
      <c r="BB228" s="45">
        <f t="shared" si="44"/>
        <v>6.5350537914922029</v>
      </c>
      <c r="BE228" s="45">
        <v>6.6671339637209144</v>
      </c>
      <c r="BF228" s="1">
        <v>6.6671339637209144</v>
      </c>
      <c r="BG228" s="47">
        <f t="shared" si="49"/>
        <v>0.40124004384862277</v>
      </c>
      <c r="BH228" s="34">
        <v>226</v>
      </c>
      <c r="BI228" s="6">
        <f t="shared" si="50"/>
        <v>0.87743190661478598</v>
      </c>
      <c r="BJ228" s="47">
        <f t="shared" si="51"/>
        <v>1.162244442720616</v>
      </c>
    </row>
    <row r="229" spans="1:62">
      <c r="A229" s="3">
        <v>44106</v>
      </c>
      <c r="B229" s="4">
        <v>227</v>
      </c>
      <c r="C229" s="1">
        <v>112.82534800000001</v>
      </c>
      <c r="D229" s="1">
        <v>165.61000100000001</v>
      </c>
      <c r="E229" s="1"/>
      <c r="O229" s="1">
        <f t="shared" si="45"/>
        <v>111.81125809544511</v>
      </c>
      <c r="P229" s="1">
        <f t="shared" si="46"/>
        <v>1.0140899045548935</v>
      </c>
      <c r="S229" s="1">
        <f t="shared" si="41"/>
        <v>1.0140899045548935</v>
      </c>
      <c r="U229" s="46">
        <v>10.214053554082682</v>
      </c>
      <c r="V229" s="47">
        <f t="shared" si="42"/>
        <v>1.0265678773824098</v>
      </c>
      <c r="W229" s="2">
        <v>227</v>
      </c>
      <c r="X229" s="48">
        <f t="shared" si="47"/>
        <v>0.88132295719844356</v>
      </c>
      <c r="Y229" s="47">
        <f t="shared" si="48"/>
        <v>1.1816261177411749</v>
      </c>
      <c r="BA229" s="45">
        <f t="shared" si="43"/>
        <v>157.09991830901853</v>
      </c>
      <c r="BB229" s="45">
        <f t="shared" si="44"/>
        <v>8.5100826909814771</v>
      </c>
      <c r="BE229" s="45">
        <v>8.3608750008726247</v>
      </c>
      <c r="BF229" s="1">
        <v>8.3608750008726247</v>
      </c>
      <c r="BG229" s="47">
        <f t="shared" si="49"/>
        <v>0.46995371843423933</v>
      </c>
      <c r="BH229" s="34">
        <v>227</v>
      </c>
      <c r="BI229" s="6">
        <f t="shared" si="50"/>
        <v>0.88132295719844356</v>
      </c>
      <c r="BJ229" s="47">
        <f t="shared" si="51"/>
        <v>1.1816261177411749</v>
      </c>
    </row>
    <row r="230" spans="1:62">
      <c r="A230" s="3">
        <v>44109</v>
      </c>
      <c r="B230" s="4">
        <v>228</v>
      </c>
      <c r="C230" s="1">
        <v>116.29935500000001</v>
      </c>
      <c r="D230" s="1">
        <v>168.720001</v>
      </c>
      <c r="E230" s="1"/>
      <c r="O230" s="1">
        <f t="shared" si="45"/>
        <v>112.05980012071427</v>
      </c>
      <c r="P230" s="1">
        <f t="shared" si="46"/>
        <v>4.239554879285734</v>
      </c>
      <c r="S230" s="1">
        <f t="shared" si="41"/>
        <v>4.239554879285734</v>
      </c>
      <c r="U230" s="46">
        <v>10.256889402467664</v>
      </c>
      <c r="V230" s="47">
        <f t="shared" si="42"/>
        <v>1.0308731128816764</v>
      </c>
      <c r="W230" s="2">
        <v>228</v>
      </c>
      <c r="X230" s="48">
        <f t="shared" si="47"/>
        <v>0.88521400778210113</v>
      </c>
      <c r="Y230" s="47">
        <f t="shared" si="48"/>
        <v>1.2014621392033988</v>
      </c>
      <c r="BA230" s="45">
        <f t="shared" si="43"/>
        <v>157.02737197894552</v>
      </c>
      <c r="BB230" s="45">
        <f t="shared" si="44"/>
        <v>11.692629021054472</v>
      </c>
      <c r="BE230" s="45">
        <v>11.688967326020986</v>
      </c>
      <c r="BF230" s="1">
        <v>11.688967326020986</v>
      </c>
      <c r="BG230" s="47">
        <f t="shared" si="49"/>
        <v>0.6049716745473549</v>
      </c>
      <c r="BH230" s="34">
        <v>228</v>
      </c>
      <c r="BI230" s="6">
        <f t="shared" si="50"/>
        <v>0.88521400778210113</v>
      </c>
      <c r="BJ230" s="47">
        <f t="shared" si="51"/>
        <v>1.2014621392033988</v>
      </c>
    </row>
    <row r="231" spans="1:62">
      <c r="A231" s="3">
        <v>44110</v>
      </c>
      <c r="B231" s="4">
        <v>229</v>
      </c>
      <c r="C231" s="1">
        <v>112.96511099999999</v>
      </c>
      <c r="D231" s="1">
        <v>166.88999899999999</v>
      </c>
      <c r="E231" s="1"/>
      <c r="O231" s="1">
        <f t="shared" si="45"/>
        <v>112.30834214598346</v>
      </c>
      <c r="P231" s="1">
        <f t="shared" si="46"/>
        <v>0.65676885401653351</v>
      </c>
      <c r="S231" s="1">
        <f t="shared" si="41"/>
        <v>0.65676885401653351</v>
      </c>
      <c r="U231" s="46">
        <v>10.286156377198481</v>
      </c>
      <c r="V231" s="47">
        <f t="shared" si="42"/>
        <v>1.0338146028560273</v>
      </c>
      <c r="W231" s="2">
        <v>229</v>
      </c>
      <c r="X231" s="48">
        <f t="shared" si="47"/>
        <v>0.8891050583657587</v>
      </c>
      <c r="Y231" s="47">
        <f t="shared" si="48"/>
        <v>1.221782512748455</v>
      </c>
      <c r="BA231" s="45">
        <f t="shared" si="43"/>
        <v>157.07006005905043</v>
      </c>
      <c r="BB231" s="45">
        <f t="shared" si="44"/>
        <v>9.8199389409495552</v>
      </c>
      <c r="BE231" s="45">
        <v>9.6496470872920383</v>
      </c>
      <c r="BF231" s="1">
        <v>9.6496470872920383</v>
      </c>
      <c r="BG231" s="47">
        <f t="shared" si="49"/>
        <v>0.52223813725553136</v>
      </c>
      <c r="BH231" s="34">
        <v>229</v>
      </c>
      <c r="BI231" s="6">
        <f t="shared" si="50"/>
        <v>0.8891050583657587</v>
      </c>
      <c r="BJ231" s="47">
        <f t="shared" si="51"/>
        <v>1.221782512748455</v>
      </c>
    </row>
    <row r="232" spans="1:62">
      <c r="A232" s="3">
        <v>44111</v>
      </c>
      <c r="B232" s="4">
        <v>230</v>
      </c>
      <c r="C232" s="1">
        <v>114.881805</v>
      </c>
      <c r="D232" s="1">
        <v>171.550003</v>
      </c>
      <c r="E232" s="1"/>
      <c r="O232" s="1">
        <f t="shared" si="45"/>
        <v>112.55688417125262</v>
      </c>
      <c r="P232" s="1">
        <f t="shared" si="46"/>
        <v>2.3249208287473806</v>
      </c>
      <c r="S232" s="1">
        <f t="shared" si="41"/>
        <v>2.3249208287473806</v>
      </c>
      <c r="U232" s="46">
        <v>10.290514579351864</v>
      </c>
      <c r="V232" s="47">
        <f t="shared" si="42"/>
        <v>1.0342526258515123</v>
      </c>
      <c r="W232" s="2">
        <v>230</v>
      </c>
      <c r="X232" s="48">
        <f t="shared" si="47"/>
        <v>0.89299610894941639</v>
      </c>
      <c r="Y232" s="47">
        <f t="shared" si="48"/>
        <v>1.24262030991626</v>
      </c>
      <c r="BA232" s="45">
        <f t="shared" si="43"/>
        <v>156.96135710460493</v>
      </c>
      <c r="BB232" s="45">
        <f t="shared" si="44"/>
        <v>14.588645895395075</v>
      </c>
      <c r="BE232" s="45">
        <v>14.429977917680702</v>
      </c>
      <c r="BF232" s="1">
        <v>14.429977917680702</v>
      </c>
      <c r="BG232" s="47">
        <f t="shared" si="49"/>
        <v>0.71617220975299956</v>
      </c>
      <c r="BH232" s="34">
        <v>230</v>
      </c>
      <c r="BI232" s="6">
        <f t="shared" si="50"/>
        <v>0.89299610894941639</v>
      </c>
      <c r="BJ232" s="47">
        <f t="shared" si="51"/>
        <v>1.24262030991626</v>
      </c>
    </row>
    <row r="233" spans="1:62">
      <c r="A233" s="3">
        <v>44112</v>
      </c>
      <c r="B233" s="4">
        <v>231</v>
      </c>
      <c r="C233" s="1">
        <v>114.77198799999999</v>
      </c>
      <c r="D233" s="1">
        <v>173.779999</v>
      </c>
      <c r="E233" s="1"/>
      <c r="O233" s="1">
        <f t="shared" si="45"/>
        <v>112.80542619652181</v>
      </c>
      <c r="P233" s="1">
        <f t="shared" si="46"/>
        <v>1.9665618034781858</v>
      </c>
      <c r="S233" s="1">
        <f t="shared" si="41"/>
        <v>1.9665618034781858</v>
      </c>
      <c r="U233" s="46">
        <v>10.294713503544344</v>
      </c>
      <c r="V233" s="47">
        <f t="shared" si="42"/>
        <v>1.0346746405465341</v>
      </c>
      <c r="W233" s="2">
        <v>231</v>
      </c>
      <c r="X233" s="48">
        <f t="shared" si="47"/>
        <v>0.89688715953307396</v>
      </c>
      <c r="Y233" s="47">
        <f t="shared" si="48"/>
        <v>1.2640121084912439</v>
      </c>
      <c r="BA233" s="45">
        <f t="shared" si="43"/>
        <v>156.90933844676653</v>
      </c>
      <c r="BB233" s="45">
        <f t="shared" si="44"/>
        <v>16.870660553233478</v>
      </c>
      <c r="BE233" s="45">
        <v>16.653079790849404</v>
      </c>
      <c r="BF233" s="1">
        <v>16.653079790849404</v>
      </c>
      <c r="BG233" s="47">
        <f t="shared" si="49"/>
        <v>0.80636161612203594</v>
      </c>
      <c r="BH233" s="34">
        <v>231</v>
      </c>
      <c r="BI233" s="6">
        <f t="shared" si="50"/>
        <v>0.89688715953307396</v>
      </c>
      <c r="BJ233" s="47">
        <f t="shared" si="51"/>
        <v>1.2640121084912439</v>
      </c>
    </row>
    <row r="234" spans="1:62">
      <c r="A234" s="3">
        <v>44113</v>
      </c>
      <c r="B234" s="4">
        <v>232</v>
      </c>
      <c r="C234" s="1">
        <v>116.768547</v>
      </c>
      <c r="D234" s="1">
        <v>174.38000500000001</v>
      </c>
      <c r="E234" s="1"/>
      <c r="O234" s="1">
        <f t="shared" si="45"/>
        <v>113.05396822179097</v>
      </c>
      <c r="P234" s="1">
        <f t="shared" si="46"/>
        <v>3.7145787782090309</v>
      </c>
      <c r="S234" s="1">
        <f t="shared" si="41"/>
        <v>3.7145787782090309</v>
      </c>
      <c r="U234" s="46">
        <v>10.311765225583443</v>
      </c>
      <c r="V234" s="47">
        <f t="shared" si="42"/>
        <v>1.036388431257216</v>
      </c>
      <c r="W234" s="2">
        <v>232</v>
      </c>
      <c r="X234" s="48">
        <f t="shared" si="47"/>
        <v>0.90077821011673154</v>
      </c>
      <c r="Y234" s="47">
        <f t="shared" si="48"/>
        <v>1.2859985155013034</v>
      </c>
      <c r="BA234" s="45">
        <f t="shared" si="43"/>
        <v>156.89534223026433</v>
      </c>
      <c r="BB234" s="45">
        <f t="shared" si="44"/>
        <v>17.484662769735678</v>
      </c>
      <c r="BE234" s="45">
        <v>17.378426411811262</v>
      </c>
      <c r="BF234" s="1">
        <v>17.378426411811262</v>
      </c>
      <c r="BG234" s="47">
        <f t="shared" si="49"/>
        <v>0.83578832928614832</v>
      </c>
      <c r="BH234" s="34">
        <v>232</v>
      </c>
      <c r="BI234" s="6">
        <f t="shared" si="50"/>
        <v>0.90077821011673154</v>
      </c>
      <c r="BJ234" s="47">
        <f t="shared" si="51"/>
        <v>1.2859985155013034</v>
      </c>
    </row>
    <row r="235" spans="1:62">
      <c r="A235" s="3">
        <v>44116</v>
      </c>
      <c r="B235" s="4">
        <v>233</v>
      </c>
      <c r="C235" s="1">
        <v>124.18575300000001</v>
      </c>
      <c r="D235" s="1">
        <v>175.36000100000001</v>
      </c>
      <c r="E235" s="1"/>
      <c r="O235" s="1">
        <f t="shared" si="45"/>
        <v>113.30251024706016</v>
      </c>
      <c r="P235" s="1">
        <f t="shared" si="46"/>
        <v>10.88324275293985</v>
      </c>
      <c r="S235" s="1">
        <f t="shared" si="41"/>
        <v>10.88324275293985</v>
      </c>
      <c r="U235" s="46">
        <v>10.329573636429473</v>
      </c>
      <c r="V235" s="47">
        <f t="shared" si="42"/>
        <v>1.0381782733042508</v>
      </c>
      <c r="W235" s="2">
        <v>233</v>
      </c>
      <c r="X235" s="48">
        <f t="shared" si="47"/>
        <v>0.90466926070038911</v>
      </c>
      <c r="Y235" s="47">
        <f t="shared" si="48"/>
        <v>1.3086247923228653</v>
      </c>
      <c r="BA235" s="45">
        <f t="shared" si="43"/>
        <v>156.87248206522054</v>
      </c>
      <c r="BB235" s="45">
        <f t="shared" si="44"/>
        <v>18.487518934779473</v>
      </c>
      <c r="BE235" s="45">
        <v>18.824062147898275</v>
      </c>
      <c r="BF235" s="1">
        <v>18.824062147898275</v>
      </c>
      <c r="BG235" s="47">
        <f t="shared" si="49"/>
        <v>0.89443657678085886</v>
      </c>
      <c r="BH235" s="34">
        <v>233</v>
      </c>
      <c r="BI235" s="6">
        <f t="shared" si="50"/>
        <v>0.90466926070038911</v>
      </c>
      <c r="BJ235" s="47">
        <f t="shared" si="51"/>
        <v>1.3086247923228653</v>
      </c>
    </row>
    <row r="236" spans="1:62">
      <c r="A236" s="3">
        <v>44117</v>
      </c>
      <c r="B236" s="4">
        <v>234</v>
      </c>
      <c r="C236" s="1">
        <v>120.891434</v>
      </c>
      <c r="D236" s="1">
        <v>171.550003</v>
      </c>
      <c r="E236" s="1"/>
      <c r="O236" s="1">
        <f t="shared" si="45"/>
        <v>113.55105227232931</v>
      </c>
      <c r="P236" s="1">
        <f t="shared" si="46"/>
        <v>7.3403817276706889</v>
      </c>
      <c r="S236" s="1">
        <f t="shared" si="41"/>
        <v>7.3403817276706889</v>
      </c>
      <c r="U236" s="46">
        <v>10.413759351929315</v>
      </c>
      <c r="V236" s="47">
        <f t="shared" si="42"/>
        <v>1.0466393951114739</v>
      </c>
      <c r="W236" s="2">
        <v>234</v>
      </c>
      <c r="X236" s="48">
        <f t="shared" si="47"/>
        <v>0.90856031128404668</v>
      </c>
      <c r="Y236" s="47">
        <f t="shared" si="48"/>
        <v>1.3319416069271142</v>
      </c>
      <c r="BA236" s="45">
        <f t="shared" si="43"/>
        <v>156.96135710460493</v>
      </c>
      <c r="BB236" s="45">
        <f t="shared" si="44"/>
        <v>14.588645895395075</v>
      </c>
      <c r="BE236" s="45">
        <v>14.80725233361855</v>
      </c>
      <c r="BF236" s="1">
        <v>14.80725233361855</v>
      </c>
      <c r="BG236" s="47">
        <f t="shared" si="49"/>
        <v>0.73147792112067522</v>
      </c>
      <c r="BH236" s="34">
        <v>234</v>
      </c>
      <c r="BI236" s="6">
        <f t="shared" si="50"/>
        <v>0.90856031128404668</v>
      </c>
      <c r="BJ236" s="47">
        <f t="shared" si="51"/>
        <v>1.3319416069271142</v>
      </c>
    </row>
    <row r="237" spans="1:62">
      <c r="A237" s="3">
        <v>44118</v>
      </c>
      <c r="B237" s="4">
        <v>235</v>
      </c>
      <c r="C237" s="1">
        <v>120.98127700000001</v>
      </c>
      <c r="D237" s="1">
        <v>173.470001</v>
      </c>
      <c r="E237" s="1"/>
      <c r="O237" s="1">
        <f t="shared" si="45"/>
        <v>113.79959429759849</v>
      </c>
      <c r="P237" s="1">
        <f t="shared" si="46"/>
        <v>7.1816827024015168</v>
      </c>
      <c r="S237" s="1">
        <f t="shared" si="41"/>
        <v>7.1816827024015168</v>
      </c>
      <c r="U237" s="46">
        <v>10.427000453006002</v>
      </c>
      <c r="V237" s="47">
        <f t="shared" si="42"/>
        <v>1.0479701977114924</v>
      </c>
      <c r="W237" s="2">
        <v>235</v>
      </c>
      <c r="X237" s="48">
        <f t="shared" si="47"/>
        <v>0.91245136186770426</v>
      </c>
      <c r="Y237" s="47">
        <f t="shared" si="48"/>
        <v>1.3560059457994387</v>
      </c>
      <c r="BA237" s="45">
        <f t="shared" si="43"/>
        <v>156.91656970632599</v>
      </c>
      <c r="BB237" s="45">
        <f t="shared" si="44"/>
        <v>16.553431293674009</v>
      </c>
      <c r="BE237" s="45">
        <v>16.732890526274531</v>
      </c>
      <c r="BF237" s="1">
        <v>16.732890526274531</v>
      </c>
      <c r="BG237" s="47">
        <f t="shared" si="49"/>
        <v>0.80959947172224223</v>
      </c>
      <c r="BH237" s="34">
        <v>235</v>
      </c>
      <c r="BI237" s="6">
        <f t="shared" si="50"/>
        <v>0.91245136186770426</v>
      </c>
      <c r="BJ237" s="47">
        <f t="shared" si="51"/>
        <v>1.3560059457994387</v>
      </c>
    </row>
    <row r="238" spans="1:62">
      <c r="A238" s="3">
        <v>44119</v>
      </c>
      <c r="B238" s="4">
        <v>236</v>
      </c>
      <c r="C238" s="1">
        <v>120.502106</v>
      </c>
      <c r="D238" s="1">
        <v>172.61000100000001</v>
      </c>
      <c r="E238" s="1"/>
      <c r="O238" s="1">
        <f t="shared" si="45"/>
        <v>114.04813632286766</v>
      </c>
      <c r="P238" s="1">
        <f t="shared" si="46"/>
        <v>6.4539696771323349</v>
      </c>
      <c r="S238" s="1">
        <f t="shared" si="41"/>
        <v>6.4539696771323349</v>
      </c>
      <c r="U238" s="46">
        <v>10.675870250852611</v>
      </c>
      <c r="V238" s="47">
        <f t="shared" si="42"/>
        <v>1.0729829645593678</v>
      </c>
      <c r="W238" s="2">
        <v>236</v>
      </c>
      <c r="X238" s="48">
        <f t="shared" si="47"/>
        <v>0.91634241245136183</v>
      </c>
      <c r="Y238" s="47">
        <f t="shared" si="48"/>
        <v>1.3808822282502353</v>
      </c>
      <c r="BA238" s="45">
        <f t="shared" si="43"/>
        <v>156.9366307493687</v>
      </c>
      <c r="BB238" s="45">
        <f t="shared" si="44"/>
        <v>15.673370250631308</v>
      </c>
      <c r="BE238" s="45">
        <v>15.8428089756232</v>
      </c>
      <c r="BF238" s="1">
        <v>15.8428089756232</v>
      </c>
      <c r="BG238" s="47">
        <f t="shared" si="49"/>
        <v>0.77348959855711663</v>
      </c>
      <c r="BH238" s="34">
        <v>236</v>
      </c>
      <c r="BI238" s="6">
        <f t="shared" si="50"/>
        <v>0.91634241245136183</v>
      </c>
      <c r="BJ238" s="47">
        <f t="shared" si="51"/>
        <v>1.3808822282502353</v>
      </c>
    </row>
    <row r="239" spans="1:62">
      <c r="A239" s="3">
        <v>44120</v>
      </c>
      <c r="B239" s="4">
        <v>237</v>
      </c>
      <c r="C239" s="1">
        <v>118.81501</v>
      </c>
      <c r="D239" s="1">
        <v>174.86000100000001</v>
      </c>
      <c r="E239" s="1"/>
      <c r="O239" s="1">
        <f t="shared" si="45"/>
        <v>114.29667834813684</v>
      </c>
      <c r="P239" s="1">
        <f t="shared" si="46"/>
        <v>4.5183316518631642</v>
      </c>
      <c r="S239" s="1">
        <f t="shared" si="41"/>
        <v>4.5183316518631642</v>
      </c>
      <c r="U239" s="46">
        <v>10.800738738437602</v>
      </c>
      <c r="V239" s="47">
        <f t="shared" si="42"/>
        <v>1.0855329259995874</v>
      </c>
      <c r="W239" s="2">
        <v>237</v>
      </c>
      <c r="X239" s="48">
        <f t="shared" si="47"/>
        <v>0.92023346303501941</v>
      </c>
      <c r="Y239" s="47">
        <f t="shared" si="48"/>
        <v>1.4066436798489597</v>
      </c>
      <c r="BA239" s="45">
        <f t="shared" si="43"/>
        <v>156.88414546233838</v>
      </c>
      <c r="BB239" s="45">
        <f t="shared" si="44"/>
        <v>17.97585553766163</v>
      </c>
      <c r="BE239" s="45">
        <v>17.986895922083448</v>
      </c>
      <c r="BF239" s="1">
        <v>17.986895922083448</v>
      </c>
      <c r="BG239" s="47">
        <f t="shared" si="49"/>
        <v>0.86047343462812131</v>
      </c>
      <c r="BH239" s="34">
        <v>237</v>
      </c>
      <c r="BI239" s="6">
        <f t="shared" si="50"/>
        <v>0.92023346303501941</v>
      </c>
      <c r="BJ239" s="47">
        <f t="shared" si="51"/>
        <v>1.4066436798489597</v>
      </c>
    </row>
    <row r="240" spans="1:62">
      <c r="A240" s="3">
        <v>44123</v>
      </c>
      <c r="B240" s="4">
        <v>238</v>
      </c>
      <c r="C240" s="1">
        <v>115.78025100000001</v>
      </c>
      <c r="D240" s="1">
        <v>171.58999600000001</v>
      </c>
      <c r="E240" s="1"/>
      <c r="O240" s="1">
        <f t="shared" si="45"/>
        <v>114.54522037340601</v>
      </c>
      <c r="P240" s="1">
        <f t="shared" si="46"/>
        <v>1.2350306265939963</v>
      </c>
      <c r="S240" s="1">
        <f t="shared" si="41"/>
        <v>1.2350306265939963</v>
      </c>
      <c r="U240" s="46">
        <v>10.88324275293985</v>
      </c>
      <c r="V240" s="47">
        <f t="shared" si="42"/>
        <v>1.0938250277195012</v>
      </c>
      <c r="W240" s="2">
        <v>238</v>
      </c>
      <c r="X240" s="48">
        <f t="shared" si="47"/>
        <v>0.92412451361867709</v>
      </c>
      <c r="Y240" s="47">
        <f t="shared" si="48"/>
        <v>1.4333740412575688</v>
      </c>
      <c r="BA240" s="45">
        <f t="shared" si="43"/>
        <v>156.96042419612306</v>
      </c>
      <c r="BB240" s="45">
        <f t="shared" si="44"/>
        <v>14.629571803876956</v>
      </c>
      <c r="BE240" s="45">
        <v>14.526373848693851</v>
      </c>
      <c r="BF240" s="1">
        <v>14.526373848693851</v>
      </c>
      <c r="BG240" s="47">
        <f t="shared" si="49"/>
        <v>0.72008291303627936</v>
      </c>
      <c r="BH240" s="34">
        <v>238</v>
      </c>
      <c r="BI240" s="6">
        <f t="shared" si="50"/>
        <v>0.92412451361867709</v>
      </c>
      <c r="BJ240" s="47">
        <f t="shared" si="51"/>
        <v>1.4333740412575688</v>
      </c>
    </row>
    <row r="241" spans="1:62">
      <c r="A241" s="3">
        <v>44124</v>
      </c>
      <c r="B241" s="4">
        <v>239</v>
      </c>
      <c r="C241" s="1">
        <v>117.30761699999999</v>
      </c>
      <c r="D241" s="1">
        <v>173.259995</v>
      </c>
      <c r="E241" s="1"/>
      <c r="O241" s="1">
        <f t="shared" si="45"/>
        <v>114.79376239867518</v>
      </c>
      <c r="P241" s="1">
        <f t="shared" si="46"/>
        <v>2.5138546013248089</v>
      </c>
      <c r="S241" s="1">
        <f t="shared" si="41"/>
        <v>2.5138546013248089</v>
      </c>
      <c r="U241" s="46">
        <v>11.036460427736827</v>
      </c>
      <c r="V241" s="47">
        <f t="shared" si="42"/>
        <v>1.1092242365018883</v>
      </c>
      <c r="W241" s="2">
        <v>239</v>
      </c>
      <c r="X241" s="48">
        <f t="shared" si="47"/>
        <v>0.92801556420233466</v>
      </c>
      <c r="Y241" s="47">
        <f t="shared" si="48"/>
        <v>1.4611697164034945</v>
      </c>
      <c r="BA241" s="45">
        <f t="shared" si="43"/>
        <v>156.92146847307626</v>
      </c>
      <c r="BB241" s="45">
        <f t="shared" si="44"/>
        <v>16.338526526923744</v>
      </c>
      <c r="BE241" s="45">
        <v>16.292258321087132</v>
      </c>
      <c r="BF241" s="1">
        <v>16.292258321087132</v>
      </c>
      <c r="BG241" s="47">
        <f t="shared" si="49"/>
        <v>0.79172338718802926</v>
      </c>
      <c r="BH241" s="34">
        <v>239</v>
      </c>
      <c r="BI241" s="6">
        <f t="shared" si="50"/>
        <v>0.92801556420233466</v>
      </c>
      <c r="BJ241" s="47">
        <f t="shared" si="51"/>
        <v>1.4611697164034945</v>
      </c>
    </row>
    <row r="242" spans="1:62">
      <c r="A242" s="3">
        <v>44125</v>
      </c>
      <c r="B242" s="4">
        <v>240</v>
      </c>
      <c r="C242" s="1">
        <v>116.668724</v>
      </c>
      <c r="D242" s="1">
        <v>172.86999499999999</v>
      </c>
      <c r="E242" s="1"/>
      <c r="O242" s="1">
        <f t="shared" si="45"/>
        <v>115.04230442394436</v>
      </c>
      <c r="P242" s="1">
        <f t="shared" si="46"/>
        <v>1.626419576055639</v>
      </c>
      <c r="S242" s="1">
        <f t="shared" si="41"/>
        <v>1.626419576055639</v>
      </c>
      <c r="U242" s="46">
        <v>11.348772763706776</v>
      </c>
      <c r="V242" s="47">
        <f t="shared" si="42"/>
        <v>1.1406133231284084</v>
      </c>
      <c r="W242" s="2">
        <v>240</v>
      </c>
      <c r="X242" s="48">
        <f t="shared" si="47"/>
        <v>0.93190661478599224</v>
      </c>
      <c r="Y242" s="47">
        <f t="shared" si="48"/>
        <v>1.4901425037298888</v>
      </c>
      <c r="BA242" s="45">
        <f t="shared" si="43"/>
        <v>156.93056592282818</v>
      </c>
      <c r="BB242" s="45">
        <f t="shared" si="44"/>
        <v>15.939429077171809</v>
      </c>
      <c r="BE242" s="45">
        <v>15.862149691515839</v>
      </c>
      <c r="BF242" s="1">
        <v>15.862149691515839</v>
      </c>
      <c r="BG242" s="47">
        <f t="shared" si="49"/>
        <v>0.77427423542246332</v>
      </c>
      <c r="BH242" s="34">
        <v>240</v>
      </c>
      <c r="BI242" s="6">
        <f t="shared" si="50"/>
        <v>0.93190661478599224</v>
      </c>
      <c r="BJ242" s="47">
        <f t="shared" si="51"/>
        <v>1.4901425037298888</v>
      </c>
    </row>
    <row r="243" spans="1:62">
      <c r="A243" s="3">
        <v>44126</v>
      </c>
      <c r="B243" s="4">
        <v>241</v>
      </c>
      <c r="C243" s="1">
        <v>115.55064400000001</v>
      </c>
      <c r="D243" s="1">
        <v>176.85000600000001</v>
      </c>
      <c r="E243" s="1"/>
      <c r="O243" s="1">
        <f t="shared" si="45"/>
        <v>115.29084644921352</v>
      </c>
      <c r="P243" s="1">
        <f t="shared" si="46"/>
        <v>0.25979755078648736</v>
      </c>
      <c r="S243" s="1">
        <f t="shared" si="41"/>
        <v>0.25979755078648736</v>
      </c>
      <c r="U243" s="46">
        <v>11.401761687899253</v>
      </c>
      <c r="V243" s="47">
        <f t="shared" si="42"/>
        <v>1.1459389979102195</v>
      </c>
      <c r="W243" s="2">
        <v>241</v>
      </c>
      <c r="X243" s="48">
        <f t="shared" si="47"/>
        <v>0.93579766536964981</v>
      </c>
      <c r="Y243" s="47">
        <f t="shared" si="48"/>
        <v>1.5204231125445951</v>
      </c>
      <c r="BA243" s="45">
        <f t="shared" si="43"/>
        <v>156.83772502517539</v>
      </c>
      <c r="BB243" s="45">
        <f t="shared" si="44"/>
        <v>20.01228097482462</v>
      </c>
      <c r="BE243" s="45">
        <v>19.771969506840094</v>
      </c>
      <c r="BF243" s="1">
        <v>19.771969506840094</v>
      </c>
      <c r="BG243" s="47">
        <f t="shared" si="49"/>
        <v>0.932892395215283</v>
      </c>
      <c r="BH243" s="34">
        <v>241</v>
      </c>
      <c r="BI243" s="6">
        <f t="shared" si="50"/>
        <v>0.93579766536964981</v>
      </c>
      <c r="BJ243" s="47">
        <f t="shared" si="51"/>
        <v>1.5204231125445951</v>
      </c>
    </row>
    <row r="244" spans="1:62">
      <c r="A244" s="3">
        <v>44127</v>
      </c>
      <c r="B244" s="4">
        <v>242</v>
      </c>
      <c r="C244" s="1">
        <v>114.84187300000001</v>
      </c>
      <c r="D244" s="1">
        <v>175.53999300000001</v>
      </c>
      <c r="E244" s="1"/>
      <c r="O244" s="1">
        <f t="shared" si="45"/>
        <v>115.53938847448271</v>
      </c>
      <c r="P244" s="1">
        <f t="shared" si="46"/>
        <v>-0.69751547448269946</v>
      </c>
      <c r="S244" s="1">
        <f t="shared" si="41"/>
        <v>-0.69751547448269946</v>
      </c>
      <c r="U244" s="46">
        <v>11.505558713168426</v>
      </c>
      <c r="V244" s="47">
        <f t="shared" si="42"/>
        <v>1.1563711629018152</v>
      </c>
      <c r="W244" s="2">
        <v>242</v>
      </c>
      <c r="X244" s="48">
        <f t="shared" si="47"/>
        <v>0.93968871595330739</v>
      </c>
      <c r="Y244" s="47">
        <f t="shared" si="48"/>
        <v>1.5521657535429034</v>
      </c>
      <c r="BA244" s="45">
        <f t="shared" si="43"/>
        <v>156.86828342887247</v>
      </c>
      <c r="BB244" s="45">
        <f t="shared" si="44"/>
        <v>18.671709571127536</v>
      </c>
      <c r="BE244" s="45">
        <v>18.417461053783228</v>
      </c>
      <c r="BF244" s="1">
        <v>18.417461053783228</v>
      </c>
      <c r="BG244" s="47">
        <f t="shared" si="49"/>
        <v>0.87794110630789879</v>
      </c>
      <c r="BH244" s="34">
        <v>242</v>
      </c>
      <c r="BI244" s="6">
        <f t="shared" si="50"/>
        <v>0.93968871595330739</v>
      </c>
      <c r="BJ244" s="47">
        <f t="shared" si="51"/>
        <v>1.5521657535429034</v>
      </c>
    </row>
    <row r="245" spans="1:62">
      <c r="A245" s="3">
        <v>44130</v>
      </c>
      <c r="B245" s="4">
        <v>243</v>
      </c>
      <c r="C245" s="1">
        <v>114.85185199999999</v>
      </c>
      <c r="D245" s="1">
        <v>170.16999799999999</v>
      </c>
      <c r="E245" s="1"/>
      <c r="O245" s="1">
        <f t="shared" si="45"/>
        <v>115.78793049975187</v>
      </c>
      <c r="P245" s="1">
        <f t="shared" si="46"/>
        <v>-0.93607849975187207</v>
      </c>
      <c r="S245" s="1">
        <f t="shared" si="41"/>
        <v>-0.93607849975187207</v>
      </c>
      <c r="U245" s="46">
        <v>11.595470528813507</v>
      </c>
      <c r="V245" s="47">
        <f t="shared" si="42"/>
        <v>1.1654077888847949</v>
      </c>
      <c r="W245" s="2">
        <v>243</v>
      </c>
      <c r="X245" s="48">
        <f t="shared" si="47"/>
        <v>0.94357976653696496</v>
      </c>
      <c r="Y245" s="47">
        <f t="shared" si="48"/>
        <v>1.585554225481004</v>
      </c>
      <c r="BA245" s="45">
        <f t="shared" si="43"/>
        <v>156.99354819728416</v>
      </c>
      <c r="BB245" s="45">
        <f t="shared" si="44"/>
        <v>13.176449802715837</v>
      </c>
      <c r="BE245" s="45">
        <v>13.048092518644296</v>
      </c>
      <c r="BF245" s="1">
        <v>13.048092518644296</v>
      </c>
      <c r="BG245" s="47">
        <f t="shared" si="49"/>
        <v>0.66011026076480994</v>
      </c>
      <c r="BH245" s="34">
        <v>243</v>
      </c>
      <c r="BI245" s="6">
        <f t="shared" si="50"/>
        <v>0.94357976653696496</v>
      </c>
      <c r="BJ245" s="47">
        <f t="shared" si="51"/>
        <v>1.585554225481004</v>
      </c>
    </row>
    <row r="246" spans="1:62">
      <c r="A246" s="3">
        <v>44131</v>
      </c>
      <c r="B246" s="4">
        <v>244</v>
      </c>
      <c r="C246" s="1">
        <v>116.39917800000001</v>
      </c>
      <c r="D246" s="1">
        <v>166.75</v>
      </c>
      <c r="E246" s="1"/>
      <c r="O246" s="1">
        <f t="shared" si="45"/>
        <v>116.03647252502105</v>
      </c>
      <c r="P246" s="1">
        <f t="shared" si="46"/>
        <v>0.36270547497895222</v>
      </c>
      <c r="S246" s="1">
        <f t="shared" si="41"/>
        <v>0.36270547497895222</v>
      </c>
      <c r="U246" s="46">
        <v>11.6321009153218</v>
      </c>
      <c r="V246" s="47">
        <f t="shared" si="42"/>
        <v>1.1690893417498163</v>
      </c>
      <c r="W246" s="2">
        <v>244</v>
      </c>
      <c r="X246" s="48">
        <f t="shared" si="47"/>
        <v>0.94747081712062253</v>
      </c>
      <c r="Y246" s="47">
        <f t="shared" si="48"/>
        <v>1.6208101278939688</v>
      </c>
      <c r="BA246" s="45">
        <f t="shared" si="43"/>
        <v>157.07332578691666</v>
      </c>
      <c r="BB246" s="45">
        <f t="shared" si="44"/>
        <v>9.676674213083345</v>
      </c>
      <c r="BE246" s="45">
        <v>9.7252330463163901</v>
      </c>
      <c r="BF246" s="1">
        <v>9.7252330463163901</v>
      </c>
      <c r="BG246" s="47">
        <f t="shared" si="49"/>
        <v>0.52530459716747591</v>
      </c>
      <c r="BH246" s="34">
        <v>244</v>
      </c>
      <c r="BI246" s="6">
        <f t="shared" si="50"/>
        <v>0.94747081712062253</v>
      </c>
      <c r="BJ246" s="47">
        <f t="shared" si="51"/>
        <v>1.6208101278939688</v>
      </c>
    </row>
    <row r="247" spans="1:62">
      <c r="A247" s="3">
        <v>44132</v>
      </c>
      <c r="B247" s="4">
        <v>245</v>
      </c>
      <c r="C247" s="1">
        <v>111.008476</v>
      </c>
      <c r="D247" s="1">
        <v>161.16000399999999</v>
      </c>
      <c r="E247" s="1"/>
      <c r="O247" s="1">
        <f t="shared" si="45"/>
        <v>116.28501455029021</v>
      </c>
      <c r="P247" s="1">
        <f t="shared" si="46"/>
        <v>-5.276538550290212</v>
      </c>
      <c r="S247" s="1">
        <f t="shared" si="41"/>
        <v>-5.276538550290212</v>
      </c>
      <c r="U247" s="46">
        <v>11.699632788975933</v>
      </c>
      <c r="V247" s="47">
        <f t="shared" si="42"/>
        <v>1.1758766619675638</v>
      </c>
      <c r="W247" s="2">
        <v>245</v>
      </c>
      <c r="X247" s="48">
        <f t="shared" si="47"/>
        <v>0.95136186770428011</v>
      </c>
      <c r="Y247" s="47">
        <f t="shared" si="48"/>
        <v>1.6582041640969802</v>
      </c>
      <c r="BA247" s="45">
        <f t="shared" si="43"/>
        <v>157.20372247338699</v>
      </c>
      <c r="BB247" s="45">
        <f t="shared" si="44"/>
        <v>3.9562815266129974</v>
      </c>
      <c r="BE247" s="45">
        <v>3.7968178280010818</v>
      </c>
      <c r="BF247" s="1">
        <v>3.7968178280010818</v>
      </c>
      <c r="BG247" s="47">
        <f t="shared" si="49"/>
        <v>0.28479368954680462</v>
      </c>
      <c r="BH247" s="34">
        <v>245</v>
      </c>
      <c r="BI247" s="6">
        <f t="shared" si="50"/>
        <v>0.95136186770428011</v>
      </c>
      <c r="BJ247" s="47">
        <f t="shared" si="51"/>
        <v>1.6582041640969802</v>
      </c>
    </row>
    <row r="248" spans="1:62">
      <c r="A248" s="3">
        <v>44133</v>
      </c>
      <c r="B248" s="4">
        <v>246</v>
      </c>
      <c r="C248" s="1">
        <v>115.12138400000001</v>
      </c>
      <c r="D248" s="1">
        <v>164.60000600000001</v>
      </c>
      <c r="E248" s="1"/>
      <c r="O248" s="1">
        <f t="shared" si="45"/>
        <v>116.5335565755594</v>
      </c>
      <c r="P248" s="1">
        <f t="shared" si="46"/>
        <v>-1.4121725755593957</v>
      </c>
      <c r="S248" s="1">
        <f t="shared" si="41"/>
        <v>-1.4121725755593957</v>
      </c>
      <c r="U248" s="46">
        <v>13.66271138466918</v>
      </c>
      <c r="V248" s="47">
        <f t="shared" si="42"/>
        <v>1.3731767266720569</v>
      </c>
      <c r="W248" s="2">
        <v>246</v>
      </c>
      <c r="X248" s="48">
        <f t="shared" si="47"/>
        <v>0.95525291828793779</v>
      </c>
      <c r="Y248" s="47">
        <f t="shared" si="48"/>
        <v>1.6980720533929916</v>
      </c>
      <c r="BA248" s="45">
        <f t="shared" si="43"/>
        <v>157.12347825456263</v>
      </c>
      <c r="BB248" s="45">
        <f t="shared" si="44"/>
        <v>7.4765277454373802</v>
      </c>
      <c r="BE248" s="45">
        <v>7.4950212849472848</v>
      </c>
      <c r="BF248" s="1">
        <v>7.4950212849472848</v>
      </c>
      <c r="BG248" s="47">
        <f t="shared" si="49"/>
        <v>0.43482674850801467</v>
      </c>
      <c r="BH248" s="34">
        <v>246</v>
      </c>
      <c r="BI248" s="6">
        <f t="shared" si="50"/>
        <v>0.95525291828793779</v>
      </c>
      <c r="BJ248" s="47">
        <f t="shared" si="51"/>
        <v>1.6980720533929916</v>
      </c>
    </row>
    <row r="249" spans="1:62">
      <c r="A249" s="3">
        <v>44134</v>
      </c>
      <c r="B249" s="4">
        <v>247</v>
      </c>
      <c r="C249" s="1">
        <v>108.672516</v>
      </c>
      <c r="D249" s="1">
        <v>164.949997</v>
      </c>
      <c r="E249" s="1"/>
      <c r="O249" s="1">
        <f t="shared" si="45"/>
        <v>116.78209860082856</v>
      </c>
      <c r="P249" s="1">
        <f t="shared" si="46"/>
        <v>-8.1095826008285599</v>
      </c>
      <c r="S249" s="1">
        <f t="shared" si="41"/>
        <v>-8.1095826008285599</v>
      </c>
      <c r="U249" s="46">
        <v>13.716299662630078</v>
      </c>
      <c r="V249" s="47">
        <f t="shared" si="42"/>
        <v>1.3785626397640154</v>
      </c>
      <c r="W249" s="2">
        <v>247</v>
      </c>
      <c r="X249" s="48">
        <f t="shared" si="47"/>
        <v>0.95914396887159536</v>
      </c>
      <c r="Y249" s="47">
        <f t="shared" si="48"/>
        <v>1.7408375250838719</v>
      </c>
      <c r="BA249" s="45">
        <f t="shared" si="43"/>
        <v>157.11531408652127</v>
      </c>
      <c r="BB249" s="45">
        <f t="shared" si="44"/>
        <v>7.8346829134787299</v>
      </c>
      <c r="BE249" s="45">
        <v>7.4401631822555316</v>
      </c>
      <c r="BF249" s="1">
        <v>7.4401631822555316</v>
      </c>
      <c r="BG249" s="47">
        <f t="shared" si="49"/>
        <v>0.43260120060307372</v>
      </c>
      <c r="BH249" s="34">
        <v>247</v>
      </c>
      <c r="BI249" s="6">
        <f t="shared" si="50"/>
        <v>0.95914396887159536</v>
      </c>
      <c r="BJ249" s="47">
        <f t="shared" si="51"/>
        <v>1.7408375250838719</v>
      </c>
    </row>
    <row r="250" spans="1:62">
      <c r="A250" s="3">
        <v>44137</v>
      </c>
      <c r="B250" s="4">
        <v>248</v>
      </c>
      <c r="C250" s="1">
        <v>108.58266399999999</v>
      </c>
      <c r="D250" s="1">
        <v>173.61000100000001</v>
      </c>
      <c r="E250" s="1"/>
      <c r="O250" s="1">
        <f t="shared" si="45"/>
        <v>117.03064062609774</v>
      </c>
      <c r="P250" s="1">
        <f t="shared" si="46"/>
        <v>-8.4479766260977414</v>
      </c>
      <c r="S250" s="1">
        <f t="shared" si="41"/>
        <v>-8.4479766260977414</v>
      </c>
      <c r="U250" s="46">
        <v>13.831388409938356</v>
      </c>
      <c r="V250" s="47">
        <f t="shared" si="42"/>
        <v>1.3901296841709476</v>
      </c>
      <c r="W250" s="2">
        <v>248</v>
      </c>
      <c r="X250" s="48">
        <f t="shared" si="47"/>
        <v>0.96303501945525294</v>
      </c>
      <c r="Y250" s="47">
        <f t="shared" si="48"/>
        <v>1.7870465756496254</v>
      </c>
      <c r="BA250" s="45">
        <f t="shared" si="43"/>
        <v>156.91330395513299</v>
      </c>
      <c r="BB250" s="45">
        <f t="shared" si="44"/>
        <v>16.696697044867022</v>
      </c>
      <c r="BE250" s="45">
        <v>16.094526424594648</v>
      </c>
      <c r="BF250" s="1">
        <v>16.094526424594648</v>
      </c>
      <c r="BG250" s="47">
        <f t="shared" si="49"/>
        <v>0.78370156750440756</v>
      </c>
      <c r="BH250" s="34">
        <v>248</v>
      </c>
      <c r="BI250" s="6">
        <f t="shared" si="50"/>
        <v>0.96303501945525294</v>
      </c>
      <c r="BJ250" s="47">
        <f t="shared" si="51"/>
        <v>1.7870465756496254</v>
      </c>
    </row>
    <row r="251" spans="1:62">
      <c r="A251" s="3">
        <v>44138</v>
      </c>
      <c r="B251" s="4">
        <v>249</v>
      </c>
      <c r="C251" s="1">
        <v>110.24979399999999</v>
      </c>
      <c r="D251" s="1">
        <v>179.21000699999999</v>
      </c>
      <c r="E251" s="1"/>
      <c r="O251" s="1">
        <f t="shared" si="45"/>
        <v>117.27918265136691</v>
      </c>
      <c r="P251" s="1">
        <f t="shared" si="46"/>
        <v>-7.029388651366915</v>
      </c>
      <c r="S251" s="1">
        <f t="shared" si="41"/>
        <v>-7.029388651366915</v>
      </c>
      <c r="U251" s="46">
        <v>18.746302511015031</v>
      </c>
      <c r="V251" s="47">
        <f t="shared" si="42"/>
        <v>1.8841052551373287</v>
      </c>
      <c r="W251" s="2">
        <v>249</v>
      </c>
      <c r="X251" s="48">
        <f t="shared" si="47"/>
        <v>0.96692607003891051</v>
      </c>
      <c r="Y251" s="47">
        <f t="shared" si="48"/>
        <v>1.8374203838470637</v>
      </c>
      <c r="BA251" s="45">
        <f t="shared" si="43"/>
        <v>156.78267376745237</v>
      </c>
      <c r="BB251" s="45">
        <f t="shared" si="44"/>
        <v>22.427333232547625</v>
      </c>
      <c r="BE251" s="45">
        <v>21.799192046185652</v>
      </c>
      <c r="BF251" s="1">
        <v>21.799192046185652</v>
      </c>
      <c r="BG251" s="47">
        <f t="shared" si="49"/>
        <v>1.0151351388376901</v>
      </c>
      <c r="BH251" s="34">
        <v>249</v>
      </c>
      <c r="BI251" s="6">
        <f t="shared" si="50"/>
        <v>0.96692607003891051</v>
      </c>
      <c r="BJ251" s="47">
        <f t="shared" si="51"/>
        <v>1.8374203838470637</v>
      </c>
    </row>
    <row r="252" spans="1:62">
      <c r="A252" s="3">
        <v>44139</v>
      </c>
      <c r="B252" s="4">
        <v>250</v>
      </c>
      <c r="C252" s="1">
        <v>114.752022</v>
      </c>
      <c r="D252" s="1">
        <v>178.91000399999999</v>
      </c>
      <c r="E252" s="1"/>
      <c r="O252" s="1">
        <f t="shared" si="45"/>
        <v>117.52772467663608</v>
      </c>
      <c r="P252" s="1">
        <f t="shared" si="46"/>
        <v>-2.7757026766360866</v>
      </c>
      <c r="S252" s="1">
        <f t="shared" si="41"/>
        <v>-2.7757026766360866</v>
      </c>
      <c r="U252" s="46">
        <v>19.196993536284225</v>
      </c>
      <c r="V252" s="47">
        <f t="shared" si="42"/>
        <v>1.9294021518802451</v>
      </c>
      <c r="W252" s="2">
        <v>250</v>
      </c>
      <c r="X252" s="48">
        <f t="shared" si="47"/>
        <v>0.97081712062256809</v>
      </c>
      <c r="Y252" s="47">
        <f t="shared" si="48"/>
        <v>1.8929406788672947</v>
      </c>
      <c r="BA252" s="45">
        <f t="shared" si="43"/>
        <v>156.78967187570345</v>
      </c>
      <c r="BB252" s="45">
        <f t="shared" si="44"/>
        <v>22.120332124296539</v>
      </c>
      <c r="BE252" s="45">
        <v>21.781831358900632</v>
      </c>
      <c r="BF252" s="1">
        <v>21.781831358900632</v>
      </c>
      <c r="BG252" s="47">
        <f t="shared" si="49"/>
        <v>1.0144308300971452</v>
      </c>
      <c r="BH252" s="34">
        <v>250</v>
      </c>
      <c r="BI252" s="6">
        <f t="shared" si="50"/>
        <v>0.97081712062256809</v>
      </c>
      <c r="BJ252" s="47">
        <f t="shared" si="51"/>
        <v>1.8929406788672947</v>
      </c>
    </row>
    <row r="253" spans="1:62">
      <c r="A253" s="3">
        <v>44140</v>
      </c>
      <c r="B253" s="4">
        <v>251</v>
      </c>
      <c r="C253" s="1">
        <v>118.824997</v>
      </c>
      <c r="D253" s="1">
        <v>183.279999</v>
      </c>
      <c r="E253" s="1"/>
      <c r="O253" s="1">
        <f t="shared" si="45"/>
        <v>117.77626670190526</v>
      </c>
      <c r="P253" s="1">
        <f t="shared" si="46"/>
        <v>1.0487302980947391</v>
      </c>
      <c r="S253" s="1">
        <f t="shared" si="41"/>
        <v>1.0487302980947391</v>
      </c>
      <c r="U253" s="46">
        <v>19.509392586822557</v>
      </c>
      <c r="V253" s="47">
        <f t="shared" si="42"/>
        <v>1.9607999537920269</v>
      </c>
      <c r="W253" s="2">
        <v>251</v>
      </c>
      <c r="X253" s="48">
        <f t="shared" si="47"/>
        <v>0.97470817120622566</v>
      </c>
      <c r="Y253" s="47">
        <f t="shared" si="48"/>
        <v>1.954995024088507</v>
      </c>
      <c r="BA253" s="45">
        <f t="shared" si="43"/>
        <v>156.68773390152745</v>
      </c>
      <c r="BB253" s="45">
        <f t="shared" si="44"/>
        <v>26.592265098472552</v>
      </c>
      <c r="BE253" s="45">
        <v>26.407520889171082</v>
      </c>
      <c r="BF253" s="1">
        <v>26.407520889171082</v>
      </c>
      <c r="BG253" s="47">
        <f t="shared" si="49"/>
        <v>1.2020912328064095</v>
      </c>
      <c r="BH253" s="34">
        <v>251</v>
      </c>
      <c r="BI253" s="6">
        <f t="shared" si="50"/>
        <v>0.97470817120622566</v>
      </c>
      <c r="BJ253" s="47">
        <f t="shared" si="51"/>
        <v>1.954995024088507</v>
      </c>
    </row>
    <row r="254" spans="1:62" ht="16.2" thickBot="1">
      <c r="A254" s="3">
        <v>44141</v>
      </c>
      <c r="B254" s="4">
        <v>252</v>
      </c>
      <c r="C254" s="1">
        <v>118.69000200000001</v>
      </c>
      <c r="D254" s="1">
        <v>184.270004</v>
      </c>
      <c r="E254" s="1"/>
      <c r="O254" s="1">
        <f t="shared" si="45"/>
        <v>118.02480872717443</v>
      </c>
      <c r="P254" s="1">
        <f t="shared" si="46"/>
        <v>0.66519327282557583</v>
      </c>
      <c r="S254" s="1">
        <f t="shared" si="41"/>
        <v>0.66519327282557583</v>
      </c>
      <c r="U254" s="46">
        <v>19.552260637360902</v>
      </c>
      <c r="V254" s="47">
        <f t="shared" si="42"/>
        <v>1.9651084257826676</v>
      </c>
      <c r="W254" s="2">
        <v>252</v>
      </c>
      <c r="X254" s="48">
        <f t="shared" si="47"/>
        <v>0.97859922178988323</v>
      </c>
      <c r="Y254" s="47">
        <f t="shared" si="48"/>
        <v>2.0256412963396584</v>
      </c>
      <c r="BA254" s="45">
        <f t="shared" si="43"/>
        <v>156.66464025860014</v>
      </c>
      <c r="BB254" s="45">
        <f t="shared" si="44"/>
        <v>27.605363741399856</v>
      </c>
      <c r="BE254" s="45">
        <v>27.389051129784178</v>
      </c>
      <c r="BF254" s="1">
        <v>27.389051129784178</v>
      </c>
      <c r="BG254" s="47">
        <f t="shared" si="49"/>
        <v>1.2419111037725454</v>
      </c>
      <c r="BH254" s="34">
        <v>252</v>
      </c>
      <c r="BI254" s="6">
        <f t="shared" si="50"/>
        <v>0.97859922178988323</v>
      </c>
      <c r="BJ254" s="47">
        <f t="shared" si="51"/>
        <v>2.0256412963396584</v>
      </c>
    </row>
    <row r="255" spans="1:62" ht="16.2" thickBot="1">
      <c r="A255" s="3">
        <v>44144</v>
      </c>
      <c r="B255" s="4">
        <v>253</v>
      </c>
      <c r="C255" s="62">
        <v>127.98534955005866</v>
      </c>
      <c r="D255" s="62">
        <v>175.57002509113769</v>
      </c>
      <c r="E255" s="2"/>
      <c r="O255" s="1">
        <f t="shared" si="45"/>
        <v>118.2733507524436</v>
      </c>
      <c r="P255" s="1">
        <f t="shared" si="46"/>
        <v>9.7119987976150526</v>
      </c>
      <c r="S255" s="1">
        <f t="shared" si="41"/>
        <v>9.7119987976150526</v>
      </c>
      <c r="U255" s="46">
        <v>20.788657612091725</v>
      </c>
      <c r="V255" s="47">
        <f t="shared" si="42"/>
        <v>2.08937303935953</v>
      </c>
      <c r="W255" s="2">
        <v>253</v>
      </c>
      <c r="X255" s="48">
        <f t="shared" si="47"/>
        <v>0.98249027237354081</v>
      </c>
      <c r="Y255" s="47">
        <f>_xlfn.NORM.S.INV(X255)</f>
        <v>2.1081333635267789</v>
      </c>
      <c r="BA255" s="45">
        <f t="shared" si="43"/>
        <v>156.86758287646202</v>
      </c>
      <c r="BB255" s="45">
        <f t="shared" si="44"/>
        <v>18.702442214675671</v>
      </c>
      <c r="BE255" s="45">
        <v>27.772969257990042</v>
      </c>
      <c r="BF255" s="1">
        <v>27.772969257990042</v>
      </c>
      <c r="BG255" s="47">
        <f t="shared" si="49"/>
        <v>1.2574863450582023</v>
      </c>
      <c r="BH255" s="34">
        <v>253</v>
      </c>
      <c r="BI255" s="6">
        <f t="shared" si="50"/>
        <v>0.98249027237354081</v>
      </c>
      <c r="BJ255" s="47">
        <f t="shared" si="51"/>
        <v>2.1081333635267789</v>
      </c>
    </row>
    <row r="256" spans="1:62">
      <c r="A256" s="3">
        <v>44145</v>
      </c>
      <c r="B256" s="4">
        <v>254</v>
      </c>
      <c r="C256" s="23">
        <v>128.38828528503143</v>
      </c>
      <c r="D256" s="23">
        <v>175.87190029814133</v>
      </c>
      <c r="E256" s="2"/>
      <c r="O256" s="1">
        <f t="shared" si="45"/>
        <v>118.52189277771276</v>
      </c>
      <c r="P256" s="1">
        <f t="shared" si="46"/>
        <v>9.8663925073186647</v>
      </c>
      <c r="S256" s="1">
        <f t="shared" si="41"/>
        <v>9.8663925073186647</v>
      </c>
      <c r="U256" s="46">
        <v>20.955430561553385</v>
      </c>
      <c r="V256" s="47">
        <f t="shared" si="42"/>
        <v>2.1061346268945034</v>
      </c>
      <c r="W256" s="2">
        <v>254</v>
      </c>
      <c r="X256" s="48">
        <f t="shared" si="47"/>
        <v>0.98638132295719849</v>
      </c>
      <c r="Y256" s="47">
        <f t="shared" ref="Y256:Y259" si="52">_xlfn.NORM.S.INV(X256)</f>
        <v>2.2080992672399162</v>
      </c>
      <c r="BA256" s="45">
        <f t="shared" si="43"/>
        <v>156.8605410956234</v>
      </c>
      <c r="BB256" s="45">
        <f t="shared" si="44"/>
        <v>19.011359202517923</v>
      </c>
      <c r="BE256" s="45">
        <v>-87.904953053671733</v>
      </c>
      <c r="BF256" s="1">
        <v>-87.904953053671733</v>
      </c>
      <c r="BG256" s="47">
        <f t="shared" si="49"/>
        <v>-3.4354713953001834</v>
      </c>
      <c r="BH256" s="34">
        <v>254</v>
      </c>
      <c r="BI256" s="6">
        <f t="shared" si="50"/>
        <v>0.98638132295719849</v>
      </c>
      <c r="BJ256" s="47">
        <f t="shared" si="51"/>
        <v>2.2080992672399162</v>
      </c>
    </row>
    <row r="257" spans="1:62">
      <c r="A257" s="3">
        <v>44146</v>
      </c>
      <c r="B257" s="4">
        <v>255</v>
      </c>
      <c r="C257" s="23">
        <v>128.79122102000423</v>
      </c>
      <c r="D257" s="23">
        <v>176.17377550514496</v>
      </c>
      <c r="E257" s="2"/>
      <c r="O257" s="1">
        <f t="shared" si="45"/>
        <v>118.77043480298195</v>
      </c>
      <c r="P257" s="1">
        <f t="shared" si="46"/>
        <v>10.020786217022277</v>
      </c>
      <c r="S257" s="1">
        <f t="shared" si="41"/>
        <v>10.020786217022277</v>
      </c>
      <c r="U257" s="46">
        <v>22.722957485745866</v>
      </c>
      <c r="V257" s="47">
        <f t="shared" si="42"/>
        <v>2.2837806861379728</v>
      </c>
      <c r="W257" s="2">
        <v>255</v>
      </c>
      <c r="X257" s="48">
        <f t="shared" si="47"/>
        <v>0.99027237354085607</v>
      </c>
      <c r="Y257" s="47">
        <f t="shared" si="52"/>
        <v>2.3366910755775656</v>
      </c>
      <c r="BA257" s="45">
        <f t="shared" si="43"/>
        <v>156.85349931478476</v>
      </c>
      <c r="BB257" s="45">
        <f t="shared" si="44"/>
        <v>19.320276190360204</v>
      </c>
      <c r="BE257" s="45">
        <v>-137.77642881218239</v>
      </c>
      <c r="BF257" s="1">
        <v>-137.77642881218239</v>
      </c>
      <c r="BG257" s="47">
        <f t="shared" si="49"/>
        <v>-5.4587159652832966</v>
      </c>
      <c r="BH257" s="34">
        <v>255</v>
      </c>
      <c r="BI257" s="6">
        <f t="shared" si="50"/>
        <v>0.99027237354085607</v>
      </c>
      <c r="BJ257" s="47">
        <f t="shared" si="51"/>
        <v>2.3366910755775656</v>
      </c>
    </row>
    <row r="258" spans="1:62">
      <c r="A258" s="3">
        <v>44147</v>
      </c>
      <c r="B258" s="4">
        <v>256</v>
      </c>
      <c r="C258" s="1">
        <v>129.194156754977</v>
      </c>
      <c r="D258" s="1">
        <v>176.47565071214859</v>
      </c>
      <c r="E258" s="2"/>
      <c r="O258" s="1">
        <f t="shared" si="45"/>
        <v>119.01897682825111</v>
      </c>
      <c r="P258" s="1">
        <f t="shared" si="46"/>
        <v>10.175179926725889</v>
      </c>
      <c r="S258" s="1">
        <f t="shared" si="41"/>
        <v>10.175179926725889</v>
      </c>
      <c r="U258" s="46">
        <v>24.581815435207517</v>
      </c>
      <c r="V258" s="47">
        <f t="shared" si="42"/>
        <v>2.4706060096425211</v>
      </c>
      <c r="W258" s="2">
        <v>256</v>
      </c>
      <c r="X258" s="48">
        <f t="shared" si="47"/>
        <v>0.99416342412451364</v>
      </c>
      <c r="Y258" s="47">
        <f t="shared" si="52"/>
        <v>2.5218739841912803</v>
      </c>
      <c r="BA258" s="45">
        <f t="shared" si="43"/>
        <v>156.84645753394614</v>
      </c>
      <c r="BB258" s="45">
        <f t="shared" si="44"/>
        <v>19.629193178202456</v>
      </c>
      <c r="BE258" s="45">
        <v>-158.36045512466424</v>
      </c>
      <c r="BF258" s="1">
        <v>-158.36045512466424</v>
      </c>
      <c r="BG258" s="47">
        <f t="shared" si="49"/>
        <v>-6.2937929071965586</v>
      </c>
      <c r="BH258" s="34">
        <v>256</v>
      </c>
      <c r="BI258" s="6">
        <f t="shared" si="50"/>
        <v>0.99416342412451364</v>
      </c>
      <c r="BJ258" s="47">
        <f t="shared" si="51"/>
        <v>2.5218739841912803</v>
      </c>
    </row>
    <row r="259" spans="1:62">
      <c r="A259" s="3">
        <v>44148</v>
      </c>
      <c r="B259" s="4">
        <v>257</v>
      </c>
      <c r="C259" s="1">
        <v>129.59709248994977</v>
      </c>
      <c r="D259" s="1">
        <v>176.77752591915223</v>
      </c>
      <c r="E259" s="2"/>
      <c r="O259" s="1">
        <f t="shared" si="45"/>
        <v>119.2675188535203</v>
      </c>
      <c r="P259" s="1">
        <f t="shared" si="46"/>
        <v>10.329573636429473</v>
      </c>
      <c r="S259" s="1">
        <f t="shared" si="41"/>
        <v>10.329573636429473</v>
      </c>
      <c r="U259" s="46">
        <v>27.6055644604767</v>
      </c>
      <c r="V259" s="47">
        <f t="shared" ref="V259" si="53">STANDARDIZE(U259, AVERAGE($U$3:$U$259), _xlfn.STDEV.S($U$3:$U$259))</f>
        <v>2.7745092153748812</v>
      </c>
      <c r="W259" s="2">
        <v>257</v>
      </c>
      <c r="X259" s="48">
        <f t="shared" si="47"/>
        <v>0.99805447470817121</v>
      </c>
      <c r="Y259" s="47">
        <f t="shared" si="52"/>
        <v>2.8868618330563138</v>
      </c>
      <c r="BA259" s="45">
        <f t="shared" si="43"/>
        <v>156.83941575310752</v>
      </c>
      <c r="BB259" s="45">
        <f t="shared" ref="BB259" si="54">D259-BA259</f>
        <v>19.938110166044709</v>
      </c>
      <c r="BE259" s="45">
        <v>-166.04176296388894</v>
      </c>
      <c r="BF259" s="1">
        <v>-166.04176296388894</v>
      </c>
      <c r="BG259" s="47">
        <f t="shared" si="49"/>
        <v>-6.6054172202875536</v>
      </c>
      <c r="BH259" s="34">
        <v>257</v>
      </c>
      <c r="BI259" s="6">
        <f t="shared" si="50"/>
        <v>0.99805447470817121</v>
      </c>
      <c r="BJ259" s="47">
        <f t="shared" si="51"/>
        <v>2.8868618330563138</v>
      </c>
    </row>
    <row r="260" spans="1:62">
      <c r="S260" s="1"/>
      <c r="AK260" s="2"/>
      <c r="AL260" s="2"/>
      <c r="AM260" s="2"/>
      <c r="AN260" s="2"/>
      <c r="BF260" s="2"/>
      <c r="BJ260" s="2"/>
    </row>
    <row r="261" spans="1:62">
      <c r="S261" s="1"/>
      <c r="AK261" s="2"/>
      <c r="AL261" s="2"/>
      <c r="AM261" s="2"/>
      <c r="AN261" s="2"/>
      <c r="BF261" s="2"/>
      <c r="BJ261" s="2"/>
    </row>
    <row r="262" spans="1:62">
      <c r="S262" s="1"/>
      <c r="AK262" s="2"/>
      <c r="AL262" s="2"/>
      <c r="AM262" s="2"/>
      <c r="AN262" s="2"/>
      <c r="BF262" s="2"/>
      <c r="BJ262" s="2"/>
    </row>
    <row r="263" spans="1:62">
      <c r="S263" s="2"/>
      <c r="AK263" s="2"/>
      <c r="AL263" s="2"/>
      <c r="AM263" s="2"/>
      <c r="AN263" s="2"/>
      <c r="BF263" s="2"/>
      <c r="BJ263" s="2"/>
    </row>
    <row r="264" spans="1:62">
      <c r="S264" s="2"/>
      <c r="AK264" s="2"/>
      <c r="AL264" s="2"/>
      <c r="AM264" s="2"/>
      <c r="AN264" s="2"/>
      <c r="BF264" s="2"/>
      <c r="BJ264" s="2"/>
    </row>
    <row r="265" spans="1:62">
      <c r="S265" s="2"/>
      <c r="AK265" s="2"/>
      <c r="AL265" s="2"/>
      <c r="AM265" s="2"/>
      <c r="AN265" s="2"/>
      <c r="BF265" s="2"/>
      <c r="BJ265" s="2"/>
    </row>
    <row r="266" spans="1:62">
      <c r="S266" s="2"/>
      <c r="AK266" s="2"/>
      <c r="AL266" s="2"/>
      <c r="AM266" s="2"/>
      <c r="AN266" s="2"/>
      <c r="BF266" s="2"/>
      <c r="BJ266" s="2"/>
    </row>
    <row r="267" spans="1:62">
      <c r="S267" s="2"/>
      <c r="AK267" s="2"/>
      <c r="AL267" s="2"/>
      <c r="AM267" s="2"/>
      <c r="AN267" s="2"/>
      <c r="BF267" s="2"/>
      <c r="BJ267" s="2"/>
    </row>
    <row r="268" spans="1:62">
      <c r="S268" s="2"/>
      <c r="AK268" s="2"/>
      <c r="AL268" s="2"/>
      <c r="AM268" s="2"/>
      <c r="AN268" s="2"/>
      <c r="BF268" s="2"/>
      <c r="BJ268" s="2"/>
    </row>
    <row r="269" spans="1:62">
      <c r="S269" s="2"/>
      <c r="AK269" s="2"/>
      <c r="AL269" s="2"/>
      <c r="AM269" s="2"/>
      <c r="AN269" s="2"/>
      <c r="BF269" s="2"/>
      <c r="BJ269" s="2"/>
    </row>
    <row r="270" spans="1:62">
      <c r="S270" s="2"/>
      <c r="AK270" s="2"/>
      <c r="AL270" s="2"/>
      <c r="AM270" s="2"/>
      <c r="AN270" s="2"/>
      <c r="BF270" s="2"/>
      <c r="BJ270" s="2"/>
    </row>
    <row r="271" spans="1:62">
      <c r="BF271" s="2"/>
      <c r="BJ271" s="2"/>
    </row>
    <row r="272" spans="1:62">
      <c r="BF272" s="2"/>
      <c r="BJ272" s="2"/>
    </row>
    <row r="273" spans="58:62">
      <c r="BF273" s="2"/>
      <c r="BJ273" s="2"/>
    </row>
    <row r="274" spans="58:62">
      <c r="BF274" s="2"/>
      <c r="BJ274" s="2"/>
    </row>
    <row r="275" spans="58:62">
      <c r="BF275" s="2"/>
      <c r="BJ275" s="2"/>
    </row>
    <row r="276" spans="58:62">
      <c r="BF276" s="2"/>
      <c r="BJ276" s="2"/>
    </row>
    <row r="277" spans="58:62">
      <c r="BF277" s="2"/>
      <c r="BJ277" s="2"/>
    </row>
    <row r="278" spans="58:62">
      <c r="BF278" s="2"/>
      <c r="BJ278" s="2"/>
    </row>
    <row r="279" spans="58:62">
      <c r="BF279" s="2"/>
      <c r="BJ279" s="2"/>
    </row>
    <row r="280" spans="58:62">
      <c r="BF280" s="2"/>
      <c r="BJ280" s="2"/>
    </row>
    <row r="281" spans="58:62">
      <c r="BF281" s="2"/>
      <c r="BJ281" s="2"/>
    </row>
    <row r="282" spans="58:62">
      <c r="BF282" s="2"/>
      <c r="BJ282" s="2"/>
    </row>
    <row r="283" spans="58:62">
      <c r="BF283" s="2"/>
      <c r="BJ283" s="2"/>
    </row>
    <row r="284" spans="58:62">
      <c r="BF284" s="2"/>
      <c r="BJ284" s="2"/>
    </row>
    <row r="285" spans="58:62">
      <c r="BF285" s="2"/>
      <c r="BJ285" s="2"/>
    </row>
    <row r="286" spans="58:62">
      <c r="BF286" s="2"/>
      <c r="BJ286" s="2"/>
    </row>
    <row r="287" spans="58:62">
      <c r="BF287" s="2"/>
      <c r="BJ287" s="2"/>
    </row>
    <row r="288" spans="58:62">
      <c r="BF288" s="2"/>
      <c r="BJ288" s="2"/>
    </row>
    <row r="289" spans="58:62">
      <c r="BF289" s="2"/>
      <c r="BJ289" s="2"/>
    </row>
    <row r="290" spans="58:62">
      <c r="BF290" s="2"/>
      <c r="BJ290" s="2"/>
    </row>
    <row r="291" spans="58:62">
      <c r="BF291" s="2"/>
      <c r="BJ291" s="2"/>
    </row>
    <row r="292" spans="58:62">
      <c r="BF292" s="2"/>
      <c r="BJ292" s="2"/>
    </row>
    <row r="293" spans="58:62">
      <c r="BF293" s="2"/>
      <c r="BJ293" s="2"/>
    </row>
    <row r="294" spans="58:62">
      <c r="BF294" s="2"/>
      <c r="BJ294" s="2"/>
    </row>
    <row r="295" spans="58:62">
      <c r="BF295" s="2"/>
      <c r="BJ295" s="2"/>
    </row>
    <row r="296" spans="58:62">
      <c r="BF296" s="2"/>
      <c r="BJ296" s="2"/>
    </row>
    <row r="297" spans="58:62">
      <c r="BF297" s="2"/>
      <c r="BJ297" s="2"/>
    </row>
    <row r="298" spans="58:62">
      <c r="BF298" s="2"/>
      <c r="BJ298" s="2"/>
    </row>
    <row r="299" spans="58:62">
      <c r="BF299" s="2"/>
      <c r="BJ299" s="2"/>
    </row>
    <row r="300" spans="58:62">
      <c r="BF300" s="2"/>
      <c r="BJ300" s="2"/>
    </row>
    <row r="301" spans="58:62">
      <c r="BF301" s="2"/>
      <c r="BJ301" s="2"/>
    </row>
    <row r="302" spans="58:62">
      <c r="BF302" s="2"/>
      <c r="BJ302" s="2"/>
    </row>
    <row r="303" spans="58:62">
      <c r="BF303" s="2"/>
      <c r="BJ303" s="2"/>
    </row>
    <row r="304" spans="58:62">
      <c r="BF304" s="2"/>
      <c r="BJ304" s="2"/>
    </row>
    <row r="305" spans="58:62">
      <c r="BF305" s="2"/>
      <c r="BJ305" s="2"/>
    </row>
    <row r="306" spans="58:62">
      <c r="BF306" s="2"/>
      <c r="BJ306" s="2"/>
    </row>
    <row r="307" spans="58:62">
      <c r="BF307" s="2"/>
      <c r="BJ307" s="2"/>
    </row>
    <row r="308" spans="58:62">
      <c r="BF308" s="2"/>
      <c r="BJ308" s="2"/>
    </row>
    <row r="309" spans="58:62">
      <c r="BF309" s="2"/>
      <c r="BJ309" s="2"/>
    </row>
    <row r="310" spans="58:62">
      <c r="BF310" s="2"/>
      <c r="BJ310" s="2"/>
    </row>
    <row r="311" spans="58:62">
      <c r="BF311" s="2"/>
      <c r="BJ311" s="2"/>
    </row>
    <row r="312" spans="58:62">
      <c r="BF312" s="2"/>
      <c r="BJ312" s="2"/>
    </row>
    <row r="313" spans="58:62">
      <c r="BF313" s="2"/>
      <c r="BJ313" s="2"/>
    </row>
    <row r="314" spans="58:62">
      <c r="BF314" s="2"/>
      <c r="BJ314" s="2"/>
    </row>
    <row r="315" spans="58:62">
      <c r="BF315" s="2"/>
      <c r="BJ315" s="2"/>
    </row>
    <row r="316" spans="58:62">
      <c r="BF316" s="2"/>
      <c r="BJ316" s="2"/>
    </row>
    <row r="317" spans="58:62">
      <c r="BF317" s="2"/>
      <c r="BJ317" s="2"/>
    </row>
    <row r="318" spans="58:62">
      <c r="BF318" s="2"/>
      <c r="BJ318" s="2"/>
    </row>
    <row r="319" spans="58:62">
      <c r="BF319" s="2"/>
      <c r="BJ319" s="2"/>
    </row>
    <row r="320" spans="58:62">
      <c r="BF320" s="2"/>
      <c r="BJ320" s="2"/>
    </row>
    <row r="321" spans="58:62">
      <c r="BF321" s="2"/>
      <c r="BJ321" s="2"/>
    </row>
    <row r="322" spans="58:62">
      <c r="BF322" s="2"/>
      <c r="BJ322" s="2"/>
    </row>
    <row r="323" spans="58:62">
      <c r="BF323" s="2"/>
      <c r="BJ323" s="2"/>
    </row>
    <row r="324" spans="58:62">
      <c r="BF324" s="2"/>
      <c r="BJ324" s="2"/>
    </row>
    <row r="325" spans="58:62">
      <c r="BF325" s="2"/>
      <c r="BJ325" s="2"/>
    </row>
    <row r="326" spans="58:62">
      <c r="BF326" s="2"/>
      <c r="BJ326" s="2"/>
    </row>
    <row r="327" spans="58:62">
      <c r="BF327" s="2"/>
      <c r="BJ327" s="2"/>
    </row>
    <row r="328" spans="58:62">
      <c r="BF328" s="2"/>
      <c r="BJ328" s="2"/>
    </row>
    <row r="329" spans="58:62">
      <c r="BF329" s="2"/>
      <c r="BJ329" s="2"/>
    </row>
    <row r="330" spans="58:62">
      <c r="BF330" s="2"/>
      <c r="BJ330" s="2"/>
    </row>
    <row r="331" spans="58:62">
      <c r="BF331" s="2"/>
      <c r="BJ331" s="2"/>
    </row>
    <row r="332" spans="58:62">
      <c r="BF332" s="2"/>
      <c r="BJ332" s="2"/>
    </row>
    <row r="333" spans="58:62">
      <c r="BF333" s="2"/>
      <c r="BJ333" s="2"/>
    </row>
    <row r="334" spans="58:62">
      <c r="BF334" s="2"/>
      <c r="BJ334" s="2"/>
    </row>
    <row r="335" spans="58:62">
      <c r="BF335" s="2"/>
      <c r="BJ335" s="2"/>
    </row>
    <row r="336" spans="58:62">
      <c r="BF336" s="2"/>
      <c r="BJ336" s="2"/>
    </row>
    <row r="337" spans="58:62">
      <c r="BF337" s="2"/>
      <c r="BJ337" s="2"/>
    </row>
    <row r="338" spans="58:62">
      <c r="BF338" s="2"/>
      <c r="BJ338" s="2"/>
    </row>
    <row r="339" spans="58:62">
      <c r="BF339" s="2"/>
      <c r="BJ339" s="2"/>
    </row>
    <row r="340" spans="58:62">
      <c r="BF340" s="2"/>
      <c r="BJ340" s="2"/>
    </row>
    <row r="341" spans="58:62">
      <c r="BF341" s="2"/>
      <c r="BJ341" s="2"/>
    </row>
    <row r="342" spans="58:62">
      <c r="BF342" s="2"/>
      <c r="BJ342" s="2"/>
    </row>
    <row r="343" spans="58:62">
      <c r="BF343" s="2"/>
      <c r="BJ343" s="2"/>
    </row>
    <row r="344" spans="58:62">
      <c r="BF344" s="2"/>
      <c r="BJ344" s="2"/>
    </row>
    <row r="345" spans="58:62">
      <c r="BF345" s="2"/>
      <c r="BJ345" s="2"/>
    </row>
    <row r="346" spans="58:62">
      <c r="BF346" s="2"/>
      <c r="BJ346" s="2"/>
    </row>
    <row r="347" spans="58:62">
      <c r="BF347" s="2"/>
      <c r="BJ347" s="2"/>
    </row>
    <row r="348" spans="58:62">
      <c r="BF348" s="2"/>
      <c r="BJ348" s="2"/>
    </row>
    <row r="349" spans="58:62">
      <c r="BF349" s="2"/>
      <c r="BJ349" s="2"/>
    </row>
    <row r="350" spans="58:62">
      <c r="BF350" s="2"/>
      <c r="BJ350" s="2"/>
    </row>
    <row r="351" spans="58:62">
      <c r="BF351" s="2"/>
      <c r="BJ351" s="2"/>
    </row>
    <row r="352" spans="58:62">
      <c r="BF352" s="2"/>
      <c r="BJ352" s="2"/>
    </row>
    <row r="353" spans="58:62">
      <c r="BF353" s="2"/>
      <c r="BJ353" s="2"/>
    </row>
    <row r="354" spans="58:62">
      <c r="BF354" s="2"/>
      <c r="BJ354" s="2"/>
    </row>
    <row r="355" spans="58:62">
      <c r="BF355" s="2"/>
      <c r="BJ355" s="2"/>
    </row>
    <row r="356" spans="58:62">
      <c r="BF356" s="2"/>
      <c r="BJ356" s="2"/>
    </row>
    <row r="357" spans="58:62">
      <c r="BF357" s="2"/>
      <c r="BJ357" s="2"/>
    </row>
    <row r="358" spans="58:62">
      <c r="BF358" s="2"/>
      <c r="BJ358" s="2"/>
    </row>
    <row r="359" spans="58:62">
      <c r="BF359" s="2"/>
      <c r="BJ359" s="2"/>
    </row>
    <row r="360" spans="58:62">
      <c r="BF360" s="2"/>
      <c r="BJ360" s="2"/>
    </row>
    <row r="361" spans="58:62">
      <c r="BF361" s="2"/>
      <c r="BJ361" s="2"/>
    </row>
    <row r="362" spans="58:62">
      <c r="BF362" s="2"/>
      <c r="BJ362" s="2"/>
    </row>
    <row r="363" spans="58:62">
      <c r="BF363" s="2"/>
      <c r="BJ363" s="2"/>
    </row>
    <row r="364" spans="58:62">
      <c r="BF364" s="2"/>
      <c r="BJ364" s="2"/>
    </row>
    <row r="365" spans="58:62">
      <c r="BF365" s="2"/>
      <c r="BJ365" s="2"/>
    </row>
    <row r="366" spans="58:62">
      <c r="BF366" s="2"/>
      <c r="BJ366" s="2"/>
    </row>
    <row r="367" spans="58:62">
      <c r="BF367" s="2"/>
      <c r="BJ367" s="2"/>
    </row>
    <row r="368" spans="58:62">
      <c r="BF368" s="2"/>
      <c r="BJ368" s="2"/>
    </row>
    <row r="369" spans="58:62">
      <c r="BF369" s="2"/>
      <c r="BJ369" s="2"/>
    </row>
    <row r="370" spans="58:62">
      <c r="BF370" s="2"/>
      <c r="BJ370" s="2"/>
    </row>
    <row r="371" spans="58:62">
      <c r="BF371" s="2"/>
      <c r="BJ371" s="2"/>
    </row>
    <row r="372" spans="58:62">
      <c r="BF372" s="2"/>
      <c r="BJ372" s="2"/>
    </row>
    <row r="373" spans="58:62">
      <c r="BF373" s="2"/>
      <c r="BJ373" s="2"/>
    </row>
    <row r="374" spans="58:62">
      <c r="BF374" s="2"/>
      <c r="BJ374" s="2"/>
    </row>
    <row r="375" spans="58:62">
      <c r="BF375" s="2"/>
      <c r="BJ375" s="2"/>
    </row>
    <row r="376" spans="58:62">
      <c r="BF376" s="2"/>
      <c r="BJ376" s="2"/>
    </row>
    <row r="377" spans="58:62">
      <c r="BF377" s="2"/>
      <c r="BJ377" s="2"/>
    </row>
    <row r="378" spans="58:62">
      <c r="BF378" s="2"/>
      <c r="BJ378" s="2"/>
    </row>
    <row r="379" spans="58:62">
      <c r="BF379" s="2"/>
      <c r="BJ379" s="2"/>
    </row>
    <row r="380" spans="58:62">
      <c r="BF380" s="2"/>
      <c r="BJ380" s="2"/>
    </row>
    <row r="381" spans="58:62">
      <c r="BF381" s="2"/>
      <c r="BJ381" s="2"/>
    </row>
    <row r="382" spans="58:62">
      <c r="BF382" s="2"/>
      <c r="BJ382" s="2"/>
    </row>
    <row r="383" spans="58:62">
      <c r="BF383" s="2"/>
      <c r="BJ383" s="2"/>
    </row>
    <row r="384" spans="58:62">
      <c r="BF384" s="2"/>
      <c r="BJ384" s="2"/>
    </row>
    <row r="385" spans="58:62">
      <c r="BF385" s="2"/>
      <c r="BJ385" s="2"/>
    </row>
    <row r="386" spans="58:62">
      <c r="BF386" s="2"/>
      <c r="BJ386" s="2"/>
    </row>
    <row r="387" spans="58:62">
      <c r="BF387" s="2"/>
      <c r="BJ387" s="2"/>
    </row>
    <row r="388" spans="58:62">
      <c r="BF388" s="2"/>
      <c r="BJ388" s="2"/>
    </row>
    <row r="389" spans="58:62">
      <c r="BF389" s="2"/>
      <c r="BJ389" s="2"/>
    </row>
    <row r="390" spans="58:62">
      <c r="BF390" s="2"/>
      <c r="BJ390" s="2"/>
    </row>
    <row r="391" spans="58:62">
      <c r="BF391" s="2"/>
      <c r="BJ391" s="2"/>
    </row>
    <row r="392" spans="58:62">
      <c r="BF392" s="2"/>
      <c r="BJ392" s="2"/>
    </row>
    <row r="393" spans="58:62">
      <c r="BF393" s="2"/>
      <c r="BJ393" s="2"/>
    </row>
    <row r="394" spans="58:62">
      <c r="BF394" s="2"/>
      <c r="BJ394" s="2"/>
    </row>
    <row r="395" spans="58:62">
      <c r="BF395" s="2"/>
      <c r="BJ395" s="2"/>
    </row>
    <row r="396" spans="58:62">
      <c r="BF396" s="2"/>
      <c r="BJ396" s="2"/>
    </row>
    <row r="397" spans="58:62">
      <c r="BF397" s="2"/>
      <c r="BJ397" s="2"/>
    </row>
    <row r="398" spans="58:62">
      <c r="BF398" s="2"/>
      <c r="BJ398" s="2"/>
    </row>
    <row r="399" spans="58:62">
      <c r="BF399" s="2"/>
      <c r="BJ399" s="2"/>
    </row>
    <row r="400" spans="58:62">
      <c r="BF400" s="2"/>
      <c r="BJ400" s="2"/>
    </row>
    <row r="401" spans="58:62">
      <c r="BF401" s="2"/>
      <c r="BJ401" s="2"/>
    </row>
    <row r="402" spans="58:62">
      <c r="BF402" s="2"/>
      <c r="BJ402" s="2"/>
    </row>
    <row r="403" spans="58:62">
      <c r="BF403" s="2"/>
      <c r="BJ403" s="2"/>
    </row>
    <row r="404" spans="58:62">
      <c r="BF404" s="2"/>
      <c r="BJ404" s="2"/>
    </row>
    <row r="405" spans="58:62">
      <c r="BF405" s="2"/>
      <c r="BJ405" s="2"/>
    </row>
    <row r="406" spans="58:62">
      <c r="BF406" s="2"/>
      <c r="BJ406" s="2"/>
    </row>
    <row r="407" spans="58:62">
      <c r="BF407" s="2"/>
      <c r="BJ407" s="2"/>
    </row>
    <row r="408" spans="58:62">
      <c r="BF408" s="2"/>
      <c r="BJ408" s="2"/>
    </row>
    <row r="409" spans="58:62">
      <c r="BF409" s="2"/>
      <c r="BJ409" s="2"/>
    </row>
    <row r="410" spans="58:62">
      <c r="BF410" s="2"/>
      <c r="BJ410" s="2"/>
    </row>
    <row r="411" spans="58:62">
      <c r="BF411" s="2"/>
      <c r="BJ411" s="2"/>
    </row>
    <row r="412" spans="58:62">
      <c r="BF412" s="2"/>
      <c r="BJ412" s="2"/>
    </row>
    <row r="413" spans="58:62">
      <c r="BF413" s="2"/>
      <c r="BJ413" s="2"/>
    </row>
    <row r="414" spans="58:62">
      <c r="BF414" s="2"/>
      <c r="BJ414" s="2"/>
    </row>
    <row r="415" spans="58:62">
      <c r="BF415" s="2"/>
      <c r="BJ415" s="2"/>
    </row>
    <row r="416" spans="58:62">
      <c r="BF416" s="2"/>
      <c r="BJ416" s="2"/>
    </row>
    <row r="417" spans="58:62">
      <c r="BF417" s="2"/>
      <c r="BJ417" s="2"/>
    </row>
    <row r="418" spans="58:62">
      <c r="BF418" s="2"/>
      <c r="BJ418" s="2"/>
    </row>
    <row r="419" spans="58:62">
      <c r="BF419" s="2"/>
      <c r="BJ419" s="2"/>
    </row>
    <row r="420" spans="58:62">
      <c r="BF420" s="2"/>
      <c r="BJ420" s="2"/>
    </row>
    <row r="421" spans="58:62">
      <c r="BF421" s="2"/>
      <c r="BJ421" s="2"/>
    </row>
    <row r="422" spans="58:62">
      <c r="BF422" s="2"/>
      <c r="BJ422" s="2"/>
    </row>
    <row r="423" spans="58:62">
      <c r="BF423" s="2"/>
      <c r="BJ423" s="2"/>
    </row>
    <row r="424" spans="58:62">
      <c r="BF424" s="2"/>
      <c r="BJ424" s="2"/>
    </row>
    <row r="425" spans="58:62">
      <c r="BF425" s="2"/>
      <c r="BJ425" s="2"/>
    </row>
    <row r="426" spans="58:62">
      <c r="BF426" s="2"/>
      <c r="BJ426" s="2"/>
    </row>
    <row r="427" spans="58:62">
      <c r="BF427" s="2"/>
      <c r="BJ427" s="2"/>
    </row>
    <row r="428" spans="58:62">
      <c r="BF428" s="2"/>
      <c r="BJ428" s="2"/>
    </row>
    <row r="429" spans="58:62">
      <c r="BF429" s="2"/>
      <c r="BJ429" s="2"/>
    </row>
    <row r="430" spans="58:62">
      <c r="BF430" s="2"/>
      <c r="BJ430" s="2"/>
    </row>
    <row r="431" spans="58:62">
      <c r="BF431" s="2"/>
      <c r="BJ431" s="2"/>
    </row>
    <row r="432" spans="58:62">
      <c r="BF432" s="2"/>
      <c r="BJ432" s="2"/>
    </row>
    <row r="433" spans="58:62">
      <c r="BF433" s="2"/>
      <c r="BJ433" s="2"/>
    </row>
    <row r="434" spans="58:62">
      <c r="BF434" s="2"/>
      <c r="BJ434" s="2"/>
    </row>
    <row r="435" spans="58:62">
      <c r="BF435" s="2"/>
      <c r="BJ435" s="2"/>
    </row>
    <row r="436" spans="58:62">
      <c r="BF436" s="2"/>
      <c r="BJ436" s="2"/>
    </row>
    <row r="437" spans="58:62">
      <c r="BF437" s="2"/>
      <c r="BJ437" s="2"/>
    </row>
    <row r="438" spans="58:62">
      <c r="BF438" s="2"/>
      <c r="BJ438" s="2"/>
    </row>
    <row r="439" spans="58:62">
      <c r="BF439" s="2"/>
      <c r="BJ439" s="2"/>
    </row>
    <row r="440" spans="58:62">
      <c r="BF440" s="2"/>
      <c r="BJ440" s="2"/>
    </row>
    <row r="441" spans="58:62">
      <c r="BF441" s="2"/>
      <c r="BJ441" s="2"/>
    </row>
    <row r="442" spans="58:62">
      <c r="BF442" s="2"/>
      <c r="BJ442" s="2"/>
    </row>
    <row r="443" spans="58:62">
      <c r="BF443" s="2"/>
      <c r="BJ443" s="2"/>
    </row>
    <row r="444" spans="58:62">
      <c r="BF444" s="2"/>
      <c r="BJ444" s="2"/>
    </row>
    <row r="445" spans="58:62">
      <c r="BF445" s="2"/>
      <c r="BJ445" s="2"/>
    </row>
    <row r="446" spans="58:62">
      <c r="BF446" s="2"/>
      <c r="BJ446" s="2"/>
    </row>
    <row r="447" spans="58:62">
      <c r="BF447" s="2"/>
      <c r="BJ447" s="2"/>
    </row>
    <row r="448" spans="58:62">
      <c r="BF448" s="2"/>
      <c r="BJ448" s="2"/>
    </row>
    <row r="449" spans="58:62">
      <c r="BF449" s="2"/>
      <c r="BJ449" s="2"/>
    </row>
    <row r="450" spans="58:62">
      <c r="BF450" s="2"/>
      <c r="BJ450" s="2"/>
    </row>
    <row r="451" spans="58:62">
      <c r="BF451" s="2"/>
      <c r="BJ451" s="2"/>
    </row>
    <row r="452" spans="58:62">
      <c r="BF452" s="2"/>
      <c r="BJ452" s="2"/>
    </row>
    <row r="453" spans="58:62">
      <c r="BF453" s="2"/>
      <c r="BJ453" s="2"/>
    </row>
    <row r="454" spans="58:62">
      <c r="BF454" s="2"/>
      <c r="BJ454" s="2"/>
    </row>
    <row r="455" spans="58:62">
      <c r="BF455" s="2"/>
      <c r="BJ455" s="2"/>
    </row>
    <row r="456" spans="58:62">
      <c r="BF456" s="2"/>
      <c r="BJ456" s="2"/>
    </row>
    <row r="457" spans="58:62">
      <c r="BF457" s="2"/>
      <c r="BJ457" s="2"/>
    </row>
    <row r="458" spans="58:62">
      <c r="BF458" s="2"/>
      <c r="BJ458" s="2"/>
    </row>
    <row r="459" spans="58:62">
      <c r="BF459" s="2"/>
      <c r="BJ459" s="2"/>
    </row>
    <row r="460" spans="58:62">
      <c r="BF460" s="2"/>
      <c r="BJ460" s="2"/>
    </row>
    <row r="461" spans="58:62">
      <c r="BF461" s="2"/>
      <c r="BJ461" s="2"/>
    </row>
    <row r="462" spans="58:62">
      <c r="BF462" s="2"/>
      <c r="BJ462" s="2"/>
    </row>
    <row r="463" spans="58:62">
      <c r="BF463" s="2"/>
      <c r="BJ463" s="2"/>
    </row>
  </sheetData>
  <mergeCells count="1">
    <mergeCell ref="E2:E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6050_Module3Project_Data</vt:lpstr>
      <vt:lpstr>Part 1</vt:lpstr>
      <vt:lpstr>Part 2</vt:lpstr>
      <vt:lpstr>Part 3</vt:lpstr>
    </vt:vector>
  </TitlesOfParts>
  <Manager>CPS</Manager>
  <Company>Northeastern University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ALY6050- Module 3 Project Data</dc:title>
  <dc:subject>Enterprise Analytics - Forecasting</dc:subject>
  <dc:creator>Rasoul Behboudi</dc:creator>
  <cp:keywords>Forecasting/Prediction</cp:keywords>
  <dc:description/>
  <cp:lastModifiedBy>DELL</cp:lastModifiedBy>
  <dcterms:created xsi:type="dcterms:W3CDTF">2020-11-08T14:21:04Z</dcterms:created>
  <dcterms:modified xsi:type="dcterms:W3CDTF">2022-02-05T03:42:09Z</dcterms:modified>
  <cp:category>Analytics</cp:category>
</cp:coreProperties>
</file>